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60" yWindow="105" windowWidth="7440" windowHeight="8730" tabRatio="508" activeTab="4"/>
  </bookViews>
  <sheets>
    <sheet name="Contents" sheetId="1" r:id="rId1"/>
    <sheet name="Calendar 2004" sheetId="2" r:id="rId2"/>
    <sheet name="Calendar 2003" sheetId="3" r:id="rId3"/>
    <sheet name="2-year total" sheetId="4" r:id="rId4"/>
    <sheet name="2-year average" sheetId="5" r:id="rId5"/>
  </sheets>
  <definedNames>
    <definedName name="_xlnm.Print_Area" localSheetId="4">'2-year average'!$A$1:$U$31</definedName>
    <definedName name="_xlnm.Print_Area" localSheetId="3">'2-year total'!$A$2:$O$26</definedName>
    <definedName name="_xlnm.Print_Area" localSheetId="2">'Calendar 2003'!$A$1:$M$335</definedName>
    <definedName name="_xlnm.Print_Area" localSheetId="0">'Contents'!$A$1:$A$53</definedName>
    <definedName name="_xlnm.Print_Titles" localSheetId="4">'2-year average'!$A:$C</definedName>
  </definedNames>
  <calcPr fullCalcOnLoad="1" iterate="1" iterateCount="50" iterateDelta="0.001"/>
</workbook>
</file>

<file path=xl/sharedStrings.xml><?xml version="1.0" encoding="utf-8"?>
<sst xmlns="http://schemas.openxmlformats.org/spreadsheetml/2006/main" count="1949" uniqueCount="926">
  <si>
    <t>IUs by Term, Student Type, and Paying Unit for Budget Reform</t>
  </si>
  <si>
    <t>Division of Management Information      PN97107</t>
  </si>
  <si>
    <t>On-Campus, Traditional Terms</t>
  </si>
  <si>
    <t>Fall</t>
  </si>
  <si>
    <t>Spring</t>
  </si>
  <si>
    <t>College</t>
  </si>
  <si>
    <t>Ugrad</t>
  </si>
  <si>
    <t>Profnl</t>
  </si>
  <si>
    <t>Grad</t>
  </si>
  <si>
    <t>AC</t>
  </si>
  <si>
    <t>15</t>
  </si>
  <si>
    <t>AGR, CONSUMER, &amp; ENV SCI</t>
  </si>
  <si>
    <t>17</t>
  </si>
  <si>
    <t>20</t>
  </si>
  <si>
    <t>EDUCATION</t>
  </si>
  <si>
    <t>22</t>
  </si>
  <si>
    <t>ENGINEERING</t>
  </si>
  <si>
    <t>24</t>
  </si>
  <si>
    <t>FINE &amp; APPLIED ARTS</t>
  </si>
  <si>
    <t>28</t>
  </si>
  <si>
    <t>COLLEGE OF COMMUNICATION</t>
  </si>
  <si>
    <t>30</t>
  </si>
  <si>
    <t>LAW</t>
  </si>
  <si>
    <t>32</t>
  </si>
  <si>
    <t>LIBERAL ARTS &amp; SCIENCES</t>
  </si>
  <si>
    <t>36</t>
  </si>
  <si>
    <t>APPLIED LIFE STUDIES</t>
  </si>
  <si>
    <t>44</t>
  </si>
  <si>
    <t>VETERINARY MEDICINE</t>
  </si>
  <si>
    <t>50</t>
  </si>
  <si>
    <t>ARMED FORCES</t>
  </si>
  <si>
    <t>52</t>
  </si>
  <si>
    <t>INSTITUTE OF AVIATION</t>
  </si>
  <si>
    <t>60</t>
  </si>
  <si>
    <t>LABOR &amp; INDUSTRIAL RELAT</t>
  </si>
  <si>
    <t>68</t>
  </si>
  <si>
    <t>SCHOOL OF SOCIAL WORK</t>
  </si>
  <si>
    <t>74</t>
  </si>
  <si>
    <t>LIBRARY &amp; INFORMATION SC</t>
  </si>
  <si>
    <t>AD</t>
  </si>
  <si>
    <t xml:space="preserve">Note: IUs are calculated to the precision of 0.1 IUs.  The numbers here are rounded to the nearest whole IU, </t>
  </si>
  <si>
    <t xml:space="preserve">     resulting in small discrepancies between the totals shown for the colleges and totals shown for departments.</t>
  </si>
  <si>
    <t>Total</t>
  </si>
  <si>
    <t>Note: Cost recovery IUs for each unit's students are subtracted from the IUs credited to that unit.</t>
  </si>
  <si>
    <t xml:space="preserve">   </t>
  </si>
  <si>
    <t>If the students took courses outside the host department, the net IUs for that unit may be less than 0.</t>
  </si>
  <si>
    <t>Summer 1</t>
  </si>
  <si>
    <t>College which offered the course</t>
  </si>
  <si>
    <t>Executive MBA</t>
  </si>
  <si>
    <t>MS in Economics (Policy option)</t>
  </si>
  <si>
    <t>MS in Finance (Int'l Option)</t>
  </si>
  <si>
    <t>MS in Business Admin (Int'l)</t>
  </si>
  <si>
    <t>MS in Accountancy (Int'l)</t>
  </si>
  <si>
    <t>Program</t>
  </si>
  <si>
    <t>Dept code</t>
  </si>
  <si>
    <t>Summer 2</t>
  </si>
  <si>
    <t>These IUs are subtracted from the IUs for the departments and colleges above.</t>
  </si>
  <si>
    <t>Curr code</t>
  </si>
  <si>
    <r>
      <t xml:space="preserve">Summer 1 &amp; Summer 2 on campus, undergraduate tuition: </t>
    </r>
    <r>
      <rPr>
        <sz val="10"/>
        <rFont val="Arial"/>
        <family val="2"/>
      </rPr>
      <t>100% of the tuition revenues (after deducting tuition surcharges and campus-finded tuition waivers) is distributed to colleges based on the proportion of undergraduate IUs taught in the Summer terms.</t>
    </r>
  </si>
  <si>
    <r>
      <t xml:space="preserve">For a general discussion of course credit and IUs:  </t>
    </r>
    <r>
      <rPr>
        <sz val="10"/>
        <rFont val="Arial"/>
        <family val="2"/>
      </rPr>
      <t>how they are calculated, how the "paying" department is determined, etc., see :</t>
    </r>
  </si>
  <si>
    <t>The worksheets in this workbook are:</t>
  </si>
  <si>
    <r>
      <t>Fall and Spring on-campus, undergraduate tuition</t>
    </r>
    <r>
      <rPr>
        <sz val="10"/>
        <rFont val="Arial"/>
        <family val="0"/>
      </rPr>
      <t xml:space="preserve">: 50% of undergraduate tuition (after deducting tuition surcharges and campus-funded tuition waivers) is distributed to colleges based on the proportion of undergraduate IUs taught by each college.  </t>
    </r>
  </si>
  <si>
    <t>Terms included:</t>
  </si>
  <si>
    <t>Contents:</t>
  </si>
  <si>
    <t>On-campus IUs by college</t>
  </si>
  <si>
    <t>On-campus IUs by department</t>
  </si>
  <si>
    <t>Extramural and Guided Individual Study IUs by college</t>
  </si>
  <si>
    <t>Extramural and Guided Individual Study IUs by department</t>
  </si>
  <si>
    <t>Cost recovery IUs</t>
  </si>
  <si>
    <t>Cost Recovery IUs by Program &amp; Term</t>
  </si>
  <si>
    <t>Instructional Units (All are Graduate level)</t>
  </si>
  <si>
    <t>Two-Year total IUs taught by college</t>
  </si>
  <si>
    <t>Two-Year Total</t>
  </si>
  <si>
    <t>Two-Year Average IUs taught by college</t>
  </si>
  <si>
    <t>Department</t>
  </si>
  <si>
    <t>Ugrad Summer</t>
  </si>
  <si>
    <t>Ugrad Fall &amp; Spring*</t>
  </si>
  <si>
    <t>Ugrad Summer**</t>
  </si>
  <si>
    <t>**  These percents are used to distribute 100% of the undergrad tuition for summer term (after differentials &amp; campus-funded waivers).</t>
  </si>
  <si>
    <t>*   These percents are used to distribute 50% of the undergrad tuition for fall and spring term (after differentials &amp; campus-funded waivers).</t>
  </si>
  <si>
    <t>Totals used for Percents</t>
  </si>
  <si>
    <t>Grad All Year</t>
  </si>
  <si>
    <t xml:space="preserve">Percent of 2-yr Average </t>
  </si>
  <si>
    <t>Extramural and Guided Individual Study (GIS) IUs by college</t>
  </si>
  <si>
    <t>Extramural and Guided Individual Study (GIS) IUs by department</t>
  </si>
  <si>
    <t>Extramural and Guided Individual Study Courses</t>
  </si>
  <si>
    <t>Undergraduate and Professional: On-Campus (Traditional) Terms only</t>
  </si>
  <si>
    <t>Graduate: On-Campus (Traditional Terms) and Extramural Terms</t>
  </si>
  <si>
    <t>Instructional Units (IUs) Data for Budget Reform</t>
  </si>
  <si>
    <t>iu-term-year.xls</t>
  </si>
  <si>
    <r>
      <t>Years/Terms used</t>
    </r>
    <r>
      <rPr>
        <sz val="10"/>
        <rFont val="Arial"/>
        <family val="2"/>
      </rPr>
      <t>: A two-year average is used for all IU calculations in Budget Reform.   Each year starts with the spring term.</t>
    </r>
  </si>
  <si>
    <t>Calendar year:</t>
  </si>
  <si>
    <t>01</t>
  </si>
  <si>
    <t>UNIVERSITY ADMINISTRATIO</t>
  </si>
  <si>
    <t>02</t>
  </si>
  <si>
    <t>06</t>
  </si>
  <si>
    <t>VICE CHANCELLOR FOR RESE</t>
  </si>
  <si>
    <t>09</t>
  </si>
  <si>
    <t>26</t>
  </si>
  <si>
    <t>GRADUATE COLLEGE</t>
  </si>
  <si>
    <t>43</t>
  </si>
  <si>
    <t>61</t>
  </si>
  <si>
    <t>BECKMAN INSTITUTE</t>
  </si>
  <si>
    <t>66</t>
  </si>
  <si>
    <t>ENVIRONMENTAL COUNCIL</t>
  </si>
  <si>
    <t>73</t>
  </si>
  <si>
    <t>OFFICE OF CONTINUING EDU</t>
  </si>
  <si>
    <t>79</t>
  </si>
  <si>
    <t>INTERNATIONAL PRGMS &amp; ST</t>
  </si>
  <si>
    <t>All</t>
  </si>
  <si>
    <t>80</t>
  </si>
  <si>
    <t>UNIVERSITY LIBRARY</t>
  </si>
  <si>
    <t>1501</t>
  </si>
  <si>
    <t>1505</t>
  </si>
  <si>
    <t>AGR &amp; CONSUMER ECONOMICS</t>
  </si>
  <si>
    <t>1510</t>
  </si>
  <si>
    <t>1515</t>
  </si>
  <si>
    <t>CROP SCIENCES</t>
  </si>
  <si>
    <t>1535</t>
  </si>
  <si>
    <t>ANIMAL SCIENCES</t>
  </si>
  <si>
    <t>1545</t>
  </si>
  <si>
    <t>HUMAN &amp; COMMUNITY DEVELO</t>
  </si>
  <si>
    <t>1550</t>
  </si>
  <si>
    <t>FOOD SCIENCE &amp; HUMAN NUT</t>
  </si>
  <si>
    <t>1565</t>
  </si>
  <si>
    <t>NATURAL RES &amp; ENV SCI</t>
  </si>
  <si>
    <t>1567</t>
  </si>
  <si>
    <t>NUTRITIONAL SCIENCES</t>
  </si>
  <si>
    <t>1704</t>
  </si>
  <si>
    <t>OFC FOR INFORMATION MANA</t>
  </si>
  <si>
    <t>1705</t>
  </si>
  <si>
    <t>ACCOUNTANCY</t>
  </si>
  <si>
    <t>1706</t>
  </si>
  <si>
    <t>MBA PROGRAM ADMINISTRATI</t>
  </si>
  <si>
    <t>1720</t>
  </si>
  <si>
    <t>ECONOMICS</t>
  </si>
  <si>
    <t>1722</t>
  </si>
  <si>
    <t>FINANCE</t>
  </si>
  <si>
    <t>1733</t>
  </si>
  <si>
    <t>BUSINESS ADMINISTRATION</t>
  </si>
  <si>
    <t>2001</t>
  </si>
  <si>
    <t>EDUCATION ADMINISTRATION</t>
  </si>
  <si>
    <t>2004</t>
  </si>
  <si>
    <t>ED ORGANIZATION AND LEAD</t>
  </si>
  <si>
    <t>2014</t>
  </si>
  <si>
    <t>EDUCATIONAL PSYCHOLOGY</t>
  </si>
  <si>
    <t>2020</t>
  </si>
  <si>
    <t>CURRICULUM AND INSTRUCTI</t>
  </si>
  <si>
    <t>2024</t>
  </si>
  <si>
    <t>EDUCATIONAL POLICY STUDI</t>
  </si>
  <si>
    <t>2035</t>
  </si>
  <si>
    <t>SPECIAL EDUCATION</t>
  </si>
  <si>
    <t>2040</t>
  </si>
  <si>
    <t>HUMAN RESOURCE EDUCATION</t>
  </si>
  <si>
    <t>2080</t>
  </si>
  <si>
    <t>COUNCIL TEACHER ED ADMIN</t>
  </si>
  <si>
    <t>2201</t>
  </si>
  <si>
    <t>ENGINEERING ADMINISTRATI</t>
  </si>
  <si>
    <t>2205</t>
  </si>
  <si>
    <t>2207</t>
  </si>
  <si>
    <t>2217</t>
  </si>
  <si>
    <t>COMPUTER SCIENCE</t>
  </si>
  <si>
    <t>CIVIL &amp; ENVIRONMENTAL EN</t>
  </si>
  <si>
    <t>2220</t>
  </si>
  <si>
    <t>2225</t>
  </si>
  <si>
    <t>ELECTRICAL &amp; COMPUTER EN</t>
  </si>
  <si>
    <t>2230</t>
  </si>
  <si>
    <t>GENERAL ENGINEERING</t>
  </si>
  <si>
    <t>2238</t>
  </si>
  <si>
    <t>MATERIALS SCIENCE &amp; ENGI</t>
  </si>
  <si>
    <t>2240</t>
  </si>
  <si>
    <t>MECHANICAL &amp; INDUSTRIAL</t>
  </si>
  <si>
    <t>2253</t>
  </si>
  <si>
    <t>NUCLEAR, PLASMA, &amp; RAD E</t>
  </si>
  <si>
    <t>2255</t>
  </si>
  <si>
    <t>PHYSICS</t>
  </si>
  <si>
    <t>2260</t>
  </si>
  <si>
    <t>THEORETICAL &amp; APPLIED ME</t>
  </si>
  <si>
    <t>2401</t>
  </si>
  <si>
    <t>FINE &amp; APPLIED ARTS ADMI</t>
  </si>
  <si>
    <t>2405</t>
  </si>
  <si>
    <t>ARCHITECTURE</t>
  </si>
  <si>
    <t>2410</t>
  </si>
  <si>
    <t>ART &amp; DESIGN</t>
  </si>
  <si>
    <t>2418</t>
  </si>
  <si>
    <t>DANCE</t>
  </si>
  <si>
    <t>2419</t>
  </si>
  <si>
    <t>KRANNERT CENTER</t>
  </si>
  <si>
    <t>2420</t>
  </si>
  <si>
    <t>LANDSCAPE ARCHITECTURE</t>
  </si>
  <si>
    <t>2425</t>
  </si>
  <si>
    <t>MUSIC</t>
  </si>
  <si>
    <t>2430</t>
  </si>
  <si>
    <t>THEATRE</t>
  </si>
  <si>
    <t>2448</t>
  </si>
  <si>
    <t>URBAN &amp; REGIONAL PLANNIN</t>
  </si>
  <si>
    <t>2499</t>
  </si>
  <si>
    <t>2801</t>
  </si>
  <si>
    <t>COMMUNICATIONS ADMINISTR</t>
  </si>
  <si>
    <t>2803</t>
  </si>
  <si>
    <t>ADVERTISING</t>
  </si>
  <si>
    <t>2810</t>
  </si>
  <si>
    <t>JOURNALISM</t>
  </si>
  <si>
    <t>2820</t>
  </si>
  <si>
    <t>INST OF COMMUNICATIONS R</t>
  </si>
  <si>
    <t>3010</t>
  </si>
  <si>
    <t>3201</t>
  </si>
  <si>
    <t>LAS ADMINISTRATION</t>
  </si>
  <si>
    <t>3204</t>
  </si>
  <si>
    <t>CELL &amp; STRUCTURAL BIOLOG</t>
  </si>
  <si>
    <t>3205</t>
  </si>
  <si>
    <t>CENTER FOR AFRICAN STUDI</t>
  </si>
  <si>
    <t>3206</t>
  </si>
  <si>
    <t>AFRO-AMERICAN STUDIES</t>
  </si>
  <si>
    <t>3207</t>
  </si>
  <si>
    <t>ANTHROPOLOGY</t>
  </si>
  <si>
    <t>3208</t>
  </si>
  <si>
    <t>E. ASIAN LANGUAGES &amp; CUL</t>
  </si>
  <si>
    <t>3210</t>
  </si>
  <si>
    <t>ASTRONOMY</t>
  </si>
  <si>
    <t>3211</t>
  </si>
  <si>
    <t>E ASIAN &amp; PACIFIC STUDIE</t>
  </si>
  <si>
    <t>3212</t>
  </si>
  <si>
    <t>ATMOSPHERIC SCIENCES</t>
  </si>
  <si>
    <t>3214</t>
  </si>
  <si>
    <t>CENTER FOR WRITING STUDI</t>
  </si>
  <si>
    <t>3216</t>
  </si>
  <si>
    <t>PLANT BIOLOGY</t>
  </si>
  <si>
    <t>3217</t>
  </si>
  <si>
    <t>UNIT FOR CINEMA STUDIES</t>
  </si>
  <si>
    <t>3222</t>
  </si>
  <si>
    <t>CLASSICS</t>
  </si>
  <si>
    <t>3224</t>
  </si>
  <si>
    <t>3225</t>
  </si>
  <si>
    <t>ENGLISH</t>
  </si>
  <si>
    <t>3226</t>
  </si>
  <si>
    <t>ENGLISH AS AN INTL LANGU</t>
  </si>
  <si>
    <t>3227</t>
  </si>
  <si>
    <t>ANIMAL BIOLOGY</t>
  </si>
  <si>
    <t>3228</t>
  </si>
  <si>
    <t>ENTOMOLOGY</t>
  </si>
  <si>
    <t>3231</t>
  </si>
  <si>
    <t>FRENCH</t>
  </si>
  <si>
    <t>3243</t>
  </si>
  <si>
    <t>GEOGRAPHY</t>
  </si>
  <si>
    <t>3246</t>
  </si>
  <si>
    <t>GEOLOGY</t>
  </si>
  <si>
    <t>3247</t>
  </si>
  <si>
    <t>LATINA/LATINO STUDIES PR</t>
  </si>
  <si>
    <t>3248</t>
  </si>
  <si>
    <t>LATIN AMERICAN &amp; CARIB S</t>
  </si>
  <si>
    <t>3249</t>
  </si>
  <si>
    <t>GERMANIC LANGUAGES &amp; LIT</t>
  </si>
  <si>
    <t>3250</t>
  </si>
  <si>
    <t>HISTORY</t>
  </si>
  <si>
    <t>3252</t>
  </si>
  <si>
    <t>LINGUISTICS</t>
  </si>
  <si>
    <t>3253</t>
  </si>
  <si>
    <t>LIFE SCIENCES</t>
  </si>
  <si>
    <t>3254</t>
  </si>
  <si>
    <t>MATHEMATICS</t>
  </si>
  <si>
    <t>3255</t>
  </si>
  <si>
    <t>MICROBIOLOGY</t>
  </si>
  <si>
    <t>3257</t>
  </si>
  <si>
    <t>PHILOSOPHY</t>
  </si>
  <si>
    <t>3258</t>
  </si>
  <si>
    <t>LANGUAGE LEARNING LAB</t>
  </si>
  <si>
    <t>3260</t>
  </si>
  <si>
    <t>MOLECULAR &amp; INTEGRATIVE</t>
  </si>
  <si>
    <t>3262</t>
  </si>
  <si>
    <t>SCHOOL OF MOLECULAR &amp; CE</t>
  </si>
  <si>
    <t>3263</t>
  </si>
  <si>
    <t>POLITICAL SCIENCE</t>
  </si>
  <si>
    <t>3265</t>
  </si>
  <si>
    <t>RUSSIAN &amp; E EUROPEAN CEN</t>
  </si>
  <si>
    <t>3266</t>
  </si>
  <si>
    <t>PSYCHOLOGY</t>
  </si>
  <si>
    <t>3267</t>
  </si>
  <si>
    <t>RELIGIOUS STUDIES</t>
  </si>
  <si>
    <t>3268</t>
  </si>
  <si>
    <t>SLAVIC LANGUAGES &amp; LITER</t>
  </si>
  <si>
    <t>3269</t>
  </si>
  <si>
    <t>SOCIOLOGY</t>
  </si>
  <si>
    <t>3271</t>
  </si>
  <si>
    <t>S. ASIAN &amp; MIDEAST STUDI</t>
  </si>
  <si>
    <t>3272</t>
  </si>
  <si>
    <t>SPANISH, ITALIAN &amp; PORTU</t>
  </si>
  <si>
    <t>3274</t>
  </si>
  <si>
    <t>SPEECH COMMUNICATION</t>
  </si>
  <si>
    <t>3280</t>
  </si>
  <si>
    <t>3283</t>
  </si>
  <si>
    <t>STATISTICS</t>
  </si>
  <si>
    <t>3284</t>
  </si>
  <si>
    <t>SCHOOL OF CHEMICAL SCIEN</t>
  </si>
  <si>
    <t>3285</t>
  </si>
  <si>
    <t>BIOCHEMISTRY</t>
  </si>
  <si>
    <t>3286</t>
  </si>
  <si>
    <t>CHEMISTRY</t>
  </si>
  <si>
    <t>3288</t>
  </si>
  <si>
    <t>3299</t>
  </si>
  <si>
    <t>3601</t>
  </si>
  <si>
    <t>APPLIED LIFE STUDIES ADM</t>
  </si>
  <si>
    <t>3605</t>
  </si>
  <si>
    <t>COMMUNITY HEALTH</t>
  </si>
  <si>
    <t>3615</t>
  </si>
  <si>
    <t>KINESIOLOGY</t>
  </si>
  <si>
    <t>3625</t>
  </si>
  <si>
    <t>LEISURE STUDIES</t>
  </si>
  <si>
    <t>3631</t>
  </si>
  <si>
    <t>REHABILITATION-EDUC SERV</t>
  </si>
  <si>
    <t>3640</t>
  </si>
  <si>
    <t>SPEECH &amp; HEARING SCIENCE</t>
  </si>
  <si>
    <t>4401</t>
  </si>
  <si>
    <t>VET MEDICINE ADMINISTRAT</t>
  </si>
  <si>
    <t>4403</t>
  </si>
  <si>
    <t>VETERINARY DIAGNOSTIC LA</t>
  </si>
  <si>
    <t>4405</t>
  </si>
  <si>
    <t>VETERINARY BIOSCIENCES</t>
  </si>
  <si>
    <t>4420</t>
  </si>
  <si>
    <t>VET CLINICAL MEDICINE</t>
  </si>
  <si>
    <t>4430</t>
  </si>
  <si>
    <t>VET PATHOBIOLOGY</t>
  </si>
  <si>
    <t>5010</t>
  </si>
  <si>
    <t>AIR FORCE AEROSPACE STUD</t>
  </si>
  <si>
    <t>5030</t>
  </si>
  <si>
    <t>MILITARY SCIENCE</t>
  </si>
  <si>
    <t>5040</t>
  </si>
  <si>
    <t>NAVAL SCIENCE</t>
  </si>
  <si>
    <t>5210</t>
  </si>
  <si>
    <t>6010</t>
  </si>
  <si>
    <t>6810</t>
  </si>
  <si>
    <t>7410</t>
  </si>
  <si>
    <t>0204</t>
  </si>
  <si>
    <t>PROVOST &amp; VC ACADEMIC AF</t>
  </si>
  <si>
    <t>0271</t>
  </si>
  <si>
    <t>CAMPUS HONORS PROGRAM</t>
  </si>
  <si>
    <t>0285</t>
  </si>
  <si>
    <t>0643</t>
  </si>
  <si>
    <t>BIOTECHNOLOGY CENTER</t>
  </si>
  <si>
    <t>0921</t>
  </si>
  <si>
    <t>OFFICE OF DEAN OF STUDEN</t>
  </si>
  <si>
    <t>0925</t>
  </si>
  <si>
    <t>MINORITY STUDENT AFFAIRS</t>
  </si>
  <si>
    <t>2612</t>
  </si>
  <si>
    <t>CIC TRAVELING SCHOLARS</t>
  </si>
  <si>
    <t>2699</t>
  </si>
  <si>
    <t>GRADUATE COLLEGE STUDY A</t>
  </si>
  <si>
    <t>4301</t>
  </si>
  <si>
    <t>4317</t>
  </si>
  <si>
    <t>MEDICAL INFOR SCIENCE (C</t>
  </si>
  <si>
    <t>4325</t>
  </si>
  <si>
    <t>FAMILY MEDICINE (CHI)</t>
  </si>
  <si>
    <t>4330</t>
  </si>
  <si>
    <t>INTERNAL MEDICINE (CHI)</t>
  </si>
  <si>
    <t>4338</t>
  </si>
  <si>
    <t>4345</t>
  </si>
  <si>
    <t>OBSTETRICS &amp; GYNECOLOGY</t>
  </si>
  <si>
    <t>4360</t>
  </si>
  <si>
    <t>PATHOLOGY (CHI)</t>
  </si>
  <si>
    <t>4366</t>
  </si>
  <si>
    <t>PEDIATRICS (CHI)</t>
  </si>
  <si>
    <t>4369</t>
  </si>
  <si>
    <t>PHARMACOLOGY (CHI)</t>
  </si>
  <si>
    <t>4384</t>
  </si>
  <si>
    <t>PSYCHIATRY (CHI)</t>
  </si>
  <si>
    <t>4396</t>
  </si>
  <si>
    <t>SURGERY (CHI)</t>
  </si>
  <si>
    <t>6110</t>
  </si>
  <si>
    <t>6610</t>
  </si>
  <si>
    <t>7960</t>
  </si>
  <si>
    <t>ST INTERNATIONAL ACAD AF</t>
  </si>
  <si>
    <t>3219</t>
  </si>
  <si>
    <t>SCHOOL OF INTEGRATIVE BI</t>
  </si>
  <si>
    <t>0167</t>
  </si>
  <si>
    <t>INSTIT OF GOVT &amp; PUB AFF</t>
  </si>
  <si>
    <t>0178</t>
  </si>
  <si>
    <t>0601</t>
  </si>
  <si>
    <t>VICE CHANCELLOR-RESEARCH</t>
  </si>
  <si>
    <t>0619</t>
  </si>
  <si>
    <t>SUPERCOMPUTING APPLICATI</t>
  </si>
  <si>
    <t>0682</t>
  </si>
  <si>
    <t>STATE NATURAL HISTORY SU</t>
  </si>
  <si>
    <t>7310</t>
  </si>
  <si>
    <t>GUIDED INDIVIDUAL STUDY</t>
  </si>
  <si>
    <t>7330</t>
  </si>
  <si>
    <t>ACADEMIC OUTREACH</t>
  </si>
  <si>
    <t>7901</t>
  </si>
  <si>
    <t>INTERNATIONAL PGMS AND S</t>
  </si>
  <si>
    <t>8007</t>
  </si>
  <si>
    <t>LIBRARY</t>
  </si>
  <si>
    <t>1710</t>
  </si>
  <si>
    <t>Ugrad Fall &amp; Spring</t>
  </si>
  <si>
    <t>http://www.dmi.uiuc.edu/course/crsoverv.html</t>
  </si>
  <si>
    <r>
      <t>2-year totals:</t>
    </r>
    <r>
      <rPr>
        <sz val="10"/>
        <rFont val="Arial"/>
        <family val="0"/>
      </rPr>
      <t xml:space="preserve">  This worksheet combines college IU data for the two years.  Department totals are not provided.</t>
    </r>
  </si>
  <si>
    <t>91</t>
  </si>
  <si>
    <t>DIV INTERCOLLEGIATE ATHL</t>
  </si>
  <si>
    <t>COMPARATIVE &amp; WORLD LITE</t>
  </si>
  <si>
    <t>0206</t>
  </si>
  <si>
    <t>UNIVERSITY LABORATORY HS</t>
  </si>
  <si>
    <t>0221</t>
  </si>
  <si>
    <t>9101</t>
  </si>
  <si>
    <t>INTERCOLLEGIATE ATHLETIC</t>
  </si>
  <si>
    <t>GIS 2000-01</t>
  </si>
  <si>
    <t>EXECUTIVE MBA PROGRAM</t>
  </si>
  <si>
    <t>Executive MBA (IC)</t>
  </si>
  <si>
    <t>1513</t>
  </si>
  <si>
    <t>1701</t>
  </si>
  <si>
    <t>2228</t>
  </si>
  <si>
    <t>ENGINEERING COURSES</t>
  </si>
  <si>
    <t>3209</t>
  </si>
  <si>
    <t>ASIAN-AMERICAN STUDIES</t>
  </si>
  <si>
    <t>CHEMICAL &amp; BIOMOLECULAR</t>
  </si>
  <si>
    <t>CITES</t>
  </si>
  <si>
    <t>0675</t>
  </si>
  <si>
    <t>ILLINOIS-INDIANA SEA GRA</t>
  </si>
  <si>
    <t xml:space="preserve">Total College 17  (COB) </t>
  </si>
  <si>
    <t xml:space="preserve">EDUCATION               </t>
  </si>
  <si>
    <t xml:space="preserve">ENGINEERING             </t>
  </si>
  <si>
    <t xml:space="preserve">FINE &amp; APPLIED ARTS     </t>
  </si>
  <si>
    <t xml:space="preserve">LAW                     </t>
  </si>
  <si>
    <t xml:space="preserve">APPLIED LIFE STUDIES    </t>
  </si>
  <si>
    <t xml:space="preserve">VETERINARY MEDICINE     </t>
  </si>
  <si>
    <t xml:space="preserve">ARMED FORCES            </t>
  </si>
  <si>
    <t xml:space="preserve">INSTITUTE OF AVIATION   </t>
  </si>
  <si>
    <t xml:space="preserve">SCHOOL OF SOCIAL WORK   </t>
  </si>
  <si>
    <t xml:space="preserve">CHANCELLOR              </t>
  </si>
  <si>
    <t xml:space="preserve">VC STUDENT AFFAIRS      </t>
  </si>
  <si>
    <t>MEDICINE AT URBANA</t>
  </si>
  <si>
    <t>14</t>
  </si>
  <si>
    <t>VC PEIR</t>
  </si>
  <si>
    <t xml:space="preserve">    </t>
  </si>
  <si>
    <t>COLLEGE OF BUSINESS</t>
  </si>
  <si>
    <t>1504</t>
  </si>
  <si>
    <t>ACES INFO TECH &amp; CMC SVC</t>
  </si>
  <si>
    <t>AGRICULTURAL &amp; BIOLOGICA</t>
  </si>
  <si>
    <t>AEROSPACE ENGINEERING</t>
  </si>
  <si>
    <t>BIOENGINEERING</t>
  </si>
  <si>
    <t>2435</t>
  </si>
  <si>
    <t>U OF I BANDS (OLD)</t>
  </si>
  <si>
    <t>3251</t>
  </si>
  <si>
    <t>PGM FOR RES IN THE HUMAN</t>
  </si>
  <si>
    <t>GENDER &amp; WOMEN'S STUDIES</t>
  </si>
  <si>
    <t>MEDICINE AT UC ADMIN (CH</t>
  </si>
  <si>
    <t>BASIC SCIENCES ADMINISTR</t>
  </si>
  <si>
    <t>4371</t>
  </si>
  <si>
    <t>MEDICAL CELL &amp; STRUCTURA</t>
  </si>
  <si>
    <t>0040</t>
  </si>
  <si>
    <t>OFC FOR UNIVERSITY RELAT</t>
  </si>
  <si>
    <t>VP TECHNOLOGY &amp; ECONOMIC</t>
  </si>
  <si>
    <t>CENTER FOR TEACHING EXCE</t>
  </si>
  <si>
    <t>0965</t>
  </si>
  <si>
    <t>COUNSELING CENTER</t>
  </si>
  <si>
    <t>1401</t>
  </si>
  <si>
    <t>OFC PUB ENG INST RELTNS</t>
  </si>
  <si>
    <t>7350</t>
  </si>
  <si>
    <t>CONTINUING EDUCATION IN</t>
  </si>
  <si>
    <t>8001</t>
  </si>
  <si>
    <t>LIBRARY ADMIN</t>
  </si>
  <si>
    <t>TOTAL</t>
  </si>
  <si>
    <r>
      <t>Calendar year 2003 IUs :</t>
    </r>
    <r>
      <rPr>
        <sz val="10"/>
        <rFont val="Arial"/>
        <family val="2"/>
      </rPr>
      <t xml:space="preserve"> IUs taught to undergraduates, graduate students, and professional students</t>
    </r>
  </si>
  <si>
    <t>Spring, Summer 1, Summer 2, Fall 2003</t>
  </si>
  <si>
    <t>Guided individual study: courses in progress FY03</t>
  </si>
  <si>
    <t>Special note about cost recovery IUs</t>
  </si>
  <si>
    <t>Cost recovery programs are programs which charge full tuition to their students. The full amount of tuition is returned to the program, and</t>
  </si>
  <si>
    <t xml:space="preserve">Accordingly, credit hours taught to these students are subtracted from the total IUs taught by their home department. </t>
  </si>
  <si>
    <t>Since these students occasionally take courses outside of their home department, some departments will occasionally</t>
  </si>
  <si>
    <t>show a negative number of IUs for a given term.    The tuition allocation for the home college will be reduced and the other colleges will</t>
  </si>
  <si>
    <t>have a larger tuition share to compensate for the teaching they are providing to cost recovery students from outside their college.</t>
  </si>
  <si>
    <t>no state funds are permitted to support these programs.</t>
  </si>
  <si>
    <t>Division of Management Information      PN2005/025</t>
  </si>
  <si>
    <t>KL</t>
  </si>
  <si>
    <t xml:space="preserve">College of ACES               </t>
  </si>
  <si>
    <t>KM</t>
  </si>
  <si>
    <t xml:space="preserve">College of Business           </t>
  </si>
  <si>
    <t>KN</t>
  </si>
  <si>
    <t xml:space="preserve">College of Education          </t>
  </si>
  <si>
    <t>KP</t>
  </si>
  <si>
    <t xml:space="preserve">College of Engineering        </t>
  </si>
  <si>
    <t>KR</t>
  </si>
  <si>
    <t xml:space="preserve">Fine &amp; Applied Arts           </t>
  </si>
  <si>
    <t>KT</t>
  </si>
  <si>
    <t xml:space="preserve">Communications                </t>
  </si>
  <si>
    <t>KU</t>
  </si>
  <si>
    <t xml:space="preserve">College of Law                </t>
  </si>
  <si>
    <t>KV</t>
  </si>
  <si>
    <t xml:space="preserve">Liberal Arts &amp; Sciences       </t>
  </si>
  <si>
    <t>KY</t>
  </si>
  <si>
    <t xml:space="preserve">Applied Life Studies          </t>
  </si>
  <si>
    <t>LB</t>
  </si>
  <si>
    <t xml:space="preserve">Medicine at Urbana-Champaign  </t>
  </si>
  <si>
    <t>LC</t>
  </si>
  <si>
    <t xml:space="preserve">Veterinary Medicine           </t>
  </si>
  <si>
    <t>LD</t>
  </si>
  <si>
    <t xml:space="preserve">Armed Forces                  </t>
  </si>
  <si>
    <t>LE</t>
  </si>
  <si>
    <t xml:space="preserve">Institute of Aviation         </t>
  </si>
  <si>
    <t>LG</t>
  </si>
  <si>
    <t xml:space="preserve">Labor &amp; Industrial Relations  </t>
  </si>
  <si>
    <t>LL</t>
  </si>
  <si>
    <t xml:space="preserve">School of Social Work         </t>
  </si>
  <si>
    <t>LP</t>
  </si>
  <si>
    <t xml:space="preserve">Library &amp; Information Sci     </t>
  </si>
  <si>
    <t>LR</t>
  </si>
  <si>
    <t xml:space="preserve">Library                       </t>
  </si>
  <si>
    <t>KS</t>
  </si>
  <si>
    <t xml:space="preserve">Graduate College              </t>
  </si>
  <si>
    <t>LK</t>
  </si>
  <si>
    <t xml:space="preserve">Environmental Council         </t>
  </si>
  <si>
    <t>NB</t>
  </si>
  <si>
    <t xml:space="preserve">Provost &amp; VC Academic Affairs </t>
  </si>
  <si>
    <t>NE</t>
  </si>
  <si>
    <t xml:space="preserve">Vice Chancellor for Research  </t>
  </si>
  <si>
    <t>NF</t>
  </si>
  <si>
    <t xml:space="preserve">State Surveys                 </t>
  </si>
  <si>
    <t>NH</t>
  </si>
  <si>
    <t xml:space="preserve">Public Affairs                </t>
  </si>
  <si>
    <t>NJ</t>
  </si>
  <si>
    <t xml:space="preserve">Vice Chanc Student Affairs    </t>
  </si>
  <si>
    <t>NK</t>
  </si>
  <si>
    <t xml:space="preserve">Health Service                </t>
  </si>
  <si>
    <t>NM</t>
  </si>
  <si>
    <t xml:space="preserve">Pub Engagement &amp; Instl Relns  </t>
  </si>
  <si>
    <t>NQ</t>
  </si>
  <si>
    <t xml:space="preserve">Auxiliary Units               </t>
  </si>
  <si>
    <t>NU</t>
  </si>
  <si>
    <t xml:space="preserve">Intercollegiate Athletics     </t>
  </si>
  <si>
    <t>GIS 2003-04</t>
  </si>
  <si>
    <t>1-306</t>
  </si>
  <si>
    <t xml:space="preserve">Agr, Consumer, Env. Sciences     </t>
  </si>
  <si>
    <t>1-384</t>
  </si>
  <si>
    <t xml:space="preserve">Cooperative Extension            </t>
  </si>
  <si>
    <t>1-470</t>
  </si>
  <si>
    <t xml:space="preserve">Agricultural &amp; Consumer Econ     </t>
  </si>
  <si>
    <t>1-483</t>
  </si>
  <si>
    <t xml:space="preserve">ACES Admin                       </t>
  </si>
  <si>
    <t>1-538</t>
  </si>
  <si>
    <t xml:space="preserve">Animal Sciences                  </t>
  </si>
  <si>
    <t>1-698</t>
  </si>
  <si>
    <t xml:space="preserve">Food Sci &amp; Human Nutrition       </t>
  </si>
  <si>
    <t>1-741</t>
  </si>
  <si>
    <t xml:space="preserve">Agricultural &amp; Biological Engr   </t>
  </si>
  <si>
    <t>1-793</t>
  </si>
  <si>
    <t xml:space="preserve">Human &amp; Community Development    </t>
  </si>
  <si>
    <t>1-802</t>
  </si>
  <si>
    <t xml:space="preserve">Crop Sciences                    </t>
  </si>
  <si>
    <t>1-875</t>
  </si>
  <si>
    <t xml:space="preserve">Natural Resources &amp; Env Sci      </t>
  </si>
  <si>
    <t>1-888</t>
  </si>
  <si>
    <t xml:space="preserve">Veterinary Prog in Agr           </t>
  </si>
  <si>
    <t>1-971</t>
  </si>
  <si>
    <t xml:space="preserve">Nutritional Sciences             </t>
  </si>
  <si>
    <t>1-230</t>
  </si>
  <si>
    <t xml:space="preserve">Reg Masters of Bus Admin Prgm    </t>
  </si>
  <si>
    <t>1-260</t>
  </si>
  <si>
    <t xml:space="preserve">Finance                          </t>
  </si>
  <si>
    <t>1-346</t>
  </si>
  <si>
    <t xml:space="preserve">Accountancy                      </t>
  </si>
  <si>
    <t>1-446</t>
  </si>
  <si>
    <t xml:space="preserve">Bureau of Economic &amp; Bus Res     </t>
  </si>
  <si>
    <t>1-469</t>
  </si>
  <si>
    <t xml:space="preserve">Executive Development Center     </t>
  </si>
  <si>
    <t>1-524</t>
  </si>
  <si>
    <t xml:space="preserve">Business                         </t>
  </si>
  <si>
    <t>1-902</t>
  </si>
  <si>
    <t xml:space="preserve">Business Administration          </t>
  </si>
  <si>
    <t>1-938</t>
  </si>
  <si>
    <t xml:space="preserve">Executive MBA Program            </t>
  </si>
  <si>
    <t>1-952</t>
  </si>
  <si>
    <t xml:space="preserve">College of Business              </t>
  </si>
  <si>
    <t>1-335</t>
  </si>
  <si>
    <t xml:space="preserve">Education Administration         </t>
  </si>
  <si>
    <t>1-418</t>
  </si>
  <si>
    <t xml:space="preserve">Bureau of Educational Res        </t>
  </si>
  <si>
    <t>1-541</t>
  </si>
  <si>
    <t xml:space="preserve">Council Teacher Ed Admin         </t>
  </si>
  <si>
    <t>1-570</t>
  </si>
  <si>
    <t xml:space="preserve">Special Education                </t>
  </si>
  <si>
    <t>1-613</t>
  </si>
  <si>
    <t xml:space="preserve">Curriculum &amp; Instruction         </t>
  </si>
  <si>
    <t>1-616</t>
  </si>
  <si>
    <t xml:space="preserve">Educational Psychology           </t>
  </si>
  <si>
    <t>1-640</t>
  </si>
  <si>
    <t xml:space="preserve">Educational Policy Studies       </t>
  </si>
  <si>
    <t>1-674</t>
  </si>
  <si>
    <t xml:space="preserve">Ed Organization &amp; Leadership     </t>
  </si>
  <si>
    <t>1-760</t>
  </si>
  <si>
    <t xml:space="preserve">Human Resource Education         </t>
  </si>
  <si>
    <t>1-210</t>
  </si>
  <si>
    <t xml:space="preserve">Theoretical &amp; Applied Mech       </t>
  </si>
  <si>
    <t>1-220</t>
  </si>
  <si>
    <t xml:space="preserve">Materials Research Lab           </t>
  </si>
  <si>
    <t>1-227</t>
  </si>
  <si>
    <t xml:space="preserve">Engineering Admin                </t>
  </si>
  <si>
    <t>1-239</t>
  </si>
  <si>
    <t xml:space="preserve">Coordinated Science Lab          </t>
  </si>
  <si>
    <t>1-244</t>
  </si>
  <si>
    <t xml:space="preserve">Physics                          </t>
  </si>
  <si>
    <t>1-246</t>
  </si>
  <si>
    <t xml:space="preserve">Computational Science &amp; Engr     </t>
  </si>
  <si>
    <t>1-251</t>
  </si>
  <si>
    <t xml:space="preserve">Civil &amp; Environmental Engr       </t>
  </si>
  <si>
    <t>1-343</t>
  </si>
  <si>
    <t xml:space="preserve">Bioengineering                   </t>
  </si>
  <si>
    <t>1-422</t>
  </si>
  <si>
    <t xml:space="preserve">General Engineering              </t>
  </si>
  <si>
    <t>1-434</t>
  </si>
  <si>
    <t xml:space="preserve">Computer Science                 </t>
  </si>
  <si>
    <t>1-602</t>
  </si>
  <si>
    <t xml:space="preserve">Engineering General              </t>
  </si>
  <si>
    <t>1-615</t>
  </si>
  <si>
    <t xml:space="preserve">Aerospace Engineering            </t>
  </si>
  <si>
    <t>1-917</t>
  </si>
  <si>
    <t xml:space="preserve">Mechanical &amp; Industrial Eng      </t>
  </si>
  <si>
    <t>1-919</t>
  </si>
  <si>
    <t xml:space="preserve">Materials Science &amp; Engr         </t>
  </si>
  <si>
    <t>1-933</t>
  </si>
  <si>
    <t xml:space="preserve">Electrical &amp; Computer Eng        </t>
  </si>
  <si>
    <t>1-973</t>
  </si>
  <si>
    <t xml:space="preserve">Nuclear,Plasma, &amp; Rad Engr       </t>
  </si>
  <si>
    <t>1-209</t>
  </si>
  <si>
    <t xml:space="preserve">U of I Bands                     </t>
  </si>
  <si>
    <t>1-262</t>
  </si>
  <si>
    <t xml:space="preserve">Krannert Center                  </t>
  </si>
  <si>
    <t>1-447</t>
  </si>
  <si>
    <t xml:space="preserve">Fine &amp; Applied Arts Admin        </t>
  </si>
  <si>
    <t>1-495</t>
  </si>
  <si>
    <t xml:space="preserve">Music                            </t>
  </si>
  <si>
    <t>1-526</t>
  </si>
  <si>
    <t xml:space="preserve">Art and Design                   </t>
  </si>
  <si>
    <t>1-569</t>
  </si>
  <si>
    <t xml:space="preserve">Landscape Architecture           </t>
  </si>
  <si>
    <t>1-607</t>
  </si>
  <si>
    <t xml:space="preserve">Krannert Art Museum              </t>
  </si>
  <si>
    <t>1-644</t>
  </si>
  <si>
    <t xml:space="preserve">FAA                              </t>
  </si>
  <si>
    <t>1-733</t>
  </si>
  <si>
    <t xml:space="preserve">Urban &amp; Regional Planning        </t>
  </si>
  <si>
    <t>1-767</t>
  </si>
  <si>
    <t xml:space="preserve">Architecture                     </t>
  </si>
  <si>
    <t>1-801</t>
  </si>
  <si>
    <t xml:space="preserve">Dance                            </t>
  </si>
  <si>
    <t>1-883</t>
  </si>
  <si>
    <t xml:space="preserve">Theatre                          </t>
  </si>
  <si>
    <t>1-211</t>
  </si>
  <si>
    <t xml:space="preserve">CIC Traveling Scholars           </t>
  </si>
  <si>
    <t>1-486</t>
  </si>
  <si>
    <t xml:space="preserve">Graduate College Admin           </t>
  </si>
  <si>
    <t>1-683</t>
  </si>
  <si>
    <t xml:space="preserve">Fellowships                      </t>
  </si>
  <si>
    <t>1-913</t>
  </si>
  <si>
    <t xml:space="preserve">Grad College Study Abroad        </t>
  </si>
  <si>
    <t>1-238</t>
  </si>
  <si>
    <t xml:space="preserve">Institute Communications Res     </t>
  </si>
  <si>
    <t>1-408</t>
  </si>
  <si>
    <t xml:space="preserve">Advertising                      </t>
  </si>
  <si>
    <t>1-642</t>
  </si>
  <si>
    <t xml:space="preserve">Journalism                       </t>
  </si>
  <si>
    <t>1-934</t>
  </si>
  <si>
    <t xml:space="preserve">Communications Admin             </t>
  </si>
  <si>
    <t>1-853</t>
  </si>
  <si>
    <t xml:space="preserve">Law                              </t>
  </si>
  <si>
    <t>1-215</t>
  </si>
  <si>
    <t xml:space="preserve">Native American House            </t>
  </si>
  <si>
    <t>1-241</t>
  </si>
  <si>
    <t xml:space="preserve">Anthropology                     </t>
  </si>
  <si>
    <t>1-253</t>
  </si>
  <si>
    <t xml:space="preserve">Atmospheric Sciences             </t>
  </si>
  <si>
    <t>1-257</t>
  </si>
  <si>
    <t xml:space="preserve">Mathematics                      </t>
  </si>
  <si>
    <t>1-276</t>
  </si>
  <si>
    <t xml:space="preserve">Center for Writing Studies       </t>
  </si>
  <si>
    <t>1-292</t>
  </si>
  <si>
    <t xml:space="preserve">Animal Biology                   </t>
  </si>
  <si>
    <t>1-299</t>
  </si>
  <si>
    <t xml:space="preserve">Psychology                       </t>
  </si>
  <si>
    <t>1-303</t>
  </si>
  <si>
    <t xml:space="preserve">Afro-American Studies            </t>
  </si>
  <si>
    <t>1-324</t>
  </si>
  <si>
    <t xml:space="preserve">Sociology                        </t>
  </si>
  <si>
    <t>1-361</t>
  </si>
  <si>
    <t xml:space="preserve">Entomology                       </t>
  </si>
  <si>
    <t>1-362</t>
  </si>
  <si>
    <t xml:space="preserve">E. Asian Lang &amp; Cultures         </t>
  </si>
  <si>
    <t>1-377</t>
  </si>
  <si>
    <t xml:space="preserve">Plant Biology                    </t>
  </si>
  <si>
    <t>1-383</t>
  </si>
  <si>
    <t xml:space="preserve">School of Integrative Biology    </t>
  </si>
  <si>
    <t>1-397</t>
  </si>
  <si>
    <t xml:space="preserve">Life Sciences                    </t>
  </si>
  <si>
    <t>1-404</t>
  </si>
  <si>
    <t xml:space="preserve">Asian American Studies           </t>
  </si>
  <si>
    <t>1-405</t>
  </si>
  <si>
    <t xml:space="preserve">Economics                        </t>
  </si>
  <si>
    <t>1-413</t>
  </si>
  <si>
    <t xml:space="preserve">Chemistry                        </t>
  </si>
  <si>
    <t>1-415</t>
  </si>
  <si>
    <t xml:space="preserve">School of Molecular &amp; Cel        </t>
  </si>
  <si>
    <t>1-430</t>
  </si>
  <si>
    <t xml:space="preserve">Astronomy                        </t>
  </si>
  <si>
    <t>1-438</t>
  </si>
  <si>
    <t xml:space="preserve">Biochemistry                     </t>
  </si>
  <si>
    <t>1-451</t>
  </si>
  <si>
    <t xml:space="preserve">History                          </t>
  </si>
  <si>
    <t>1-461</t>
  </si>
  <si>
    <t xml:space="preserve">Center for African Studies       </t>
  </si>
  <si>
    <t>1-489</t>
  </si>
  <si>
    <t xml:space="preserve">Speech Communication             </t>
  </si>
  <si>
    <t>1-490</t>
  </si>
  <si>
    <t xml:space="preserve">Religious Studies                </t>
  </si>
  <si>
    <t>1-499</t>
  </si>
  <si>
    <t xml:space="preserve">English                          </t>
  </si>
  <si>
    <t>1-510</t>
  </si>
  <si>
    <t xml:space="preserve">School of Chemical Sciences      </t>
  </si>
  <si>
    <t>1-514</t>
  </si>
  <si>
    <t xml:space="preserve">Classics                         </t>
  </si>
  <si>
    <t>1-530</t>
  </si>
  <si>
    <t xml:space="preserve">Unit for Cinema Studies          </t>
  </si>
  <si>
    <t>1-553</t>
  </si>
  <si>
    <t xml:space="preserve">Russ, E European &amp;Eurasian Cnt   </t>
  </si>
  <si>
    <t>1-580</t>
  </si>
  <si>
    <t xml:space="preserve">Liberal Arts &amp; Sci Admin         </t>
  </si>
  <si>
    <t>1-583</t>
  </si>
  <si>
    <t xml:space="preserve">Statistics                       </t>
  </si>
  <si>
    <t>1-584</t>
  </si>
  <si>
    <t xml:space="preserve">Cell &amp; Structural Biology        </t>
  </si>
  <si>
    <t>1-585</t>
  </si>
  <si>
    <t xml:space="preserve">Spanish, Italian &amp; Portugese     </t>
  </si>
  <si>
    <t>1-604</t>
  </si>
  <si>
    <t xml:space="preserve">Molecular &amp; Integrative Phys     </t>
  </si>
  <si>
    <t>1-625</t>
  </si>
  <si>
    <t xml:space="preserve">FLB Business Office              </t>
  </si>
  <si>
    <t>1-655</t>
  </si>
  <si>
    <t xml:space="preserve">Geology                          </t>
  </si>
  <si>
    <t>1-670</t>
  </si>
  <si>
    <t xml:space="preserve">Liberal Arts &amp; Sciences          </t>
  </si>
  <si>
    <t>1-680</t>
  </si>
  <si>
    <t xml:space="preserve">Gender &amp; Women's Studies Pgm     </t>
  </si>
  <si>
    <t>1-687</t>
  </si>
  <si>
    <t xml:space="preserve">Chemical &amp; Biomolecular Engr     </t>
  </si>
  <si>
    <t>1-710</t>
  </si>
  <si>
    <t xml:space="preserve">Political Science                </t>
  </si>
  <si>
    <t>1-715</t>
  </si>
  <si>
    <t xml:space="preserve">Philosophy                       </t>
  </si>
  <si>
    <t>1-723</t>
  </si>
  <si>
    <t xml:space="preserve">Drobny/Jewish Culture &amp; Soc      </t>
  </si>
  <si>
    <t>1-729</t>
  </si>
  <si>
    <t xml:space="preserve">Latin Amer &amp; Carib Studies       </t>
  </si>
  <si>
    <t>1-748</t>
  </si>
  <si>
    <t xml:space="preserve">English as an Int'l Lang         </t>
  </si>
  <si>
    <t>1-771</t>
  </si>
  <si>
    <t xml:space="preserve">Comparative &amp; World Literature   </t>
  </si>
  <si>
    <t>1-864</t>
  </si>
  <si>
    <t xml:space="preserve">Linguistics                      </t>
  </si>
  <si>
    <t>1-872</t>
  </si>
  <si>
    <t xml:space="preserve">Geography                        </t>
  </si>
  <si>
    <t>1-927</t>
  </si>
  <si>
    <t xml:space="preserve">Germanic Languages &amp; Lit         </t>
  </si>
  <si>
    <t>1-932</t>
  </si>
  <si>
    <t xml:space="preserve">E. Asian &amp; Pacific Studies       </t>
  </si>
  <si>
    <t>1-948</t>
  </si>
  <si>
    <t xml:space="preserve">Microbiology                     </t>
  </si>
  <si>
    <t>1-954</t>
  </si>
  <si>
    <t xml:space="preserve">S. Asian &amp; Middle East Studie    </t>
  </si>
  <si>
    <t>1-958</t>
  </si>
  <si>
    <t xml:space="preserve">Slavic Languages &amp; Literature    </t>
  </si>
  <si>
    <t>1-982</t>
  </si>
  <si>
    <t xml:space="preserve">Latina/Latino Studies Program    </t>
  </si>
  <si>
    <t>1-984</t>
  </si>
  <si>
    <t xml:space="preserve">Intensive English Institute      </t>
  </si>
  <si>
    <t>1-985</t>
  </si>
  <si>
    <t xml:space="preserve">French                           </t>
  </si>
  <si>
    <t>1-581</t>
  </si>
  <si>
    <t xml:space="preserve">Kinesiology                      </t>
  </si>
  <si>
    <t>1-679</t>
  </si>
  <si>
    <t xml:space="preserve">Speech &amp; Hearing Science         </t>
  </si>
  <si>
    <t>1-682</t>
  </si>
  <si>
    <t xml:space="preserve">ALS Admin                        </t>
  </si>
  <si>
    <t>1-714</t>
  </si>
  <si>
    <t xml:space="preserve">Recreation, Sport and Tourism    </t>
  </si>
  <si>
    <t>1-943</t>
  </si>
  <si>
    <t xml:space="preserve">Disability Res &amp; Educ Svcs       </t>
  </si>
  <si>
    <t>1-963</t>
  </si>
  <si>
    <t xml:space="preserve">Community Health                 </t>
  </si>
  <si>
    <t>1-201</t>
  </si>
  <si>
    <t xml:space="preserve">Medical Biochemistry             </t>
  </si>
  <si>
    <t>1-549</t>
  </si>
  <si>
    <t xml:space="preserve">Psychiatry                       </t>
  </si>
  <si>
    <t>1-552</t>
  </si>
  <si>
    <t xml:space="preserve">Pathology                        </t>
  </si>
  <si>
    <t>1-609</t>
  </si>
  <si>
    <t xml:space="preserve">Medical Cell &amp; Structural Bio    </t>
  </si>
  <si>
    <t>1-620</t>
  </si>
  <si>
    <t xml:space="preserve">Medical Microbiology             </t>
  </si>
  <si>
    <t>1-684</t>
  </si>
  <si>
    <t xml:space="preserve">Internal Medicine                </t>
  </si>
  <si>
    <t>1-761</t>
  </si>
  <si>
    <t xml:space="preserve">Medicine at Urb-Champ Admin      </t>
  </si>
  <si>
    <t>1-816</t>
  </si>
  <si>
    <t xml:space="preserve">Pharmacology                     </t>
  </si>
  <si>
    <t>1-881</t>
  </si>
  <si>
    <t xml:space="preserve">Basic Sciences Administration    </t>
  </si>
  <si>
    <t>1-986</t>
  </si>
  <si>
    <t xml:space="preserve">Medical Molecular &amp; Integ Phys   </t>
  </si>
  <si>
    <t>1-282</t>
  </si>
  <si>
    <t xml:space="preserve">Vet Pathobiology                 </t>
  </si>
  <si>
    <t>1-444</t>
  </si>
  <si>
    <t xml:space="preserve">Veterinary Medicine Admin        </t>
  </si>
  <si>
    <t>1-598</t>
  </si>
  <si>
    <t xml:space="preserve">Vet Clinical Medicine            </t>
  </si>
  <si>
    <t>1-726</t>
  </si>
  <si>
    <t xml:space="preserve">Veterinary Diagnostic Lab        </t>
  </si>
  <si>
    <t>1-873</t>
  </si>
  <si>
    <t xml:space="preserve">Veterinary Biosciences           </t>
  </si>
  <si>
    <t>1-558</t>
  </si>
  <si>
    <t xml:space="preserve">Naval Science                    </t>
  </si>
  <si>
    <t>1-762</t>
  </si>
  <si>
    <t xml:space="preserve">Air Force Aerospace Studies      </t>
  </si>
  <si>
    <t>1-914</t>
  </si>
  <si>
    <t xml:space="preserve">Military Science                 </t>
  </si>
  <si>
    <t>1-707</t>
  </si>
  <si>
    <t xml:space="preserve">Institute of Aviation            </t>
  </si>
  <si>
    <t>1-568</t>
  </si>
  <si>
    <t xml:space="preserve">Labor &amp; Industrial Relations     </t>
  </si>
  <si>
    <t>1-835</t>
  </si>
  <si>
    <t xml:space="preserve">Environmental Council            </t>
  </si>
  <si>
    <t>1-783</t>
  </si>
  <si>
    <t xml:space="preserve">School of Social Work            </t>
  </si>
  <si>
    <t>1-992</t>
  </si>
  <si>
    <t xml:space="preserve">Library &amp; Information Sci        </t>
  </si>
  <si>
    <t>1-600</t>
  </si>
  <si>
    <t xml:space="preserve">Library Res &amp; Publcn             </t>
  </si>
  <si>
    <t>1-668</t>
  </si>
  <si>
    <t xml:space="preserve">Library                          </t>
  </si>
  <si>
    <t>1-795</t>
  </si>
  <si>
    <t xml:space="preserve">Library Collections/Support      </t>
  </si>
  <si>
    <t>1-371</t>
  </si>
  <si>
    <t xml:space="preserve">Center for Teaching Excellence   </t>
  </si>
  <si>
    <t>1-431</t>
  </si>
  <si>
    <t xml:space="preserve">Provost &amp; VC Academic Affairs    </t>
  </si>
  <si>
    <t>1-759</t>
  </si>
  <si>
    <t xml:space="preserve">Campus Honors Program            </t>
  </si>
  <si>
    <t>1-798</t>
  </si>
  <si>
    <t xml:space="preserve">CITES                            </t>
  </si>
  <si>
    <t>1-298</t>
  </si>
  <si>
    <t xml:space="preserve">Division of Animal Resources     </t>
  </si>
  <si>
    <t>1-320</t>
  </si>
  <si>
    <t xml:space="preserve">Supercomputing Applications      </t>
  </si>
  <si>
    <t>1-370</t>
  </si>
  <si>
    <t xml:space="preserve">Vice Chancellor for Research     </t>
  </si>
  <si>
    <t>1-531</t>
  </si>
  <si>
    <t xml:space="preserve">Biotechnology Center             </t>
  </si>
  <si>
    <t>1-626</t>
  </si>
  <si>
    <t xml:space="preserve">Center for Advanced Study        </t>
  </si>
  <si>
    <t>1-777</t>
  </si>
  <si>
    <t xml:space="preserve">Illinois-Indiana Sea Grant Prg   </t>
  </si>
  <si>
    <t>1-959</t>
  </si>
  <si>
    <t xml:space="preserve">Technology Commercialtion Lab    </t>
  </si>
  <si>
    <t>1-375</t>
  </si>
  <si>
    <t xml:space="preserve">Natural History Survey           </t>
  </si>
  <si>
    <t>1-243</t>
  </si>
  <si>
    <t xml:space="preserve">Public Affairs                   </t>
  </si>
  <si>
    <t>1-645</t>
  </si>
  <si>
    <t xml:space="preserve">Publications and Marketing       </t>
  </si>
  <si>
    <t>1-459</t>
  </si>
  <si>
    <t xml:space="preserve">Ofc of Dean Of Students          </t>
  </si>
  <si>
    <t>1-695</t>
  </si>
  <si>
    <t xml:space="preserve">Counseling Center                </t>
  </si>
  <si>
    <t>1-743</t>
  </si>
  <si>
    <t xml:space="preserve">Multi-Cultural Student Affairs   </t>
  </si>
  <si>
    <t>1-794</t>
  </si>
  <si>
    <t xml:space="preserve">International Student Affairs    </t>
  </si>
  <si>
    <t>1-551</t>
  </si>
  <si>
    <t xml:space="preserve">McKinley Health Center           </t>
  </si>
  <si>
    <t>1-665</t>
  </si>
  <si>
    <t xml:space="preserve">Pub Engagement &amp; Instl Relns     </t>
  </si>
  <si>
    <t>1-270</t>
  </si>
  <si>
    <t xml:space="preserve">Housing Division                 </t>
  </si>
  <si>
    <t>1-279</t>
  </si>
  <si>
    <t xml:space="preserve">Student Services Building        </t>
  </si>
  <si>
    <t>1-571</t>
  </si>
  <si>
    <t xml:space="preserve">Campus Recreation                </t>
  </si>
  <si>
    <t>1-336</t>
  </si>
  <si>
    <t xml:space="preserve">Intercollegiate Athletics        </t>
  </si>
  <si>
    <t>Guided Indiv Study</t>
  </si>
  <si>
    <t xml:space="preserve">Cost Recovery IUs </t>
  </si>
  <si>
    <t>By College</t>
  </si>
  <si>
    <t>On-Campus</t>
  </si>
  <si>
    <t>Extramural</t>
  </si>
  <si>
    <t>Summer</t>
  </si>
  <si>
    <t xml:space="preserve"> Fall </t>
  </si>
  <si>
    <t>By Department</t>
  </si>
  <si>
    <t>Chancellor</t>
  </si>
  <si>
    <t>Beckman Institute</t>
  </si>
  <si>
    <t>Continuing Education</t>
  </si>
  <si>
    <t>International Programs &amp; Studies</t>
  </si>
  <si>
    <t>University Library</t>
  </si>
  <si>
    <t>LH</t>
  </si>
  <si>
    <t>LN</t>
  </si>
  <si>
    <t>LQ</t>
  </si>
  <si>
    <t>NA</t>
  </si>
  <si>
    <t>08</t>
  </si>
  <si>
    <t>10</t>
  </si>
  <si>
    <t>85</t>
  </si>
  <si>
    <t>University Administration</t>
  </si>
  <si>
    <t>ZZ</t>
  </si>
  <si>
    <t>Medicine at Urbana</t>
  </si>
  <si>
    <t>Veterinary Medicine</t>
  </si>
  <si>
    <t>Armed Forces</t>
  </si>
  <si>
    <t>Institute of Aviation</t>
  </si>
  <si>
    <t>iu-sum05.xls</t>
  </si>
  <si>
    <t>Grad  All Year</t>
  </si>
  <si>
    <t>Source: Division of Management Information, PN2005/025</t>
  </si>
  <si>
    <r>
      <t>Change this year:</t>
    </r>
    <r>
      <rPr>
        <sz val="10"/>
        <rFont val="Arial"/>
        <family val="0"/>
      </rPr>
      <t xml:space="preserve"> Programs were totally rewritted to use data from the EDW.   College and department codes have changed.</t>
    </r>
  </si>
  <si>
    <t xml:space="preserve">Student program codes have changed.  The way that we store and classify extramural and on-campus IUs has changed.  </t>
  </si>
  <si>
    <r>
      <t>Budget Reform use:</t>
    </r>
    <r>
      <rPr>
        <sz val="10"/>
        <rFont val="Arial"/>
        <family val="0"/>
      </rPr>
      <t xml:space="preserve"> These IUs are used to distribute a portion of the Tuition Revenue funds each year.  </t>
    </r>
  </si>
  <si>
    <t>There is no longer a distribution of General Revenue Funds based on graduate IUs.</t>
  </si>
  <si>
    <r>
      <t>Calendar year 2004 IUs :</t>
    </r>
    <r>
      <rPr>
        <sz val="10"/>
        <rFont val="Arial"/>
        <family val="2"/>
      </rPr>
      <t xml:space="preserve"> IUs taught to undergraduates, graduate students, and professional students</t>
    </r>
  </si>
  <si>
    <t>Spring, Summer 1, Summer 2, Fall 2004</t>
  </si>
  <si>
    <t>Guided individual study: courses in progress FY04</t>
  </si>
  <si>
    <r>
      <t>2-year average:</t>
    </r>
    <r>
      <rPr>
        <sz val="10"/>
        <rFont val="Arial"/>
        <family val="0"/>
      </rPr>
      <t xml:space="preserve"> The combined data is divided by two to produce an average.    The columns at the right show the averages and percentages used to distribute tuition revenue.  This worksheet is limited to college level data. </t>
    </r>
  </si>
  <si>
    <t xml:space="preserve">As of Fall, 2004, the department of Economics, which is home to the cost recovery program MS in Economics with a concentration in </t>
  </si>
  <si>
    <t>policy economics, moved to LAS.  Accordingly, all the IUs and cost recovery IUs for Economics are included in LAS for the entire year.</t>
  </si>
  <si>
    <t>The department of Economics moved from Business to LAS, so both years of IUs have been adjusted to move the IUs to LAS.</t>
  </si>
  <si>
    <t>COLLEGE OF BUSINESS (minus Econ)</t>
  </si>
  <si>
    <t>LIBERAL ARTS &amp; SCIENCES (plus Econ)</t>
  </si>
  <si>
    <t xml:space="preserve">College of Medicine (UIC) classes are no longer being included as of Fall, 2004.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</si>
</sst>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 numFmtId="168" formatCode="0.0"/>
    <numFmt numFmtId="169" formatCode="m/d/yy"/>
    <numFmt numFmtId="170" formatCode="mm/dd/yy"/>
  </numFmts>
  <fonts count="6">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165" fontId="0" fillId="0" borderId="0" xfId="15" applyNumberFormat="1" applyAlignment="1">
      <alignment/>
    </xf>
    <xf numFmtId="0" fontId="0" fillId="0" borderId="0" xfId="0" applyAlignment="1">
      <alignment horizontal="left"/>
    </xf>
    <xf numFmtId="49" fontId="0" fillId="0" borderId="0" xfId="0" applyNumberFormat="1" applyAlignment="1">
      <alignment/>
    </xf>
    <xf numFmtId="0" fontId="1" fillId="0" borderId="0" xfId="0" applyFont="1" applyAlignment="1">
      <alignment horizontal="left"/>
    </xf>
    <xf numFmtId="165" fontId="1" fillId="0" borderId="0" xfId="15" applyNumberFormat="1" applyFont="1" applyAlignment="1">
      <alignment/>
    </xf>
    <xf numFmtId="49" fontId="0" fillId="0" borderId="0" xfId="0" applyNumberFormat="1" applyBorder="1" applyAlignment="1">
      <alignment/>
    </xf>
    <xf numFmtId="0" fontId="0" fillId="0" borderId="0" xfId="0" applyBorder="1" applyAlignment="1">
      <alignment/>
    </xf>
    <xf numFmtId="165" fontId="0" fillId="0" borderId="0" xfId="15" applyNumberFormat="1" applyBorder="1"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0" fontId="0" fillId="0" borderId="0" xfId="0" applyNumberFormat="1" applyAlignment="1">
      <alignment/>
    </xf>
    <xf numFmtId="0" fontId="1" fillId="0" borderId="1" xfId="0"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0" borderId="4" xfId="0" applyFont="1" applyBorder="1" applyAlignment="1">
      <alignment/>
    </xf>
    <xf numFmtId="0" fontId="1" fillId="0" borderId="7" xfId="0" applyFont="1" applyBorder="1" applyAlignment="1">
      <alignment/>
    </xf>
    <xf numFmtId="0" fontId="1" fillId="0" borderId="7" xfId="0" applyFont="1" applyBorder="1" applyAlignment="1">
      <alignment wrapText="1"/>
    </xf>
    <xf numFmtId="0" fontId="1" fillId="0" borderId="4" xfId="0" applyFont="1" applyBorder="1" applyAlignment="1">
      <alignment wrapText="1"/>
    </xf>
    <xf numFmtId="0" fontId="0" fillId="0" borderId="7" xfId="0" applyBorder="1" applyAlignment="1">
      <alignment/>
    </xf>
    <xf numFmtId="165" fontId="0" fillId="0" borderId="7" xfId="15" applyNumberFormat="1" applyBorder="1" applyAlignment="1">
      <alignment/>
    </xf>
    <xf numFmtId="0" fontId="4" fillId="0" borderId="0" xfId="20" applyAlignment="1">
      <alignment horizontal="center" wrapText="1"/>
    </xf>
    <xf numFmtId="0" fontId="0" fillId="0" borderId="0" xfId="0" applyAlignment="1">
      <alignment horizontal="left" wrapText="1" indent="1"/>
    </xf>
    <xf numFmtId="0" fontId="0" fillId="0" borderId="0" xfId="0" applyAlignment="1">
      <alignment horizontal="left" wrapText="1" indent="2"/>
    </xf>
    <xf numFmtId="0" fontId="1" fillId="0" borderId="0" xfId="0" applyFont="1" applyAlignment="1">
      <alignment/>
    </xf>
    <xf numFmtId="49" fontId="0" fillId="0" borderId="7" xfId="0" applyNumberFormat="1" applyBorder="1" applyAlignment="1">
      <alignment/>
    </xf>
    <xf numFmtId="49" fontId="0" fillId="0" borderId="0" xfId="0" applyNumberFormat="1" applyAlignment="1">
      <alignment horizontal="left" indent="2"/>
    </xf>
    <xf numFmtId="165" fontId="1" fillId="0" borderId="7" xfId="15" applyNumberFormat="1" applyFont="1" applyBorder="1" applyAlignment="1">
      <alignment horizontal="center"/>
    </xf>
    <xf numFmtId="165" fontId="1" fillId="0" borderId="7" xfId="15" applyNumberFormat="1" applyFont="1" applyBorder="1" applyAlignment="1">
      <alignment/>
    </xf>
    <xf numFmtId="165" fontId="1" fillId="0" borderId="7" xfId="15" applyNumberFormat="1" applyFont="1" applyBorder="1" applyAlignment="1">
      <alignment horizontal="center" wrapText="1"/>
    </xf>
    <xf numFmtId="167" fontId="0" fillId="0" borderId="7" xfId="15" applyNumberFormat="1" applyBorder="1" applyAlignment="1">
      <alignment/>
    </xf>
    <xf numFmtId="0" fontId="1" fillId="0" borderId="7" xfId="0" applyFont="1" applyBorder="1" applyAlignment="1">
      <alignment horizontal="right"/>
    </xf>
    <xf numFmtId="165" fontId="1" fillId="0" borderId="5" xfId="15" applyNumberFormat="1" applyFont="1" applyBorder="1" applyAlignment="1">
      <alignment horizontal="center" wrapText="1"/>
    </xf>
    <xf numFmtId="165" fontId="0" fillId="0" borderId="0" xfId="15" applyNumberFormat="1" applyAlignment="1">
      <alignment wrapText="1"/>
    </xf>
    <xf numFmtId="165" fontId="0" fillId="0" borderId="0" xfId="15" applyNumberFormat="1" applyAlignment="1">
      <alignment horizontal="center" wrapText="1"/>
    </xf>
    <xf numFmtId="167" fontId="0" fillId="0" borderId="5" xfId="15" applyNumberFormat="1" applyBorder="1" applyAlignment="1">
      <alignment/>
    </xf>
    <xf numFmtId="165" fontId="1" fillId="0" borderId="0" xfId="15" applyNumberFormat="1" applyFont="1" applyBorder="1" applyAlignment="1">
      <alignment horizontal="center"/>
    </xf>
    <xf numFmtId="167" fontId="0" fillId="0" borderId="0" xfId="15" applyNumberFormat="1" applyBorder="1" applyAlignment="1">
      <alignment/>
    </xf>
    <xf numFmtId="165" fontId="2" fillId="0" borderId="0" xfId="15" applyNumberFormat="1" applyFont="1" applyAlignment="1">
      <alignment/>
    </xf>
    <xf numFmtId="165" fontId="0" fillId="0" borderId="0" xfId="15" applyNumberFormat="1" applyFont="1" applyAlignment="1" quotePrefix="1">
      <alignment/>
    </xf>
    <xf numFmtId="0" fontId="1" fillId="0" borderId="7" xfId="0" applyFont="1" applyBorder="1" applyAlignment="1">
      <alignment horizontal="center" wrapText="1"/>
    </xf>
    <xf numFmtId="0" fontId="1" fillId="0" borderId="0" xfId="0" applyFont="1" applyBorder="1" applyAlignment="1">
      <alignment horizontal="centerContinuous"/>
    </xf>
    <xf numFmtId="0" fontId="1" fillId="0" borderId="0" xfId="0"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0" fontId="1" fillId="0" borderId="10" xfId="0" applyFont="1" applyBorder="1" applyAlignment="1">
      <alignment horizontal="right"/>
    </xf>
    <xf numFmtId="165" fontId="1" fillId="0" borderId="11" xfId="15" applyNumberFormat="1" applyFont="1" applyBorder="1" applyAlignment="1">
      <alignment/>
    </xf>
    <xf numFmtId="0" fontId="1" fillId="0" borderId="0" xfId="0" applyFont="1" applyAlignment="1" quotePrefix="1">
      <alignment/>
    </xf>
    <xf numFmtId="0" fontId="1" fillId="0" borderId="12" xfId="0" applyFont="1" applyBorder="1" applyAlignment="1">
      <alignment horizontal="right"/>
    </xf>
    <xf numFmtId="0" fontId="1" fillId="0" borderId="0" xfId="0" applyFont="1" applyBorder="1" applyAlignment="1">
      <alignment/>
    </xf>
    <xf numFmtId="0" fontId="0" fillId="0" borderId="5" xfId="0" applyBorder="1" applyAlignment="1">
      <alignment/>
    </xf>
    <xf numFmtId="49" fontId="0" fillId="0" borderId="7" xfId="0" applyNumberFormat="1" applyBorder="1" applyAlignment="1" quotePrefix="1">
      <alignment/>
    </xf>
    <xf numFmtId="1" fontId="0" fillId="0" borderId="0" xfId="15" applyNumberFormat="1" applyAlignment="1">
      <alignment/>
    </xf>
    <xf numFmtId="1" fontId="0" fillId="0" borderId="7" xfId="0" applyNumberFormat="1" applyBorder="1" applyAlignment="1">
      <alignment/>
    </xf>
    <xf numFmtId="165" fontId="0" fillId="0" borderId="7" xfId="15" applyNumberFormat="1" applyFont="1" applyBorder="1" applyAlignment="1">
      <alignment/>
    </xf>
    <xf numFmtId="2" fontId="0" fillId="0" borderId="7" xfId="0" applyNumberFormat="1" applyBorder="1" applyAlignment="1">
      <alignment/>
    </xf>
    <xf numFmtId="1" fontId="0" fillId="0" borderId="7" xfId="0" applyNumberFormat="1" applyBorder="1" applyAlignment="1" quotePrefix="1">
      <alignment/>
    </xf>
    <xf numFmtId="2" fontId="0" fillId="0" borderId="7" xfId="0" applyNumberFormat="1" applyBorder="1" applyAlignment="1" quotePrefix="1">
      <alignment/>
    </xf>
    <xf numFmtId="0" fontId="0" fillId="0" borderId="7" xfId="0" applyNumberFormat="1" applyBorder="1" applyAlignment="1">
      <alignment/>
    </xf>
    <xf numFmtId="49" fontId="1" fillId="0" borderId="0" xfId="0" applyNumberFormat="1" applyFont="1" applyBorder="1" applyAlignment="1">
      <alignment horizontal="center"/>
    </xf>
    <xf numFmtId="49" fontId="1" fillId="0" borderId="7" xfId="0" applyNumberFormat="1" applyFont="1" applyBorder="1" applyAlignment="1">
      <alignment horizontal="center"/>
    </xf>
    <xf numFmtId="170" fontId="0" fillId="0" borderId="0" xfId="15" applyNumberFormat="1" applyFont="1" applyAlignment="1" quotePrefix="1">
      <alignment horizontal="left"/>
    </xf>
    <xf numFmtId="49" fontId="0" fillId="0" borderId="7" xfId="0" applyNumberFormat="1" applyFont="1" applyBorder="1" applyAlignment="1">
      <alignment horizontal="center"/>
    </xf>
    <xf numFmtId="0" fontId="0" fillId="0" borderId="7" xfId="0" applyFont="1" applyBorder="1" applyAlignment="1">
      <alignment horizontal="right"/>
    </xf>
    <xf numFmtId="168" fontId="0" fillId="0" borderId="7" xfId="0" applyNumberFormat="1" applyBorder="1" applyAlignment="1">
      <alignment/>
    </xf>
    <xf numFmtId="168" fontId="0" fillId="0" borderId="7" xfId="0" applyNumberFormat="1" applyBorder="1" applyAlignment="1">
      <alignment horizontal="right"/>
    </xf>
    <xf numFmtId="168" fontId="0" fillId="0" borderId="0" xfId="0" applyNumberFormat="1" applyAlignment="1">
      <alignment/>
    </xf>
    <xf numFmtId="168" fontId="0" fillId="0" borderId="7" xfId="0" applyNumberFormat="1" applyFont="1" applyBorder="1" applyAlignment="1">
      <alignment horizontal="right"/>
    </xf>
    <xf numFmtId="0" fontId="0" fillId="0" borderId="0" xfId="0" applyBorder="1" applyAlignment="1">
      <alignment horizontal="left"/>
    </xf>
    <xf numFmtId="168" fontId="0" fillId="0" borderId="0" xfId="0" applyNumberFormat="1" applyFont="1" applyBorder="1" applyAlignment="1">
      <alignment horizontal="right"/>
    </xf>
    <xf numFmtId="168" fontId="1" fillId="0" borderId="7" xfId="0" applyNumberFormat="1" applyFont="1" applyBorder="1" applyAlignment="1">
      <alignment/>
    </xf>
    <xf numFmtId="49" fontId="0" fillId="0" borderId="13" xfId="0" applyNumberFormat="1" applyBorder="1" applyAlignment="1">
      <alignment/>
    </xf>
    <xf numFmtId="49" fontId="0" fillId="0" borderId="7" xfId="0" applyNumberFormat="1" applyFill="1" applyBorder="1" applyAlignment="1">
      <alignment/>
    </xf>
    <xf numFmtId="49" fontId="0" fillId="0" borderId="0" xfId="0" applyNumberFormat="1" applyAlignment="1" quotePrefix="1">
      <alignment/>
    </xf>
    <xf numFmtId="0" fontId="0" fillId="0" borderId="7" xfId="0" applyBorder="1" applyAlignment="1" quotePrefix="1">
      <alignment/>
    </xf>
    <xf numFmtId="0" fontId="0" fillId="0" borderId="0" xfId="0" applyFont="1" applyAlignment="1">
      <alignment wrapText="1"/>
    </xf>
    <xf numFmtId="168" fontId="1" fillId="0" borderId="5" xfId="0" applyNumberFormat="1" applyFont="1" applyBorder="1" applyAlignment="1">
      <alignment horizontal="center"/>
    </xf>
    <xf numFmtId="168" fontId="1" fillId="0" borderId="4" xfId="0" applyNumberFormat="1"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170" fontId="0" fillId="0" borderId="0" xfId="15" applyNumberFormat="1" applyFont="1" applyAlignment="1" quotePrefix="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0" fillId="0" borderId="7" xfId="0" applyBorder="1" applyAlignment="1">
      <alignment horizontal="left"/>
    </xf>
    <xf numFmtId="49" fontId="1" fillId="0" borderId="5" xfId="0" applyNumberFormat="1" applyFont="1" applyBorder="1" applyAlignment="1">
      <alignment horizontal="left"/>
    </xf>
    <xf numFmtId="49" fontId="1" fillId="0" borderId="4" xfId="0" applyNumberFormat="1" applyFont="1" applyBorder="1" applyAlignment="1">
      <alignment horizontal="left"/>
    </xf>
    <xf numFmtId="49" fontId="1" fillId="0" borderId="6" xfId="0" applyNumberFormat="1" applyFont="1" applyBorder="1" applyAlignment="1">
      <alignment horizontal="left"/>
    </xf>
    <xf numFmtId="0" fontId="1" fillId="0" borderId="7" xfId="0" applyFont="1" applyBorder="1" applyAlignment="1">
      <alignment horizontal="center" wrapText="1"/>
    </xf>
    <xf numFmtId="49" fontId="1" fillId="0" borderId="9" xfId="0" applyNumberFormat="1" applyFont="1" applyBorder="1" applyAlignment="1">
      <alignment horizontal="center"/>
    </xf>
    <xf numFmtId="49" fontId="1" fillId="0" borderId="8" xfId="0" applyNumberFormat="1" applyFont="1" applyBorder="1" applyAlignment="1">
      <alignment horizontal="center"/>
    </xf>
    <xf numFmtId="49" fontId="1" fillId="0" borderId="10" xfId="0" applyNumberFormat="1" applyFont="1" applyBorder="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0" fontId="1" fillId="0" borderId="0" xfId="0" applyFont="1" applyAlignment="1">
      <alignment horizontal="left"/>
    </xf>
    <xf numFmtId="0" fontId="1" fillId="0" borderId="9" xfId="0" applyFont="1" applyBorder="1" applyAlignment="1">
      <alignment horizontal="left"/>
    </xf>
    <xf numFmtId="0" fontId="1" fillId="0" borderId="8" xfId="0" applyFont="1" applyBorder="1" applyAlignment="1">
      <alignment horizontal="left"/>
    </xf>
    <xf numFmtId="0" fontId="1" fillId="0" borderId="10"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49" fontId="1" fillId="0" borderId="14" xfId="0" applyNumberFormat="1" applyFont="1" applyBorder="1" applyAlignment="1">
      <alignment horizontal="center"/>
    </xf>
    <xf numFmtId="49" fontId="1" fillId="0" borderId="0" xfId="0" applyNumberFormat="1" applyFont="1" applyBorder="1" applyAlignment="1">
      <alignment horizontal="center"/>
    </xf>
    <xf numFmtId="49" fontId="1" fillId="0" borderId="15" xfId="0" applyNumberFormat="1"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168" fontId="1" fillId="0" borderId="6" xfId="0" applyNumberFormat="1"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49" fontId="1" fillId="0" borderId="7" xfId="0" applyNumberFormat="1" applyFont="1" applyBorder="1" applyAlignment="1">
      <alignment horizontal="center"/>
    </xf>
    <xf numFmtId="49" fontId="0" fillId="0" borderId="5" xfId="0" applyNumberFormat="1" applyBorder="1" applyAlignment="1">
      <alignment horizontal="left"/>
    </xf>
    <xf numFmtId="49" fontId="0" fillId="0" borderId="4" xfId="0" applyNumberFormat="1" applyBorder="1" applyAlignment="1">
      <alignment horizontal="left"/>
    </xf>
    <xf numFmtId="49" fontId="0" fillId="0" borderId="6" xfId="0" applyNumberFormat="1" applyBorder="1" applyAlignment="1">
      <alignment horizontal="left"/>
    </xf>
    <xf numFmtId="0" fontId="1" fillId="0" borderId="12" xfId="0" applyFont="1" applyBorder="1" applyAlignment="1">
      <alignment horizontal="center" wrapText="1"/>
    </xf>
    <xf numFmtId="0" fontId="1" fillId="0" borderId="11" xfId="0" applyFont="1" applyBorder="1" applyAlignment="1">
      <alignment horizontal="center" wrapText="1"/>
    </xf>
    <xf numFmtId="170" fontId="2" fillId="0" borderId="0" xfId="15" applyNumberFormat="1" applyFont="1" applyAlignment="1">
      <alignment horizontal="center"/>
    </xf>
    <xf numFmtId="165" fontId="1" fillId="0" borderId="7" xfId="15" applyNumberFormat="1" applyFont="1" applyBorder="1" applyAlignment="1">
      <alignment horizontal="center"/>
    </xf>
    <xf numFmtId="165" fontId="1" fillId="0" borderId="7" xfId="15" applyNumberFormat="1" applyFont="1" applyBorder="1" applyAlignment="1">
      <alignment horizontal="center" wrapText="1"/>
    </xf>
    <xf numFmtId="165" fontId="1" fillId="0" borderId="9" xfId="0" applyNumberFormat="1"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165" fontId="0" fillId="0" borderId="0" xfId="15" applyNumberFormat="1" applyFont="1" applyBorder="1" applyAlignment="1">
      <alignment horizontal="left" wrapText="1"/>
    </xf>
    <xf numFmtId="165" fontId="0" fillId="0" borderId="0" xfId="15" applyNumberFormat="1" applyFont="1" applyAlignment="1">
      <alignment horizontal="left" wrapText="1"/>
    </xf>
    <xf numFmtId="165" fontId="1" fillId="0" borderId="9" xfId="15" applyNumberFormat="1" applyFont="1" applyBorder="1" applyAlignment="1">
      <alignment horizontal="center"/>
    </xf>
    <xf numFmtId="165" fontId="1" fillId="0" borderId="8" xfId="15" applyNumberFormat="1" applyFont="1" applyBorder="1" applyAlignment="1">
      <alignment horizontal="center"/>
    </xf>
    <xf numFmtId="165" fontId="1" fillId="0" borderId="10" xfId="15" applyNumberFormat="1" applyFont="1" applyBorder="1" applyAlignment="1">
      <alignment horizontal="center"/>
    </xf>
    <xf numFmtId="165" fontId="1" fillId="0" borderId="1" xfId="15" applyNumberFormat="1" applyFont="1" applyBorder="1" applyAlignment="1">
      <alignment horizontal="center"/>
    </xf>
    <xf numFmtId="165" fontId="1" fillId="0" borderId="2" xfId="15" applyNumberFormat="1" applyFont="1" applyBorder="1" applyAlignment="1">
      <alignment horizontal="center"/>
    </xf>
    <xf numFmtId="165" fontId="1" fillId="0" borderId="3" xfId="15" applyNumberFormat="1" applyFont="1" applyBorder="1" applyAlignment="1">
      <alignment horizontal="center"/>
    </xf>
    <xf numFmtId="165" fontId="1" fillId="0" borderId="8" xfId="15"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mi.uiuc.edu/course/crsoverv.html"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65"/>
  <sheetViews>
    <sheetView workbookViewId="0" topLeftCell="A1">
      <selection activeCell="A9" sqref="A9"/>
    </sheetView>
  </sheetViews>
  <sheetFormatPr defaultColWidth="9.140625" defaultRowHeight="12.75"/>
  <cols>
    <col min="1" max="1" width="113.28125" style="0" customWidth="1"/>
  </cols>
  <sheetData>
    <row r="1" ht="12.75">
      <c r="A1" s="12" t="s">
        <v>88</v>
      </c>
    </row>
    <row r="2" ht="12.75">
      <c r="A2" s="43" t="s">
        <v>89</v>
      </c>
    </row>
    <row r="3" ht="12.75">
      <c r="A3" s="66">
        <v>38479</v>
      </c>
    </row>
    <row r="4" ht="12.75">
      <c r="A4" s="9" t="s">
        <v>911</v>
      </c>
    </row>
    <row r="5" ht="12.75">
      <c r="A5" s="9"/>
    </row>
    <row r="6" ht="12.75">
      <c r="A6" s="11" t="s">
        <v>912</v>
      </c>
    </row>
    <row r="7" ht="12.75">
      <c r="A7" s="9" t="s">
        <v>913</v>
      </c>
    </row>
    <row r="8" ht="12.75">
      <c r="A8" s="9" t="s">
        <v>922</v>
      </c>
    </row>
    <row r="9" ht="12.75">
      <c r="A9" s="9" t="s">
        <v>925</v>
      </c>
    </row>
    <row r="10" ht="12.75">
      <c r="A10" s="9"/>
    </row>
    <row r="11" ht="12.75">
      <c r="A11" s="11" t="s">
        <v>914</v>
      </c>
    </row>
    <row r="12" ht="12.75">
      <c r="A12" s="80" t="s">
        <v>915</v>
      </c>
    </row>
    <row r="13" ht="12.75">
      <c r="A13" s="80"/>
    </row>
    <row r="14" ht="12.75">
      <c r="A14" s="11" t="s">
        <v>90</v>
      </c>
    </row>
    <row r="15" ht="12.75">
      <c r="A15" s="9"/>
    </row>
    <row r="16" ht="25.5">
      <c r="A16" s="11" t="s">
        <v>61</v>
      </c>
    </row>
    <row r="17" ht="12.75">
      <c r="A17" s="9"/>
    </row>
    <row r="18" ht="27" customHeight="1">
      <c r="A18" s="11" t="s">
        <v>58</v>
      </c>
    </row>
    <row r="19" ht="12.75">
      <c r="A19" s="11"/>
    </row>
    <row r="20" ht="12.75">
      <c r="A20" s="11"/>
    </row>
    <row r="21" ht="12.75">
      <c r="A21" s="11"/>
    </row>
    <row r="22" ht="15.75" customHeight="1">
      <c r="A22" s="11" t="s">
        <v>59</v>
      </c>
    </row>
    <row r="23" ht="12.75">
      <c r="A23" s="26" t="s">
        <v>392</v>
      </c>
    </row>
    <row r="24" ht="12.75">
      <c r="A24" s="11"/>
    </row>
    <row r="25" ht="12.75">
      <c r="A25" s="11"/>
    </row>
    <row r="26" ht="12.75">
      <c r="A26" s="10" t="s">
        <v>60</v>
      </c>
    </row>
    <row r="28" ht="12.75">
      <c r="A28" s="10" t="s">
        <v>916</v>
      </c>
    </row>
    <row r="29" ht="12.75">
      <c r="A29" s="27" t="s">
        <v>62</v>
      </c>
    </row>
    <row r="30" ht="12.75">
      <c r="A30" s="28" t="s">
        <v>917</v>
      </c>
    </row>
    <row r="31" ht="12.75">
      <c r="A31" s="28" t="s">
        <v>918</v>
      </c>
    </row>
    <row r="32" ht="12.75">
      <c r="A32" s="27" t="s">
        <v>63</v>
      </c>
    </row>
    <row r="33" ht="12.75">
      <c r="A33" s="28" t="s">
        <v>64</v>
      </c>
    </row>
    <row r="34" ht="12.75">
      <c r="A34" s="28" t="s">
        <v>66</v>
      </c>
    </row>
    <row r="35" ht="12.75">
      <c r="A35" s="28" t="s">
        <v>65</v>
      </c>
    </row>
    <row r="36" spans="1:2" ht="12.75">
      <c r="A36" s="28" t="s">
        <v>67</v>
      </c>
      <c r="B36" s="3"/>
    </row>
    <row r="37" ht="12.75">
      <c r="A37" s="31" t="s">
        <v>68</v>
      </c>
    </row>
    <row r="38" ht="12.75">
      <c r="A38" s="31"/>
    </row>
    <row r="39" spans="1:2" ht="12.75">
      <c r="A39" s="10" t="s">
        <v>459</v>
      </c>
      <c r="B39" s="3"/>
    </row>
    <row r="40" spans="1:2" ht="12.75">
      <c r="A40" s="27" t="s">
        <v>62</v>
      </c>
      <c r="B40" s="3"/>
    </row>
    <row r="41" spans="1:2" ht="12.75">
      <c r="A41" s="28" t="s">
        <v>460</v>
      </c>
      <c r="B41" s="3"/>
    </row>
    <row r="42" ht="12.75">
      <c r="A42" s="28" t="s">
        <v>461</v>
      </c>
    </row>
    <row r="43" ht="12.75">
      <c r="A43" s="27" t="s">
        <v>63</v>
      </c>
    </row>
    <row r="44" ht="12.75">
      <c r="A44" s="28" t="s">
        <v>64</v>
      </c>
    </row>
    <row r="45" ht="12.75">
      <c r="A45" s="28" t="s">
        <v>66</v>
      </c>
    </row>
    <row r="46" ht="12.75">
      <c r="A46" s="28" t="s">
        <v>65</v>
      </c>
    </row>
    <row r="47" ht="12.75">
      <c r="A47" s="28" t="s">
        <v>67</v>
      </c>
    </row>
    <row r="48" ht="12.75">
      <c r="A48" s="31" t="s">
        <v>68</v>
      </c>
    </row>
    <row r="50" ht="12.75">
      <c r="A50" s="10" t="s">
        <v>393</v>
      </c>
    </row>
    <row r="52" ht="25.5">
      <c r="A52" s="11" t="s">
        <v>919</v>
      </c>
    </row>
    <row r="55" ht="12.75">
      <c r="A55" s="11" t="s">
        <v>462</v>
      </c>
    </row>
    <row r="56" ht="12.75">
      <c r="A56" t="s">
        <v>463</v>
      </c>
    </row>
    <row r="57" ht="12.75">
      <c r="A57" t="s">
        <v>468</v>
      </c>
    </row>
    <row r="59" ht="12.75">
      <c r="A59" t="s">
        <v>464</v>
      </c>
    </row>
    <row r="60" ht="12.75">
      <c r="A60" t="s">
        <v>465</v>
      </c>
    </row>
    <row r="61" ht="12.75">
      <c r="A61" t="s">
        <v>466</v>
      </c>
    </row>
    <row r="62" ht="12.75">
      <c r="A62" t="s">
        <v>467</v>
      </c>
    </row>
    <row r="64" ht="12.75">
      <c r="A64" t="s">
        <v>920</v>
      </c>
    </row>
    <row r="65" ht="12.75">
      <c r="A65" t="s">
        <v>921</v>
      </c>
    </row>
  </sheetData>
  <hyperlinks>
    <hyperlink ref="A23" r:id="rId1" display="http://www.dmi.uiuc.edu/course/crsoverv.html"/>
  </hyperlinks>
  <printOptions/>
  <pageMargins left="0.75" right="0.75" top="0.59" bottom="0.57"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P338"/>
  <sheetViews>
    <sheetView workbookViewId="0" topLeftCell="A10">
      <selection activeCell="A28" sqref="A28"/>
    </sheetView>
  </sheetViews>
  <sheetFormatPr defaultColWidth="9.140625" defaultRowHeight="12.75"/>
  <cols>
    <col min="1" max="1" width="4.28125" style="0" customWidth="1"/>
    <col min="2" max="2" width="6.140625" style="0" customWidth="1"/>
    <col min="3" max="3" width="26.57421875" style="0" customWidth="1"/>
    <col min="4" max="4" width="10.28125" style="0" customWidth="1"/>
    <col min="5" max="5" width="9.28125" style="0" bestFit="1" customWidth="1"/>
    <col min="6" max="6" width="9.57421875" style="0" bestFit="1" customWidth="1"/>
    <col min="7" max="9" width="9.28125" style="0" bestFit="1" customWidth="1"/>
    <col min="10" max="10" width="9.57421875" style="0" bestFit="1" customWidth="1"/>
    <col min="11" max="11" width="9.28125" style="0" bestFit="1" customWidth="1"/>
    <col min="12" max="12" width="9.57421875" style="0" bestFit="1" customWidth="1"/>
    <col min="14" max="14" width="7.140625" style="0" customWidth="1"/>
    <col min="15" max="15" width="7.57421875" style="0" customWidth="1"/>
  </cols>
  <sheetData>
    <row r="1" ht="12.75">
      <c r="A1" t="s">
        <v>0</v>
      </c>
    </row>
    <row r="2" ht="12.75">
      <c r="A2" t="s">
        <v>469</v>
      </c>
    </row>
    <row r="3" ht="12.75">
      <c r="A3" s="43" t="s">
        <v>909</v>
      </c>
    </row>
    <row r="4" spans="1:7" ht="12.75">
      <c r="A4" s="86">
        <v>38479</v>
      </c>
      <c r="B4" s="86"/>
      <c r="C4" s="4"/>
      <c r="E4" s="10" t="s">
        <v>91</v>
      </c>
      <c r="G4" s="52">
        <v>2004</v>
      </c>
    </row>
    <row r="5" spans="1:7" ht="12.75">
      <c r="A5" s="44"/>
      <c r="B5" s="4"/>
      <c r="C5" s="4"/>
      <c r="E5" s="10"/>
      <c r="G5" s="52"/>
    </row>
    <row r="6" spans="1:7" ht="12.75">
      <c r="A6" s="44"/>
      <c r="B6" s="4"/>
      <c r="C6" s="4"/>
      <c r="E6" s="10"/>
      <c r="G6" s="52"/>
    </row>
    <row r="7" spans="1:3" ht="12.75">
      <c r="A7" s="2"/>
      <c r="B7" s="2"/>
      <c r="C7" s="2"/>
    </row>
    <row r="8" spans="1:4" ht="12.75">
      <c r="A8" s="29" t="s">
        <v>64</v>
      </c>
      <c r="B8" s="10"/>
      <c r="C8" s="10"/>
      <c r="D8" s="10"/>
    </row>
    <row r="9" spans="1:12" ht="12.75">
      <c r="A9" s="87" t="s">
        <v>5</v>
      </c>
      <c r="B9" s="87"/>
      <c r="C9" s="87"/>
      <c r="D9" s="88" t="str">
        <f>"Spring "&amp;G4</f>
        <v>Spring 2004</v>
      </c>
      <c r="E9" s="89"/>
      <c r="F9" s="90"/>
      <c r="G9" s="88" t="str">
        <f>"Summer 1 &amp; 2 "&amp;G4</f>
        <v>Summer 1 &amp; 2 2004</v>
      </c>
      <c r="H9" s="89"/>
      <c r="I9" s="90"/>
      <c r="J9" s="88" t="str">
        <f>"Fall "&amp;G4</f>
        <v>Fall 2004</v>
      </c>
      <c r="K9" s="89"/>
      <c r="L9" s="90"/>
    </row>
    <row r="10" spans="1:12" ht="12.75">
      <c r="A10" s="87"/>
      <c r="B10" s="87"/>
      <c r="C10" s="87"/>
      <c r="D10" s="21" t="s">
        <v>6</v>
      </c>
      <c r="E10" s="21" t="s">
        <v>7</v>
      </c>
      <c r="F10" s="21" t="s">
        <v>8</v>
      </c>
      <c r="G10" s="21" t="s">
        <v>6</v>
      </c>
      <c r="H10" s="21" t="s">
        <v>7</v>
      </c>
      <c r="I10" s="21" t="s">
        <v>8</v>
      </c>
      <c r="J10" s="21" t="s">
        <v>6</v>
      </c>
      <c r="K10" s="21" t="s">
        <v>7</v>
      </c>
      <c r="L10" s="21" t="s">
        <v>8</v>
      </c>
    </row>
    <row r="11" spans="1:12" ht="12.75">
      <c r="A11" s="24" t="s">
        <v>9</v>
      </c>
      <c r="B11" s="24" t="s">
        <v>470</v>
      </c>
      <c r="C11" s="24" t="s">
        <v>471</v>
      </c>
      <c r="D11" s="69">
        <v>24848.5</v>
      </c>
      <c r="E11" s="69">
        <v>179.8</v>
      </c>
      <c r="F11" s="69">
        <v>6506.6</v>
      </c>
      <c r="G11" s="69">
        <v>911</v>
      </c>
      <c r="H11" s="69">
        <v>12</v>
      </c>
      <c r="I11" s="69">
        <v>1578</v>
      </c>
      <c r="J11" s="69">
        <v>23692.7</v>
      </c>
      <c r="K11" s="69">
        <v>306.2</v>
      </c>
      <c r="L11" s="69">
        <v>6592.1</v>
      </c>
    </row>
    <row r="12" spans="1:12" ht="12.75">
      <c r="A12" s="24" t="s">
        <v>9</v>
      </c>
      <c r="B12" s="24" t="s">
        <v>472</v>
      </c>
      <c r="C12" s="24" t="s">
        <v>473</v>
      </c>
      <c r="D12" s="69">
        <v>27009</v>
      </c>
      <c r="E12" s="69">
        <v>33</v>
      </c>
      <c r="F12" s="69">
        <v>8259</v>
      </c>
      <c r="G12" s="69">
        <v>3652</v>
      </c>
      <c r="H12" s="69">
        <v>0</v>
      </c>
      <c r="I12" s="69">
        <v>-156</v>
      </c>
      <c r="J12" s="69">
        <v>27787.8</v>
      </c>
      <c r="K12" s="69">
        <v>61</v>
      </c>
      <c r="L12" s="69">
        <v>8139.5</v>
      </c>
    </row>
    <row r="13" spans="1:12" ht="12.75">
      <c r="A13" s="24" t="s">
        <v>9</v>
      </c>
      <c r="B13" s="24" t="s">
        <v>474</v>
      </c>
      <c r="C13" s="24" t="s">
        <v>475</v>
      </c>
      <c r="D13" s="69">
        <v>12715</v>
      </c>
      <c r="E13" s="69">
        <v>17</v>
      </c>
      <c r="F13" s="69">
        <v>8045</v>
      </c>
      <c r="G13" s="69">
        <v>793</v>
      </c>
      <c r="H13" s="69">
        <v>0</v>
      </c>
      <c r="I13" s="69">
        <v>2134</v>
      </c>
      <c r="J13" s="69">
        <v>11568.9</v>
      </c>
      <c r="K13" s="69">
        <v>10</v>
      </c>
      <c r="L13" s="69">
        <v>8326.6</v>
      </c>
    </row>
    <row r="14" spans="1:12" ht="12.75">
      <c r="A14" s="24" t="s">
        <v>9</v>
      </c>
      <c r="B14" s="24" t="s">
        <v>476</v>
      </c>
      <c r="C14" s="24" t="s">
        <v>477</v>
      </c>
      <c r="D14" s="69">
        <v>56540.8</v>
      </c>
      <c r="E14" s="69">
        <v>3</v>
      </c>
      <c r="F14" s="69">
        <v>31991.8</v>
      </c>
      <c r="G14" s="69">
        <v>3963.5</v>
      </c>
      <c r="H14" s="69">
        <v>4.9</v>
      </c>
      <c r="I14" s="69">
        <v>7388.9</v>
      </c>
      <c r="J14" s="69">
        <v>56983.3</v>
      </c>
      <c r="K14" s="69">
        <v>9</v>
      </c>
      <c r="L14" s="69">
        <v>34267.7</v>
      </c>
    </row>
    <row r="15" spans="1:12" ht="12.75">
      <c r="A15" s="24" t="s">
        <v>9</v>
      </c>
      <c r="B15" s="24" t="s">
        <v>478</v>
      </c>
      <c r="C15" s="24" t="s">
        <v>479</v>
      </c>
      <c r="D15" s="69">
        <v>25809</v>
      </c>
      <c r="E15" s="69">
        <v>16</v>
      </c>
      <c r="F15" s="69">
        <v>9809</v>
      </c>
      <c r="G15" s="69">
        <v>978</v>
      </c>
      <c r="H15" s="69">
        <v>0</v>
      </c>
      <c r="I15" s="69">
        <v>1592</v>
      </c>
      <c r="J15" s="69">
        <v>28868.2</v>
      </c>
      <c r="K15" s="69">
        <v>33.5</v>
      </c>
      <c r="L15" s="69">
        <v>9538.2</v>
      </c>
    </row>
    <row r="16" spans="1:12" ht="12.75">
      <c r="A16" s="24" t="s">
        <v>9</v>
      </c>
      <c r="B16" s="24" t="s">
        <v>480</v>
      </c>
      <c r="C16" s="24" t="s">
        <v>481</v>
      </c>
      <c r="D16" s="69">
        <v>7307</v>
      </c>
      <c r="E16" s="69">
        <v>4</v>
      </c>
      <c r="F16" s="69">
        <v>1113</v>
      </c>
      <c r="G16" s="69">
        <v>209</v>
      </c>
      <c r="H16" s="69">
        <v>2</v>
      </c>
      <c r="I16" s="69">
        <v>222</v>
      </c>
      <c r="J16" s="69">
        <v>8064.8</v>
      </c>
      <c r="K16" s="69">
        <v>0</v>
      </c>
      <c r="L16" s="69">
        <v>1036</v>
      </c>
    </row>
    <row r="17" spans="1:12" ht="12.75">
      <c r="A17" s="24" t="s">
        <v>9</v>
      </c>
      <c r="B17" s="24" t="s">
        <v>482</v>
      </c>
      <c r="C17" s="24" t="s">
        <v>483</v>
      </c>
      <c r="D17" s="69">
        <v>87</v>
      </c>
      <c r="E17" s="69">
        <v>9277</v>
      </c>
      <c r="F17" s="69">
        <v>684</v>
      </c>
      <c r="G17" s="69">
        <v>0</v>
      </c>
      <c r="H17" s="69">
        <v>667</v>
      </c>
      <c r="I17" s="69">
        <v>24</v>
      </c>
      <c r="J17" s="69">
        <v>208</v>
      </c>
      <c r="K17" s="69">
        <v>9908.5</v>
      </c>
      <c r="L17" s="69">
        <v>677</v>
      </c>
    </row>
    <row r="18" spans="1:12" ht="12.75">
      <c r="A18" s="24" t="s">
        <v>9</v>
      </c>
      <c r="B18" s="24" t="s">
        <v>484</v>
      </c>
      <c r="C18" s="24" t="s">
        <v>485</v>
      </c>
      <c r="D18" s="69">
        <v>222181.4</v>
      </c>
      <c r="E18" s="69">
        <v>58.7</v>
      </c>
      <c r="F18" s="69">
        <v>33100.3</v>
      </c>
      <c r="G18" s="69">
        <v>16569.5</v>
      </c>
      <c r="H18" s="69">
        <v>23</v>
      </c>
      <c r="I18" s="69">
        <v>8069.1</v>
      </c>
      <c r="J18" s="69">
        <v>245284.4</v>
      </c>
      <c r="K18" s="69">
        <v>29</v>
      </c>
      <c r="L18" s="69">
        <v>33092.3</v>
      </c>
    </row>
    <row r="19" spans="1:12" ht="12.75">
      <c r="A19" s="24" t="s">
        <v>9</v>
      </c>
      <c r="B19" s="24" t="s">
        <v>486</v>
      </c>
      <c r="C19" s="24" t="s">
        <v>487</v>
      </c>
      <c r="D19" s="69">
        <v>28201</v>
      </c>
      <c r="E19" s="69">
        <v>40</v>
      </c>
      <c r="F19" s="69">
        <v>2653</v>
      </c>
      <c r="G19" s="69">
        <v>2280</v>
      </c>
      <c r="H19" s="69">
        <v>0</v>
      </c>
      <c r="I19" s="69">
        <v>575</v>
      </c>
      <c r="J19" s="69">
        <v>27555.5</v>
      </c>
      <c r="K19" s="69">
        <v>0</v>
      </c>
      <c r="L19" s="69">
        <v>2791</v>
      </c>
    </row>
    <row r="20" spans="1:12" ht="12.75">
      <c r="A20" s="24" t="s">
        <v>9</v>
      </c>
      <c r="B20" s="24" t="s">
        <v>488</v>
      </c>
      <c r="C20" s="24" t="s">
        <v>489</v>
      </c>
      <c r="D20" s="69">
        <v>240.4</v>
      </c>
      <c r="E20" s="69">
        <v>67</v>
      </c>
      <c r="F20" s="69">
        <v>702.6</v>
      </c>
      <c r="G20" s="69">
        <v>29</v>
      </c>
      <c r="H20" s="69">
        <v>8</v>
      </c>
      <c r="I20" s="69">
        <v>372</v>
      </c>
      <c r="J20" s="69">
        <v>608.7</v>
      </c>
      <c r="K20" s="69">
        <v>0</v>
      </c>
      <c r="L20" s="69">
        <v>719.6</v>
      </c>
    </row>
    <row r="21" spans="1:12" ht="12.75">
      <c r="A21" s="24" t="s">
        <v>9</v>
      </c>
      <c r="B21" s="24" t="s">
        <v>490</v>
      </c>
      <c r="C21" s="24" t="s">
        <v>491</v>
      </c>
      <c r="D21" s="69">
        <v>366</v>
      </c>
      <c r="E21" s="69">
        <v>7194.5</v>
      </c>
      <c r="F21" s="69">
        <v>1038.5</v>
      </c>
      <c r="G21" s="69">
        <v>42</v>
      </c>
      <c r="H21" s="69">
        <v>762.5</v>
      </c>
      <c r="I21" s="69">
        <v>224</v>
      </c>
      <c r="J21" s="69">
        <v>222.8</v>
      </c>
      <c r="K21" s="69">
        <v>7212.8</v>
      </c>
      <c r="L21" s="69">
        <v>835.4</v>
      </c>
    </row>
    <row r="22" spans="1:12" ht="12.75">
      <c r="A22" s="24" t="s">
        <v>9</v>
      </c>
      <c r="B22" s="24" t="s">
        <v>492</v>
      </c>
      <c r="C22" s="24" t="s">
        <v>493</v>
      </c>
      <c r="D22" s="69">
        <v>1290</v>
      </c>
      <c r="E22" s="69">
        <v>0</v>
      </c>
      <c r="F22" s="69">
        <v>1</v>
      </c>
      <c r="G22" s="69">
        <v>7</v>
      </c>
      <c r="H22" s="69">
        <v>0</v>
      </c>
      <c r="I22" s="69">
        <v>0</v>
      </c>
      <c r="J22" s="69">
        <v>1045</v>
      </c>
      <c r="K22" s="69">
        <v>0</v>
      </c>
      <c r="L22" s="69">
        <v>3</v>
      </c>
    </row>
    <row r="23" spans="1:12" ht="12.75">
      <c r="A23" s="24" t="s">
        <v>9</v>
      </c>
      <c r="B23" s="24" t="s">
        <v>494</v>
      </c>
      <c r="C23" s="24" t="s">
        <v>495</v>
      </c>
      <c r="D23" s="69">
        <v>1920</v>
      </c>
      <c r="E23" s="69">
        <v>0</v>
      </c>
      <c r="F23" s="69">
        <v>76</v>
      </c>
      <c r="G23" s="69">
        <v>316.9</v>
      </c>
      <c r="H23" s="69">
        <v>0</v>
      </c>
      <c r="I23" s="69">
        <v>30</v>
      </c>
      <c r="J23" s="69">
        <v>964.6</v>
      </c>
      <c r="K23" s="69">
        <v>2</v>
      </c>
      <c r="L23" s="69">
        <v>103.2</v>
      </c>
    </row>
    <row r="24" spans="1:12" ht="12.75">
      <c r="A24" s="24" t="s">
        <v>9</v>
      </c>
      <c r="B24" s="24" t="s">
        <v>496</v>
      </c>
      <c r="C24" s="24" t="s">
        <v>497</v>
      </c>
      <c r="D24" s="69">
        <v>25</v>
      </c>
      <c r="E24" s="69">
        <v>3</v>
      </c>
      <c r="F24" s="69">
        <v>1924</v>
      </c>
      <c r="G24" s="69">
        <v>3</v>
      </c>
      <c r="H24" s="69">
        <v>0</v>
      </c>
      <c r="I24" s="69">
        <v>8</v>
      </c>
      <c r="J24" s="69">
        <v>7</v>
      </c>
      <c r="K24" s="69">
        <v>55</v>
      </c>
      <c r="L24" s="69">
        <v>2230</v>
      </c>
    </row>
    <row r="25" spans="1:12" ht="12.75">
      <c r="A25" s="24" t="s">
        <v>9</v>
      </c>
      <c r="B25" s="24" t="s">
        <v>498</v>
      </c>
      <c r="C25" s="24" t="s">
        <v>499</v>
      </c>
      <c r="D25" s="69">
        <v>638</v>
      </c>
      <c r="E25" s="69">
        <v>72</v>
      </c>
      <c r="F25" s="69">
        <v>2966</v>
      </c>
      <c r="G25" s="69">
        <v>10</v>
      </c>
      <c r="H25" s="69">
        <v>0</v>
      </c>
      <c r="I25" s="69">
        <v>1938</v>
      </c>
      <c r="J25" s="69">
        <v>530</v>
      </c>
      <c r="K25" s="69">
        <v>0</v>
      </c>
      <c r="L25" s="69">
        <v>3637.8</v>
      </c>
    </row>
    <row r="26" spans="1:12" ht="12.75">
      <c r="A26" s="24" t="s">
        <v>9</v>
      </c>
      <c r="B26" s="24" t="s">
        <v>500</v>
      </c>
      <c r="C26" s="24" t="s">
        <v>501</v>
      </c>
      <c r="D26" s="69">
        <v>472</v>
      </c>
      <c r="E26" s="69">
        <v>0</v>
      </c>
      <c r="F26" s="69">
        <v>2750</v>
      </c>
      <c r="G26" s="69">
        <v>12</v>
      </c>
      <c r="H26" s="69">
        <v>0</v>
      </c>
      <c r="I26" s="69">
        <v>935</v>
      </c>
      <c r="J26" s="69">
        <v>101</v>
      </c>
      <c r="K26" s="69">
        <v>0</v>
      </c>
      <c r="L26" s="69">
        <v>2624.1</v>
      </c>
    </row>
    <row r="27" spans="1:12" ht="12.75">
      <c r="A27" s="24" t="s">
        <v>39</v>
      </c>
      <c r="B27" s="24" t="s">
        <v>502</v>
      </c>
      <c r="C27" s="24" t="s">
        <v>503</v>
      </c>
      <c r="D27" s="69">
        <v>21</v>
      </c>
      <c r="E27" s="69">
        <v>0</v>
      </c>
      <c r="F27" s="69">
        <v>109</v>
      </c>
      <c r="G27" s="69">
        <v>0</v>
      </c>
      <c r="H27" s="69">
        <v>0</v>
      </c>
      <c r="I27" s="69">
        <v>2</v>
      </c>
      <c r="J27" s="69">
        <v>122.4</v>
      </c>
      <c r="K27" s="69">
        <v>0</v>
      </c>
      <c r="L27" s="69">
        <v>104</v>
      </c>
    </row>
    <row r="28" spans="1:12" ht="12.75">
      <c r="A28" s="24" t="s">
        <v>39</v>
      </c>
      <c r="B28" s="24" t="s">
        <v>504</v>
      </c>
      <c r="C28" s="24" t="s">
        <v>505</v>
      </c>
      <c r="D28" s="69">
        <v>35</v>
      </c>
      <c r="E28" s="69">
        <v>0</v>
      </c>
      <c r="F28" s="69">
        <v>85</v>
      </c>
      <c r="G28" s="69">
        <v>241</v>
      </c>
      <c r="H28" s="69">
        <v>0</v>
      </c>
      <c r="I28" s="69">
        <v>193</v>
      </c>
      <c r="J28" s="69">
        <v>154.4</v>
      </c>
      <c r="K28" s="69">
        <v>0</v>
      </c>
      <c r="L28" s="69">
        <v>59.8</v>
      </c>
    </row>
    <row r="29" spans="1:12" ht="12.75">
      <c r="A29" s="24" t="s">
        <v>39</v>
      </c>
      <c r="B29" s="24" t="s">
        <v>896</v>
      </c>
      <c r="C29" s="30" t="s">
        <v>892</v>
      </c>
      <c r="D29" s="69"/>
      <c r="E29" s="69"/>
      <c r="F29" s="69"/>
      <c r="G29" s="69"/>
      <c r="H29" s="69"/>
      <c r="I29" s="69"/>
      <c r="J29" s="69"/>
      <c r="K29" s="69"/>
      <c r="L29" s="69"/>
    </row>
    <row r="30" spans="1:12" ht="12.75">
      <c r="A30" s="24" t="s">
        <v>39</v>
      </c>
      <c r="B30" s="24" t="s">
        <v>506</v>
      </c>
      <c r="C30" s="24" t="s">
        <v>507</v>
      </c>
      <c r="D30" s="69">
        <v>1</v>
      </c>
      <c r="E30" s="69">
        <v>0</v>
      </c>
      <c r="F30" s="69">
        <v>10</v>
      </c>
      <c r="G30" s="69">
        <v>0</v>
      </c>
      <c r="H30" s="69">
        <v>0</v>
      </c>
      <c r="I30" s="69">
        <v>1</v>
      </c>
      <c r="J30" s="69">
        <v>0</v>
      </c>
      <c r="K30" s="69">
        <v>0</v>
      </c>
      <c r="L30" s="69">
        <v>0</v>
      </c>
    </row>
    <row r="31" spans="1:12" ht="12.75">
      <c r="A31" s="24" t="s">
        <v>39</v>
      </c>
      <c r="B31" s="24" t="s">
        <v>897</v>
      </c>
      <c r="C31" s="30" t="s">
        <v>893</v>
      </c>
      <c r="D31" s="69"/>
      <c r="E31" s="69"/>
      <c r="F31" s="69"/>
      <c r="G31" s="69"/>
      <c r="H31" s="69"/>
      <c r="I31" s="69"/>
      <c r="J31" s="69"/>
      <c r="K31" s="69"/>
      <c r="L31" s="69"/>
    </row>
    <row r="32" spans="1:12" ht="12.75">
      <c r="A32" s="24" t="s">
        <v>39</v>
      </c>
      <c r="B32" s="24" t="s">
        <v>898</v>
      </c>
      <c r="C32" s="30" t="s">
        <v>894</v>
      </c>
      <c r="D32" s="69"/>
      <c r="E32" s="69"/>
      <c r="F32" s="69"/>
      <c r="G32" s="69"/>
      <c r="H32" s="69"/>
      <c r="I32" s="69"/>
      <c r="J32" s="69"/>
      <c r="K32" s="69"/>
      <c r="L32" s="69"/>
    </row>
    <row r="33" spans="1:12" ht="12.75">
      <c r="A33" s="24" t="s">
        <v>39</v>
      </c>
      <c r="B33" s="24" t="s">
        <v>502</v>
      </c>
      <c r="C33" s="30" t="s">
        <v>895</v>
      </c>
      <c r="D33" s="69"/>
      <c r="E33" s="69"/>
      <c r="F33" s="69"/>
      <c r="G33" s="69"/>
      <c r="H33" s="69"/>
      <c r="I33" s="69"/>
      <c r="J33" s="69"/>
      <c r="K33" s="69"/>
      <c r="L33" s="69"/>
    </row>
    <row r="34" spans="1:12" ht="12.75">
      <c r="A34" s="24" t="s">
        <v>39</v>
      </c>
      <c r="B34" s="24" t="s">
        <v>899</v>
      </c>
      <c r="C34" s="24" t="s">
        <v>891</v>
      </c>
      <c r="D34" s="69"/>
      <c r="E34" s="69"/>
      <c r="F34" s="69"/>
      <c r="G34" s="69"/>
      <c r="H34" s="69"/>
      <c r="I34" s="69"/>
      <c r="J34" s="69"/>
      <c r="K34" s="69"/>
      <c r="L34" s="69"/>
    </row>
    <row r="35" spans="1:12" ht="12.75">
      <c r="A35" s="24" t="s">
        <v>39</v>
      </c>
      <c r="B35" s="24" t="s">
        <v>508</v>
      </c>
      <c r="C35" s="24" t="s">
        <v>509</v>
      </c>
      <c r="D35" s="69">
        <v>5.4</v>
      </c>
      <c r="E35" s="69">
        <v>0</v>
      </c>
      <c r="F35" s="69">
        <v>134</v>
      </c>
      <c r="G35" s="69">
        <v>0</v>
      </c>
      <c r="H35" s="69">
        <v>0</v>
      </c>
      <c r="I35" s="69">
        <v>4</v>
      </c>
      <c r="J35" s="69">
        <v>333.6</v>
      </c>
      <c r="K35" s="69">
        <v>0</v>
      </c>
      <c r="L35" s="69">
        <v>100.2</v>
      </c>
    </row>
    <row r="36" spans="1:12" ht="12.75">
      <c r="A36" s="24" t="s">
        <v>39</v>
      </c>
      <c r="B36" s="24" t="s">
        <v>510</v>
      </c>
      <c r="C36" s="24" t="s">
        <v>511</v>
      </c>
      <c r="D36" s="69">
        <v>4</v>
      </c>
      <c r="E36" s="69">
        <v>0</v>
      </c>
      <c r="F36" s="69">
        <v>84.2</v>
      </c>
      <c r="G36" s="69">
        <v>3.5</v>
      </c>
      <c r="H36" s="69">
        <v>0</v>
      </c>
      <c r="I36" s="69">
        <v>56</v>
      </c>
      <c r="J36" s="69">
        <v>263.4</v>
      </c>
      <c r="K36" s="69">
        <v>1.5</v>
      </c>
      <c r="L36" s="69">
        <v>178</v>
      </c>
    </row>
    <row r="37" spans="1:12" ht="12.75">
      <c r="A37" s="24" t="s">
        <v>39</v>
      </c>
      <c r="B37" s="24" t="s">
        <v>512</v>
      </c>
      <c r="C37" s="24" t="s">
        <v>513</v>
      </c>
      <c r="D37" s="69">
        <v>0</v>
      </c>
      <c r="E37" s="69">
        <v>0</v>
      </c>
      <c r="F37" s="69">
        <v>0</v>
      </c>
      <c r="G37" s="69">
        <v>0</v>
      </c>
      <c r="H37" s="69">
        <v>0</v>
      </c>
      <c r="I37" s="69">
        <v>0</v>
      </c>
      <c r="J37" s="69">
        <v>0.5</v>
      </c>
      <c r="K37" s="69">
        <v>0</v>
      </c>
      <c r="L37" s="69">
        <v>58.8</v>
      </c>
    </row>
    <row r="38" spans="1:12" ht="12.75">
      <c r="A38" s="24" t="s">
        <v>39</v>
      </c>
      <c r="B38" s="24" t="s">
        <v>514</v>
      </c>
      <c r="C38" s="24" t="s">
        <v>515</v>
      </c>
      <c r="D38" s="69">
        <v>0</v>
      </c>
      <c r="E38" s="69">
        <v>0</v>
      </c>
      <c r="F38" s="69">
        <v>60</v>
      </c>
      <c r="G38" s="69">
        <v>0</v>
      </c>
      <c r="H38" s="69">
        <v>0</v>
      </c>
      <c r="I38" s="69">
        <v>0</v>
      </c>
      <c r="J38" s="69">
        <v>54</v>
      </c>
      <c r="K38" s="69">
        <v>0</v>
      </c>
      <c r="L38" s="69">
        <v>0</v>
      </c>
    </row>
    <row r="39" spans="1:12" ht="12.75">
      <c r="A39" s="24" t="s">
        <v>39</v>
      </c>
      <c r="B39" s="24" t="s">
        <v>516</v>
      </c>
      <c r="C39" s="24" t="s">
        <v>517</v>
      </c>
      <c r="D39" s="69">
        <v>14</v>
      </c>
      <c r="E39" s="69">
        <v>0</v>
      </c>
      <c r="F39" s="69">
        <v>0</v>
      </c>
      <c r="G39" s="69">
        <v>0</v>
      </c>
      <c r="H39" s="69">
        <v>0</v>
      </c>
      <c r="I39" s="69">
        <v>0</v>
      </c>
      <c r="J39" s="69">
        <v>992.6</v>
      </c>
      <c r="K39" s="69">
        <v>0</v>
      </c>
      <c r="L39" s="69">
        <v>41.4</v>
      </c>
    </row>
    <row r="40" spans="1:12" ht="12.75">
      <c r="A40" s="24" t="s">
        <v>39</v>
      </c>
      <c r="B40" s="24" t="s">
        <v>518</v>
      </c>
      <c r="C40" s="24" t="s">
        <v>519</v>
      </c>
      <c r="D40" s="69">
        <v>0</v>
      </c>
      <c r="E40" s="69">
        <v>0</v>
      </c>
      <c r="F40" s="69">
        <v>0</v>
      </c>
      <c r="G40" s="69">
        <v>0</v>
      </c>
      <c r="H40" s="69">
        <v>0</v>
      </c>
      <c r="I40" s="69">
        <v>0</v>
      </c>
      <c r="J40" s="69">
        <v>339</v>
      </c>
      <c r="K40" s="69">
        <v>0</v>
      </c>
      <c r="L40" s="69">
        <v>0</v>
      </c>
    </row>
    <row r="41" spans="1:12" ht="12.75">
      <c r="A41" s="24" t="s">
        <v>39</v>
      </c>
      <c r="B41" s="24" t="s">
        <v>520</v>
      </c>
      <c r="C41" s="24" t="s">
        <v>521</v>
      </c>
      <c r="D41" s="69">
        <v>0</v>
      </c>
      <c r="E41" s="69">
        <v>0</v>
      </c>
      <c r="F41" s="69">
        <v>6</v>
      </c>
      <c r="G41" s="69">
        <v>0</v>
      </c>
      <c r="H41" s="69">
        <v>0</v>
      </c>
      <c r="I41" s="69">
        <v>0</v>
      </c>
      <c r="J41" s="69">
        <v>0</v>
      </c>
      <c r="K41" s="69">
        <v>0</v>
      </c>
      <c r="L41" s="69">
        <v>0</v>
      </c>
    </row>
    <row r="42" spans="1:12" ht="12.75">
      <c r="A42" s="24" t="s">
        <v>39</v>
      </c>
      <c r="B42" s="24" t="s">
        <v>522</v>
      </c>
      <c r="C42" s="24" t="s">
        <v>523</v>
      </c>
      <c r="D42" s="69">
        <v>0</v>
      </c>
      <c r="E42" s="69">
        <v>0</v>
      </c>
      <c r="F42" s="69">
        <v>0</v>
      </c>
      <c r="G42" s="69">
        <v>0</v>
      </c>
      <c r="H42" s="69">
        <v>0</v>
      </c>
      <c r="I42" s="69">
        <v>0</v>
      </c>
      <c r="J42" s="69">
        <v>373.4</v>
      </c>
      <c r="K42" s="69">
        <v>0</v>
      </c>
      <c r="L42" s="69">
        <v>1</v>
      </c>
    </row>
    <row r="43" spans="1:12" ht="12.75">
      <c r="A43" s="24" t="s">
        <v>39</v>
      </c>
      <c r="B43" s="24" t="s">
        <v>524</v>
      </c>
      <c r="C43" s="24" t="s">
        <v>525</v>
      </c>
      <c r="D43" s="69">
        <v>0</v>
      </c>
      <c r="E43" s="69">
        <v>0</v>
      </c>
      <c r="F43" s="69">
        <v>0</v>
      </c>
      <c r="G43" s="69">
        <v>0</v>
      </c>
      <c r="H43" s="69">
        <v>0</v>
      </c>
      <c r="I43" s="69">
        <v>0</v>
      </c>
      <c r="J43" s="69">
        <v>179.5</v>
      </c>
      <c r="K43" s="69">
        <v>0</v>
      </c>
      <c r="L43" s="69">
        <v>124</v>
      </c>
    </row>
    <row r="44" spans="1:12" ht="12.75">
      <c r="A44" s="30" t="s">
        <v>39</v>
      </c>
      <c r="B44" s="30" t="s">
        <v>904</v>
      </c>
      <c r="C44" s="30" t="s">
        <v>903</v>
      </c>
      <c r="D44" s="69"/>
      <c r="E44" s="69"/>
      <c r="F44" s="69"/>
      <c r="G44" s="69"/>
      <c r="H44" s="69"/>
      <c r="I44" s="69"/>
      <c r="J44" s="69"/>
      <c r="K44" s="69"/>
      <c r="L44" s="69"/>
    </row>
    <row r="45" spans="1:12" ht="12.75">
      <c r="A45" s="24"/>
      <c r="B45" s="91" t="s">
        <v>109</v>
      </c>
      <c r="C45" s="91"/>
      <c r="D45" s="69">
        <v>409730.5</v>
      </c>
      <c r="E45" s="69">
        <v>16965</v>
      </c>
      <c r="F45" s="69">
        <v>112108</v>
      </c>
      <c r="G45" s="69">
        <v>30020.4</v>
      </c>
      <c r="H45" s="69">
        <v>1479.4</v>
      </c>
      <c r="I45" s="69">
        <v>25190</v>
      </c>
      <c r="J45" s="69">
        <v>436305.5</v>
      </c>
      <c r="K45" s="69">
        <v>17629</v>
      </c>
      <c r="L45" s="69">
        <v>115280.7</v>
      </c>
    </row>
    <row r="48" spans="2:16" ht="12.75">
      <c r="B48" s="29" t="s">
        <v>83</v>
      </c>
      <c r="C48" s="10"/>
      <c r="D48" s="10"/>
      <c r="O48" s="7"/>
      <c r="P48" s="7"/>
    </row>
    <row r="49" spans="1:15" ht="25.5" customHeight="1">
      <c r="A49" s="92" t="s">
        <v>5</v>
      </c>
      <c r="B49" s="93"/>
      <c r="C49" s="94"/>
      <c r="D49" s="87" t="str">
        <f>D9</f>
        <v>Spring 2004</v>
      </c>
      <c r="E49" s="87"/>
      <c r="F49" s="87"/>
      <c r="G49" s="87" t="str">
        <f>G9</f>
        <v>Summer 1 &amp; 2 2004</v>
      </c>
      <c r="H49" s="87"/>
      <c r="I49" s="87"/>
      <c r="J49" s="87" t="str">
        <f>J9</f>
        <v>Fall 2004</v>
      </c>
      <c r="K49" s="87"/>
      <c r="L49" s="87"/>
      <c r="M49" s="95" t="s">
        <v>526</v>
      </c>
      <c r="N49" s="95"/>
      <c r="O49" s="95"/>
    </row>
    <row r="50" spans="1:15" ht="12.75">
      <c r="A50" s="65"/>
      <c r="B50" s="65"/>
      <c r="C50" s="65"/>
      <c r="D50" s="36" t="s">
        <v>6</v>
      </c>
      <c r="E50" s="36" t="s">
        <v>7</v>
      </c>
      <c r="F50" s="36" t="s">
        <v>8</v>
      </c>
      <c r="G50" s="36" t="s">
        <v>6</v>
      </c>
      <c r="H50" s="36" t="s">
        <v>7</v>
      </c>
      <c r="I50" s="36" t="s">
        <v>8</v>
      </c>
      <c r="J50" s="36" t="s">
        <v>6</v>
      </c>
      <c r="K50" s="36" t="s">
        <v>7</v>
      </c>
      <c r="L50" s="36" t="s">
        <v>8</v>
      </c>
      <c r="M50" s="36" t="s">
        <v>6</v>
      </c>
      <c r="N50" s="36" t="s">
        <v>7</v>
      </c>
      <c r="O50" s="36" t="s">
        <v>8</v>
      </c>
    </row>
    <row r="51" spans="1:16" ht="12.75">
      <c r="A51" s="24" t="s">
        <v>9</v>
      </c>
      <c r="B51" s="24" t="s">
        <v>470</v>
      </c>
      <c r="C51" s="24" t="s">
        <v>471</v>
      </c>
      <c r="D51" s="70">
        <v>34</v>
      </c>
      <c r="E51" s="70">
        <v>0</v>
      </c>
      <c r="F51" s="70">
        <v>432</v>
      </c>
      <c r="G51" s="70">
        <v>0</v>
      </c>
      <c r="H51" s="70">
        <v>0</v>
      </c>
      <c r="I51" s="70">
        <v>190</v>
      </c>
      <c r="J51" s="70">
        <v>16</v>
      </c>
      <c r="K51" s="70">
        <v>0</v>
      </c>
      <c r="L51" s="70">
        <v>464</v>
      </c>
      <c r="M51" s="70">
        <v>54</v>
      </c>
      <c r="N51" s="70">
        <v>0</v>
      </c>
      <c r="O51" s="70">
        <v>0</v>
      </c>
      <c r="P51" s="71"/>
    </row>
    <row r="52" spans="1:16" ht="12.75">
      <c r="A52" s="24" t="s">
        <v>9</v>
      </c>
      <c r="B52" s="24" t="s">
        <v>472</v>
      </c>
      <c r="C52" s="24" t="s">
        <v>473</v>
      </c>
      <c r="D52" s="70">
        <v>0</v>
      </c>
      <c r="E52" s="70">
        <v>0</v>
      </c>
      <c r="F52" s="70">
        <v>-200</v>
      </c>
      <c r="G52" s="70">
        <v>0</v>
      </c>
      <c r="H52" s="70">
        <v>0</v>
      </c>
      <c r="I52" s="70">
        <v>0</v>
      </c>
      <c r="J52" s="70">
        <v>0</v>
      </c>
      <c r="K52" s="70">
        <v>0</v>
      </c>
      <c r="L52" s="70">
        <v>8</v>
      </c>
      <c r="M52" s="70">
        <v>249</v>
      </c>
      <c r="N52" s="70">
        <v>0</v>
      </c>
      <c r="O52" s="70">
        <v>0</v>
      </c>
      <c r="P52" s="71"/>
    </row>
    <row r="53" spans="1:16" ht="12.75">
      <c r="A53" s="24" t="s">
        <v>9</v>
      </c>
      <c r="B53" s="24" t="s">
        <v>474</v>
      </c>
      <c r="C53" s="24" t="s">
        <v>475</v>
      </c>
      <c r="D53" s="70">
        <v>10</v>
      </c>
      <c r="E53" s="70">
        <v>0</v>
      </c>
      <c r="F53" s="70">
        <v>1361</v>
      </c>
      <c r="G53" s="70">
        <v>7</v>
      </c>
      <c r="H53" s="70">
        <v>0</v>
      </c>
      <c r="I53" s="70">
        <v>1324</v>
      </c>
      <c r="J53" s="70">
        <v>0</v>
      </c>
      <c r="K53" s="70">
        <v>0</v>
      </c>
      <c r="L53" s="70">
        <v>1292</v>
      </c>
      <c r="M53" s="70">
        <v>64</v>
      </c>
      <c r="N53" s="70">
        <v>0</v>
      </c>
      <c r="O53" s="70">
        <v>0</v>
      </c>
      <c r="P53" s="71"/>
    </row>
    <row r="54" spans="1:16" ht="12.75">
      <c r="A54" s="24" t="s">
        <v>9</v>
      </c>
      <c r="B54" s="24" t="s">
        <v>476</v>
      </c>
      <c r="C54" s="24" t="s">
        <v>477</v>
      </c>
      <c r="D54" s="70">
        <v>17</v>
      </c>
      <c r="E54" s="70">
        <v>0</v>
      </c>
      <c r="F54" s="70">
        <v>795</v>
      </c>
      <c r="G54" s="70">
        <v>6</v>
      </c>
      <c r="H54" s="70">
        <v>0</v>
      </c>
      <c r="I54" s="70">
        <v>149</v>
      </c>
      <c r="J54" s="70">
        <v>6</v>
      </c>
      <c r="K54" s="70">
        <v>0</v>
      </c>
      <c r="L54" s="70">
        <v>747</v>
      </c>
      <c r="M54" s="70">
        <v>12</v>
      </c>
      <c r="N54" s="70">
        <v>0</v>
      </c>
      <c r="O54" s="70">
        <v>0</v>
      </c>
      <c r="P54" s="71"/>
    </row>
    <row r="55" spans="1:16" ht="12.75">
      <c r="A55" s="24" t="s">
        <v>9</v>
      </c>
      <c r="B55" s="24" t="s">
        <v>478</v>
      </c>
      <c r="C55" s="24" t="s">
        <v>479</v>
      </c>
      <c r="D55" s="70">
        <v>2</v>
      </c>
      <c r="E55" s="70">
        <v>0</v>
      </c>
      <c r="F55" s="70">
        <v>48</v>
      </c>
      <c r="G55" s="70">
        <v>0</v>
      </c>
      <c r="H55" s="70">
        <v>0</v>
      </c>
      <c r="I55" s="70">
        <v>58</v>
      </c>
      <c r="J55" s="70">
        <v>0</v>
      </c>
      <c r="K55" s="70">
        <v>0</v>
      </c>
      <c r="L55" s="70">
        <v>38</v>
      </c>
      <c r="M55" s="70">
        <v>62</v>
      </c>
      <c r="N55" s="70">
        <v>0</v>
      </c>
      <c r="O55" s="70">
        <v>0</v>
      </c>
      <c r="P55" s="71"/>
    </row>
    <row r="56" spans="1:16" ht="12.75">
      <c r="A56" s="24" t="s">
        <v>9</v>
      </c>
      <c r="B56" s="24" t="s">
        <v>480</v>
      </c>
      <c r="C56" s="24" t="s">
        <v>481</v>
      </c>
      <c r="D56" s="70">
        <v>0</v>
      </c>
      <c r="E56" s="70">
        <v>0</v>
      </c>
      <c r="F56" s="70">
        <v>2</v>
      </c>
      <c r="G56" s="70">
        <v>0</v>
      </c>
      <c r="H56" s="70">
        <v>0</v>
      </c>
      <c r="I56" s="70">
        <v>0</v>
      </c>
      <c r="J56" s="70">
        <v>0</v>
      </c>
      <c r="K56" s="70">
        <v>0</v>
      </c>
      <c r="L56" s="70">
        <v>0</v>
      </c>
      <c r="M56" s="70">
        <v>0</v>
      </c>
      <c r="N56" s="70">
        <v>0</v>
      </c>
      <c r="O56" s="70">
        <v>0</v>
      </c>
      <c r="P56" s="71"/>
    </row>
    <row r="57" spans="1:16" ht="12.75">
      <c r="A57" s="24" t="s">
        <v>9</v>
      </c>
      <c r="B57" s="24" t="s">
        <v>482</v>
      </c>
      <c r="C57" s="24" t="s">
        <v>483</v>
      </c>
      <c r="D57" s="70">
        <v>0</v>
      </c>
      <c r="E57" s="70">
        <v>0</v>
      </c>
      <c r="F57" s="70">
        <v>27</v>
      </c>
      <c r="G57" s="70">
        <v>0</v>
      </c>
      <c r="H57" s="70">
        <v>0</v>
      </c>
      <c r="I57" s="70">
        <v>80</v>
      </c>
      <c r="J57" s="70">
        <v>0</v>
      </c>
      <c r="K57" s="70">
        <v>0</v>
      </c>
      <c r="L57" s="70">
        <v>18</v>
      </c>
      <c r="M57" s="70">
        <v>0</v>
      </c>
      <c r="N57" s="70">
        <v>0</v>
      </c>
      <c r="O57" s="70">
        <v>0</v>
      </c>
      <c r="P57" s="71"/>
    </row>
    <row r="58" spans="1:16" ht="12.75">
      <c r="A58" s="24" t="s">
        <v>9</v>
      </c>
      <c r="B58" s="24" t="s">
        <v>484</v>
      </c>
      <c r="C58" s="24" t="s">
        <v>485</v>
      </c>
      <c r="D58" s="70">
        <v>140</v>
      </c>
      <c r="E58" s="70">
        <v>0</v>
      </c>
      <c r="F58" s="70">
        <v>313</v>
      </c>
      <c r="G58" s="70">
        <v>226</v>
      </c>
      <c r="H58" s="70">
        <v>0</v>
      </c>
      <c r="I58" s="70">
        <v>117</v>
      </c>
      <c r="J58" s="70">
        <v>5</v>
      </c>
      <c r="K58" s="70">
        <v>0</v>
      </c>
      <c r="L58" s="70">
        <v>79</v>
      </c>
      <c r="M58" s="70">
        <v>4111</v>
      </c>
      <c r="N58" s="70">
        <v>0</v>
      </c>
      <c r="O58" s="70">
        <v>0</v>
      </c>
      <c r="P58" s="71"/>
    </row>
    <row r="59" spans="1:16" ht="12.75">
      <c r="A59" s="24" t="s">
        <v>9</v>
      </c>
      <c r="B59" s="24" t="s">
        <v>486</v>
      </c>
      <c r="C59" s="24" t="s">
        <v>487</v>
      </c>
      <c r="D59" s="70">
        <v>0</v>
      </c>
      <c r="E59" s="70">
        <v>0</v>
      </c>
      <c r="F59" s="70">
        <v>4</v>
      </c>
      <c r="G59" s="70">
        <v>0</v>
      </c>
      <c r="H59" s="70">
        <v>0</v>
      </c>
      <c r="I59" s="70">
        <v>0</v>
      </c>
      <c r="J59" s="70">
        <v>0</v>
      </c>
      <c r="K59" s="70">
        <v>0</v>
      </c>
      <c r="L59" s="70">
        <v>0</v>
      </c>
      <c r="M59" s="70">
        <v>0</v>
      </c>
      <c r="N59" s="70">
        <v>0</v>
      </c>
      <c r="O59" s="70">
        <v>0</v>
      </c>
      <c r="P59" s="71"/>
    </row>
    <row r="60" spans="1:16" ht="12.75">
      <c r="A60" s="24" t="s">
        <v>9</v>
      </c>
      <c r="B60" s="24" t="s">
        <v>488</v>
      </c>
      <c r="C60" s="24" t="s">
        <v>905</v>
      </c>
      <c r="D60" s="70"/>
      <c r="E60" s="70"/>
      <c r="F60" s="70"/>
      <c r="G60" s="70"/>
      <c r="H60" s="70"/>
      <c r="I60" s="70"/>
      <c r="J60" s="70"/>
      <c r="K60" s="70"/>
      <c r="L60" s="70"/>
      <c r="M60" s="70"/>
      <c r="N60" s="70"/>
      <c r="O60" s="70"/>
      <c r="P60" s="71"/>
    </row>
    <row r="61" spans="1:16" ht="12.75">
      <c r="A61" s="24" t="s">
        <v>9</v>
      </c>
      <c r="B61" s="24" t="s">
        <v>490</v>
      </c>
      <c r="C61" s="24" t="s">
        <v>906</v>
      </c>
      <c r="D61" s="70"/>
      <c r="E61" s="70"/>
      <c r="F61" s="70"/>
      <c r="G61" s="70"/>
      <c r="H61" s="70"/>
      <c r="I61" s="70"/>
      <c r="J61" s="70"/>
      <c r="K61" s="70"/>
      <c r="L61" s="70"/>
      <c r="M61" s="70"/>
      <c r="N61" s="70"/>
      <c r="O61" s="70"/>
      <c r="P61" s="71"/>
    </row>
    <row r="62" spans="1:16" ht="12.75">
      <c r="A62" s="24" t="s">
        <v>9</v>
      </c>
      <c r="B62" s="24" t="s">
        <v>492</v>
      </c>
      <c r="C62" s="24" t="s">
        <v>907</v>
      </c>
      <c r="D62" s="70"/>
      <c r="E62" s="70"/>
      <c r="F62" s="70"/>
      <c r="G62" s="70"/>
      <c r="H62" s="70"/>
      <c r="I62" s="70"/>
      <c r="J62" s="70"/>
      <c r="K62" s="70"/>
      <c r="L62" s="70"/>
      <c r="M62" s="70"/>
      <c r="N62" s="70"/>
      <c r="O62" s="70"/>
      <c r="P62" s="71"/>
    </row>
    <row r="63" spans="1:16" ht="12.75">
      <c r="A63" s="24" t="s">
        <v>9</v>
      </c>
      <c r="B63" s="24" t="s">
        <v>494</v>
      </c>
      <c r="C63" s="24" t="s">
        <v>908</v>
      </c>
      <c r="D63" s="70"/>
      <c r="E63" s="70"/>
      <c r="F63" s="70"/>
      <c r="G63" s="70"/>
      <c r="H63" s="70"/>
      <c r="I63" s="70"/>
      <c r="J63" s="70"/>
      <c r="K63" s="70"/>
      <c r="L63" s="70"/>
      <c r="M63" s="70"/>
      <c r="N63" s="70"/>
      <c r="O63" s="70"/>
      <c r="P63" s="71"/>
    </row>
    <row r="64" spans="1:16" ht="12.75">
      <c r="A64" s="24" t="s">
        <v>9</v>
      </c>
      <c r="B64" s="24" t="s">
        <v>496</v>
      </c>
      <c r="C64" s="24" t="s">
        <v>497</v>
      </c>
      <c r="D64" s="70">
        <v>0</v>
      </c>
      <c r="E64" s="70">
        <v>0</v>
      </c>
      <c r="F64" s="70">
        <v>12</v>
      </c>
      <c r="G64" s="70">
        <v>0</v>
      </c>
      <c r="H64" s="70">
        <v>0</v>
      </c>
      <c r="I64" s="70">
        <v>0</v>
      </c>
      <c r="J64" s="70">
        <v>0</v>
      </c>
      <c r="K64" s="70">
        <v>0</v>
      </c>
      <c r="L64" s="70">
        <v>0</v>
      </c>
      <c r="M64" s="70">
        <v>0</v>
      </c>
      <c r="N64" s="70">
        <v>0</v>
      </c>
      <c r="O64" s="70">
        <v>0</v>
      </c>
      <c r="P64" s="71"/>
    </row>
    <row r="65" spans="1:16" ht="12.75">
      <c r="A65" s="24" t="s">
        <v>9</v>
      </c>
      <c r="B65" s="24" t="s">
        <v>498</v>
      </c>
      <c r="C65" s="24" t="s">
        <v>499</v>
      </c>
      <c r="D65" s="70">
        <v>15</v>
      </c>
      <c r="E65" s="70">
        <v>0</v>
      </c>
      <c r="F65" s="70">
        <v>275</v>
      </c>
      <c r="G65" s="70">
        <v>0</v>
      </c>
      <c r="H65" s="70">
        <v>0</v>
      </c>
      <c r="I65" s="70">
        <v>216</v>
      </c>
      <c r="J65" s="70">
        <v>0</v>
      </c>
      <c r="K65" s="70">
        <v>0</v>
      </c>
      <c r="L65" s="70">
        <v>170</v>
      </c>
      <c r="M65" s="70">
        <v>0</v>
      </c>
      <c r="N65" s="70">
        <v>0</v>
      </c>
      <c r="O65" s="70">
        <v>0</v>
      </c>
      <c r="P65" s="71"/>
    </row>
    <row r="66" spans="1:16" ht="12.75">
      <c r="A66" s="24" t="s">
        <v>9</v>
      </c>
      <c r="B66" s="24" t="s">
        <v>500</v>
      </c>
      <c r="C66" s="24" t="s">
        <v>501</v>
      </c>
      <c r="D66" s="70">
        <v>0</v>
      </c>
      <c r="E66" s="70">
        <v>0</v>
      </c>
      <c r="F66" s="70">
        <v>1268</v>
      </c>
      <c r="G66" s="70">
        <v>0</v>
      </c>
      <c r="H66" s="70">
        <v>0</v>
      </c>
      <c r="I66" s="70">
        <v>788</v>
      </c>
      <c r="J66" s="70">
        <v>0</v>
      </c>
      <c r="K66" s="70">
        <v>0</v>
      </c>
      <c r="L66" s="70">
        <v>1533.9</v>
      </c>
      <c r="M66" s="70">
        <v>0</v>
      </c>
      <c r="N66" s="70">
        <v>0</v>
      </c>
      <c r="O66" s="70">
        <v>0</v>
      </c>
      <c r="P66" s="71"/>
    </row>
    <row r="67" spans="1:16" ht="12.75">
      <c r="A67" s="24" t="s">
        <v>39</v>
      </c>
      <c r="B67" s="24" t="s">
        <v>524</v>
      </c>
      <c r="C67" s="24" t="s">
        <v>525</v>
      </c>
      <c r="D67" s="70">
        <v>0</v>
      </c>
      <c r="E67" s="70">
        <v>0</v>
      </c>
      <c r="F67" s="70">
        <v>0</v>
      </c>
      <c r="G67" s="70">
        <v>0</v>
      </c>
      <c r="H67" s="70">
        <v>0</v>
      </c>
      <c r="I67" s="70">
        <v>0</v>
      </c>
      <c r="J67" s="70">
        <v>0</v>
      </c>
      <c r="K67" s="70">
        <v>0</v>
      </c>
      <c r="L67" s="70">
        <v>46</v>
      </c>
      <c r="M67" s="70">
        <v>0</v>
      </c>
      <c r="N67" s="70">
        <v>0</v>
      </c>
      <c r="O67" s="70">
        <v>0</v>
      </c>
      <c r="P67" s="71"/>
    </row>
    <row r="68" spans="1:15" ht="12.75">
      <c r="A68" s="91" t="s">
        <v>109</v>
      </c>
      <c r="B68" s="91"/>
      <c r="C68" s="91"/>
      <c r="D68" s="72">
        <f>SUM(D51:D67)</f>
        <v>218</v>
      </c>
      <c r="E68" s="72">
        <f aca="true" t="shared" si="0" ref="E68:O68">SUM(E51:E67)</f>
        <v>0</v>
      </c>
      <c r="F68" s="72">
        <f t="shared" si="0"/>
        <v>4337</v>
      </c>
      <c r="G68" s="72">
        <f t="shared" si="0"/>
        <v>239</v>
      </c>
      <c r="H68" s="72">
        <f t="shared" si="0"/>
        <v>0</v>
      </c>
      <c r="I68" s="72">
        <f t="shared" si="0"/>
        <v>2922</v>
      </c>
      <c r="J68" s="72">
        <f t="shared" si="0"/>
        <v>27</v>
      </c>
      <c r="K68" s="72">
        <f t="shared" si="0"/>
        <v>0</v>
      </c>
      <c r="L68" s="72">
        <f t="shared" si="0"/>
        <v>4395.9</v>
      </c>
      <c r="M68" s="72">
        <f t="shared" si="0"/>
        <v>4552</v>
      </c>
      <c r="N68" s="72">
        <f t="shared" si="0"/>
        <v>0</v>
      </c>
      <c r="O68" s="72">
        <f t="shared" si="0"/>
        <v>0</v>
      </c>
    </row>
    <row r="69" spans="1:15" ht="12.75">
      <c r="A69" s="73"/>
      <c r="B69" s="73"/>
      <c r="C69" s="73"/>
      <c r="D69" s="74"/>
      <c r="E69" s="74"/>
      <c r="F69" s="74"/>
      <c r="G69" s="74"/>
      <c r="H69" s="74"/>
      <c r="I69" s="74"/>
      <c r="J69" s="74"/>
      <c r="K69" s="74"/>
      <c r="L69" s="74"/>
      <c r="M69" s="74"/>
      <c r="N69" s="74"/>
      <c r="O69" s="74"/>
    </row>
    <row r="70" spans="1:15" ht="12.75">
      <c r="A70" s="73"/>
      <c r="B70" s="73"/>
      <c r="C70" s="73"/>
      <c r="D70" s="74"/>
      <c r="E70" s="74"/>
      <c r="F70" s="74"/>
      <c r="G70" s="74"/>
      <c r="H70" s="74"/>
      <c r="I70" s="74"/>
      <c r="J70" s="74"/>
      <c r="K70" s="74"/>
      <c r="L70" s="74"/>
      <c r="M70" s="74"/>
      <c r="N70" s="74"/>
      <c r="O70" s="74"/>
    </row>
    <row r="71" spans="1:15" ht="12.75">
      <c r="A71" s="73"/>
      <c r="B71" s="73"/>
      <c r="C71" s="73"/>
      <c r="D71" s="74"/>
      <c r="E71" s="74"/>
      <c r="F71" s="74"/>
      <c r="G71" s="74"/>
      <c r="H71" s="74"/>
      <c r="I71" s="74"/>
      <c r="J71" s="74"/>
      <c r="K71" s="74"/>
      <c r="L71" s="74"/>
      <c r="M71" s="74"/>
      <c r="N71" s="74"/>
      <c r="O71" s="74"/>
    </row>
    <row r="72" spans="2:15" ht="12.75">
      <c r="B72" s="64"/>
      <c r="C72" s="64"/>
      <c r="D72" s="64"/>
      <c r="E72" s="47"/>
      <c r="F72" s="47"/>
      <c r="G72" s="47"/>
      <c r="H72" s="47"/>
      <c r="I72" s="47"/>
      <c r="J72" s="47"/>
      <c r="K72" s="47"/>
      <c r="L72" s="47"/>
      <c r="M72" s="47"/>
      <c r="N72" s="47"/>
      <c r="O72" s="47"/>
    </row>
    <row r="73" spans="1:15" ht="12.75">
      <c r="A73" s="29" t="s">
        <v>65</v>
      </c>
      <c r="B73" s="3"/>
      <c r="M73" s="47"/>
      <c r="N73" s="47"/>
      <c r="O73" s="47"/>
    </row>
    <row r="74" spans="1:15" ht="12.75">
      <c r="A74" s="3" t="s">
        <v>43</v>
      </c>
      <c r="B74" s="3"/>
      <c r="M74" s="47"/>
      <c r="N74" s="47"/>
      <c r="O74" s="47"/>
    </row>
    <row r="75" spans="1:15" ht="12.75">
      <c r="A75" s="3" t="s">
        <v>44</v>
      </c>
      <c r="B75" s="3" t="s">
        <v>45</v>
      </c>
      <c r="M75" s="47"/>
      <c r="N75" s="47"/>
      <c r="O75" s="47"/>
    </row>
    <row r="76" spans="1:15" ht="12.75">
      <c r="A76" s="3" t="s">
        <v>40</v>
      </c>
      <c r="B76" s="3"/>
      <c r="C76" s="3"/>
      <c r="M76" s="47"/>
      <c r="N76" s="47"/>
      <c r="O76" s="47"/>
    </row>
    <row r="77" spans="1:15" ht="12.75">
      <c r="A77" t="s">
        <v>41</v>
      </c>
      <c r="M77" s="47"/>
      <c r="N77" s="47"/>
      <c r="O77" s="47"/>
    </row>
    <row r="78" spans="1:15" ht="12.75">
      <c r="A78" s="96" t="s">
        <v>74</v>
      </c>
      <c r="B78" s="97"/>
      <c r="C78" s="98"/>
      <c r="D78" s="88" t="str">
        <f>D49</f>
        <v>Spring 2004</v>
      </c>
      <c r="E78" s="89"/>
      <c r="F78" s="90"/>
      <c r="G78" s="88" t="str">
        <f>G49</f>
        <v>Summer 1 &amp; 2 2004</v>
      </c>
      <c r="H78" s="89"/>
      <c r="I78" s="90"/>
      <c r="J78" s="88" t="str">
        <f>J49</f>
        <v>Fall 2004</v>
      </c>
      <c r="K78" s="89"/>
      <c r="L78" s="90"/>
      <c r="M78" s="47"/>
      <c r="N78" s="47"/>
      <c r="O78" s="47"/>
    </row>
    <row r="79" spans="1:15" ht="12.75">
      <c r="A79" s="99"/>
      <c r="B79" s="100"/>
      <c r="C79" s="101"/>
      <c r="D79" s="14" t="s">
        <v>6</v>
      </c>
      <c r="E79" s="15" t="s">
        <v>7</v>
      </c>
      <c r="F79" s="15" t="s">
        <v>8</v>
      </c>
      <c r="G79" s="14" t="s">
        <v>6</v>
      </c>
      <c r="H79" s="15" t="s">
        <v>7</v>
      </c>
      <c r="I79" s="15" t="s">
        <v>8</v>
      </c>
      <c r="J79" s="14" t="s">
        <v>6</v>
      </c>
      <c r="K79" s="15" t="s">
        <v>7</v>
      </c>
      <c r="L79" s="16" t="s">
        <v>8</v>
      </c>
      <c r="M79" s="47"/>
      <c r="N79" s="47"/>
      <c r="O79" s="47"/>
    </row>
    <row r="80" spans="1:12" ht="12.75">
      <c r="A80" s="69" t="s">
        <v>470</v>
      </c>
      <c r="B80" s="69" t="s">
        <v>527</v>
      </c>
      <c r="C80" s="69" t="s">
        <v>528</v>
      </c>
      <c r="D80" s="69">
        <v>0</v>
      </c>
      <c r="E80" s="69">
        <v>0</v>
      </c>
      <c r="F80" s="69">
        <v>0</v>
      </c>
      <c r="G80" s="69">
        <v>100</v>
      </c>
      <c r="H80" s="69">
        <v>0</v>
      </c>
      <c r="I80" s="69">
        <v>0</v>
      </c>
      <c r="J80" s="69">
        <v>0</v>
      </c>
      <c r="K80" s="69">
        <v>0</v>
      </c>
      <c r="L80" s="69">
        <v>0</v>
      </c>
    </row>
    <row r="81" spans="1:12" ht="12.75">
      <c r="A81" s="69" t="s">
        <v>470</v>
      </c>
      <c r="B81" s="69" t="s">
        <v>529</v>
      </c>
      <c r="C81" s="69" t="s">
        <v>530</v>
      </c>
      <c r="D81" s="69">
        <v>0</v>
      </c>
      <c r="E81" s="69">
        <v>0</v>
      </c>
      <c r="F81" s="69">
        <v>0</v>
      </c>
      <c r="G81" s="69">
        <v>0</v>
      </c>
      <c r="H81" s="69">
        <v>0</v>
      </c>
      <c r="I81" s="69">
        <v>0</v>
      </c>
      <c r="J81" s="69">
        <v>25.2</v>
      </c>
      <c r="K81" s="69">
        <v>0</v>
      </c>
      <c r="L81" s="69">
        <v>9.6</v>
      </c>
    </row>
    <row r="82" spans="1:12" ht="12.75">
      <c r="A82" s="69" t="s">
        <v>470</v>
      </c>
      <c r="B82" s="69" t="s">
        <v>531</v>
      </c>
      <c r="C82" s="69" t="s">
        <v>532</v>
      </c>
      <c r="D82" s="69">
        <v>5106</v>
      </c>
      <c r="E82" s="69">
        <v>0</v>
      </c>
      <c r="F82" s="69">
        <v>886.4</v>
      </c>
      <c r="G82" s="69">
        <v>130</v>
      </c>
      <c r="H82" s="69">
        <v>0</v>
      </c>
      <c r="I82" s="69">
        <v>114</v>
      </c>
      <c r="J82" s="69">
        <v>4401.4</v>
      </c>
      <c r="K82" s="69">
        <v>97</v>
      </c>
      <c r="L82" s="69">
        <v>817</v>
      </c>
    </row>
    <row r="83" spans="1:12" ht="12.75">
      <c r="A83" s="69" t="s">
        <v>470</v>
      </c>
      <c r="B83" s="69" t="s">
        <v>533</v>
      </c>
      <c r="C83" s="69" t="s">
        <v>534</v>
      </c>
      <c r="D83" s="69">
        <v>504</v>
      </c>
      <c r="E83" s="69">
        <v>0</v>
      </c>
      <c r="F83" s="69">
        <v>24.4</v>
      </c>
      <c r="G83" s="69">
        <v>0</v>
      </c>
      <c r="H83" s="69">
        <v>0</v>
      </c>
      <c r="I83" s="69">
        <v>0</v>
      </c>
      <c r="J83" s="69">
        <v>1521.6</v>
      </c>
      <c r="K83" s="69">
        <v>0</v>
      </c>
      <c r="L83" s="69">
        <v>4</v>
      </c>
    </row>
    <row r="84" spans="1:12" ht="12.75">
      <c r="A84" s="69" t="s">
        <v>470</v>
      </c>
      <c r="B84" s="69" t="s">
        <v>535</v>
      </c>
      <c r="C84" s="69" t="s">
        <v>536</v>
      </c>
      <c r="D84" s="69">
        <v>2920.3</v>
      </c>
      <c r="E84" s="69">
        <v>171.5</v>
      </c>
      <c r="F84" s="69">
        <v>1228</v>
      </c>
      <c r="G84" s="69">
        <v>238</v>
      </c>
      <c r="H84" s="69">
        <v>12</v>
      </c>
      <c r="I84" s="69">
        <v>544</v>
      </c>
      <c r="J84" s="69">
        <v>4212.8</v>
      </c>
      <c r="K84" s="69">
        <v>13.2</v>
      </c>
      <c r="L84" s="69">
        <v>1149.2</v>
      </c>
    </row>
    <row r="85" spans="1:12" ht="12.75">
      <c r="A85" s="69" t="s">
        <v>470</v>
      </c>
      <c r="B85" s="69" t="s">
        <v>537</v>
      </c>
      <c r="C85" s="69" t="s">
        <v>538</v>
      </c>
      <c r="D85" s="69">
        <v>5559</v>
      </c>
      <c r="E85" s="69">
        <v>3</v>
      </c>
      <c r="F85" s="69">
        <v>1114.6</v>
      </c>
      <c r="G85" s="69">
        <v>217</v>
      </c>
      <c r="H85" s="69">
        <v>0</v>
      </c>
      <c r="I85" s="69">
        <v>300</v>
      </c>
      <c r="J85" s="69">
        <v>3490.4</v>
      </c>
      <c r="K85" s="69">
        <v>0</v>
      </c>
      <c r="L85" s="69">
        <v>1288.6</v>
      </c>
    </row>
    <row r="86" spans="1:12" ht="12.75">
      <c r="A86" s="69" t="s">
        <v>470</v>
      </c>
      <c r="B86" s="69" t="s">
        <v>539</v>
      </c>
      <c r="C86" s="69" t="s">
        <v>540</v>
      </c>
      <c r="D86" s="69">
        <v>598</v>
      </c>
      <c r="E86" s="69">
        <v>0</v>
      </c>
      <c r="F86" s="69">
        <v>344</v>
      </c>
      <c r="G86" s="69">
        <v>2</v>
      </c>
      <c r="H86" s="69">
        <v>0</v>
      </c>
      <c r="I86" s="69">
        <v>50</v>
      </c>
      <c r="J86" s="69">
        <v>989.1</v>
      </c>
      <c r="K86" s="69">
        <v>0</v>
      </c>
      <c r="L86" s="69">
        <v>320</v>
      </c>
    </row>
    <row r="87" spans="1:12" ht="12.75">
      <c r="A87" s="69" t="s">
        <v>470</v>
      </c>
      <c r="B87" s="69" t="s">
        <v>541</v>
      </c>
      <c r="C87" s="69" t="s">
        <v>542</v>
      </c>
      <c r="D87" s="69">
        <v>3515</v>
      </c>
      <c r="E87" s="69">
        <v>0</v>
      </c>
      <c r="F87" s="69">
        <v>335</v>
      </c>
      <c r="G87" s="69">
        <v>127</v>
      </c>
      <c r="H87" s="69">
        <v>0</v>
      </c>
      <c r="I87" s="69">
        <v>74</v>
      </c>
      <c r="J87" s="69">
        <v>3225.6</v>
      </c>
      <c r="K87" s="69">
        <v>0</v>
      </c>
      <c r="L87" s="69">
        <v>534.5</v>
      </c>
    </row>
    <row r="88" spans="1:12" ht="12.75">
      <c r="A88" s="69" t="s">
        <v>470</v>
      </c>
      <c r="B88" s="69" t="s">
        <v>543</v>
      </c>
      <c r="C88" s="69" t="s">
        <v>544</v>
      </c>
      <c r="D88" s="69">
        <v>1562.2</v>
      </c>
      <c r="E88" s="69">
        <v>1.3</v>
      </c>
      <c r="F88" s="69">
        <v>1097.1</v>
      </c>
      <c r="G88" s="69">
        <v>28</v>
      </c>
      <c r="H88" s="69">
        <v>0</v>
      </c>
      <c r="I88" s="69">
        <v>218</v>
      </c>
      <c r="J88" s="69">
        <v>1299.9</v>
      </c>
      <c r="K88" s="69">
        <v>0</v>
      </c>
      <c r="L88" s="69">
        <v>1105.9</v>
      </c>
    </row>
    <row r="89" spans="1:12" ht="12.75">
      <c r="A89" s="69" t="s">
        <v>470</v>
      </c>
      <c r="B89" s="69" t="s">
        <v>545</v>
      </c>
      <c r="C89" s="69" t="s">
        <v>546</v>
      </c>
      <c r="D89" s="69">
        <v>5084</v>
      </c>
      <c r="E89" s="69">
        <v>4</v>
      </c>
      <c r="F89" s="69">
        <v>1439.1</v>
      </c>
      <c r="G89" s="69">
        <v>69</v>
      </c>
      <c r="H89" s="69">
        <v>0</v>
      </c>
      <c r="I89" s="69">
        <v>247</v>
      </c>
      <c r="J89" s="69">
        <v>4526.7</v>
      </c>
      <c r="K89" s="69">
        <v>0</v>
      </c>
      <c r="L89" s="69">
        <v>1323.3</v>
      </c>
    </row>
    <row r="90" spans="1:12" ht="12.75">
      <c r="A90" s="69" t="s">
        <v>470</v>
      </c>
      <c r="B90" s="69" t="s">
        <v>547</v>
      </c>
      <c r="C90" s="69" t="s">
        <v>548</v>
      </c>
      <c r="D90" s="69">
        <v>0</v>
      </c>
      <c r="E90" s="69">
        <v>0</v>
      </c>
      <c r="F90" s="69">
        <v>0</v>
      </c>
      <c r="G90" s="69">
        <v>0</v>
      </c>
      <c r="H90" s="69">
        <v>0</v>
      </c>
      <c r="I90" s="69">
        <v>0</v>
      </c>
      <c r="J90" s="69">
        <v>0</v>
      </c>
      <c r="K90" s="69">
        <v>196</v>
      </c>
      <c r="L90" s="69">
        <v>0</v>
      </c>
    </row>
    <row r="91" spans="1:12" ht="12.75">
      <c r="A91" s="69" t="s">
        <v>470</v>
      </c>
      <c r="B91" s="69" t="s">
        <v>549</v>
      </c>
      <c r="C91" s="69" t="s">
        <v>550</v>
      </c>
      <c r="D91" s="69">
        <v>0</v>
      </c>
      <c r="E91" s="69">
        <v>0</v>
      </c>
      <c r="F91" s="69">
        <v>38</v>
      </c>
      <c r="G91" s="69">
        <v>0</v>
      </c>
      <c r="H91" s="69">
        <v>0</v>
      </c>
      <c r="I91" s="69">
        <v>31</v>
      </c>
      <c r="J91" s="69">
        <v>0</v>
      </c>
      <c r="K91" s="69">
        <v>0</v>
      </c>
      <c r="L91" s="69">
        <v>40</v>
      </c>
    </row>
    <row r="92" spans="1:12" ht="12.75">
      <c r="A92" s="69" t="s">
        <v>472</v>
      </c>
      <c r="B92" s="69" t="s">
        <v>551</v>
      </c>
      <c r="C92" s="69" t="s">
        <v>552</v>
      </c>
      <c r="D92" s="69">
        <v>0</v>
      </c>
      <c r="E92" s="69">
        <v>0</v>
      </c>
      <c r="F92" s="69">
        <v>0</v>
      </c>
      <c r="G92" s="69">
        <v>0</v>
      </c>
      <c r="H92" s="69">
        <v>0</v>
      </c>
      <c r="I92" s="69">
        <v>0</v>
      </c>
      <c r="J92" s="69">
        <v>8.5</v>
      </c>
      <c r="K92" s="69">
        <v>0</v>
      </c>
      <c r="L92" s="69">
        <v>0</v>
      </c>
    </row>
    <row r="93" spans="1:12" ht="12.75">
      <c r="A93" s="69" t="s">
        <v>472</v>
      </c>
      <c r="B93" s="69" t="s">
        <v>553</v>
      </c>
      <c r="C93" s="69" t="s">
        <v>554</v>
      </c>
      <c r="D93" s="69">
        <v>7363</v>
      </c>
      <c r="E93" s="69">
        <v>29</v>
      </c>
      <c r="F93" s="69">
        <v>2445</v>
      </c>
      <c r="G93" s="69">
        <v>827</v>
      </c>
      <c r="H93" s="69">
        <v>0</v>
      </c>
      <c r="I93" s="69">
        <v>92</v>
      </c>
      <c r="J93" s="69">
        <v>6727.5</v>
      </c>
      <c r="K93" s="69">
        <v>8</v>
      </c>
      <c r="L93" s="69">
        <v>1682</v>
      </c>
    </row>
    <row r="94" spans="1:12" ht="12.75">
      <c r="A94" s="69" t="s">
        <v>472</v>
      </c>
      <c r="B94" s="69" t="s">
        <v>555</v>
      </c>
      <c r="C94" s="69" t="s">
        <v>556</v>
      </c>
      <c r="D94" s="69">
        <v>8908</v>
      </c>
      <c r="E94" s="69">
        <v>0</v>
      </c>
      <c r="F94" s="69">
        <v>1027</v>
      </c>
      <c r="G94" s="69">
        <v>1504</v>
      </c>
      <c r="H94" s="69">
        <v>0</v>
      </c>
      <c r="I94" s="69">
        <v>-116</v>
      </c>
      <c r="J94" s="69">
        <v>10375</v>
      </c>
      <c r="K94" s="69">
        <v>7</v>
      </c>
      <c r="L94" s="69">
        <v>2091</v>
      </c>
    </row>
    <row r="95" spans="1:12" ht="12.75">
      <c r="A95" s="69" t="s">
        <v>472</v>
      </c>
      <c r="B95" s="69" t="s">
        <v>557</v>
      </c>
      <c r="C95" s="69" t="s">
        <v>558</v>
      </c>
      <c r="D95" s="69">
        <v>0</v>
      </c>
      <c r="E95" s="69">
        <v>0</v>
      </c>
      <c r="F95" s="69">
        <v>0</v>
      </c>
      <c r="G95" s="69">
        <v>0</v>
      </c>
      <c r="H95" s="69">
        <v>0</v>
      </c>
      <c r="I95" s="69">
        <v>0</v>
      </c>
      <c r="J95" s="69">
        <v>0</v>
      </c>
      <c r="K95" s="69">
        <v>0</v>
      </c>
      <c r="L95" s="69">
        <v>0</v>
      </c>
    </row>
    <row r="96" spans="1:12" ht="12.75">
      <c r="A96" s="69" t="s">
        <v>472</v>
      </c>
      <c r="B96" s="69" t="s">
        <v>559</v>
      </c>
      <c r="C96" s="69" t="s">
        <v>560</v>
      </c>
      <c r="D96" s="69">
        <v>0</v>
      </c>
      <c r="E96" s="69">
        <v>0</v>
      </c>
      <c r="F96" s="69">
        <v>0</v>
      </c>
      <c r="G96" s="69">
        <v>0</v>
      </c>
      <c r="H96" s="69">
        <v>0</v>
      </c>
      <c r="I96" s="69">
        <v>0</v>
      </c>
      <c r="J96" s="69">
        <v>0</v>
      </c>
      <c r="K96" s="69">
        <v>46</v>
      </c>
      <c r="L96" s="69">
        <v>930</v>
      </c>
    </row>
    <row r="97" spans="1:12" ht="12.75">
      <c r="A97" s="69" t="s">
        <v>472</v>
      </c>
      <c r="B97" s="69" t="s">
        <v>561</v>
      </c>
      <c r="C97" s="69" t="s">
        <v>562</v>
      </c>
      <c r="D97" s="69">
        <v>863</v>
      </c>
      <c r="E97" s="69">
        <v>0</v>
      </c>
      <c r="F97" s="69">
        <v>0</v>
      </c>
      <c r="G97" s="69">
        <v>186</v>
      </c>
      <c r="H97" s="69">
        <v>0</v>
      </c>
      <c r="I97" s="69">
        <v>0</v>
      </c>
      <c r="J97" s="69">
        <v>453</v>
      </c>
      <c r="K97" s="69">
        <v>0</v>
      </c>
      <c r="L97" s="69">
        <v>0</v>
      </c>
    </row>
    <row r="98" spans="1:12" ht="12.75">
      <c r="A98" s="69" t="s">
        <v>472</v>
      </c>
      <c r="B98" s="69" t="s">
        <v>563</v>
      </c>
      <c r="C98" s="69" t="s">
        <v>564</v>
      </c>
      <c r="D98" s="69">
        <v>9875</v>
      </c>
      <c r="E98" s="69">
        <v>4</v>
      </c>
      <c r="F98" s="69">
        <v>5209</v>
      </c>
      <c r="G98" s="69">
        <v>1132</v>
      </c>
      <c r="H98" s="69">
        <v>0</v>
      </c>
      <c r="I98" s="69">
        <v>-24</v>
      </c>
      <c r="J98" s="69">
        <v>10223.8</v>
      </c>
      <c r="K98" s="69">
        <v>0</v>
      </c>
      <c r="L98" s="69">
        <v>2646.5</v>
      </c>
    </row>
    <row r="99" spans="1:12" ht="12.75">
      <c r="A99" s="69" t="s">
        <v>472</v>
      </c>
      <c r="B99" s="69" t="s">
        <v>565</v>
      </c>
      <c r="C99" s="69" t="s">
        <v>566</v>
      </c>
      <c r="D99" s="69">
        <v>0</v>
      </c>
      <c r="E99" s="69">
        <v>0</v>
      </c>
      <c r="F99" s="69">
        <v>-468</v>
      </c>
      <c r="G99" s="69">
        <v>0</v>
      </c>
      <c r="H99" s="69">
        <v>0</v>
      </c>
      <c r="I99" s="69">
        <v>-108</v>
      </c>
      <c r="J99" s="69">
        <v>0</v>
      </c>
      <c r="K99" s="69">
        <v>0</v>
      </c>
      <c r="L99" s="69">
        <v>-774</v>
      </c>
    </row>
    <row r="100" spans="1:12" ht="12.75">
      <c r="A100" s="69" t="s">
        <v>472</v>
      </c>
      <c r="B100" s="69" t="s">
        <v>567</v>
      </c>
      <c r="C100" s="69" t="s">
        <v>568</v>
      </c>
      <c r="D100" s="69">
        <v>0</v>
      </c>
      <c r="E100" s="69">
        <v>0</v>
      </c>
      <c r="F100" s="69">
        <v>46</v>
      </c>
      <c r="G100" s="69">
        <v>3</v>
      </c>
      <c r="H100" s="69">
        <v>0</v>
      </c>
      <c r="I100" s="69">
        <v>0</v>
      </c>
      <c r="J100" s="69">
        <v>0</v>
      </c>
      <c r="K100" s="69">
        <v>0</v>
      </c>
      <c r="L100" s="69">
        <v>1564</v>
      </c>
    </row>
    <row r="101" spans="1:12" ht="12.75">
      <c r="A101" s="69" t="s">
        <v>474</v>
      </c>
      <c r="B101" s="69" t="s">
        <v>569</v>
      </c>
      <c r="C101" s="69" t="s">
        <v>570</v>
      </c>
      <c r="D101" s="69">
        <v>129.2</v>
      </c>
      <c r="E101" s="69">
        <v>0</v>
      </c>
      <c r="F101" s="69">
        <v>35</v>
      </c>
      <c r="G101" s="69">
        <v>0</v>
      </c>
      <c r="H101" s="69">
        <v>0</v>
      </c>
      <c r="I101" s="69">
        <v>0</v>
      </c>
      <c r="J101" s="69">
        <v>31.5</v>
      </c>
      <c r="K101" s="69">
        <v>0</v>
      </c>
      <c r="L101" s="69">
        <v>12</v>
      </c>
    </row>
    <row r="102" spans="1:12" ht="12.75">
      <c r="A102" s="69" t="s">
        <v>474</v>
      </c>
      <c r="B102" s="69" t="s">
        <v>571</v>
      </c>
      <c r="C102" s="69" t="s">
        <v>572</v>
      </c>
      <c r="D102" s="69">
        <v>0</v>
      </c>
      <c r="E102" s="69">
        <v>0</v>
      </c>
      <c r="F102" s="69">
        <v>0</v>
      </c>
      <c r="G102" s="69">
        <v>0</v>
      </c>
      <c r="H102" s="69">
        <v>0</v>
      </c>
      <c r="I102" s="69">
        <v>0</v>
      </c>
      <c r="J102" s="69">
        <v>27.2</v>
      </c>
      <c r="K102" s="69">
        <v>0</v>
      </c>
      <c r="L102" s="69">
        <v>26</v>
      </c>
    </row>
    <row r="103" spans="1:12" ht="12.75">
      <c r="A103" s="69" t="s">
        <v>474</v>
      </c>
      <c r="B103" s="69" t="s">
        <v>573</v>
      </c>
      <c r="C103" s="69" t="s">
        <v>574</v>
      </c>
      <c r="D103" s="69">
        <v>1196</v>
      </c>
      <c r="E103" s="69">
        <v>0</v>
      </c>
      <c r="F103" s="69">
        <v>150</v>
      </c>
      <c r="G103" s="69">
        <v>0</v>
      </c>
      <c r="H103" s="69">
        <v>0</v>
      </c>
      <c r="I103" s="69">
        <v>0</v>
      </c>
      <c r="J103" s="69">
        <v>0</v>
      </c>
      <c r="K103" s="69">
        <v>0</v>
      </c>
      <c r="L103" s="69">
        <v>0</v>
      </c>
    </row>
    <row r="104" spans="1:12" ht="12.75">
      <c r="A104" s="69" t="s">
        <v>474</v>
      </c>
      <c r="B104" s="69" t="s">
        <v>575</v>
      </c>
      <c r="C104" s="69" t="s">
        <v>576</v>
      </c>
      <c r="D104" s="69">
        <v>1890</v>
      </c>
      <c r="E104" s="69">
        <v>3</v>
      </c>
      <c r="F104" s="69">
        <v>718</v>
      </c>
      <c r="G104" s="69">
        <v>19</v>
      </c>
      <c r="H104" s="69">
        <v>0</v>
      </c>
      <c r="I104" s="69">
        <v>233</v>
      </c>
      <c r="J104" s="69">
        <v>2593</v>
      </c>
      <c r="K104" s="69">
        <v>0</v>
      </c>
      <c r="L104" s="69">
        <v>741</v>
      </c>
    </row>
    <row r="105" spans="1:12" ht="12.75">
      <c r="A105" s="69" t="s">
        <v>474</v>
      </c>
      <c r="B105" s="69" t="s">
        <v>577</v>
      </c>
      <c r="C105" s="69" t="s">
        <v>578</v>
      </c>
      <c r="D105" s="69">
        <v>4426</v>
      </c>
      <c r="E105" s="69">
        <v>0</v>
      </c>
      <c r="F105" s="69">
        <v>1825</v>
      </c>
      <c r="G105" s="69">
        <v>109</v>
      </c>
      <c r="H105" s="69">
        <v>0</v>
      </c>
      <c r="I105" s="69">
        <v>486</v>
      </c>
      <c r="J105" s="69">
        <v>4370.1</v>
      </c>
      <c r="K105" s="69">
        <v>0</v>
      </c>
      <c r="L105" s="69">
        <v>1931.3</v>
      </c>
    </row>
    <row r="106" spans="1:12" ht="12.75">
      <c r="A106" s="69" t="s">
        <v>474</v>
      </c>
      <c r="B106" s="69" t="s">
        <v>579</v>
      </c>
      <c r="C106" s="69" t="s">
        <v>580</v>
      </c>
      <c r="D106" s="69">
        <v>2584.8</v>
      </c>
      <c r="E106" s="69">
        <v>2</v>
      </c>
      <c r="F106" s="69">
        <v>2555</v>
      </c>
      <c r="G106" s="69">
        <v>458</v>
      </c>
      <c r="H106" s="69">
        <v>0</v>
      </c>
      <c r="I106" s="69">
        <v>494</v>
      </c>
      <c r="J106" s="69">
        <v>2593.5</v>
      </c>
      <c r="K106" s="69">
        <v>8</v>
      </c>
      <c r="L106" s="69">
        <v>2267.7</v>
      </c>
    </row>
    <row r="107" spans="1:12" ht="12.75">
      <c r="A107" s="69" t="s">
        <v>474</v>
      </c>
      <c r="B107" s="69" t="s">
        <v>581</v>
      </c>
      <c r="C107" s="69" t="s">
        <v>582</v>
      </c>
      <c r="D107" s="69">
        <v>1606</v>
      </c>
      <c r="E107" s="69">
        <v>8</v>
      </c>
      <c r="F107" s="69">
        <v>1270</v>
      </c>
      <c r="G107" s="69">
        <v>207</v>
      </c>
      <c r="H107" s="69">
        <v>0</v>
      </c>
      <c r="I107" s="69">
        <v>617</v>
      </c>
      <c r="J107" s="69">
        <v>1339.1</v>
      </c>
      <c r="K107" s="69">
        <v>2</v>
      </c>
      <c r="L107" s="69">
        <v>1415.6</v>
      </c>
    </row>
    <row r="108" spans="1:12" ht="12.75">
      <c r="A108" s="69" t="s">
        <v>474</v>
      </c>
      <c r="B108" s="69" t="s">
        <v>583</v>
      </c>
      <c r="C108" s="69" t="s">
        <v>584</v>
      </c>
      <c r="D108" s="69">
        <v>87</v>
      </c>
      <c r="E108" s="69">
        <v>4</v>
      </c>
      <c r="F108" s="69">
        <v>920</v>
      </c>
      <c r="G108" s="69">
        <v>0</v>
      </c>
      <c r="H108" s="69">
        <v>0</v>
      </c>
      <c r="I108" s="69">
        <v>226</v>
      </c>
      <c r="J108" s="69">
        <v>138.5</v>
      </c>
      <c r="K108" s="69">
        <v>0</v>
      </c>
      <c r="L108" s="69">
        <v>828</v>
      </c>
    </row>
    <row r="109" spans="1:12" ht="12.75">
      <c r="A109" s="69" t="s">
        <v>474</v>
      </c>
      <c r="B109" s="69" t="s">
        <v>585</v>
      </c>
      <c r="C109" s="69" t="s">
        <v>586</v>
      </c>
      <c r="D109" s="69">
        <v>796</v>
      </c>
      <c r="E109" s="69">
        <v>0</v>
      </c>
      <c r="F109" s="69">
        <v>572</v>
      </c>
      <c r="G109" s="69">
        <v>0</v>
      </c>
      <c r="H109" s="69">
        <v>0</v>
      </c>
      <c r="I109" s="69">
        <v>78</v>
      </c>
      <c r="J109" s="69">
        <v>476</v>
      </c>
      <c r="K109" s="69">
        <v>0</v>
      </c>
      <c r="L109" s="69">
        <v>1105</v>
      </c>
    </row>
    <row r="110" spans="1:12" ht="12.75">
      <c r="A110" s="69" t="s">
        <v>476</v>
      </c>
      <c r="B110" s="69" t="s">
        <v>587</v>
      </c>
      <c r="C110" s="69" t="s">
        <v>588</v>
      </c>
      <c r="D110" s="69">
        <v>3336.5</v>
      </c>
      <c r="E110" s="69">
        <v>0</v>
      </c>
      <c r="F110" s="69">
        <v>890</v>
      </c>
      <c r="G110" s="69">
        <v>352</v>
      </c>
      <c r="H110" s="69">
        <v>0</v>
      </c>
      <c r="I110" s="69">
        <v>50</v>
      </c>
      <c r="J110" s="69">
        <v>3395.6</v>
      </c>
      <c r="K110" s="69">
        <v>0</v>
      </c>
      <c r="L110" s="69">
        <v>1268</v>
      </c>
    </row>
    <row r="111" spans="1:12" ht="12.75">
      <c r="A111" s="69" t="s">
        <v>476</v>
      </c>
      <c r="B111" s="69" t="s">
        <v>589</v>
      </c>
      <c r="C111" s="69" t="s">
        <v>590</v>
      </c>
      <c r="D111" s="69">
        <v>0</v>
      </c>
      <c r="E111" s="69">
        <v>0</v>
      </c>
      <c r="F111" s="69">
        <v>0</v>
      </c>
      <c r="G111" s="69">
        <v>0</v>
      </c>
      <c r="H111" s="69">
        <v>0</v>
      </c>
      <c r="I111" s="69">
        <v>0</v>
      </c>
      <c r="J111" s="69">
        <v>0</v>
      </c>
      <c r="K111" s="69">
        <v>0</v>
      </c>
      <c r="L111" s="69">
        <v>2</v>
      </c>
    </row>
    <row r="112" spans="1:12" ht="12.75">
      <c r="A112" s="69" t="s">
        <v>476</v>
      </c>
      <c r="B112" s="69" t="s">
        <v>591</v>
      </c>
      <c r="C112" s="69" t="s">
        <v>592</v>
      </c>
      <c r="D112" s="69">
        <v>744</v>
      </c>
      <c r="E112" s="69">
        <v>0</v>
      </c>
      <c r="F112" s="69">
        <v>42</v>
      </c>
      <c r="G112" s="69">
        <v>421</v>
      </c>
      <c r="H112" s="69">
        <v>0</v>
      </c>
      <c r="I112" s="69">
        <v>41</v>
      </c>
      <c r="J112" s="69">
        <v>1507.8</v>
      </c>
      <c r="K112" s="69">
        <v>0</v>
      </c>
      <c r="L112" s="69">
        <v>449.2</v>
      </c>
    </row>
    <row r="113" spans="1:12" ht="12.75">
      <c r="A113" s="69" t="s">
        <v>476</v>
      </c>
      <c r="B113" s="69" t="s">
        <v>593</v>
      </c>
      <c r="C113" s="69" t="s">
        <v>594</v>
      </c>
      <c r="D113" s="69">
        <v>186.3</v>
      </c>
      <c r="E113" s="69">
        <v>0</v>
      </c>
      <c r="F113" s="69">
        <v>0</v>
      </c>
      <c r="G113" s="69">
        <v>0</v>
      </c>
      <c r="H113" s="69">
        <v>0</v>
      </c>
      <c r="I113" s="69">
        <v>0</v>
      </c>
      <c r="J113" s="69">
        <v>0</v>
      </c>
      <c r="K113" s="69">
        <v>0</v>
      </c>
      <c r="L113" s="69">
        <v>0</v>
      </c>
    </row>
    <row r="114" spans="1:12" ht="12.75">
      <c r="A114" s="69" t="s">
        <v>476</v>
      </c>
      <c r="B114" s="69" t="s">
        <v>595</v>
      </c>
      <c r="C114" s="69" t="s">
        <v>596</v>
      </c>
      <c r="D114" s="69">
        <v>13345</v>
      </c>
      <c r="E114" s="69">
        <v>0</v>
      </c>
      <c r="F114" s="69">
        <v>3465</v>
      </c>
      <c r="G114" s="69">
        <v>914</v>
      </c>
      <c r="H114" s="69">
        <v>4.9</v>
      </c>
      <c r="I114" s="69">
        <v>1462.9</v>
      </c>
      <c r="J114" s="69">
        <v>12387.5</v>
      </c>
      <c r="K114" s="69">
        <v>0</v>
      </c>
      <c r="L114" s="69">
        <v>4192.5</v>
      </c>
    </row>
    <row r="115" spans="1:12" ht="12.75">
      <c r="A115" s="69" t="s">
        <v>476</v>
      </c>
      <c r="B115" s="69" t="s">
        <v>597</v>
      </c>
      <c r="C115" s="69" t="s">
        <v>598</v>
      </c>
      <c r="D115" s="69">
        <v>0</v>
      </c>
      <c r="E115" s="69">
        <v>0</v>
      </c>
      <c r="F115" s="69">
        <v>4</v>
      </c>
      <c r="G115" s="69">
        <v>0</v>
      </c>
      <c r="H115" s="69">
        <v>0</v>
      </c>
      <c r="I115" s="69">
        <v>4</v>
      </c>
      <c r="J115" s="69">
        <v>0</v>
      </c>
      <c r="K115" s="69">
        <v>0</v>
      </c>
      <c r="L115" s="69">
        <v>8</v>
      </c>
    </row>
    <row r="116" spans="1:12" ht="12.75">
      <c r="A116" s="69" t="s">
        <v>476</v>
      </c>
      <c r="B116" s="69" t="s">
        <v>599</v>
      </c>
      <c r="C116" s="69" t="s">
        <v>600</v>
      </c>
      <c r="D116" s="69">
        <v>2961.4</v>
      </c>
      <c r="E116" s="69">
        <v>0</v>
      </c>
      <c r="F116" s="69">
        <v>4556</v>
      </c>
      <c r="G116" s="69">
        <v>51</v>
      </c>
      <c r="H116" s="69">
        <v>0</v>
      </c>
      <c r="I116" s="69">
        <v>980</v>
      </c>
      <c r="J116" s="69">
        <v>4114.9</v>
      </c>
      <c r="K116" s="69">
        <v>2</v>
      </c>
      <c r="L116" s="69">
        <v>4774.9</v>
      </c>
    </row>
    <row r="117" spans="1:12" ht="12.75">
      <c r="A117" s="69" t="s">
        <v>476</v>
      </c>
      <c r="B117" s="69" t="s">
        <v>601</v>
      </c>
      <c r="C117" s="69" t="s">
        <v>602</v>
      </c>
      <c r="D117" s="69">
        <v>60</v>
      </c>
      <c r="E117" s="69">
        <v>3</v>
      </c>
      <c r="F117" s="69">
        <v>19</v>
      </c>
      <c r="G117" s="69">
        <v>0</v>
      </c>
      <c r="H117" s="69">
        <v>0</v>
      </c>
      <c r="I117" s="69">
        <v>0</v>
      </c>
      <c r="J117" s="69">
        <v>195</v>
      </c>
      <c r="K117" s="69">
        <v>0</v>
      </c>
      <c r="L117" s="69">
        <v>34</v>
      </c>
    </row>
    <row r="118" spans="1:12" ht="12.75">
      <c r="A118" s="69" t="s">
        <v>476</v>
      </c>
      <c r="B118" s="69" t="s">
        <v>603</v>
      </c>
      <c r="C118" s="69" t="s">
        <v>604</v>
      </c>
      <c r="D118" s="69">
        <v>3162</v>
      </c>
      <c r="E118" s="69">
        <v>0</v>
      </c>
      <c r="F118" s="69">
        <v>971</v>
      </c>
      <c r="G118" s="69">
        <v>4</v>
      </c>
      <c r="H118" s="69">
        <v>0</v>
      </c>
      <c r="I118" s="69">
        <v>117</v>
      </c>
      <c r="J118" s="69">
        <v>3284.2</v>
      </c>
      <c r="K118" s="69">
        <v>7</v>
      </c>
      <c r="L118" s="69">
        <v>799</v>
      </c>
    </row>
    <row r="119" spans="1:12" ht="12.75">
      <c r="A119" s="69" t="s">
        <v>476</v>
      </c>
      <c r="B119" s="69" t="s">
        <v>605</v>
      </c>
      <c r="C119" s="69" t="s">
        <v>606</v>
      </c>
      <c r="D119" s="69">
        <v>11937</v>
      </c>
      <c r="E119" s="69">
        <v>0</v>
      </c>
      <c r="F119" s="69">
        <v>5168.8</v>
      </c>
      <c r="G119" s="69">
        <v>653</v>
      </c>
      <c r="H119" s="69">
        <v>0</v>
      </c>
      <c r="I119" s="69">
        <v>513</v>
      </c>
      <c r="J119" s="69">
        <v>11456.5</v>
      </c>
      <c r="K119" s="69">
        <v>0</v>
      </c>
      <c r="L119" s="69">
        <v>5613</v>
      </c>
    </row>
    <row r="120" spans="1:12" ht="12.75">
      <c r="A120" s="69" t="s">
        <v>476</v>
      </c>
      <c r="B120" s="69" t="s">
        <v>607</v>
      </c>
      <c r="C120" s="69" t="s">
        <v>608</v>
      </c>
      <c r="D120" s="69">
        <v>0</v>
      </c>
      <c r="E120" s="69">
        <v>0</v>
      </c>
      <c r="F120" s="69">
        <v>0</v>
      </c>
      <c r="G120" s="69">
        <v>0</v>
      </c>
      <c r="H120" s="69">
        <v>0</v>
      </c>
      <c r="I120" s="69">
        <v>0</v>
      </c>
      <c r="J120" s="69">
        <v>27.2</v>
      </c>
      <c r="K120" s="69">
        <v>0</v>
      </c>
      <c r="L120" s="69">
        <v>8.8</v>
      </c>
    </row>
    <row r="121" spans="1:12" ht="12.75">
      <c r="A121" s="69" t="s">
        <v>476</v>
      </c>
      <c r="B121" s="69" t="s">
        <v>609</v>
      </c>
      <c r="C121" s="69" t="s">
        <v>610</v>
      </c>
      <c r="D121" s="69">
        <v>1952</v>
      </c>
      <c r="E121" s="69">
        <v>0</v>
      </c>
      <c r="F121" s="69">
        <v>1145</v>
      </c>
      <c r="G121" s="69">
        <v>5</v>
      </c>
      <c r="H121" s="69">
        <v>0</v>
      </c>
      <c r="I121" s="69">
        <v>114</v>
      </c>
      <c r="J121" s="69">
        <v>1748</v>
      </c>
      <c r="K121" s="69">
        <v>0</v>
      </c>
      <c r="L121" s="69">
        <v>831</v>
      </c>
    </row>
    <row r="122" spans="1:12" ht="12.75">
      <c r="A122" s="69" t="s">
        <v>476</v>
      </c>
      <c r="B122" s="69" t="s">
        <v>611</v>
      </c>
      <c r="C122" s="69" t="s">
        <v>612</v>
      </c>
      <c r="D122" s="69">
        <v>5231</v>
      </c>
      <c r="E122" s="69">
        <v>0</v>
      </c>
      <c r="F122" s="69">
        <v>3606</v>
      </c>
      <c r="G122" s="69">
        <v>220.5</v>
      </c>
      <c r="H122" s="69">
        <v>0</v>
      </c>
      <c r="I122" s="69">
        <v>1074</v>
      </c>
      <c r="J122" s="69">
        <v>5365.8</v>
      </c>
      <c r="K122" s="69">
        <v>0</v>
      </c>
      <c r="L122" s="69">
        <v>3562.6</v>
      </c>
    </row>
    <row r="123" spans="1:12" ht="12.75">
      <c r="A123" s="69" t="s">
        <v>476</v>
      </c>
      <c r="B123" s="69" t="s">
        <v>613</v>
      </c>
      <c r="C123" s="69" t="s">
        <v>614</v>
      </c>
      <c r="D123" s="69">
        <v>1557.6</v>
      </c>
      <c r="E123" s="69">
        <v>0</v>
      </c>
      <c r="F123" s="69">
        <v>2298</v>
      </c>
      <c r="G123" s="69">
        <v>32</v>
      </c>
      <c r="H123" s="69">
        <v>0</v>
      </c>
      <c r="I123" s="69">
        <v>638</v>
      </c>
      <c r="J123" s="69">
        <v>2509</v>
      </c>
      <c r="K123" s="69">
        <v>0</v>
      </c>
      <c r="L123" s="69">
        <v>2964</v>
      </c>
    </row>
    <row r="124" spans="1:12" ht="12.75">
      <c r="A124" s="69" t="s">
        <v>476</v>
      </c>
      <c r="B124" s="69" t="s">
        <v>615</v>
      </c>
      <c r="C124" s="69" t="s">
        <v>616</v>
      </c>
      <c r="D124" s="69">
        <v>10981</v>
      </c>
      <c r="E124" s="69">
        <v>0</v>
      </c>
      <c r="F124" s="69">
        <v>9295</v>
      </c>
      <c r="G124" s="69">
        <v>1306</v>
      </c>
      <c r="H124" s="69">
        <v>0</v>
      </c>
      <c r="I124" s="69">
        <v>2335</v>
      </c>
      <c r="J124" s="69">
        <v>10322.8</v>
      </c>
      <c r="K124" s="69">
        <v>0</v>
      </c>
      <c r="L124" s="69">
        <v>9034.7</v>
      </c>
    </row>
    <row r="125" spans="1:12" ht="12.75">
      <c r="A125" s="69" t="s">
        <v>476</v>
      </c>
      <c r="B125" s="69" t="s">
        <v>617</v>
      </c>
      <c r="C125" s="69" t="s">
        <v>618</v>
      </c>
      <c r="D125" s="69">
        <v>1087</v>
      </c>
      <c r="E125" s="69">
        <v>0</v>
      </c>
      <c r="F125" s="69">
        <v>532</v>
      </c>
      <c r="G125" s="69">
        <v>5</v>
      </c>
      <c r="H125" s="69">
        <v>0</v>
      </c>
      <c r="I125" s="69">
        <v>60</v>
      </c>
      <c r="J125" s="69">
        <v>669</v>
      </c>
      <c r="K125" s="69">
        <v>0</v>
      </c>
      <c r="L125" s="69">
        <v>726</v>
      </c>
    </row>
    <row r="126" spans="1:12" ht="12.75">
      <c r="A126" s="69" t="s">
        <v>478</v>
      </c>
      <c r="B126" s="69" t="s">
        <v>619</v>
      </c>
      <c r="C126" s="69" t="s">
        <v>620</v>
      </c>
      <c r="D126" s="69">
        <v>0</v>
      </c>
      <c r="E126" s="69">
        <v>0</v>
      </c>
      <c r="F126" s="69">
        <v>0</v>
      </c>
      <c r="G126" s="69">
        <v>0</v>
      </c>
      <c r="H126" s="69">
        <v>0</v>
      </c>
      <c r="I126" s="69">
        <v>0</v>
      </c>
      <c r="J126" s="69">
        <v>379</v>
      </c>
      <c r="K126" s="69">
        <v>0</v>
      </c>
      <c r="L126" s="69">
        <v>4.9</v>
      </c>
    </row>
    <row r="127" spans="1:12" ht="12.75">
      <c r="A127" s="69" t="s">
        <v>478</v>
      </c>
      <c r="B127" s="69" t="s">
        <v>621</v>
      </c>
      <c r="C127" s="69" t="s">
        <v>622</v>
      </c>
      <c r="D127" s="69">
        <v>0</v>
      </c>
      <c r="E127" s="69">
        <v>0</v>
      </c>
      <c r="F127" s="69">
        <v>0</v>
      </c>
      <c r="G127" s="69">
        <v>0</v>
      </c>
      <c r="H127" s="69">
        <v>0</v>
      </c>
      <c r="I127" s="69">
        <v>0</v>
      </c>
      <c r="J127" s="69">
        <v>0</v>
      </c>
      <c r="K127" s="69">
        <v>0</v>
      </c>
      <c r="L127" s="69">
        <v>55.3</v>
      </c>
    </row>
    <row r="128" spans="1:12" ht="12.75">
      <c r="A128" s="69" t="s">
        <v>478</v>
      </c>
      <c r="B128" s="69" t="s">
        <v>623</v>
      </c>
      <c r="C128" s="69" t="s">
        <v>624</v>
      </c>
      <c r="D128" s="69">
        <v>0</v>
      </c>
      <c r="E128" s="69">
        <v>0</v>
      </c>
      <c r="F128" s="69">
        <v>0</v>
      </c>
      <c r="G128" s="69">
        <v>0</v>
      </c>
      <c r="H128" s="69">
        <v>0</v>
      </c>
      <c r="I128" s="69">
        <v>8</v>
      </c>
      <c r="J128" s="69">
        <v>124</v>
      </c>
      <c r="K128" s="69">
        <v>0</v>
      </c>
      <c r="L128" s="69">
        <v>14</v>
      </c>
    </row>
    <row r="129" spans="1:12" ht="12.75">
      <c r="A129" s="69" t="s">
        <v>478</v>
      </c>
      <c r="B129" s="69" t="s">
        <v>625</v>
      </c>
      <c r="C129" s="69" t="s">
        <v>626</v>
      </c>
      <c r="D129" s="69">
        <v>8516.5</v>
      </c>
      <c r="E129" s="69">
        <v>4</v>
      </c>
      <c r="F129" s="69">
        <v>3408.5</v>
      </c>
      <c r="G129" s="69">
        <v>354</v>
      </c>
      <c r="H129" s="69">
        <v>0</v>
      </c>
      <c r="I129" s="69">
        <v>998</v>
      </c>
      <c r="J129" s="69">
        <v>8500.7</v>
      </c>
      <c r="K129" s="69">
        <v>5</v>
      </c>
      <c r="L129" s="69">
        <v>3178.7</v>
      </c>
    </row>
    <row r="130" spans="1:12" ht="12.75">
      <c r="A130" s="69" t="s">
        <v>478</v>
      </c>
      <c r="B130" s="69" t="s">
        <v>627</v>
      </c>
      <c r="C130" s="69" t="s">
        <v>628</v>
      </c>
      <c r="D130" s="69">
        <v>6810</v>
      </c>
      <c r="E130" s="69">
        <v>0</v>
      </c>
      <c r="F130" s="69">
        <v>1168.5</v>
      </c>
      <c r="G130" s="69">
        <v>232</v>
      </c>
      <c r="H130" s="69">
        <v>0</v>
      </c>
      <c r="I130" s="69">
        <v>205</v>
      </c>
      <c r="J130" s="69">
        <v>7720</v>
      </c>
      <c r="K130" s="69">
        <v>0</v>
      </c>
      <c r="L130" s="69">
        <v>1193</v>
      </c>
    </row>
    <row r="131" spans="1:12" ht="12.75">
      <c r="A131" s="69" t="s">
        <v>478</v>
      </c>
      <c r="B131" s="69" t="s">
        <v>629</v>
      </c>
      <c r="C131" s="69" t="s">
        <v>630</v>
      </c>
      <c r="D131" s="69">
        <v>938</v>
      </c>
      <c r="E131" s="69">
        <v>0</v>
      </c>
      <c r="F131" s="69">
        <v>310</v>
      </c>
      <c r="G131" s="69">
        <v>6</v>
      </c>
      <c r="H131" s="69">
        <v>0</v>
      </c>
      <c r="I131" s="69">
        <v>54</v>
      </c>
      <c r="J131" s="69">
        <v>1352</v>
      </c>
      <c r="K131" s="69">
        <v>0</v>
      </c>
      <c r="L131" s="69">
        <v>525.5</v>
      </c>
    </row>
    <row r="132" spans="1:12" ht="12.75">
      <c r="A132" s="69" t="s">
        <v>478</v>
      </c>
      <c r="B132" s="69" t="s">
        <v>631</v>
      </c>
      <c r="C132" s="69" t="s">
        <v>632</v>
      </c>
      <c r="D132" s="69">
        <v>0</v>
      </c>
      <c r="E132" s="69">
        <v>0</v>
      </c>
      <c r="F132" s="69">
        <v>0</v>
      </c>
      <c r="G132" s="69">
        <v>0</v>
      </c>
      <c r="H132" s="69">
        <v>0</v>
      </c>
      <c r="I132" s="69">
        <v>0</v>
      </c>
      <c r="J132" s="69">
        <v>53</v>
      </c>
      <c r="K132" s="69">
        <v>0</v>
      </c>
      <c r="L132" s="69">
        <v>4</v>
      </c>
    </row>
    <row r="133" spans="1:12" ht="12.75">
      <c r="A133" s="69" t="s">
        <v>478</v>
      </c>
      <c r="B133" s="69" t="s">
        <v>633</v>
      </c>
      <c r="C133" s="69" t="s">
        <v>634</v>
      </c>
      <c r="D133" s="69">
        <v>120</v>
      </c>
      <c r="E133" s="69">
        <v>0</v>
      </c>
      <c r="F133" s="69">
        <v>0</v>
      </c>
      <c r="G133" s="69">
        <v>66</v>
      </c>
      <c r="H133" s="69">
        <v>0</v>
      </c>
      <c r="I133" s="69">
        <v>0</v>
      </c>
      <c r="J133" s="69">
        <v>0</v>
      </c>
      <c r="K133" s="69">
        <v>0</v>
      </c>
      <c r="L133" s="69">
        <v>0</v>
      </c>
    </row>
    <row r="134" spans="1:12" ht="12.75">
      <c r="A134" s="69" t="s">
        <v>478</v>
      </c>
      <c r="B134" s="69" t="s">
        <v>635</v>
      </c>
      <c r="C134" s="69" t="s">
        <v>636</v>
      </c>
      <c r="D134" s="69">
        <v>1229</v>
      </c>
      <c r="E134" s="69">
        <v>8</v>
      </c>
      <c r="F134" s="69">
        <v>989.3</v>
      </c>
      <c r="G134" s="69">
        <v>45</v>
      </c>
      <c r="H134" s="69">
        <v>0</v>
      </c>
      <c r="I134" s="69">
        <v>142</v>
      </c>
      <c r="J134" s="69">
        <v>1367</v>
      </c>
      <c r="K134" s="69">
        <v>26.5</v>
      </c>
      <c r="L134" s="69">
        <v>959.5</v>
      </c>
    </row>
    <row r="135" spans="1:12" ht="12.75">
      <c r="A135" s="69" t="s">
        <v>478</v>
      </c>
      <c r="B135" s="69" t="s">
        <v>637</v>
      </c>
      <c r="C135" s="69" t="s">
        <v>638</v>
      </c>
      <c r="D135" s="69">
        <v>4454</v>
      </c>
      <c r="E135" s="69">
        <v>0</v>
      </c>
      <c r="F135" s="69">
        <v>3004.7</v>
      </c>
      <c r="G135" s="69">
        <v>142</v>
      </c>
      <c r="H135" s="69">
        <v>0</v>
      </c>
      <c r="I135" s="69">
        <v>167</v>
      </c>
      <c r="J135" s="69">
        <v>5377.5</v>
      </c>
      <c r="K135" s="69">
        <v>1</v>
      </c>
      <c r="L135" s="69">
        <v>2671</v>
      </c>
    </row>
    <row r="136" spans="1:12" ht="12.75">
      <c r="A136" s="69" t="s">
        <v>478</v>
      </c>
      <c r="B136" s="69" t="s">
        <v>639</v>
      </c>
      <c r="C136" s="69" t="s">
        <v>640</v>
      </c>
      <c r="D136" s="69">
        <v>1471</v>
      </c>
      <c r="E136" s="69">
        <v>4</v>
      </c>
      <c r="F136" s="69">
        <v>215</v>
      </c>
      <c r="G136" s="69">
        <v>0</v>
      </c>
      <c r="H136" s="69">
        <v>0</v>
      </c>
      <c r="I136" s="69">
        <v>0</v>
      </c>
      <c r="J136" s="69">
        <v>1317</v>
      </c>
      <c r="K136" s="69">
        <v>1</v>
      </c>
      <c r="L136" s="69">
        <v>215</v>
      </c>
    </row>
    <row r="137" spans="1:12" ht="12.75">
      <c r="A137" s="69" t="s">
        <v>478</v>
      </c>
      <c r="B137" s="69" t="s">
        <v>641</v>
      </c>
      <c r="C137" s="69" t="s">
        <v>642</v>
      </c>
      <c r="D137" s="69">
        <v>2270.5</v>
      </c>
      <c r="E137" s="69">
        <v>0</v>
      </c>
      <c r="F137" s="69">
        <v>713</v>
      </c>
      <c r="G137" s="69">
        <v>133</v>
      </c>
      <c r="H137" s="69">
        <v>0</v>
      </c>
      <c r="I137" s="69">
        <v>18</v>
      </c>
      <c r="J137" s="69">
        <v>2678</v>
      </c>
      <c r="K137" s="69">
        <v>0</v>
      </c>
      <c r="L137" s="69">
        <v>717.3</v>
      </c>
    </row>
    <row r="138" spans="1:12" ht="12.75">
      <c r="A138" s="69" t="s">
        <v>504</v>
      </c>
      <c r="B138" s="69" t="s">
        <v>643</v>
      </c>
      <c r="C138" s="69" t="s">
        <v>644</v>
      </c>
      <c r="D138" s="69">
        <v>35</v>
      </c>
      <c r="E138" s="69">
        <v>0</v>
      </c>
      <c r="F138" s="69">
        <v>12</v>
      </c>
      <c r="G138" s="69">
        <v>241</v>
      </c>
      <c r="H138" s="69">
        <v>0</v>
      </c>
      <c r="I138" s="69">
        <v>131</v>
      </c>
      <c r="J138" s="69">
        <v>0</v>
      </c>
      <c r="K138" s="69">
        <v>0</v>
      </c>
      <c r="L138" s="69">
        <v>0</v>
      </c>
    </row>
    <row r="139" spans="1:12" ht="12.75">
      <c r="A139" s="69" t="s">
        <v>504</v>
      </c>
      <c r="B139" s="69" t="s">
        <v>645</v>
      </c>
      <c r="C139" s="69" t="s">
        <v>646</v>
      </c>
      <c r="D139" s="69">
        <v>0</v>
      </c>
      <c r="E139" s="69">
        <v>0</v>
      </c>
      <c r="F139" s="69">
        <v>0</v>
      </c>
      <c r="G139" s="69">
        <v>0</v>
      </c>
      <c r="H139" s="69">
        <v>0</v>
      </c>
      <c r="I139" s="69">
        <v>0</v>
      </c>
      <c r="J139" s="69">
        <v>0</v>
      </c>
      <c r="K139" s="69">
        <v>0</v>
      </c>
      <c r="L139" s="69">
        <v>52</v>
      </c>
    </row>
    <row r="140" spans="1:12" ht="12.75">
      <c r="A140" s="69" t="s">
        <v>504</v>
      </c>
      <c r="B140" s="69" t="s">
        <v>647</v>
      </c>
      <c r="C140" s="69" t="s">
        <v>648</v>
      </c>
      <c r="D140" s="69">
        <v>0</v>
      </c>
      <c r="E140" s="69">
        <v>0</v>
      </c>
      <c r="F140" s="69">
        <v>0</v>
      </c>
      <c r="G140" s="69">
        <v>0</v>
      </c>
      <c r="H140" s="69">
        <v>0</v>
      </c>
      <c r="I140" s="69">
        <v>0</v>
      </c>
      <c r="J140" s="69">
        <v>154.4</v>
      </c>
      <c r="K140" s="69">
        <v>0</v>
      </c>
      <c r="L140" s="69">
        <v>7.8</v>
      </c>
    </row>
    <row r="141" spans="1:12" ht="12.75">
      <c r="A141" s="69" t="s">
        <v>504</v>
      </c>
      <c r="B141" s="69" t="s">
        <v>649</v>
      </c>
      <c r="C141" s="69" t="s">
        <v>650</v>
      </c>
      <c r="D141" s="69">
        <v>0</v>
      </c>
      <c r="E141" s="69">
        <v>0</v>
      </c>
      <c r="F141" s="69">
        <v>73</v>
      </c>
      <c r="G141" s="69">
        <v>0</v>
      </c>
      <c r="H141" s="69">
        <v>0</v>
      </c>
      <c r="I141" s="69">
        <v>62</v>
      </c>
      <c r="J141" s="69">
        <v>0</v>
      </c>
      <c r="K141" s="69">
        <v>0</v>
      </c>
      <c r="L141" s="69">
        <v>0</v>
      </c>
    </row>
    <row r="142" spans="1:12" ht="12.75">
      <c r="A142" s="69" t="s">
        <v>480</v>
      </c>
      <c r="B142" s="69" t="s">
        <v>651</v>
      </c>
      <c r="C142" s="69" t="s">
        <v>652</v>
      </c>
      <c r="D142" s="69">
        <v>1551</v>
      </c>
      <c r="E142" s="69">
        <v>0</v>
      </c>
      <c r="F142" s="69">
        <v>488</v>
      </c>
      <c r="G142" s="69">
        <v>87</v>
      </c>
      <c r="H142" s="69">
        <v>2</v>
      </c>
      <c r="I142" s="69">
        <v>97</v>
      </c>
      <c r="J142" s="69">
        <v>2059</v>
      </c>
      <c r="K142" s="69">
        <v>0</v>
      </c>
      <c r="L142" s="69">
        <v>409.9</v>
      </c>
    </row>
    <row r="143" spans="1:12" ht="12.75">
      <c r="A143" s="69" t="s">
        <v>480</v>
      </c>
      <c r="B143" s="69" t="s">
        <v>653</v>
      </c>
      <c r="C143" s="69" t="s">
        <v>654</v>
      </c>
      <c r="D143" s="69">
        <v>3653</v>
      </c>
      <c r="E143" s="69">
        <v>0</v>
      </c>
      <c r="F143" s="69">
        <v>319</v>
      </c>
      <c r="G143" s="69">
        <v>119</v>
      </c>
      <c r="H143" s="69">
        <v>0</v>
      </c>
      <c r="I143" s="69">
        <v>15</v>
      </c>
      <c r="J143" s="69">
        <v>3681.8</v>
      </c>
      <c r="K143" s="69">
        <v>0</v>
      </c>
      <c r="L143" s="69">
        <v>257.1</v>
      </c>
    </row>
    <row r="144" spans="1:12" ht="12.75">
      <c r="A144" s="69" t="s">
        <v>480</v>
      </c>
      <c r="B144" s="69" t="s">
        <v>655</v>
      </c>
      <c r="C144" s="69" t="s">
        <v>656</v>
      </c>
      <c r="D144" s="69">
        <v>2103</v>
      </c>
      <c r="E144" s="69">
        <v>4</v>
      </c>
      <c r="F144" s="69">
        <v>306</v>
      </c>
      <c r="G144" s="69">
        <v>3</v>
      </c>
      <c r="H144" s="69">
        <v>0</v>
      </c>
      <c r="I144" s="69">
        <v>110</v>
      </c>
      <c r="J144" s="69">
        <v>2264.3</v>
      </c>
      <c r="K144" s="69">
        <v>0</v>
      </c>
      <c r="L144" s="69">
        <v>354.6</v>
      </c>
    </row>
    <row r="145" spans="1:12" ht="12.75">
      <c r="A145" s="69" t="s">
        <v>480</v>
      </c>
      <c r="B145" s="69" t="s">
        <v>657</v>
      </c>
      <c r="C145" s="69" t="s">
        <v>658</v>
      </c>
      <c r="D145" s="69">
        <v>0</v>
      </c>
      <c r="E145" s="69">
        <v>0</v>
      </c>
      <c r="F145" s="69">
        <v>0</v>
      </c>
      <c r="G145" s="69">
        <v>0</v>
      </c>
      <c r="H145" s="69">
        <v>0</v>
      </c>
      <c r="I145" s="69">
        <v>0</v>
      </c>
      <c r="J145" s="69">
        <v>59.7</v>
      </c>
      <c r="K145" s="69">
        <v>0</v>
      </c>
      <c r="L145" s="69">
        <v>14.4</v>
      </c>
    </row>
    <row r="146" spans="1:12" ht="12.75">
      <c r="A146" s="69" t="s">
        <v>482</v>
      </c>
      <c r="B146" s="69" t="s">
        <v>659</v>
      </c>
      <c r="C146" s="69" t="s">
        <v>660</v>
      </c>
      <c r="D146" s="69">
        <v>87</v>
      </c>
      <c r="E146" s="69">
        <v>9277</v>
      </c>
      <c r="F146" s="69">
        <v>684</v>
      </c>
      <c r="G146" s="69">
        <v>0</v>
      </c>
      <c r="H146" s="69">
        <v>667</v>
      </c>
      <c r="I146" s="69">
        <v>24</v>
      </c>
      <c r="J146" s="69">
        <v>208</v>
      </c>
      <c r="K146" s="69">
        <v>9908.5</v>
      </c>
      <c r="L146" s="69">
        <v>677</v>
      </c>
    </row>
    <row r="147" spans="1:12" ht="12.75">
      <c r="A147" s="69" t="s">
        <v>484</v>
      </c>
      <c r="B147" s="69" t="s">
        <v>661</v>
      </c>
      <c r="C147" s="69" t="s">
        <v>662</v>
      </c>
      <c r="D147" s="69">
        <v>0</v>
      </c>
      <c r="E147" s="69">
        <v>0</v>
      </c>
      <c r="F147" s="69">
        <v>0</v>
      </c>
      <c r="G147" s="69">
        <v>0</v>
      </c>
      <c r="H147" s="69">
        <v>0</v>
      </c>
      <c r="I147" s="69">
        <v>0</v>
      </c>
      <c r="J147" s="69">
        <v>105</v>
      </c>
      <c r="K147" s="69">
        <v>0</v>
      </c>
      <c r="L147" s="69">
        <v>0</v>
      </c>
    </row>
    <row r="148" spans="1:12" ht="12.75">
      <c r="A148" s="69" t="s">
        <v>484</v>
      </c>
      <c r="B148" s="69" t="s">
        <v>663</v>
      </c>
      <c r="C148" s="69" t="s">
        <v>664</v>
      </c>
      <c r="D148" s="69">
        <v>5534.5</v>
      </c>
      <c r="E148" s="69">
        <v>0</v>
      </c>
      <c r="F148" s="69">
        <v>696</v>
      </c>
      <c r="G148" s="69">
        <v>287</v>
      </c>
      <c r="H148" s="69">
        <v>0</v>
      </c>
      <c r="I148" s="69">
        <v>83</v>
      </c>
      <c r="J148" s="69">
        <v>8482.8</v>
      </c>
      <c r="K148" s="69">
        <v>0</v>
      </c>
      <c r="L148" s="69">
        <v>789</v>
      </c>
    </row>
    <row r="149" spans="1:12" ht="12.75">
      <c r="A149" s="69" t="s">
        <v>484</v>
      </c>
      <c r="B149" s="69" t="s">
        <v>665</v>
      </c>
      <c r="C149" s="69" t="s">
        <v>666</v>
      </c>
      <c r="D149" s="69">
        <v>2222</v>
      </c>
      <c r="E149" s="69">
        <v>0</v>
      </c>
      <c r="F149" s="69">
        <v>613</v>
      </c>
      <c r="G149" s="69">
        <v>132</v>
      </c>
      <c r="H149" s="69">
        <v>0</v>
      </c>
      <c r="I149" s="69">
        <v>245</v>
      </c>
      <c r="J149" s="69">
        <v>3245.6</v>
      </c>
      <c r="K149" s="69">
        <v>0</v>
      </c>
      <c r="L149" s="69">
        <v>548.9</v>
      </c>
    </row>
    <row r="150" spans="1:12" ht="12.75">
      <c r="A150" s="69" t="s">
        <v>484</v>
      </c>
      <c r="B150" s="69" t="s">
        <v>667</v>
      </c>
      <c r="C150" s="69" t="s">
        <v>668</v>
      </c>
      <c r="D150" s="69">
        <v>21333</v>
      </c>
      <c r="E150" s="69">
        <v>0</v>
      </c>
      <c r="F150" s="69">
        <v>2997</v>
      </c>
      <c r="G150" s="69">
        <v>1163</v>
      </c>
      <c r="H150" s="69">
        <v>0</v>
      </c>
      <c r="I150" s="69">
        <v>683</v>
      </c>
      <c r="J150" s="69">
        <v>28706.2</v>
      </c>
      <c r="K150" s="69">
        <v>0</v>
      </c>
      <c r="L150" s="69">
        <v>3610</v>
      </c>
    </row>
    <row r="151" spans="1:12" ht="12.75">
      <c r="A151" s="69" t="s">
        <v>484</v>
      </c>
      <c r="B151" s="69" t="s">
        <v>669</v>
      </c>
      <c r="C151" s="69" t="s">
        <v>670</v>
      </c>
      <c r="D151" s="69">
        <v>4</v>
      </c>
      <c r="E151" s="69">
        <v>0</v>
      </c>
      <c r="F151" s="69">
        <v>124</v>
      </c>
      <c r="G151" s="69">
        <v>3</v>
      </c>
      <c r="H151" s="69">
        <v>0</v>
      </c>
      <c r="I151" s="69">
        <v>12</v>
      </c>
      <c r="J151" s="69">
        <v>135</v>
      </c>
      <c r="K151" s="69">
        <v>0</v>
      </c>
      <c r="L151" s="69">
        <v>196</v>
      </c>
    </row>
    <row r="152" spans="1:12" ht="12.75">
      <c r="A152" s="69" t="s">
        <v>484</v>
      </c>
      <c r="B152" s="69" t="s">
        <v>671</v>
      </c>
      <c r="C152" s="69" t="s">
        <v>672</v>
      </c>
      <c r="D152" s="69">
        <v>2607.9</v>
      </c>
      <c r="E152" s="69">
        <v>0</v>
      </c>
      <c r="F152" s="69">
        <v>280</v>
      </c>
      <c r="G152" s="69">
        <v>42</v>
      </c>
      <c r="H152" s="69">
        <v>0</v>
      </c>
      <c r="I152" s="69">
        <v>31</v>
      </c>
      <c r="J152" s="69">
        <v>636.6</v>
      </c>
      <c r="K152" s="69">
        <v>0</v>
      </c>
      <c r="L152" s="69">
        <v>255.5</v>
      </c>
    </row>
    <row r="153" spans="1:12" ht="12.75">
      <c r="A153" s="69" t="s">
        <v>484</v>
      </c>
      <c r="B153" s="69" t="s">
        <v>673</v>
      </c>
      <c r="C153" s="69" t="s">
        <v>674</v>
      </c>
      <c r="D153" s="69">
        <v>18300.3</v>
      </c>
      <c r="E153" s="69">
        <v>0</v>
      </c>
      <c r="F153" s="69">
        <v>3477</v>
      </c>
      <c r="G153" s="69">
        <v>1113.5</v>
      </c>
      <c r="H153" s="69">
        <v>6</v>
      </c>
      <c r="I153" s="69">
        <v>302.1</v>
      </c>
      <c r="J153" s="69">
        <v>19514.7</v>
      </c>
      <c r="K153" s="69">
        <v>2</v>
      </c>
      <c r="L153" s="69">
        <v>2722.7</v>
      </c>
    </row>
    <row r="154" spans="1:12" ht="12.75">
      <c r="A154" s="69" t="s">
        <v>484</v>
      </c>
      <c r="B154" s="69" t="s">
        <v>675</v>
      </c>
      <c r="C154" s="69" t="s">
        <v>676</v>
      </c>
      <c r="D154" s="69">
        <v>1357</v>
      </c>
      <c r="E154" s="69">
        <v>0</v>
      </c>
      <c r="F154" s="69">
        <v>15</v>
      </c>
      <c r="G154" s="69">
        <v>52</v>
      </c>
      <c r="H154" s="69">
        <v>0</v>
      </c>
      <c r="I154" s="69">
        <v>0</v>
      </c>
      <c r="J154" s="69">
        <v>1685</v>
      </c>
      <c r="K154" s="69">
        <v>0</v>
      </c>
      <c r="L154" s="69">
        <v>14</v>
      </c>
    </row>
    <row r="155" spans="1:12" ht="12.75">
      <c r="A155" s="69" t="s">
        <v>484</v>
      </c>
      <c r="B155" s="69" t="s">
        <v>677</v>
      </c>
      <c r="C155" s="69" t="s">
        <v>678</v>
      </c>
      <c r="D155" s="69">
        <v>5716</v>
      </c>
      <c r="E155" s="69">
        <v>0</v>
      </c>
      <c r="F155" s="69">
        <v>723</v>
      </c>
      <c r="G155" s="69">
        <v>507</v>
      </c>
      <c r="H155" s="69">
        <v>0</v>
      </c>
      <c r="I155" s="69">
        <v>36</v>
      </c>
      <c r="J155" s="69">
        <v>7154</v>
      </c>
      <c r="K155" s="69">
        <v>0</v>
      </c>
      <c r="L155" s="69">
        <v>556</v>
      </c>
    </row>
    <row r="156" spans="1:12" ht="12.75">
      <c r="A156" s="69" t="s">
        <v>484</v>
      </c>
      <c r="B156" s="69" t="s">
        <v>679</v>
      </c>
      <c r="C156" s="69" t="s">
        <v>680</v>
      </c>
      <c r="D156" s="69">
        <v>1367.5</v>
      </c>
      <c r="E156" s="69">
        <v>0</v>
      </c>
      <c r="F156" s="69">
        <v>388.6</v>
      </c>
      <c r="G156" s="69">
        <v>10</v>
      </c>
      <c r="H156" s="69">
        <v>0</v>
      </c>
      <c r="I156" s="69">
        <v>144</v>
      </c>
      <c r="J156" s="69">
        <v>2892.6</v>
      </c>
      <c r="K156" s="69">
        <v>0</v>
      </c>
      <c r="L156" s="69">
        <v>431.7</v>
      </c>
    </row>
    <row r="157" spans="1:12" ht="12.75">
      <c r="A157" s="69" t="s">
        <v>484</v>
      </c>
      <c r="B157" s="69" t="s">
        <v>681</v>
      </c>
      <c r="C157" s="69" t="s">
        <v>682</v>
      </c>
      <c r="D157" s="69">
        <v>4051</v>
      </c>
      <c r="E157" s="69">
        <v>3</v>
      </c>
      <c r="F157" s="69">
        <v>431</v>
      </c>
      <c r="G157" s="69">
        <v>432</v>
      </c>
      <c r="H157" s="69">
        <v>0</v>
      </c>
      <c r="I157" s="69">
        <v>118</v>
      </c>
      <c r="J157" s="69">
        <v>3401</v>
      </c>
      <c r="K157" s="69">
        <v>0</v>
      </c>
      <c r="L157" s="69">
        <v>397</v>
      </c>
    </row>
    <row r="158" spans="1:12" ht="12.75">
      <c r="A158" s="69" t="s">
        <v>484</v>
      </c>
      <c r="B158" s="69" t="s">
        <v>683</v>
      </c>
      <c r="C158" s="69" t="s">
        <v>684</v>
      </c>
      <c r="D158" s="69">
        <v>2555.3</v>
      </c>
      <c r="E158" s="69">
        <v>0</v>
      </c>
      <c r="F158" s="69">
        <v>494.2</v>
      </c>
      <c r="G158" s="69">
        <v>95.3</v>
      </c>
      <c r="H158" s="69">
        <v>0</v>
      </c>
      <c r="I158" s="69">
        <v>63</v>
      </c>
      <c r="J158" s="69">
        <v>2551.3</v>
      </c>
      <c r="K158" s="69">
        <v>0</v>
      </c>
      <c r="L158" s="69">
        <v>444.5</v>
      </c>
    </row>
    <row r="159" spans="1:12" ht="12.75">
      <c r="A159" s="69" t="s">
        <v>484</v>
      </c>
      <c r="B159" s="69" t="s">
        <v>685</v>
      </c>
      <c r="C159" s="69" t="s">
        <v>686</v>
      </c>
      <c r="D159" s="69">
        <v>182.7</v>
      </c>
      <c r="E159" s="69">
        <v>0</v>
      </c>
      <c r="F159" s="69">
        <v>75.9</v>
      </c>
      <c r="G159" s="69">
        <v>59.7</v>
      </c>
      <c r="H159" s="69">
        <v>0</v>
      </c>
      <c r="I159" s="69">
        <v>18</v>
      </c>
      <c r="J159" s="69">
        <v>79.5</v>
      </c>
      <c r="K159" s="69">
        <v>0</v>
      </c>
      <c r="L159" s="69">
        <v>72.8</v>
      </c>
    </row>
    <row r="160" spans="1:12" ht="12.75">
      <c r="A160" s="69" t="s">
        <v>484</v>
      </c>
      <c r="B160" s="69" t="s">
        <v>687</v>
      </c>
      <c r="C160" s="69" t="s">
        <v>688</v>
      </c>
      <c r="D160" s="69">
        <v>1461.7</v>
      </c>
      <c r="E160" s="69">
        <v>0</v>
      </c>
      <c r="F160" s="69">
        <v>62.3</v>
      </c>
      <c r="G160" s="69">
        <v>0</v>
      </c>
      <c r="H160" s="69">
        <v>0</v>
      </c>
      <c r="I160" s="69">
        <v>12</v>
      </c>
      <c r="J160" s="69">
        <v>2</v>
      </c>
      <c r="K160" s="69">
        <v>0</v>
      </c>
      <c r="L160" s="69">
        <v>25</v>
      </c>
    </row>
    <row r="161" spans="1:12" ht="12.75">
      <c r="A161" s="69" t="s">
        <v>484</v>
      </c>
      <c r="B161" s="69" t="s">
        <v>689</v>
      </c>
      <c r="C161" s="69" t="s">
        <v>690</v>
      </c>
      <c r="D161" s="69">
        <v>537</v>
      </c>
      <c r="E161" s="69">
        <v>0</v>
      </c>
      <c r="F161" s="69">
        <v>9</v>
      </c>
      <c r="G161" s="69">
        <v>63</v>
      </c>
      <c r="H161" s="69">
        <v>0</v>
      </c>
      <c r="I161" s="69">
        <v>0</v>
      </c>
      <c r="J161" s="69">
        <v>411</v>
      </c>
      <c r="K161" s="69">
        <v>0</v>
      </c>
      <c r="L161" s="69">
        <v>0</v>
      </c>
    </row>
    <row r="162" spans="1:12" ht="12.75">
      <c r="A162" s="69" t="s">
        <v>484</v>
      </c>
      <c r="B162" s="69" t="s">
        <v>691</v>
      </c>
      <c r="C162" s="69" t="s">
        <v>692</v>
      </c>
      <c r="D162" s="69">
        <v>15987</v>
      </c>
      <c r="E162" s="69">
        <v>3</v>
      </c>
      <c r="F162" s="69">
        <v>1392</v>
      </c>
      <c r="G162" s="69">
        <v>1662</v>
      </c>
      <c r="H162" s="69">
        <v>0</v>
      </c>
      <c r="I162" s="69">
        <v>313</v>
      </c>
      <c r="J162" s="69">
        <v>16576</v>
      </c>
      <c r="K162" s="69">
        <v>0</v>
      </c>
      <c r="L162" s="69">
        <v>1174</v>
      </c>
    </row>
    <row r="163" spans="1:12" ht="12.75">
      <c r="A163" s="69" t="s">
        <v>484</v>
      </c>
      <c r="B163" s="69" t="s">
        <v>693</v>
      </c>
      <c r="C163" s="69" t="s">
        <v>694</v>
      </c>
      <c r="D163" s="69">
        <v>12337.9</v>
      </c>
      <c r="E163" s="69">
        <v>0</v>
      </c>
      <c r="F163" s="69">
        <v>4088.3</v>
      </c>
      <c r="G163" s="69">
        <v>708.8</v>
      </c>
      <c r="H163" s="69">
        <v>0</v>
      </c>
      <c r="I163" s="69">
        <v>1725.2</v>
      </c>
      <c r="J163" s="69">
        <v>15309.1</v>
      </c>
      <c r="K163" s="69">
        <v>0</v>
      </c>
      <c r="L163" s="69">
        <v>4053.5</v>
      </c>
    </row>
    <row r="164" spans="1:12" ht="12.75">
      <c r="A164" s="69" t="s">
        <v>484</v>
      </c>
      <c r="B164" s="69" t="s">
        <v>695</v>
      </c>
      <c r="C164" s="69" t="s">
        <v>696</v>
      </c>
      <c r="D164" s="69">
        <v>3774.6</v>
      </c>
      <c r="E164" s="69">
        <v>0</v>
      </c>
      <c r="F164" s="69">
        <v>84.6</v>
      </c>
      <c r="G164" s="69">
        <v>600.8</v>
      </c>
      <c r="H164" s="69">
        <v>0</v>
      </c>
      <c r="I164" s="69">
        <v>30</v>
      </c>
      <c r="J164" s="69">
        <v>6584.9</v>
      </c>
      <c r="K164" s="69">
        <v>0</v>
      </c>
      <c r="L164" s="69">
        <v>204.4</v>
      </c>
    </row>
    <row r="165" spans="1:12" ht="12.75">
      <c r="A165" s="69" t="s">
        <v>484</v>
      </c>
      <c r="B165" s="69" t="s">
        <v>697</v>
      </c>
      <c r="C165" s="69" t="s">
        <v>698</v>
      </c>
      <c r="D165" s="69">
        <v>2440</v>
      </c>
      <c r="E165" s="69">
        <v>0</v>
      </c>
      <c r="F165" s="69">
        <v>205</v>
      </c>
      <c r="G165" s="69">
        <v>83</v>
      </c>
      <c r="H165" s="69">
        <v>0</v>
      </c>
      <c r="I165" s="69">
        <v>83</v>
      </c>
      <c r="J165" s="69">
        <v>2810</v>
      </c>
      <c r="K165" s="69">
        <v>0</v>
      </c>
      <c r="L165" s="69">
        <v>248</v>
      </c>
    </row>
    <row r="166" spans="1:12" ht="12.75">
      <c r="A166" s="69" t="s">
        <v>484</v>
      </c>
      <c r="B166" s="69" t="s">
        <v>699</v>
      </c>
      <c r="C166" s="69" t="s">
        <v>700</v>
      </c>
      <c r="D166" s="69">
        <v>1777.4</v>
      </c>
      <c r="E166" s="69">
        <v>4</v>
      </c>
      <c r="F166" s="69">
        <v>1317</v>
      </c>
      <c r="G166" s="69">
        <v>184</v>
      </c>
      <c r="H166" s="69">
        <v>0</v>
      </c>
      <c r="I166" s="69">
        <v>494</v>
      </c>
      <c r="J166" s="69">
        <v>1911.7</v>
      </c>
      <c r="K166" s="69">
        <v>2</v>
      </c>
      <c r="L166" s="69">
        <v>1311.2</v>
      </c>
    </row>
    <row r="167" spans="1:12" ht="12.75">
      <c r="A167" s="69" t="s">
        <v>484</v>
      </c>
      <c r="B167" s="69" t="s">
        <v>701</v>
      </c>
      <c r="C167" s="69" t="s">
        <v>702</v>
      </c>
      <c r="D167" s="69">
        <v>11383</v>
      </c>
      <c r="E167" s="69">
        <v>6</v>
      </c>
      <c r="F167" s="69">
        <v>1255.5</v>
      </c>
      <c r="G167" s="69">
        <v>1239</v>
      </c>
      <c r="H167" s="69">
        <v>0</v>
      </c>
      <c r="I167" s="69">
        <v>136</v>
      </c>
      <c r="J167" s="69">
        <v>11400</v>
      </c>
      <c r="K167" s="69">
        <v>4</v>
      </c>
      <c r="L167" s="69">
        <v>1320.5</v>
      </c>
    </row>
    <row r="168" spans="1:12" ht="12.75">
      <c r="A168" s="69" t="s">
        <v>484</v>
      </c>
      <c r="B168" s="69" t="s">
        <v>703</v>
      </c>
      <c r="C168" s="69" t="s">
        <v>704</v>
      </c>
      <c r="D168" s="69">
        <v>194</v>
      </c>
      <c r="E168" s="69">
        <v>0</v>
      </c>
      <c r="F168" s="69">
        <v>96</v>
      </c>
      <c r="G168" s="69">
        <v>0</v>
      </c>
      <c r="H168" s="69">
        <v>0</v>
      </c>
      <c r="I168" s="69">
        <v>0</v>
      </c>
      <c r="J168" s="69">
        <v>99.4</v>
      </c>
      <c r="K168" s="69">
        <v>0</v>
      </c>
      <c r="L168" s="69">
        <v>0</v>
      </c>
    </row>
    <row r="169" spans="1:12" ht="12.75">
      <c r="A169" s="69" t="s">
        <v>484</v>
      </c>
      <c r="B169" s="69" t="s">
        <v>705</v>
      </c>
      <c r="C169" s="69" t="s">
        <v>706</v>
      </c>
      <c r="D169" s="69">
        <v>11001</v>
      </c>
      <c r="E169" s="69">
        <v>0</v>
      </c>
      <c r="F169" s="69">
        <v>492</v>
      </c>
      <c r="G169" s="69">
        <v>584</v>
      </c>
      <c r="H169" s="69">
        <v>0</v>
      </c>
      <c r="I169" s="69">
        <v>195</v>
      </c>
      <c r="J169" s="69">
        <v>10662</v>
      </c>
      <c r="K169" s="69">
        <v>0</v>
      </c>
      <c r="L169" s="69">
        <v>506</v>
      </c>
    </row>
    <row r="170" spans="1:12" ht="12.75">
      <c r="A170" s="69" t="s">
        <v>484</v>
      </c>
      <c r="B170" s="69" t="s">
        <v>707</v>
      </c>
      <c r="C170" s="69" t="s">
        <v>708</v>
      </c>
      <c r="D170" s="69">
        <v>2279</v>
      </c>
      <c r="E170" s="69">
        <v>0</v>
      </c>
      <c r="F170" s="69">
        <v>77</v>
      </c>
      <c r="G170" s="69">
        <v>83</v>
      </c>
      <c r="H170" s="69">
        <v>0</v>
      </c>
      <c r="I170" s="69">
        <v>4</v>
      </c>
      <c r="J170" s="69">
        <v>4540</v>
      </c>
      <c r="K170" s="69">
        <v>0</v>
      </c>
      <c r="L170" s="69">
        <v>34</v>
      </c>
    </row>
    <row r="171" spans="1:12" ht="12.75">
      <c r="A171" s="69" t="s">
        <v>484</v>
      </c>
      <c r="B171" s="69" t="s">
        <v>709</v>
      </c>
      <c r="C171" s="69" t="s">
        <v>710</v>
      </c>
      <c r="D171" s="69">
        <v>25332</v>
      </c>
      <c r="E171" s="69">
        <v>6</v>
      </c>
      <c r="F171" s="69">
        <v>1472</v>
      </c>
      <c r="G171" s="69">
        <v>1312</v>
      </c>
      <c r="H171" s="69">
        <v>0</v>
      </c>
      <c r="I171" s="69">
        <v>190</v>
      </c>
      <c r="J171" s="69">
        <v>26545</v>
      </c>
      <c r="K171" s="69">
        <v>0</v>
      </c>
      <c r="L171" s="69">
        <v>1647</v>
      </c>
    </row>
    <row r="172" spans="1:12" ht="12.75">
      <c r="A172" s="69" t="s">
        <v>484</v>
      </c>
      <c r="B172" s="69" t="s">
        <v>711</v>
      </c>
      <c r="C172" s="69" t="s">
        <v>712</v>
      </c>
      <c r="D172" s="69">
        <v>16.5</v>
      </c>
      <c r="E172" s="69">
        <v>0</v>
      </c>
      <c r="F172" s="69">
        <v>106.5</v>
      </c>
      <c r="G172" s="69">
        <v>196.2</v>
      </c>
      <c r="H172" s="69">
        <v>0</v>
      </c>
      <c r="I172" s="69">
        <v>70.8</v>
      </c>
      <c r="J172" s="69">
        <v>4</v>
      </c>
      <c r="K172" s="69">
        <v>0</v>
      </c>
      <c r="L172" s="69">
        <v>122</v>
      </c>
    </row>
    <row r="173" spans="1:12" ht="12.75">
      <c r="A173" s="69" t="s">
        <v>484</v>
      </c>
      <c r="B173" s="69" t="s">
        <v>713</v>
      </c>
      <c r="C173" s="69" t="s">
        <v>714</v>
      </c>
      <c r="D173" s="69">
        <v>4621</v>
      </c>
      <c r="E173" s="69">
        <v>0</v>
      </c>
      <c r="F173" s="69">
        <v>174</v>
      </c>
      <c r="G173" s="69">
        <v>485</v>
      </c>
      <c r="H173" s="69">
        <v>0</v>
      </c>
      <c r="I173" s="69">
        <v>22</v>
      </c>
      <c r="J173" s="69">
        <v>4966</v>
      </c>
      <c r="K173" s="69">
        <v>0</v>
      </c>
      <c r="L173" s="69">
        <v>174</v>
      </c>
    </row>
    <row r="174" spans="1:12" ht="12.75">
      <c r="A174" s="69" t="s">
        <v>484</v>
      </c>
      <c r="B174" s="69" t="s">
        <v>715</v>
      </c>
      <c r="C174" s="69" t="s">
        <v>716</v>
      </c>
      <c r="D174" s="69">
        <v>615</v>
      </c>
      <c r="E174" s="69">
        <v>3</v>
      </c>
      <c r="F174" s="69">
        <v>59</v>
      </c>
      <c r="G174" s="69">
        <v>1</v>
      </c>
      <c r="H174" s="69">
        <v>0</v>
      </c>
      <c r="I174" s="69">
        <v>0</v>
      </c>
      <c r="J174" s="69">
        <v>440.4</v>
      </c>
      <c r="K174" s="69">
        <v>0</v>
      </c>
      <c r="L174" s="69">
        <v>36</v>
      </c>
    </row>
    <row r="175" spans="1:12" ht="12.75">
      <c r="A175" s="69" t="s">
        <v>484</v>
      </c>
      <c r="B175" s="69" t="s">
        <v>717</v>
      </c>
      <c r="C175" s="69" t="s">
        <v>718</v>
      </c>
      <c r="D175" s="69">
        <v>151</v>
      </c>
      <c r="E175" s="69">
        <v>0</v>
      </c>
      <c r="F175" s="69">
        <v>93</v>
      </c>
      <c r="G175" s="69">
        <v>0</v>
      </c>
      <c r="H175" s="69">
        <v>0</v>
      </c>
      <c r="I175" s="69">
        <v>0</v>
      </c>
      <c r="J175" s="69">
        <v>92</v>
      </c>
      <c r="K175" s="69">
        <v>0</v>
      </c>
      <c r="L175" s="69">
        <v>71</v>
      </c>
    </row>
    <row r="176" spans="1:12" ht="12.75">
      <c r="A176" s="69" t="s">
        <v>484</v>
      </c>
      <c r="B176" s="69" t="s">
        <v>719</v>
      </c>
      <c r="C176" s="69" t="s">
        <v>720</v>
      </c>
      <c r="D176" s="69">
        <v>437</v>
      </c>
      <c r="E176" s="69">
        <v>0</v>
      </c>
      <c r="F176" s="69">
        <v>34</v>
      </c>
      <c r="G176" s="69">
        <v>0</v>
      </c>
      <c r="H176" s="69">
        <v>0</v>
      </c>
      <c r="I176" s="69">
        <v>0</v>
      </c>
      <c r="J176" s="69">
        <v>1596.2</v>
      </c>
      <c r="K176" s="69">
        <v>0</v>
      </c>
      <c r="L176" s="69">
        <v>49</v>
      </c>
    </row>
    <row r="177" spans="1:12" ht="12.75">
      <c r="A177" s="69" t="s">
        <v>484</v>
      </c>
      <c r="B177" s="69" t="s">
        <v>721</v>
      </c>
      <c r="C177" s="69" t="s">
        <v>722</v>
      </c>
      <c r="D177" s="69">
        <v>4828</v>
      </c>
      <c r="E177" s="69">
        <v>0</v>
      </c>
      <c r="F177" s="69">
        <v>955</v>
      </c>
      <c r="G177" s="69">
        <v>382</v>
      </c>
      <c r="H177" s="69">
        <v>0</v>
      </c>
      <c r="I177" s="69">
        <v>149</v>
      </c>
      <c r="J177" s="69">
        <v>4377</v>
      </c>
      <c r="K177" s="69">
        <v>0</v>
      </c>
      <c r="L177" s="69">
        <v>1111</v>
      </c>
    </row>
    <row r="178" spans="1:12" ht="12.75">
      <c r="A178" s="69" t="s">
        <v>484</v>
      </c>
      <c r="B178" s="69" t="s">
        <v>723</v>
      </c>
      <c r="C178" s="69" t="s">
        <v>724</v>
      </c>
      <c r="D178" s="69">
        <v>2413.5</v>
      </c>
      <c r="E178" s="69">
        <v>0</v>
      </c>
      <c r="F178" s="69">
        <v>815.8</v>
      </c>
      <c r="G178" s="69">
        <v>266</v>
      </c>
      <c r="H178" s="69">
        <v>0</v>
      </c>
      <c r="I178" s="69">
        <v>488</v>
      </c>
      <c r="J178" s="69">
        <v>1422.5</v>
      </c>
      <c r="K178" s="69">
        <v>0</v>
      </c>
      <c r="L178" s="69">
        <v>961.9</v>
      </c>
    </row>
    <row r="179" spans="1:12" ht="12.75">
      <c r="A179" s="69" t="s">
        <v>484</v>
      </c>
      <c r="B179" s="69" t="s">
        <v>725</v>
      </c>
      <c r="C179" s="69" t="s">
        <v>726</v>
      </c>
      <c r="D179" s="69">
        <v>11939</v>
      </c>
      <c r="E179" s="69">
        <v>7</v>
      </c>
      <c r="F179" s="69">
        <v>732</v>
      </c>
      <c r="G179" s="69">
        <v>1343</v>
      </c>
      <c r="H179" s="69">
        <v>0</v>
      </c>
      <c r="I179" s="69">
        <v>71</v>
      </c>
      <c r="J179" s="69">
        <v>13970</v>
      </c>
      <c r="K179" s="69">
        <v>10</v>
      </c>
      <c r="L179" s="69">
        <v>748</v>
      </c>
    </row>
    <row r="180" spans="1:12" ht="12.75">
      <c r="A180" s="69" t="s">
        <v>484</v>
      </c>
      <c r="B180" s="69" t="s">
        <v>727</v>
      </c>
      <c r="C180" s="69" t="s">
        <v>728</v>
      </c>
      <c r="D180" s="69">
        <v>2827</v>
      </c>
      <c r="E180" s="69">
        <v>4.3</v>
      </c>
      <c r="F180" s="69">
        <v>803.6</v>
      </c>
      <c r="G180" s="69">
        <v>284.2</v>
      </c>
      <c r="H180" s="69">
        <v>12</v>
      </c>
      <c r="I180" s="69">
        <v>379</v>
      </c>
      <c r="J180" s="69">
        <v>2036.4</v>
      </c>
      <c r="K180" s="69">
        <v>3</v>
      </c>
      <c r="L180" s="69">
        <v>718.8</v>
      </c>
    </row>
    <row r="181" spans="1:12" ht="12.75">
      <c r="A181" s="69" t="s">
        <v>484</v>
      </c>
      <c r="B181" s="69" t="s">
        <v>729</v>
      </c>
      <c r="C181" s="69" t="s">
        <v>730</v>
      </c>
      <c r="D181" s="69">
        <v>0</v>
      </c>
      <c r="E181" s="69">
        <v>0</v>
      </c>
      <c r="F181" s="69">
        <v>4</v>
      </c>
      <c r="G181" s="69">
        <v>0</v>
      </c>
      <c r="H181" s="69">
        <v>0</v>
      </c>
      <c r="I181" s="69">
        <v>0</v>
      </c>
      <c r="J181" s="69">
        <v>0</v>
      </c>
      <c r="K181" s="69">
        <v>0</v>
      </c>
      <c r="L181" s="69">
        <v>0</v>
      </c>
    </row>
    <row r="182" spans="1:12" ht="12.75">
      <c r="A182" s="69" t="s">
        <v>484</v>
      </c>
      <c r="B182" s="69" t="s">
        <v>731</v>
      </c>
      <c r="C182" s="69" t="s">
        <v>732</v>
      </c>
      <c r="D182" s="69">
        <v>3634.6</v>
      </c>
      <c r="E182" s="69">
        <v>0</v>
      </c>
      <c r="F182" s="69">
        <v>507.2</v>
      </c>
      <c r="G182" s="69">
        <v>174</v>
      </c>
      <c r="H182" s="69">
        <v>0</v>
      </c>
      <c r="I182" s="69">
        <v>43</v>
      </c>
      <c r="J182" s="69">
        <v>5978.9</v>
      </c>
      <c r="K182" s="69">
        <v>0</v>
      </c>
      <c r="L182" s="69">
        <v>412.1</v>
      </c>
    </row>
    <row r="183" spans="1:12" ht="12.75">
      <c r="A183" s="69" t="s">
        <v>484</v>
      </c>
      <c r="B183" s="69" t="s">
        <v>733</v>
      </c>
      <c r="C183" s="69" t="s">
        <v>734</v>
      </c>
      <c r="D183" s="69">
        <v>2581</v>
      </c>
      <c r="E183" s="69">
        <v>0</v>
      </c>
      <c r="F183" s="69">
        <v>4</v>
      </c>
      <c r="G183" s="69">
        <v>673</v>
      </c>
      <c r="H183" s="69">
        <v>0</v>
      </c>
      <c r="I183" s="69">
        <v>0</v>
      </c>
      <c r="J183" s="69">
        <v>474</v>
      </c>
      <c r="K183" s="69">
        <v>0</v>
      </c>
      <c r="L183" s="69">
        <v>0</v>
      </c>
    </row>
    <row r="184" spans="1:12" ht="12.75">
      <c r="A184" s="69" t="s">
        <v>484</v>
      </c>
      <c r="B184" s="69" t="s">
        <v>735</v>
      </c>
      <c r="C184" s="69" t="s">
        <v>736</v>
      </c>
      <c r="D184" s="69">
        <v>874</v>
      </c>
      <c r="E184" s="69">
        <v>0</v>
      </c>
      <c r="F184" s="69">
        <v>59</v>
      </c>
      <c r="G184" s="69">
        <v>36</v>
      </c>
      <c r="H184" s="69">
        <v>0</v>
      </c>
      <c r="I184" s="69">
        <v>4</v>
      </c>
      <c r="J184" s="69">
        <v>746</v>
      </c>
      <c r="K184" s="69">
        <v>0</v>
      </c>
      <c r="L184" s="69">
        <v>23</v>
      </c>
    </row>
    <row r="185" spans="1:12" ht="12.75">
      <c r="A185" s="69" t="s">
        <v>484</v>
      </c>
      <c r="B185" s="69" t="s">
        <v>737</v>
      </c>
      <c r="C185" s="69" t="s">
        <v>738</v>
      </c>
      <c r="D185" s="69">
        <v>1648</v>
      </c>
      <c r="E185" s="69">
        <v>0</v>
      </c>
      <c r="F185" s="69">
        <v>1331</v>
      </c>
      <c r="G185" s="69">
        <v>58</v>
      </c>
      <c r="H185" s="69">
        <v>0</v>
      </c>
      <c r="I185" s="69">
        <v>683</v>
      </c>
      <c r="J185" s="69">
        <v>1677</v>
      </c>
      <c r="K185" s="69">
        <v>0</v>
      </c>
      <c r="L185" s="69">
        <v>1316.5</v>
      </c>
    </row>
    <row r="186" spans="1:12" ht="12.75">
      <c r="A186" s="69" t="s">
        <v>484</v>
      </c>
      <c r="B186" s="69" t="s">
        <v>739</v>
      </c>
      <c r="C186" s="69" t="s">
        <v>740</v>
      </c>
      <c r="D186" s="69">
        <v>7377</v>
      </c>
      <c r="E186" s="69">
        <v>0</v>
      </c>
      <c r="F186" s="69">
        <v>484</v>
      </c>
      <c r="G186" s="69">
        <v>769</v>
      </c>
      <c r="H186" s="69">
        <v>3</v>
      </c>
      <c r="I186" s="69">
        <v>34</v>
      </c>
      <c r="J186" s="69">
        <v>7232</v>
      </c>
      <c r="K186" s="69">
        <v>0</v>
      </c>
      <c r="L186" s="69">
        <v>453</v>
      </c>
    </row>
    <row r="187" spans="1:12" ht="12.75">
      <c r="A187" s="69" t="s">
        <v>484</v>
      </c>
      <c r="B187" s="69" t="s">
        <v>741</v>
      </c>
      <c r="C187" s="69" t="s">
        <v>742</v>
      </c>
      <c r="D187" s="69">
        <v>5853</v>
      </c>
      <c r="E187" s="69">
        <v>0</v>
      </c>
      <c r="F187" s="69">
        <v>465</v>
      </c>
      <c r="G187" s="69">
        <v>506</v>
      </c>
      <c r="H187" s="69">
        <v>0</v>
      </c>
      <c r="I187" s="69">
        <v>23</v>
      </c>
      <c r="J187" s="69">
        <v>5427.8</v>
      </c>
      <c r="K187" s="69">
        <v>0</v>
      </c>
      <c r="L187" s="69">
        <v>523.2</v>
      </c>
    </row>
    <row r="188" spans="1:12" ht="12.75">
      <c r="A188" s="69" t="s">
        <v>484</v>
      </c>
      <c r="B188" s="69" t="s">
        <v>743</v>
      </c>
      <c r="C188" s="69" t="s">
        <v>744</v>
      </c>
      <c r="D188" s="69">
        <v>51</v>
      </c>
      <c r="E188" s="69">
        <v>0</v>
      </c>
      <c r="F188" s="69">
        <v>0</v>
      </c>
      <c r="G188" s="69">
        <v>0</v>
      </c>
      <c r="H188" s="69">
        <v>0</v>
      </c>
      <c r="I188" s="69">
        <v>0</v>
      </c>
      <c r="J188" s="69">
        <v>0</v>
      </c>
      <c r="K188" s="69">
        <v>0</v>
      </c>
      <c r="L188" s="69">
        <v>0</v>
      </c>
    </row>
    <row r="189" spans="1:12" ht="12.75">
      <c r="A189" s="69" t="s">
        <v>484</v>
      </c>
      <c r="B189" s="69" t="s">
        <v>745</v>
      </c>
      <c r="C189" s="69" t="s">
        <v>746</v>
      </c>
      <c r="D189" s="69">
        <v>577</v>
      </c>
      <c r="E189" s="69">
        <v>0</v>
      </c>
      <c r="F189" s="69">
        <v>51</v>
      </c>
      <c r="G189" s="69">
        <v>0</v>
      </c>
      <c r="H189" s="69">
        <v>0</v>
      </c>
      <c r="I189" s="69">
        <v>0</v>
      </c>
      <c r="J189" s="69">
        <v>584</v>
      </c>
      <c r="K189" s="69">
        <v>0</v>
      </c>
      <c r="L189" s="69">
        <v>47</v>
      </c>
    </row>
    <row r="190" spans="1:12" ht="12.75">
      <c r="A190" s="69" t="s">
        <v>484</v>
      </c>
      <c r="B190" s="69" t="s">
        <v>747</v>
      </c>
      <c r="C190" s="69" t="s">
        <v>748</v>
      </c>
      <c r="D190" s="69">
        <v>292</v>
      </c>
      <c r="E190" s="69">
        <v>0</v>
      </c>
      <c r="F190" s="69">
        <v>1548</v>
      </c>
      <c r="G190" s="69">
        <v>9</v>
      </c>
      <c r="H190" s="69">
        <v>0</v>
      </c>
      <c r="I190" s="69">
        <v>560</v>
      </c>
      <c r="J190" s="69">
        <v>454</v>
      </c>
      <c r="K190" s="69">
        <v>0</v>
      </c>
      <c r="L190" s="69">
        <v>2114</v>
      </c>
    </row>
    <row r="191" spans="1:12" ht="12.75">
      <c r="A191" s="69" t="s">
        <v>484</v>
      </c>
      <c r="B191" s="69" t="s">
        <v>749</v>
      </c>
      <c r="C191" s="69" t="s">
        <v>750</v>
      </c>
      <c r="D191" s="69">
        <v>967</v>
      </c>
      <c r="E191" s="69">
        <v>0</v>
      </c>
      <c r="F191" s="69">
        <v>184</v>
      </c>
      <c r="G191" s="69">
        <v>90</v>
      </c>
      <c r="H191" s="69">
        <v>0</v>
      </c>
      <c r="I191" s="69">
        <v>22</v>
      </c>
      <c r="J191" s="69">
        <v>1014</v>
      </c>
      <c r="K191" s="69">
        <v>0</v>
      </c>
      <c r="L191" s="69">
        <v>182</v>
      </c>
    </row>
    <row r="192" spans="1:12" ht="12.75">
      <c r="A192" s="69" t="s">
        <v>484</v>
      </c>
      <c r="B192" s="69" t="s">
        <v>751</v>
      </c>
      <c r="C192" s="69" t="s">
        <v>752</v>
      </c>
      <c r="D192" s="69">
        <v>2463</v>
      </c>
      <c r="E192" s="69">
        <v>0</v>
      </c>
      <c r="F192" s="69">
        <v>1008</v>
      </c>
      <c r="G192" s="69">
        <v>145</v>
      </c>
      <c r="H192" s="69">
        <v>0</v>
      </c>
      <c r="I192" s="69">
        <v>37</v>
      </c>
      <c r="J192" s="69">
        <v>2844</v>
      </c>
      <c r="K192" s="69">
        <v>0</v>
      </c>
      <c r="L192" s="69">
        <v>849.4</v>
      </c>
    </row>
    <row r="193" spans="1:12" ht="12.75">
      <c r="A193" s="69" t="s">
        <v>484</v>
      </c>
      <c r="B193" s="69" t="s">
        <v>753</v>
      </c>
      <c r="C193" s="69" t="s">
        <v>754</v>
      </c>
      <c r="D193" s="69">
        <v>3862</v>
      </c>
      <c r="E193" s="69">
        <v>0</v>
      </c>
      <c r="F193" s="69">
        <v>705</v>
      </c>
      <c r="G193" s="69">
        <v>136</v>
      </c>
      <c r="H193" s="69">
        <v>0</v>
      </c>
      <c r="I193" s="69">
        <v>36</v>
      </c>
      <c r="J193" s="69">
        <v>4098.6</v>
      </c>
      <c r="K193" s="69">
        <v>0</v>
      </c>
      <c r="L193" s="69">
        <v>516.4</v>
      </c>
    </row>
    <row r="194" spans="1:12" ht="12.75">
      <c r="A194" s="69" t="s">
        <v>484</v>
      </c>
      <c r="B194" s="69" t="s">
        <v>755</v>
      </c>
      <c r="C194" s="69" t="s">
        <v>756</v>
      </c>
      <c r="D194" s="69">
        <v>2393</v>
      </c>
      <c r="E194" s="69">
        <v>13</v>
      </c>
      <c r="F194" s="69">
        <v>461</v>
      </c>
      <c r="G194" s="69">
        <v>184</v>
      </c>
      <c r="H194" s="69">
        <v>0</v>
      </c>
      <c r="I194" s="69">
        <v>101</v>
      </c>
      <c r="J194" s="69">
        <v>2286</v>
      </c>
      <c r="K194" s="69">
        <v>0</v>
      </c>
      <c r="L194" s="69">
        <v>360</v>
      </c>
    </row>
    <row r="195" spans="1:12" ht="12.75">
      <c r="A195" s="69" t="s">
        <v>484</v>
      </c>
      <c r="B195" s="69" t="s">
        <v>757</v>
      </c>
      <c r="C195" s="69" t="s">
        <v>758</v>
      </c>
      <c r="D195" s="69">
        <v>0</v>
      </c>
      <c r="E195" s="69">
        <v>0</v>
      </c>
      <c r="F195" s="69">
        <v>0</v>
      </c>
      <c r="G195" s="69">
        <v>60</v>
      </c>
      <c r="H195" s="69">
        <v>0</v>
      </c>
      <c r="I195" s="69">
        <v>0</v>
      </c>
      <c r="J195" s="69">
        <v>1042</v>
      </c>
      <c r="K195" s="69">
        <v>0</v>
      </c>
      <c r="L195" s="69">
        <v>70</v>
      </c>
    </row>
    <row r="196" spans="1:12" ht="12.75">
      <c r="A196" s="69" t="s">
        <v>484</v>
      </c>
      <c r="B196" s="69" t="s">
        <v>759</v>
      </c>
      <c r="C196" s="69" t="s">
        <v>760</v>
      </c>
      <c r="D196" s="69">
        <v>2720</v>
      </c>
      <c r="E196" s="69">
        <v>1.4</v>
      </c>
      <c r="F196" s="69">
        <v>921.8</v>
      </c>
      <c r="G196" s="69">
        <v>141</v>
      </c>
      <c r="H196" s="69">
        <v>2</v>
      </c>
      <c r="I196" s="69">
        <v>268</v>
      </c>
      <c r="J196" s="69">
        <v>2683.2</v>
      </c>
      <c r="K196" s="69">
        <v>5</v>
      </c>
      <c r="L196" s="69">
        <v>1057.3</v>
      </c>
    </row>
    <row r="197" spans="1:12" ht="12.75">
      <c r="A197" s="69" t="s">
        <v>484</v>
      </c>
      <c r="B197" s="69" t="s">
        <v>761</v>
      </c>
      <c r="C197" s="69" t="s">
        <v>762</v>
      </c>
      <c r="D197" s="69">
        <v>81</v>
      </c>
      <c r="E197" s="69">
        <v>0</v>
      </c>
      <c r="F197" s="69">
        <v>0</v>
      </c>
      <c r="G197" s="69">
        <v>0</v>
      </c>
      <c r="H197" s="69">
        <v>0</v>
      </c>
      <c r="I197" s="69">
        <v>0</v>
      </c>
      <c r="J197" s="69">
        <v>96</v>
      </c>
      <c r="K197" s="69">
        <v>0</v>
      </c>
      <c r="L197" s="69">
        <v>0</v>
      </c>
    </row>
    <row r="198" spans="1:12" ht="12.75">
      <c r="A198" s="69" t="s">
        <v>484</v>
      </c>
      <c r="B198" s="69" t="s">
        <v>763</v>
      </c>
      <c r="C198" s="69" t="s">
        <v>764</v>
      </c>
      <c r="D198" s="69">
        <v>984</v>
      </c>
      <c r="E198" s="69">
        <v>0</v>
      </c>
      <c r="F198" s="69">
        <v>129</v>
      </c>
      <c r="G198" s="69">
        <v>0</v>
      </c>
      <c r="H198" s="69">
        <v>0</v>
      </c>
      <c r="I198" s="69">
        <v>9</v>
      </c>
      <c r="J198" s="69">
        <v>681</v>
      </c>
      <c r="K198" s="69">
        <v>0</v>
      </c>
      <c r="L198" s="69">
        <v>120</v>
      </c>
    </row>
    <row r="199" spans="1:12" ht="12.75">
      <c r="A199" s="69" t="s">
        <v>484</v>
      </c>
      <c r="B199" s="69" t="s">
        <v>765</v>
      </c>
      <c r="C199" s="69" t="s">
        <v>766</v>
      </c>
      <c r="D199" s="69">
        <v>456</v>
      </c>
      <c r="E199" s="69">
        <v>0</v>
      </c>
      <c r="F199" s="69">
        <v>7</v>
      </c>
      <c r="G199" s="69">
        <v>57</v>
      </c>
      <c r="H199" s="69">
        <v>0</v>
      </c>
      <c r="I199" s="69">
        <v>0</v>
      </c>
      <c r="J199" s="69">
        <v>299</v>
      </c>
      <c r="K199" s="69">
        <v>0</v>
      </c>
      <c r="L199" s="69">
        <v>4</v>
      </c>
    </row>
    <row r="200" spans="1:12" ht="12.75">
      <c r="A200" s="69" t="s">
        <v>484</v>
      </c>
      <c r="B200" s="69" t="s">
        <v>767</v>
      </c>
      <c r="C200" s="69" t="s">
        <v>768</v>
      </c>
      <c r="D200" s="69">
        <v>0</v>
      </c>
      <c r="E200" s="69">
        <v>0</v>
      </c>
      <c r="F200" s="69">
        <v>4</v>
      </c>
      <c r="G200" s="69">
        <v>0</v>
      </c>
      <c r="H200" s="69">
        <v>0</v>
      </c>
      <c r="I200" s="69">
        <v>0</v>
      </c>
      <c r="J200" s="69">
        <v>0</v>
      </c>
      <c r="K200" s="69">
        <v>0</v>
      </c>
      <c r="L200" s="69">
        <v>0</v>
      </c>
    </row>
    <row r="201" spans="1:12" ht="12.75">
      <c r="A201" s="69" t="s">
        <v>484</v>
      </c>
      <c r="B201" s="69" t="s">
        <v>769</v>
      </c>
      <c r="C201" s="69" t="s">
        <v>770</v>
      </c>
      <c r="D201" s="69">
        <v>3784</v>
      </c>
      <c r="E201" s="69">
        <v>8</v>
      </c>
      <c r="F201" s="69">
        <v>589</v>
      </c>
      <c r="G201" s="69">
        <v>158</v>
      </c>
      <c r="H201" s="69">
        <v>0</v>
      </c>
      <c r="I201" s="69">
        <v>152</v>
      </c>
      <c r="J201" s="69">
        <v>3322</v>
      </c>
      <c r="K201" s="69">
        <v>3</v>
      </c>
      <c r="L201" s="69">
        <v>491</v>
      </c>
    </row>
    <row r="202" spans="1:12" ht="12.75">
      <c r="A202" s="69" t="s">
        <v>486</v>
      </c>
      <c r="B202" s="69" t="s">
        <v>771</v>
      </c>
      <c r="C202" s="69" t="s">
        <v>772</v>
      </c>
      <c r="D202" s="69">
        <v>6311</v>
      </c>
      <c r="E202" s="69">
        <v>0</v>
      </c>
      <c r="F202" s="69">
        <v>764</v>
      </c>
      <c r="G202" s="69">
        <v>401</v>
      </c>
      <c r="H202" s="69">
        <v>0</v>
      </c>
      <c r="I202" s="69">
        <v>154</v>
      </c>
      <c r="J202" s="69">
        <v>6675.2</v>
      </c>
      <c r="K202" s="69">
        <v>0</v>
      </c>
      <c r="L202" s="69">
        <v>753</v>
      </c>
    </row>
    <row r="203" spans="1:12" ht="12.75">
      <c r="A203" s="69" t="s">
        <v>486</v>
      </c>
      <c r="B203" s="69" t="s">
        <v>773</v>
      </c>
      <c r="C203" s="69" t="s">
        <v>774</v>
      </c>
      <c r="D203" s="69">
        <v>4424</v>
      </c>
      <c r="E203" s="69">
        <v>0</v>
      </c>
      <c r="F203" s="69">
        <v>1002</v>
      </c>
      <c r="G203" s="69">
        <v>6</v>
      </c>
      <c r="H203" s="69">
        <v>0</v>
      </c>
      <c r="I203" s="69">
        <v>263</v>
      </c>
      <c r="J203" s="69">
        <v>4574.5</v>
      </c>
      <c r="K203" s="69">
        <v>0</v>
      </c>
      <c r="L203" s="69">
        <v>1046</v>
      </c>
    </row>
    <row r="204" spans="1:12" ht="12.75">
      <c r="A204" s="69" t="s">
        <v>486</v>
      </c>
      <c r="B204" s="69" t="s">
        <v>775</v>
      </c>
      <c r="C204" s="69" t="s">
        <v>776</v>
      </c>
      <c r="D204" s="69">
        <v>144</v>
      </c>
      <c r="E204" s="69">
        <v>0</v>
      </c>
      <c r="F204" s="69">
        <v>0</v>
      </c>
      <c r="G204" s="69">
        <v>0</v>
      </c>
      <c r="H204" s="69">
        <v>0</v>
      </c>
      <c r="I204" s="69">
        <v>0</v>
      </c>
      <c r="J204" s="69">
        <v>323.3</v>
      </c>
      <c r="K204" s="69">
        <v>0</v>
      </c>
      <c r="L204" s="69">
        <v>0</v>
      </c>
    </row>
    <row r="205" spans="1:12" ht="12.75">
      <c r="A205" s="69" t="s">
        <v>486</v>
      </c>
      <c r="B205" s="69" t="s">
        <v>777</v>
      </c>
      <c r="C205" s="69" t="s">
        <v>778</v>
      </c>
      <c r="D205" s="69">
        <v>5526</v>
      </c>
      <c r="E205" s="69">
        <v>4</v>
      </c>
      <c r="F205" s="69">
        <v>550</v>
      </c>
      <c r="G205" s="69">
        <v>1057</v>
      </c>
      <c r="H205" s="69">
        <v>0</v>
      </c>
      <c r="I205" s="69">
        <v>102</v>
      </c>
      <c r="J205" s="69">
        <v>5079.7</v>
      </c>
      <c r="K205" s="69">
        <v>0</v>
      </c>
      <c r="L205" s="69">
        <v>612</v>
      </c>
    </row>
    <row r="206" spans="1:12" ht="12.75">
      <c r="A206" s="69" t="s">
        <v>486</v>
      </c>
      <c r="B206" s="69" t="s">
        <v>779</v>
      </c>
      <c r="C206" s="69" t="s">
        <v>780</v>
      </c>
      <c r="D206" s="69">
        <v>32</v>
      </c>
      <c r="E206" s="69">
        <v>0</v>
      </c>
      <c r="F206" s="69">
        <v>12</v>
      </c>
      <c r="G206" s="69">
        <v>0</v>
      </c>
      <c r="H206" s="69">
        <v>0</v>
      </c>
      <c r="I206" s="69">
        <v>0</v>
      </c>
      <c r="J206" s="69">
        <v>18</v>
      </c>
      <c r="K206" s="69">
        <v>0</v>
      </c>
      <c r="L206" s="69">
        <v>28</v>
      </c>
    </row>
    <row r="207" spans="1:12" ht="12.75">
      <c r="A207" s="69" t="s">
        <v>486</v>
      </c>
      <c r="B207" s="69" t="s">
        <v>781</v>
      </c>
      <c r="C207" s="69" t="s">
        <v>782</v>
      </c>
      <c r="D207" s="69">
        <v>11764</v>
      </c>
      <c r="E207" s="69">
        <v>36</v>
      </c>
      <c r="F207" s="69">
        <v>325</v>
      </c>
      <c r="G207" s="69">
        <v>816</v>
      </c>
      <c r="H207" s="69">
        <v>0</v>
      </c>
      <c r="I207" s="69">
        <v>56</v>
      </c>
      <c r="J207" s="69">
        <v>10884.8</v>
      </c>
      <c r="K207" s="69">
        <v>0</v>
      </c>
      <c r="L207" s="69">
        <v>352</v>
      </c>
    </row>
    <row r="208" spans="1:12" ht="12.75">
      <c r="A208" s="69" t="s">
        <v>488</v>
      </c>
      <c r="B208" s="69" t="s">
        <v>783</v>
      </c>
      <c r="C208" s="69" t="s">
        <v>784</v>
      </c>
      <c r="D208" s="69">
        <v>13</v>
      </c>
      <c r="E208" s="69">
        <v>13</v>
      </c>
      <c r="F208" s="69">
        <v>102</v>
      </c>
      <c r="G208" s="69">
        <v>8</v>
      </c>
      <c r="H208" s="69">
        <v>0</v>
      </c>
      <c r="I208" s="69">
        <v>88</v>
      </c>
      <c r="J208" s="69">
        <v>13</v>
      </c>
      <c r="K208" s="69">
        <v>0</v>
      </c>
      <c r="L208" s="69">
        <v>76.5</v>
      </c>
    </row>
    <row r="209" spans="1:12" ht="12.75">
      <c r="A209" s="69" t="s">
        <v>488</v>
      </c>
      <c r="B209" s="69" t="s">
        <v>785</v>
      </c>
      <c r="C209" s="69" t="s">
        <v>786</v>
      </c>
      <c r="D209" s="69">
        <v>0</v>
      </c>
      <c r="E209" s="69">
        <v>54</v>
      </c>
      <c r="F209" s="69">
        <v>0</v>
      </c>
      <c r="G209" s="69">
        <v>4</v>
      </c>
      <c r="H209" s="69">
        <v>0</v>
      </c>
      <c r="I209" s="69">
        <v>0</v>
      </c>
      <c r="J209" s="69">
        <v>0</v>
      </c>
      <c r="K209" s="69">
        <v>0</v>
      </c>
      <c r="L209" s="69">
        <v>0</v>
      </c>
    </row>
    <row r="210" spans="1:12" ht="12.75">
      <c r="A210" s="69" t="s">
        <v>488</v>
      </c>
      <c r="B210" s="69" t="s">
        <v>787</v>
      </c>
      <c r="C210" s="69" t="s">
        <v>788</v>
      </c>
      <c r="D210" s="69">
        <v>7</v>
      </c>
      <c r="E210" s="69">
        <v>0</v>
      </c>
      <c r="F210" s="69">
        <v>22</v>
      </c>
      <c r="G210" s="69">
        <v>0</v>
      </c>
      <c r="H210" s="69">
        <v>0</v>
      </c>
      <c r="I210" s="69">
        <v>42</v>
      </c>
      <c r="J210" s="69">
        <v>10</v>
      </c>
      <c r="K210" s="69">
        <v>0</v>
      </c>
      <c r="L210" s="69">
        <v>57</v>
      </c>
    </row>
    <row r="211" spans="1:12" ht="12.75">
      <c r="A211" s="69" t="s">
        <v>488</v>
      </c>
      <c r="B211" s="69" t="s">
        <v>789</v>
      </c>
      <c r="C211" s="69" t="s">
        <v>790</v>
      </c>
      <c r="D211" s="69">
        <v>184.2</v>
      </c>
      <c r="E211" s="69">
        <v>0</v>
      </c>
      <c r="F211" s="69">
        <v>301.4</v>
      </c>
      <c r="G211" s="69">
        <v>13</v>
      </c>
      <c r="H211" s="69">
        <v>0</v>
      </c>
      <c r="I211" s="69">
        <v>96</v>
      </c>
      <c r="J211" s="69">
        <v>51</v>
      </c>
      <c r="K211" s="69">
        <v>0</v>
      </c>
      <c r="L211" s="69">
        <v>302</v>
      </c>
    </row>
    <row r="212" spans="1:12" ht="12.75">
      <c r="A212" s="69" t="s">
        <v>488</v>
      </c>
      <c r="B212" s="69" t="s">
        <v>791</v>
      </c>
      <c r="C212" s="69" t="s">
        <v>792</v>
      </c>
      <c r="D212" s="69">
        <v>17</v>
      </c>
      <c r="E212" s="69">
        <v>0</v>
      </c>
      <c r="F212" s="69">
        <v>156</v>
      </c>
      <c r="G212" s="69">
        <v>0</v>
      </c>
      <c r="H212" s="69">
        <v>0</v>
      </c>
      <c r="I212" s="69">
        <v>82</v>
      </c>
      <c r="J212" s="69">
        <v>522.7</v>
      </c>
      <c r="K212" s="69">
        <v>0</v>
      </c>
      <c r="L212" s="69">
        <v>106.1</v>
      </c>
    </row>
    <row r="213" spans="1:12" ht="12.75">
      <c r="A213" s="69" t="s">
        <v>488</v>
      </c>
      <c r="B213" s="69" t="s">
        <v>793</v>
      </c>
      <c r="C213" s="69" t="s">
        <v>794</v>
      </c>
      <c r="D213" s="69">
        <v>0</v>
      </c>
      <c r="E213" s="69">
        <v>0</v>
      </c>
      <c r="F213" s="69">
        <v>63</v>
      </c>
      <c r="G213" s="69">
        <v>4</v>
      </c>
      <c r="H213" s="69">
        <v>0</v>
      </c>
      <c r="I213" s="69">
        <v>24</v>
      </c>
      <c r="J213" s="69">
        <v>0</v>
      </c>
      <c r="K213" s="69">
        <v>0</v>
      </c>
      <c r="L213" s="69">
        <v>55</v>
      </c>
    </row>
    <row r="214" spans="1:12" ht="12.75">
      <c r="A214" s="69" t="s">
        <v>488</v>
      </c>
      <c r="B214" s="69" t="s">
        <v>795</v>
      </c>
      <c r="C214" s="69" t="s">
        <v>796</v>
      </c>
      <c r="D214" s="69">
        <v>0</v>
      </c>
      <c r="E214" s="69">
        <v>0</v>
      </c>
      <c r="F214" s="69">
        <v>0</v>
      </c>
      <c r="G214" s="69">
        <v>0</v>
      </c>
      <c r="H214" s="69">
        <v>0</v>
      </c>
      <c r="I214" s="69">
        <v>0</v>
      </c>
      <c r="J214" s="69">
        <v>10</v>
      </c>
      <c r="K214" s="69">
        <v>0</v>
      </c>
      <c r="L214" s="69">
        <v>1</v>
      </c>
    </row>
    <row r="215" spans="1:12" ht="12.75">
      <c r="A215" s="69" t="s">
        <v>488</v>
      </c>
      <c r="B215" s="69" t="s">
        <v>797</v>
      </c>
      <c r="C215" s="69" t="s">
        <v>798</v>
      </c>
      <c r="D215" s="69">
        <v>19.2</v>
      </c>
      <c r="E215" s="69">
        <v>0</v>
      </c>
      <c r="F215" s="69">
        <v>57.2</v>
      </c>
      <c r="G215" s="69">
        <v>0</v>
      </c>
      <c r="H215" s="69">
        <v>0</v>
      </c>
      <c r="I215" s="69">
        <v>40</v>
      </c>
      <c r="J215" s="69">
        <v>0</v>
      </c>
      <c r="K215" s="69">
        <v>0</v>
      </c>
      <c r="L215" s="69">
        <v>121</v>
      </c>
    </row>
    <row r="216" spans="1:12" ht="12.75">
      <c r="A216" s="69" t="s">
        <v>488</v>
      </c>
      <c r="B216" s="69" t="s">
        <v>799</v>
      </c>
      <c r="C216" s="69" t="s">
        <v>800</v>
      </c>
      <c r="D216" s="69">
        <v>0</v>
      </c>
      <c r="E216" s="69">
        <v>0</v>
      </c>
      <c r="F216" s="69">
        <v>0</v>
      </c>
      <c r="G216" s="69">
        <v>0</v>
      </c>
      <c r="H216" s="69">
        <v>8</v>
      </c>
      <c r="I216" s="69">
        <v>0</v>
      </c>
      <c r="J216" s="69">
        <v>0</v>
      </c>
      <c r="K216" s="69">
        <v>0</v>
      </c>
      <c r="L216" s="69">
        <v>0</v>
      </c>
    </row>
    <row r="217" spans="1:12" ht="12.75">
      <c r="A217" s="69" t="s">
        <v>488</v>
      </c>
      <c r="B217" s="69" t="s">
        <v>801</v>
      </c>
      <c r="C217" s="69" t="s">
        <v>802</v>
      </c>
      <c r="D217" s="69">
        <v>0</v>
      </c>
      <c r="E217" s="69">
        <v>0</v>
      </c>
      <c r="F217" s="69">
        <v>1</v>
      </c>
      <c r="G217" s="69">
        <v>0</v>
      </c>
      <c r="H217" s="69">
        <v>0</v>
      </c>
      <c r="I217" s="69">
        <v>0</v>
      </c>
      <c r="J217" s="69">
        <v>2</v>
      </c>
      <c r="K217" s="69">
        <v>0</v>
      </c>
      <c r="L217" s="69">
        <v>1</v>
      </c>
    </row>
    <row r="218" spans="1:12" ht="12.75">
      <c r="A218" s="69" t="s">
        <v>490</v>
      </c>
      <c r="B218" s="69" t="s">
        <v>803</v>
      </c>
      <c r="C218" s="69" t="s">
        <v>804</v>
      </c>
      <c r="D218" s="69">
        <v>7</v>
      </c>
      <c r="E218" s="69">
        <v>1915.4</v>
      </c>
      <c r="F218" s="69">
        <v>410</v>
      </c>
      <c r="G218" s="69">
        <v>4</v>
      </c>
      <c r="H218" s="69">
        <v>55.5</v>
      </c>
      <c r="I218" s="69">
        <v>95</v>
      </c>
      <c r="J218" s="69">
        <v>113.2</v>
      </c>
      <c r="K218" s="69">
        <v>1332.5</v>
      </c>
      <c r="L218" s="69">
        <v>388.1</v>
      </c>
    </row>
    <row r="219" spans="1:12" ht="12.75">
      <c r="A219" s="69" t="s">
        <v>490</v>
      </c>
      <c r="B219" s="69" t="s">
        <v>805</v>
      </c>
      <c r="C219" s="69" t="s">
        <v>806</v>
      </c>
      <c r="D219" s="69">
        <v>0</v>
      </c>
      <c r="E219" s="69">
        <v>1</v>
      </c>
      <c r="F219" s="69">
        <v>3</v>
      </c>
      <c r="G219" s="69">
        <v>0</v>
      </c>
      <c r="H219" s="69">
        <v>0.6</v>
      </c>
      <c r="I219" s="69">
        <v>0</v>
      </c>
      <c r="J219" s="69">
        <v>0</v>
      </c>
      <c r="K219" s="69">
        <v>5</v>
      </c>
      <c r="L219" s="69">
        <v>0</v>
      </c>
    </row>
    <row r="220" spans="1:12" ht="12.75">
      <c r="A220" s="69" t="s">
        <v>490</v>
      </c>
      <c r="B220" s="69" t="s">
        <v>807</v>
      </c>
      <c r="C220" s="69" t="s">
        <v>808</v>
      </c>
      <c r="D220" s="69">
        <v>0</v>
      </c>
      <c r="E220" s="69">
        <v>3735.6</v>
      </c>
      <c r="F220" s="69">
        <v>316</v>
      </c>
      <c r="G220" s="69">
        <v>0</v>
      </c>
      <c r="H220" s="69">
        <v>699.5</v>
      </c>
      <c r="I220" s="69">
        <v>45</v>
      </c>
      <c r="J220" s="69">
        <v>13.6</v>
      </c>
      <c r="K220" s="69">
        <v>3736.9</v>
      </c>
      <c r="L220" s="69">
        <v>243.2</v>
      </c>
    </row>
    <row r="221" spans="1:12" ht="12.75">
      <c r="A221" s="69" t="s">
        <v>490</v>
      </c>
      <c r="B221" s="69" t="s">
        <v>809</v>
      </c>
      <c r="C221" s="69" t="s">
        <v>810</v>
      </c>
      <c r="D221" s="69">
        <v>0</v>
      </c>
      <c r="E221" s="69">
        <v>107.5</v>
      </c>
      <c r="F221" s="69">
        <v>17</v>
      </c>
      <c r="G221" s="69">
        <v>0</v>
      </c>
      <c r="H221" s="69">
        <v>6.9</v>
      </c>
      <c r="I221" s="69">
        <v>12</v>
      </c>
      <c r="J221" s="69">
        <v>0</v>
      </c>
      <c r="K221" s="69">
        <v>9</v>
      </c>
      <c r="L221" s="69">
        <v>6.7</v>
      </c>
    </row>
    <row r="222" spans="1:12" ht="12.75">
      <c r="A222" s="69" t="s">
        <v>490</v>
      </c>
      <c r="B222" s="69" t="s">
        <v>811</v>
      </c>
      <c r="C222" s="69" t="s">
        <v>812</v>
      </c>
      <c r="D222" s="69">
        <v>359</v>
      </c>
      <c r="E222" s="69">
        <v>1435</v>
      </c>
      <c r="F222" s="69">
        <v>292.5</v>
      </c>
      <c r="G222" s="69">
        <v>38</v>
      </c>
      <c r="H222" s="69">
        <v>0</v>
      </c>
      <c r="I222" s="69">
        <v>72</v>
      </c>
      <c r="J222" s="69">
        <v>96</v>
      </c>
      <c r="K222" s="69">
        <v>2129.4</v>
      </c>
      <c r="L222" s="69">
        <v>197.4</v>
      </c>
    </row>
    <row r="223" spans="1:12" ht="12.75">
      <c r="A223" s="69" t="s">
        <v>492</v>
      </c>
      <c r="B223" s="69" t="s">
        <v>813</v>
      </c>
      <c r="C223" s="69" t="s">
        <v>814</v>
      </c>
      <c r="D223" s="69">
        <v>283</v>
      </c>
      <c r="E223" s="69">
        <v>0</v>
      </c>
      <c r="F223" s="69">
        <v>0</v>
      </c>
      <c r="G223" s="69">
        <v>7</v>
      </c>
      <c r="H223" s="69">
        <v>0</v>
      </c>
      <c r="I223" s="69">
        <v>0</v>
      </c>
      <c r="J223" s="69">
        <v>206</v>
      </c>
      <c r="K223" s="69">
        <v>0</v>
      </c>
      <c r="L223" s="69">
        <v>0</v>
      </c>
    </row>
    <row r="224" spans="1:12" ht="12.75">
      <c r="A224" s="69" t="s">
        <v>492</v>
      </c>
      <c r="B224" s="69" t="s">
        <v>815</v>
      </c>
      <c r="C224" s="69" t="s">
        <v>816</v>
      </c>
      <c r="D224" s="69">
        <v>374</v>
      </c>
      <c r="E224" s="69">
        <v>0</v>
      </c>
      <c r="F224" s="69">
        <v>0</v>
      </c>
      <c r="G224" s="69">
        <v>0</v>
      </c>
      <c r="H224" s="69">
        <v>0</v>
      </c>
      <c r="I224" s="69">
        <v>0</v>
      </c>
      <c r="J224" s="69">
        <v>347</v>
      </c>
      <c r="K224" s="69">
        <v>0</v>
      </c>
      <c r="L224" s="69">
        <v>3</v>
      </c>
    </row>
    <row r="225" spans="1:12" ht="12.75">
      <c r="A225" s="69" t="s">
        <v>492</v>
      </c>
      <c r="B225" s="69" t="s">
        <v>817</v>
      </c>
      <c r="C225" s="69" t="s">
        <v>818</v>
      </c>
      <c r="D225" s="69">
        <v>633</v>
      </c>
      <c r="E225" s="69">
        <v>0</v>
      </c>
      <c r="F225" s="69">
        <v>1</v>
      </c>
      <c r="G225" s="69">
        <v>0</v>
      </c>
      <c r="H225" s="69">
        <v>0</v>
      </c>
      <c r="I225" s="69">
        <v>0</v>
      </c>
      <c r="J225" s="69">
        <v>492</v>
      </c>
      <c r="K225" s="69">
        <v>0</v>
      </c>
      <c r="L225" s="69">
        <v>0</v>
      </c>
    </row>
    <row r="226" spans="1:12" ht="12.75">
      <c r="A226" s="69" t="s">
        <v>494</v>
      </c>
      <c r="B226" s="69" t="s">
        <v>819</v>
      </c>
      <c r="C226" s="69" t="s">
        <v>820</v>
      </c>
      <c r="D226" s="69">
        <v>1920</v>
      </c>
      <c r="E226" s="69">
        <v>0</v>
      </c>
      <c r="F226" s="69">
        <v>76</v>
      </c>
      <c r="G226" s="69">
        <v>316.9</v>
      </c>
      <c r="H226" s="69">
        <v>0</v>
      </c>
      <c r="I226" s="69">
        <v>30</v>
      </c>
      <c r="J226" s="69">
        <v>964.6</v>
      </c>
      <c r="K226" s="69">
        <v>2</v>
      </c>
      <c r="L226" s="69">
        <v>103.2</v>
      </c>
    </row>
    <row r="227" spans="1:12" ht="12.75">
      <c r="A227" s="69" t="s">
        <v>496</v>
      </c>
      <c r="B227" s="69" t="s">
        <v>821</v>
      </c>
      <c r="C227" s="69" t="s">
        <v>822</v>
      </c>
      <c r="D227" s="69">
        <v>25</v>
      </c>
      <c r="E227" s="69">
        <v>3</v>
      </c>
      <c r="F227" s="69">
        <v>1924</v>
      </c>
      <c r="G227" s="69">
        <v>3</v>
      </c>
      <c r="H227" s="69">
        <v>0</v>
      </c>
      <c r="I227" s="69">
        <v>8</v>
      </c>
      <c r="J227" s="69">
        <v>7</v>
      </c>
      <c r="K227" s="69">
        <v>55</v>
      </c>
      <c r="L227" s="69">
        <v>2230</v>
      </c>
    </row>
    <row r="228" spans="1:12" ht="12.75">
      <c r="A228" s="69" t="s">
        <v>506</v>
      </c>
      <c r="B228" s="69" t="s">
        <v>823</v>
      </c>
      <c r="C228" s="69" t="s">
        <v>824</v>
      </c>
      <c r="D228" s="69">
        <v>1</v>
      </c>
      <c r="E228" s="69">
        <v>0</v>
      </c>
      <c r="F228" s="69">
        <v>10</v>
      </c>
      <c r="G228" s="69">
        <v>0</v>
      </c>
      <c r="H228" s="69">
        <v>0</v>
      </c>
      <c r="I228" s="69">
        <v>1</v>
      </c>
      <c r="J228" s="69">
        <v>0</v>
      </c>
      <c r="K228" s="69">
        <v>0</v>
      </c>
      <c r="L228" s="69">
        <v>0</v>
      </c>
    </row>
    <row r="229" spans="1:12" ht="12.75">
      <c r="A229" s="69" t="s">
        <v>498</v>
      </c>
      <c r="B229" s="69" t="s">
        <v>825</v>
      </c>
      <c r="C229" s="69" t="s">
        <v>826</v>
      </c>
      <c r="D229" s="69">
        <v>638</v>
      </c>
      <c r="E229" s="69">
        <v>72</v>
      </c>
      <c r="F229" s="69">
        <v>2966</v>
      </c>
      <c r="G229" s="69">
        <v>10</v>
      </c>
      <c r="H229" s="69">
        <v>0</v>
      </c>
      <c r="I229" s="69">
        <v>1938</v>
      </c>
      <c r="J229" s="69">
        <v>530</v>
      </c>
      <c r="K229" s="69">
        <v>0</v>
      </c>
      <c r="L229" s="69">
        <v>3637.8</v>
      </c>
    </row>
    <row r="230" spans="1:12" ht="12.75">
      <c r="A230" s="69" t="s">
        <v>500</v>
      </c>
      <c r="B230" s="69" t="s">
        <v>827</v>
      </c>
      <c r="C230" s="69" t="s">
        <v>828</v>
      </c>
      <c r="D230" s="69">
        <v>472</v>
      </c>
      <c r="E230" s="69">
        <v>0</v>
      </c>
      <c r="F230" s="69">
        <v>2750</v>
      </c>
      <c r="G230" s="69">
        <v>12</v>
      </c>
      <c r="H230" s="69">
        <v>0</v>
      </c>
      <c r="I230" s="69">
        <v>935</v>
      </c>
      <c r="J230" s="69">
        <v>101</v>
      </c>
      <c r="K230" s="69">
        <v>0</v>
      </c>
      <c r="L230" s="69">
        <v>2624.1</v>
      </c>
    </row>
    <row r="231" spans="1:12" ht="12.75">
      <c r="A231" s="69" t="s">
        <v>502</v>
      </c>
      <c r="B231" s="69" t="s">
        <v>829</v>
      </c>
      <c r="C231" s="69" t="s">
        <v>830</v>
      </c>
      <c r="D231" s="69">
        <v>0</v>
      </c>
      <c r="E231" s="69">
        <v>0</v>
      </c>
      <c r="F231" s="69">
        <v>0</v>
      </c>
      <c r="G231" s="69">
        <v>0</v>
      </c>
      <c r="H231" s="69">
        <v>0</v>
      </c>
      <c r="I231" s="69">
        <v>0</v>
      </c>
      <c r="J231" s="69">
        <v>108</v>
      </c>
      <c r="K231" s="69">
        <v>0</v>
      </c>
      <c r="L231" s="69">
        <v>12</v>
      </c>
    </row>
    <row r="232" spans="1:12" ht="12.75">
      <c r="A232" s="69" t="s">
        <v>502</v>
      </c>
      <c r="B232" s="69" t="s">
        <v>831</v>
      </c>
      <c r="C232" s="69" t="s">
        <v>832</v>
      </c>
      <c r="D232" s="69">
        <v>21</v>
      </c>
      <c r="E232" s="69">
        <v>0</v>
      </c>
      <c r="F232" s="69">
        <v>109</v>
      </c>
      <c r="G232" s="69">
        <v>0</v>
      </c>
      <c r="H232" s="69">
        <v>0</v>
      </c>
      <c r="I232" s="69">
        <v>0</v>
      </c>
      <c r="J232" s="69">
        <v>14.4</v>
      </c>
      <c r="K232" s="69">
        <v>0</v>
      </c>
      <c r="L232" s="69">
        <v>92</v>
      </c>
    </row>
    <row r="233" spans="1:12" ht="12.75">
      <c r="A233" s="69" t="s">
        <v>502</v>
      </c>
      <c r="B233" s="69" t="s">
        <v>833</v>
      </c>
      <c r="C233" s="69" t="s">
        <v>834</v>
      </c>
      <c r="D233" s="69">
        <v>0</v>
      </c>
      <c r="E233" s="69">
        <v>0</v>
      </c>
      <c r="F233" s="69">
        <v>0</v>
      </c>
      <c r="G233" s="69">
        <v>0</v>
      </c>
      <c r="H233" s="69">
        <v>0</v>
      </c>
      <c r="I233" s="69">
        <v>2</v>
      </c>
      <c r="J233" s="69">
        <v>0</v>
      </c>
      <c r="K233" s="69">
        <v>0</v>
      </c>
      <c r="L233" s="69">
        <v>0</v>
      </c>
    </row>
    <row r="234" spans="1:12" ht="12.75">
      <c r="A234" s="69" t="s">
        <v>508</v>
      </c>
      <c r="B234" s="69" t="s">
        <v>835</v>
      </c>
      <c r="C234" s="69" t="s">
        <v>836</v>
      </c>
      <c r="D234" s="69">
        <v>5.4</v>
      </c>
      <c r="E234" s="69">
        <v>0</v>
      </c>
      <c r="F234" s="69">
        <v>134</v>
      </c>
      <c r="G234" s="69">
        <v>0</v>
      </c>
      <c r="H234" s="69">
        <v>0</v>
      </c>
      <c r="I234" s="69">
        <v>4</v>
      </c>
      <c r="J234" s="69">
        <v>219</v>
      </c>
      <c r="K234" s="69">
        <v>0</v>
      </c>
      <c r="L234" s="69">
        <v>74</v>
      </c>
    </row>
    <row r="235" spans="1:12" ht="12.75">
      <c r="A235" s="69" t="s">
        <v>508</v>
      </c>
      <c r="B235" s="69" t="s">
        <v>837</v>
      </c>
      <c r="C235" s="69" t="s">
        <v>838</v>
      </c>
      <c r="D235" s="69">
        <v>0</v>
      </c>
      <c r="E235" s="69">
        <v>0</v>
      </c>
      <c r="F235" s="69">
        <v>0</v>
      </c>
      <c r="G235" s="69">
        <v>0</v>
      </c>
      <c r="H235" s="69">
        <v>0</v>
      </c>
      <c r="I235" s="69">
        <v>0</v>
      </c>
      <c r="J235" s="69">
        <v>10</v>
      </c>
      <c r="K235" s="69">
        <v>0</v>
      </c>
      <c r="L235" s="69">
        <v>15.2</v>
      </c>
    </row>
    <row r="236" spans="1:12" ht="12.75">
      <c r="A236" s="69" t="s">
        <v>508</v>
      </c>
      <c r="B236" s="69" t="s">
        <v>839</v>
      </c>
      <c r="C236" s="69" t="s">
        <v>840</v>
      </c>
      <c r="D236" s="69">
        <v>0</v>
      </c>
      <c r="E236" s="69">
        <v>0</v>
      </c>
      <c r="F236" s="69">
        <v>0</v>
      </c>
      <c r="G236" s="69">
        <v>0</v>
      </c>
      <c r="H236" s="69">
        <v>0</v>
      </c>
      <c r="I236" s="69">
        <v>0</v>
      </c>
      <c r="J236" s="69">
        <v>12</v>
      </c>
      <c r="K236" s="69">
        <v>0</v>
      </c>
      <c r="L236" s="69">
        <v>0</v>
      </c>
    </row>
    <row r="237" spans="1:12" ht="12.75">
      <c r="A237" s="69" t="s">
        <v>508</v>
      </c>
      <c r="B237" s="69" t="s">
        <v>841</v>
      </c>
      <c r="C237" s="69" t="s">
        <v>842</v>
      </c>
      <c r="D237" s="69">
        <v>0</v>
      </c>
      <c r="E237" s="69">
        <v>0</v>
      </c>
      <c r="F237" s="69">
        <v>0</v>
      </c>
      <c r="G237" s="69">
        <v>0</v>
      </c>
      <c r="H237" s="69">
        <v>0</v>
      </c>
      <c r="I237" s="69">
        <v>0</v>
      </c>
      <c r="J237" s="69">
        <v>92.6</v>
      </c>
      <c r="K237" s="69">
        <v>0</v>
      </c>
      <c r="L237" s="69">
        <v>11</v>
      </c>
    </row>
    <row r="238" spans="1:12" ht="12.75">
      <c r="A238" s="69" t="s">
        <v>510</v>
      </c>
      <c r="B238" s="69" t="s">
        <v>843</v>
      </c>
      <c r="C238" s="69" t="s">
        <v>844</v>
      </c>
      <c r="D238" s="69">
        <v>0</v>
      </c>
      <c r="E238" s="69">
        <v>0</v>
      </c>
      <c r="F238" s="69">
        <v>0</v>
      </c>
      <c r="G238" s="69">
        <v>0</v>
      </c>
      <c r="H238" s="69">
        <v>0</v>
      </c>
      <c r="I238" s="69">
        <v>0</v>
      </c>
      <c r="J238" s="69">
        <v>0</v>
      </c>
      <c r="K238" s="69">
        <v>1.5</v>
      </c>
      <c r="L238" s="69">
        <v>0</v>
      </c>
    </row>
    <row r="239" spans="1:12" ht="12.75">
      <c r="A239" s="69" t="s">
        <v>510</v>
      </c>
      <c r="B239" s="69" t="s">
        <v>845</v>
      </c>
      <c r="C239" s="69" t="s">
        <v>846</v>
      </c>
      <c r="D239" s="69">
        <v>0</v>
      </c>
      <c r="E239" s="69">
        <v>0</v>
      </c>
      <c r="F239" s="69">
        <v>0</v>
      </c>
      <c r="G239" s="69">
        <v>0</v>
      </c>
      <c r="H239" s="69">
        <v>0</v>
      </c>
      <c r="I239" s="69">
        <v>0</v>
      </c>
      <c r="J239" s="69">
        <v>192</v>
      </c>
      <c r="K239" s="69">
        <v>0</v>
      </c>
      <c r="L239" s="69">
        <v>79</v>
      </c>
    </row>
    <row r="240" spans="1:12" ht="12.75">
      <c r="A240" s="69" t="s">
        <v>510</v>
      </c>
      <c r="B240" s="69" t="s">
        <v>847</v>
      </c>
      <c r="C240" s="69" t="s">
        <v>848</v>
      </c>
      <c r="D240" s="69">
        <v>4</v>
      </c>
      <c r="E240" s="69">
        <v>0</v>
      </c>
      <c r="F240" s="69">
        <v>81</v>
      </c>
      <c r="G240" s="69">
        <v>3.5</v>
      </c>
      <c r="H240" s="69">
        <v>0</v>
      </c>
      <c r="I240" s="69">
        <v>56</v>
      </c>
      <c r="J240" s="69">
        <v>1</v>
      </c>
      <c r="K240" s="69">
        <v>0</v>
      </c>
      <c r="L240" s="69">
        <v>83</v>
      </c>
    </row>
    <row r="241" spans="1:12" ht="12.75">
      <c r="A241" s="69" t="s">
        <v>510</v>
      </c>
      <c r="B241" s="69" t="s">
        <v>849</v>
      </c>
      <c r="C241" s="69" t="s">
        <v>850</v>
      </c>
      <c r="D241" s="69">
        <v>0</v>
      </c>
      <c r="E241" s="69">
        <v>0</v>
      </c>
      <c r="F241" s="69">
        <v>3.2</v>
      </c>
      <c r="G241" s="69">
        <v>0</v>
      </c>
      <c r="H241" s="69">
        <v>0</v>
      </c>
      <c r="I241" s="69">
        <v>0</v>
      </c>
      <c r="J241" s="69">
        <v>0</v>
      </c>
      <c r="K241" s="69">
        <v>0</v>
      </c>
      <c r="L241" s="69">
        <v>0</v>
      </c>
    </row>
    <row r="242" spans="1:12" ht="12.75">
      <c r="A242" s="69" t="s">
        <v>510</v>
      </c>
      <c r="B242" s="69" t="s">
        <v>851</v>
      </c>
      <c r="C242" s="69" t="s">
        <v>852</v>
      </c>
      <c r="D242" s="69">
        <v>0</v>
      </c>
      <c r="E242" s="69">
        <v>0</v>
      </c>
      <c r="F242" s="69">
        <v>0</v>
      </c>
      <c r="G242" s="69">
        <v>0</v>
      </c>
      <c r="H242" s="69">
        <v>0</v>
      </c>
      <c r="I242" s="69">
        <v>0</v>
      </c>
      <c r="J242" s="69">
        <v>56</v>
      </c>
      <c r="K242" s="69">
        <v>0</v>
      </c>
      <c r="L242" s="69">
        <v>0</v>
      </c>
    </row>
    <row r="243" spans="1:12" ht="12.75">
      <c r="A243" s="69" t="s">
        <v>510</v>
      </c>
      <c r="B243" s="69" t="s">
        <v>853</v>
      </c>
      <c r="C243" s="69" t="s">
        <v>854</v>
      </c>
      <c r="D243" s="69">
        <v>0</v>
      </c>
      <c r="E243" s="69">
        <v>0</v>
      </c>
      <c r="F243" s="69">
        <v>0</v>
      </c>
      <c r="G243" s="69">
        <v>0</v>
      </c>
      <c r="H243" s="69">
        <v>0</v>
      </c>
      <c r="I243" s="69">
        <v>0</v>
      </c>
      <c r="J243" s="69">
        <v>0</v>
      </c>
      <c r="K243" s="69">
        <v>0</v>
      </c>
      <c r="L243" s="69">
        <v>16</v>
      </c>
    </row>
    <row r="244" spans="1:12" ht="12.75">
      <c r="A244" s="69" t="s">
        <v>510</v>
      </c>
      <c r="B244" s="69" t="s">
        <v>855</v>
      </c>
      <c r="C244" s="69" t="s">
        <v>856</v>
      </c>
      <c r="D244" s="69">
        <v>0</v>
      </c>
      <c r="E244" s="69">
        <v>0</v>
      </c>
      <c r="F244" s="69">
        <v>0</v>
      </c>
      <c r="G244" s="69">
        <v>0</v>
      </c>
      <c r="H244" s="69">
        <v>0</v>
      </c>
      <c r="I244" s="69">
        <v>0</v>
      </c>
      <c r="J244" s="69">
        <v>14.4</v>
      </c>
      <c r="K244" s="69">
        <v>0</v>
      </c>
      <c r="L244" s="69">
        <v>0</v>
      </c>
    </row>
    <row r="245" spans="1:12" ht="12.75">
      <c r="A245" s="69" t="s">
        <v>512</v>
      </c>
      <c r="B245" s="69" t="s">
        <v>857</v>
      </c>
      <c r="C245" s="69" t="s">
        <v>858</v>
      </c>
      <c r="D245" s="69">
        <v>0</v>
      </c>
      <c r="E245" s="69">
        <v>0</v>
      </c>
      <c r="F245" s="69">
        <v>0</v>
      </c>
      <c r="G245" s="69">
        <v>0</v>
      </c>
      <c r="H245" s="69">
        <v>0</v>
      </c>
      <c r="I245" s="69">
        <v>0</v>
      </c>
      <c r="J245" s="69">
        <v>0.5</v>
      </c>
      <c r="K245" s="69">
        <v>0</v>
      </c>
      <c r="L245" s="69">
        <v>58.8</v>
      </c>
    </row>
    <row r="246" spans="1:12" ht="12.75">
      <c r="A246" s="69" t="s">
        <v>514</v>
      </c>
      <c r="B246" s="69" t="s">
        <v>859</v>
      </c>
      <c r="C246" s="69" t="s">
        <v>860</v>
      </c>
      <c r="D246" s="69">
        <v>0</v>
      </c>
      <c r="E246" s="69">
        <v>0</v>
      </c>
      <c r="F246" s="69">
        <v>60</v>
      </c>
      <c r="G246" s="69">
        <v>0</v>
      </c>
      <c r="H246" s="69">
        <v>0</v>
      </c>
      <c r="I246" s="69">
        <v>0</v>
      </c>
      <c r="J246" s="69">
        <v>0</v>
      </c>
      <c r="K246" s="69">
        <v>0</v>
      </c>
      <c r="L246" s="69">
        <v>0</v>
      </c>
    </row>
    <row r="247" spans="1:12" ht="12.75">
      <c r="A247" s="69" t="s">
        <v>514</v>
      </c>
      <c r="B247" s="69" t="s">
        <v>861</v>
      </c>
      <c r="C247" s="69" t="s">
        <v>862</v>
      </c>
      <c r="D247" s="69">
        <v>0</v>
      </c>
      <c r="E247" s="69">
        <v>0</v>
      </c>
      <c r="F247" s="69">
        <v>0</v>
      </c>
      <c r="G247" s="69">
        <v>0</v>
      </c>
      <c r="H247" s="69">
        <v>0</v>
      </c>
      <c r="I247" s="69">
        <v>0</v>
      </c>
      <c r="J247" s="69">
        <v>54</v>
      </c>
      <c r="K247" s="69">
        <v>0</v>
      </c>
      <c r="L247" s="69">
        <v>0</v>
      </c>
    </row>
    <row r="248" spans="1:12" ht="12.75">
      <c r="A248" s="69" t="s">
        <v>516</v>
      </c>
      <c r="B248" s="69" t="s">
        <v>863</v>
      </c>
      <c r="C248" s="69" t="s">
        <v>864</v>
      </c>
      <c r="D248" s="69">
        <v>0</v>
      </c>
      <c r="E248" s="69">
        <v>0</v>
      </c>
      <c r="F248" s="69">
        <v>0</v>
      </c>
      <c r="G248" s="69">
        <v>0</v>
      </c>
      <c r="H248" s="69">
        <v>0</v>
      </c>
      <c r="I248" s="69">
        <v>0</v>
      </c>
      <c r="J248" s="69">
        <v>184.3</v>
      </c>
      <c r="K248" s="69">
        <v>0</v>
      </c>
      <c r="L248" s="69">
        <v>32.5</v>
      </c>
    </row>
    <row r="249" spans="1:12" ht="12.75">
      <c r="A249" s="69" t="s">
        <v>516</v>
      </c>
      <c r="B249" s="69" t="s">
        <v>865</v>
      </c>
      <c r="C249" s="69" t="s">
        <v>866</v>
      </c>
      <c r="D249" s="69">
        <v>14</v>
      </c>
      <c r="E249" s="69">
        <v>0</v>
      </c>
      <c r="F249" s="69">
        <v>0</v>
      </c>
      <c r="G249" s="69">
        <v>0</v>
      </c>
      <c r="H249" s="69">
        <v>0</v>
      </c>
      <c r="I249" s="69">
        <v>0</v>
      </c>
      <c r="J249" s="69">
        <v>619.3</v>
      </c>
      <c r="K249" s="69">
        <v>0</v>
      </c>
      <c r="L249" s="69">
        <v>5.5</v>
      </c>
    </row>
    <row r="250" spans="1:12" ht="12.75">
      <c r="A250" s="69" t="s">
        <v>516</v>
      </c>
      <c r="B250" s="69" t="s">
        <v>867</v>
      </c>
      <c r="C250" s="69" t="s">
        <v>868</v>
      </c>
      <c r="D250" s="69">
        <v>0</v>
      </c>
      <c r="E250" s="69">
        <v>0</v>
      </c>
      <c r="F250" s="69">
        <v>0</v>
      </c>
      <c r="G250" s="69">
        <v>0</v>
      </c>
      <c r="H250" s="69">
        <v>0</v>
      </c>
      <c r="I250" s="69">
        <v>0</v>
      </c>
      <c r="J250" s="69">
        <v>89</v>
      </c>
      <c r="K250" s="69">
        <v>0</v>
      </c>
      <c r="L250" s="69">
        <v>3.4</v>
      </c>
    </row>
    <row r="251" spans="1:12" ht="12.75">
      <c r="A251" s="69" t="s">
        <v>516</v>
      </c>
      <c r="B251" s="69" t="s">
        <v>869</v>
      </c>
      <c r="C251" s="69" t="s">
        <v>870</v>
      </c>
      <c r="D251" s="69">
        <v>0</v>
      </c>
      <c r="E251" s="69">
        <v>0</v>
      </c>
      <c r="F251" s="69">
        <v>0</v>
      </c>
      <c r="G251" s="69">
        <v>0</v>
      </c>
      <c r="H251" s="69">
        <v>0</v>
      </c>
      <c r="I251" s="69">
        <v>0</v>
      </c>
      <c r="J251" s="69">
        <v>100</v>
      </c>
      <c r="K251" s="69">
        <v>0</v>
      </c>
      <c r="L251" s="69">
        <v>0</v>
      </c>
    </row>
    <row r="252" spans="1:12" ht="12.75">
      <c r="A252" s="69" t="s">
        <v>518</v>
      </c>
      <c r="B252" s="69" t="s">
        <v>871</v>
      </c>
      <c r="C252" s="69" t="s">
        <v>872</v>
      </c>
      <c r="D252" s="69">
        <v>0</v>
      </c>
      <c r="E252" s="69">
        <v>0</v>
      </c>
      <c r="F252" s="69">
        <v>0</v>
      </c>
      <c r="G252" s="69">
        <v>0</v>
      </c>
      <c r="H252" s="69">
        <v>0</v>
      </c>
      <c r="I252" s="69">
        <v>0</v>
      </c>
      <c r="J252" s="69">
        <v>339</v>
      </c>
      <c r="K252" s="69">
        <v>0</v>
      </c>
      <c r="L252" s="69">
        <v>0</v>
      </c>
    </row>
    <row r="253" spans="1:12" ht="12.75">
      <c r="A253" s="69" t="s">
        <v>520</v>
      </c>
      <c r="B253" s="69" t="s">
        <v>873</v>
      </c>
      <c r="C253" s="69" t="s">
        <v>874</v>
      </c>
      <c r="D253" s="69">
        <v>0</v>
      </c>
      <c r="E253" s="69">
        <v>0</v>
      </c>
      <c r="F253" s="69">
        <v>6</v>
      </c>
      <c r="G253" s="69">
        <v>0</v>
      </c>
      <c r="H253" s="69">
        <v>0</v>
      </c>
      <c r="I253" s="69">
        <v>0</v>
      </c>
      <c r="J253" s="69">
        <v>0</v>
      </c>
      <c r="K253" s="69">
        <v>0</v>
      </c>
      <c r="L253" s="69">
        <v>0</v>
      </c>
    </row>
    <row r="254" spans="1:12" ht="12.75">
      <c r="A254" s="69" t="s">
        <v>522</v>
      </c>
      <c r="B254" s="69" t="s">
        <v>875</v>
      </c>
      <c r="C254" s="69" t="s">
        <v>876</v>
      </c>
      <c r="D254" s="69">
        <v>0</v>
      </c>
      <c r="E254" s="69">
        <v>0</v>
      </c>
      <c r="F254" s="69">
        <v>0</v>
      </c>
      <c r="G254" s="69">
        <v>0</v>
      </c>
      <c r="H254" s="69">
        <v>0</v>
      </c>
      <c r="I254" s="69">
        <v>0</v>
      </c>
      <c r="J254" s="69">
        <v>311.5</v>
      </c>
      <c r="K254" s="69">
        <v>0</v>
      </c>
      <c r="L254" s="69">
        <v>0</v>
      </c>
    </row>
    <row r="255" spans="1:12" ht="12.75">
      <c r="A255" s="69" t="s">
        <v>522</v>
      </c>
      <c r="B255" s="69" t="s">
        <v>877</v>
      </c>
      <c r="C255" s="69" t="s">
        <v>878</v>
      </c>
      <c r="D255" s="69">
        <v>0</v>
      </c>
      <c r="E255" s="69">
        <v>0</v>
      </c>
      <c r="F255" s="69">
        <v>0</v>
      </c>
      <c r="G255" s="69">
        <v>0</v>
      </c>
      <c r="H255" s="69">
        <v>0</v>
      </c>
      <c r="I255" s="69">
        <v>0</v>
      </c>
      <c r="J255" s="69">
        <v>8.7</v>
      </c>
      <c r="K255" s="69">
        <v>0</v>
      </c>
      <c r="L255" s="69">
        <v>0</v>
      </c>
    </row>
    <row r="256" spans="1:12" ht="12.75">
      <c r="A256" s="69" t="s">
        <v>522</v>
      </c>
      <c r="B256" s="69" t="s">
        <v>879</v>
      </c>
      <c r="C256" s="69" t="s">
        <v>880</v>
      </c>
      <c r="D256" s="69">
        <v>0</v>
      </c>
      <c r="E256" s="69">
        <v>0</v>
      </c>
      <c r="F256" s="69">
        <v>0</v>
      </c>
      <c r="G256" s="69">
        <v>0</v>
      </c>
      <c r="H256" s="69">
        <v>0</v>
      </c>
      <c r="I256" s="69">
        <v>0</v>
      </c>
      <c r="J256" s="69">
        <v>53.2</v>
      </c>
      <c r="K256" s="69">
        <v>0</v>
      </c>
      <c r="L256" s="69">
        <v>1</v>
      </c>
    </row>
    <row r="257" spans="1:12" ht="12.75">
      <c r="A257" s="69" t="s">
        <v>524</v>
      </c>
      <c r="B257" s="69" t="s">
        <v>881</v>
      </c>
      <c r="C257" s="69" t="s">
        <v>882</v>
      </c>
      <c r="D257" s="69">
        <v>0</v>
      </c>
      <c r="E257" s="69">
        <v>0</v>
      </c>
      <c r="F257" s="69">
        <v>0</v>
      </c>
      <c r="G257" s="69">
        <v>0</v>
      </c>
      <c r="H257" s="69">
        <v>0</v>
      </c>
      <c r="I257" s="69">
        <v>0</v>
      </c>
      <c r="J257" s="69">
        <v>179.5</v>
      </c>
      <c r="K257" s="69">
        <v>0</v>
      </c>
      <c r="L257" s="69">
        <v>124</v>
      </c>
    </row>
    <row r="261" spans="1:3" ht="12.75">
      <c r="A261" s="29" t="s">
        <v>84</v>
      </c>
      <c r="B261" s="10"/>
      <c r="C261" s="10"/>
    </row>
    <row r="262" spans="1:15" ht="12.75">
      <c r="A262" s="96" t="s">
        <v>74</v>
      </c>
      <c r="B262" s="97"/>
      <c r="C262" s="98"/>
      <c r="D262" s="112" t="str">
        <f>D78</f>
        <v>Spring 2004</v>
      </c>
      <c r="E262" s="113"/>
      <c r="F262" s="114"/>
      <c r="G262" s="112" t="str">
        <f>G78</f>
        <v>Summer 1 &amp; 2 2004</v>
      </c>
      <c r="H262" s="113"/>
      <c r="I262" s="114"/>
      <c r="J262" s="112" t="str">
        <f>J78</f>
        <v>Fall 2004</v>
      </c>
      <c r="K262" s="113"/>
      <c r="L262" s="114"/>
      <c r="M262" s="95" t="s">
        <v>883</v>
      </c>
      <c r="N262" s="95"/>
      <c r="O262" s="95"/>
    </row>
    <row r="263" spans="1:15" ht="12.75">
      <c r="A263" s="109"/>
      <c r="B263" s="110"/>
      <c r="C263" s="111"/>
      <c r="D263" s="83"/>
      <c r="E263" s="84"/>
      <c r="F263" s="85"/>
      <c r="G263" s="83"/>
      <c r="H263" s="84"/>
      <c r="I263" s="85"/>
      <c r="J263" s="83"/>
      <c r="K263" s="84"/>
      <c r="L263" s="85"/>
      <c r="M263" s="95"/>
      <c r="N263" s="95"/>
      <c r="O263" s="95"/>
    </row>
    <row r="264" spans="1:15" ht="12.75">
      <c r="A264" s="109"/>
      <c r="B264" s="110"/>
      <c r="C264" s="111"/>
      <c r="D264" s="49" t="s">
        <v>6</v>
      </c>
      <c r="E264" s="48" t="s">
        <v>7</v>
      </c>
      <c r="F264" s="48" t="s">
        <v>8</v>
      </c>
      <c r="G264" s="49" t="s">
        <v>6</v>
      </c>
      <c r="H264" s="48" t="s">
        <v>7</v>
      </c>
      <c r="I264" s="50" t="s">
        <v>8</v>
      </c>
      <c r="J264" s="48" t="s">
        <v>6</v>
      </c>
      <c r="K264" s="48" t="s">
        <v>7</v>
      </c>
      <c r="L264" s="50" t="s">
        <v>8</v>
      </c>
      <c r="M264" s="48" t="s">
        <v>6</v>
      </c>
      <c r="N264" s="48" t="s">
        <v>7</v>
      </c>
      <c r="O264" s="50" t="s">
        <v>8</v>
      </c>
    </row>
    <row r="265" spans="1:15" ht="12.75">
      <c r="A265" s="24" t="s">
        <v>470</v>
      </c>
      <c r="B265" s="24" t="s">
        <v>535</v>
      </c>
      <c r="C265" s="24" t="s">
        <v>536</v>
      </c>
      <c r="D265" s="69">
        <v>19</v>
      </c>
      <c r="E265" s="69">
        <v>0</v>
      </c>
      <c r="F265" s="69">
        <v>44</v>
      </c>
      <c r="G265" s="69">
        <v>0</v>
      </c>
      <c r="H265" s="69">
        <v>0</v>
      </c>
      <c r="I265" s="69">
        <v>0</v>
      </c>
      <c r="J265" s="69">
        <v>10</v>
      </c>
      <c r="K265" s="69">
        <v>0</v>
      </c>
      <c r="L265" s="69">
        <v>16</v>
      </c>
      <c r="M265" s="69">
        <v>0</v>
      </c>
      <c r="N265" s="69">
        <v>0</v>
      </c>
      <c r="O265" s="69">
        <v>0</v>
      </c>
    </row>
    <row r="266" spans="1:15" ht="12.75">
      <c r="A266" s="24" t="s">
        <v>470</v>
      </c>
      <c r="B266" s="24" t="s">
        <v>537</v>
      </c>
      <c r="C266" s="24" t="s">
        <v>538</v>
      </c>
      <c r="D266" s="69">
        <v>0</v>
      </c>
      <c r="E266" s="69">
        <v>0</v>
      </c>
      <c r="F266" s="69">
        <v>119</v>
      </c>
      <c r="G266" s="69">
        <v>0</v>
      </c>
      <c r="H266" s="69">
        <v>0</v>
      </c>
      <c r="I266" s="69">
        <v>53</v>
      </c>
      <c r="J266" s="69">
        <v>0</v>
      </c>
      <c r="K266" s="69">
        <v>0</v>
      </c>
      <c r="L266" s="69">
        <v>111</v>
      </c>
      <c r="M266" s="69">
        <v>0</v>
      </c>
      <c r="N266" s="69">
        <v>0</v>
      </c>
      <c r="O266" s="69">
        <v>0</v>
      </c>
    </row>
    <row r="267" spans="1:15" ht="12.75">
      <c r="A267" s="24" t="s">
        <v>470</v>
      </c>
      <c r="B267" s="24" t="s">
        <v>539</v>
      </c>
      <c r="C267" s="24" t="s">
        <v>540</v>
      </c>
      <c r="D267" s="69">
        <v>0</v>
      </c>
      <c r="E267" s="69">
        <v>0</v>
      </c>
      <c r="F267" s="69">
        <v>3</v>
      </c>
      <c r="G267" s="69">
        <v>0</v>
      </c>
      <c r="H267" s="69">
        <v>0</v>
      </c>
      <c r="I267" s="69">
        <v>0</v>
      </c>
      <c r="J267" s="69">
        <v>0</v>
      </c>
      <c r="K267" s="69">
        <v>0</v>
      </c>
      <c r="L267" s="69">
        <v>42</v>
      </c>
      <c r="M267" s="69">
        <v>0</v>
      </c>
      <c r="N267" s="69">
        <v>0</v>
      </c>
      <c r="O267" s="69">
        <v>0</v>
      </c>
    </row>
    <row r="268" spans="1:15" ht="12.75">
      <c r="A268" s="24" t="s">
        <v>470</v>
      </c>
      <c r="B268" s="24" t="s">
        <v>541</v>
      </c>
      <c r="C268" s="24" t="s">
        <v>542</v>
      </c>
      <c r="D268" s="69">
        <v>0</v>
      </c>
      <c r="E268" s="69">
        <v>0</v>
      </c>
      <c r="F268" s="69">
        <v>38</v>
      </c>
      <c r="G268" s="69">
        <v>0</v>
      </c>
      <c r="H268" s="69">
        <v>0</v>
      </c>
      <c r="I268" s="69">
        <v>76</v>
      </c>
      <c r="J268" s="69">
        <v>0</v>
      </c>
      <c r="K268" s="69">
        <v>0</v>
      </c>
      <c r="L268" s="69">
        <v>118</v>
      </c>
      <c r="M268" s="69">
        <v>54</v>
      </c>
      <c r="N268" s="69">
        <v>0</v>
      </c>
      <c r="O268" s="69">
        <v>0</v>
      </c>
    </row>
    <row r="269" spans="1:15" ht="12.75">
      <c r="A269" s="24" t="s">
        <v>470</v>
      </c>
      <c r="B269" s="24" t="s">
        <v>543</v>
      </c>
      <c r="C269" s="24" t="s">
        <v>544</v>
      </c>
      <c r="D269" s="69">
        <v>3</v>
      </c>
      <c r="E269" s="69">
        <v>0</v>
      </c>
      <c r="F269" s="69">
        <v>128</v>
      </c>
      <c r="G269" s="69">
        <v>0</v>
      </c>
      <c r="H269" s="69">
        <v>0</v>
      </c>
      <c r="I269" s="69">
        <v>45</v>
      </c>
      <c r="J269" s="69">
        <v>6</v>
      </c>
      <c r="K269" s="69">
        <v>0</v>
      </c>
      <c r="L269" s="69">
        <v>77</v>
      </c>
      <c r="M269" s="69">
        <v>0</v>
      </c>
      <c r="N269" s="69">
        <v>0</v>
      </c>
      <c r="O269" s="69">
        <v>0</v>
      </c>
    </row>
    <row r="270" spans="1:15" ht="12.75">
      <c r="A270" s="24" t="s">
        <v>470</v>
      </c>
      <c r="B270" s="24" t="s">
        <v>545</v>
      </c>
      <c r="C270" s="24" t="s">
        <v>546</v>
      </c>
      <c r="D270" s="69">
        <v>12</v>
      </c>
      <c r="E270" s="69">
        <v>0</v>
      </c>
      <c r="F270" s="69">
        <v>100</v>
      </c>
      <c r="G270" s="69">
        <v>0</v>
      </c>
      <c r="H270" s="69">
        <v>0</v>
      </c>
      <c r="I270" s="69">
        <v>16</v>
      </c>
      <c r="J270" s="69">
        <v>0</v>
      </c>
      <c r="K270" s="69">
        <v>0</v>
      </c>
      <c r="L270" s="69">
        <v>100</v>
      </c>
      <c r="M270" s="69">
        <v>0</v>
      </c>
      <c r="N270" s="69">
        <v>0</v>
      </c>
      <c r="O270" s="69">
        <v>0</v>
      </c>
    </row>
    <row r="271" spans="1:15" ht="12.75">
      <c r="A271" s="24" t="s">
        <v>472</v>
      </c>
      <c r="B271" s="24" t="s">
        <v>553</v>
      </c>
      <c r="C271" s="24" t="s">
        <v>554</v>
      </c>
      <c r="D271" s="69">
        <v>0</v>
      </c>
      <c r="E271" s="69">
        <v>0</v>
      </c>
      <c r="F271" s="69">
        <v>-200</v>
      </c>
      <c r="G271" s="69">
        <v>0</v>
      </c>
      <c r="H271" s="69">
        <v>0</v>
      </c>
      <c r="I271" s="69">
        <v>0</v>
      </c>
      <c r="J271" s="69">
        <v>0</v>
      </c>
      <c r="K271" s="69">
        <v>0</v>
      </c>
      <c r="L271" s="69">
        <v>8</v>
      </c>
      <c r="M271" s="69">
        <v>0</v>
      </c>
      <c r="N271" s="69">
        <v>0</v>
      </c>
      <c r="O271" s="69">
        <v>0</v>
      </c>
    </row>
    <row r="272" spans="1:15" ht="12.75">
      <c r="A272" s="24" t="s">
        <v>472</v>
      </c>
      <c r="B272" s="24" t="s">
        <v>563</v>
      </c>
      <c r="C272" s="24" t="s">
        <v>564</v>
      </c>
      <c r="D272" s="69">
        <v>0</v>
      </c>
      <c r="E272" s="69">
        <v>0</v>
      </c>
      <c r="F272" s="69">
        <v>0</v>
      </c>
      <c r="G272" s="69">
        <v>0</v>
      </c>
      <c r="H272" s="69">
        <v>0</v>
      </c>
      <c r="I272" s="69">
        <v>0</v>
      </c>
      <c r="J272" s="69">
        <v>0</v>
      </c>
      <c r="K272" s="69">
        <v>0</v>
      </c>
      <c r="L272" s="69">
        <v>0</v>
      </c>
      <c r="M272" s="69">
        <v>249</v>
      </c>
      <c r="N272" s="69">
        <v>0</v>
      </c>
      <c r="O272" s="69">
        <v>0</v>
      </c>
    </row>
    <row r="273" spans="1:15" ht="12.75">
      <c r="A273" s="24" t="s">
        <v>474</v>
      </c>
      <c r="B273" s="24" t="s">
        <v>569</v>
      </c>
      <c r="C273" s="24" t="s">
        <v>570</v>
      </c>
      <c r="D273" s="69">
        <v>0</v>
      </c>
      <c r="E273" s="69">
        <v>0</v>
      </c>
      <c r="F273" s="69">
        <v>0</v>
      </c>
      <c r="G273" s="69">
        <v>4</v>
      </c>
      <c r="H273" s="69">
        <v>0</v>
      </c>
      <c r="I273" s="69">
        <v>68</v>
      </c>
      <c r="J273" s="69">
        <v>0</v>
      </c>
      <c r="K273" s="69">
        <v>0</v>
      </c>
      <c r="L273" s="69">
        <v>0</v>
      </c>
      <c r="M273" s="69">
        <v>0</v>
      </c>
      <c r="N273" s="69">
        <v>0</v>
      </c>
      <c r="O273" s="69">
        <v>0</v>
      </c>
    </row>
    <row r="274" spans="1:15" ht="12.75">
      <c r="A274" s="24" t="s">
        <v>474</v>
      </c>
      <c r="B274" s="24" t="s">
        <v>575</v>
      </c>
      <c r="C274" s="24" t="s">
        <v>576</v>
      </c>
      <c r="D274" s="69">
        <v>0</v>
      </c>
      <c r="E274" s="69">
        <v>0</v>
      </c>
      <c r="F274" s="69">
        <v>231</v>
      </c>
      <c r="G274" s="69">
        <v>0</v>
      </c>
      <c r="H274" s="69">
        <v>0</v>
      </c>
      <c r="I274" s="69">
        <v>88</v>
      </c>
      <c r="J274" s="69">
        <v>0</v>
      </c>
      <c r="K274" s="69">
        <v>0</v>
      </c>
      <c r="L274" s="69">
        <v>64</v>
      </c>
      <c r="M274" s="69">
        <v>0</v>
      </c>
      <c r="N274" s="69">
        <v>0</v>
      </c>
      <c r="O274" s="69">
        <v>0</v>
      </c>
    </row>
    <row r="275" spans="1:15" ht="12.75">
      <c r="A275" s="24" t="s">
        <v>474</v>
      </c>
      <c r="B275" s="24" t="s">
        <v>577</v>
      </c>
      <c r="C275" s="24" t="s">
        <v>578</v>
      </c>
      <c r="D275" s="69">
        <v>0</v>
      </c>
      <c r="E275" s="69">
        <v>0</v>
      </c>
      <c r="F275" s="69">
        <v>194</v>
      </c>
      <c r="G275" s="69">
        <v>0</v>
      </c>
      <c r="H275" s="69">
        <v>0</v>
      </c>
      <c r="I275" s="69">
        <v>89</v>
      </c>
      <c r="J275" s="69">
        <v>0</v>
      </c>
      <c r="K275" s="69">
        <v>0</v>
      </c>
      <c r="L275" s="69">
        <v>112</v>
      </c>
      <c r="M275" s="69">
        <v>0</v>
      </c>
      <c r="N275" s="69">
        <v>0</v>
      </c>
      <c r="O275" s="69">
        <v>0</v>
      </c>
    </row>
    <row r="276" spans="1:15" ht="12.75">
      <c r="A276" s="24" t="s">
        <v>474</v>
      </c>
      <c r="B276" s="24" t="s">
        <v>579</v>
      </c>
      <c r="C276" s="24" t="s">
        <v>580</v>
      </c>
      <c r="D276" s="69">
        <v>8</v>
      </c>
      <c r="E276" s="69">
        <v>0</v>
      </c>
      <c r="F276" s="69">
        <v>178</v>
      </c>
      <c r="G276" s="69">
        <v>3</v>
      </c>
      <c r="H276" s="69">
        <v>0</v>
      </c>
      <c r="I276" s="69">
        <v>606</v>
      </c>
      <c r="J276" s="69">
        <v>0</v>
      </c>
      <c r="K276" s="69">
        <v>0</v>
      </c>
      <c r="L276" s="69">
        <v>84</v>
      </c>
      <c r="M276" s="69">
        <v>64</v>
      </c>
      <c r="N276" s="69">
        <v>0</v>
      </c>
      <c r="O276" s="69">
        <v>0</v>
      </c>
    </row>
    <row r="277" spans="1:15" ht="12.75">
      <c r="A277" s="24" t="s">
        <v>474</v>
      </c>
      <c r="B277" s="24" t="s">
        <v>581</v>
      </c>
      <c r="C277" s="24" t="s">
        <v>582</v>
      </c>
      <c r="D277" s="69">
        <v>2</v>
      </c>
      <c r="E277" s="69">
        <v>0</v>
      </c>
      <c r="F277" s="69">
        <v>38</v>
      </c>
      <c r="G277" s="69">
        <v>0</v>
      </c>
      <c r="H277" s="69">
        <v>0</v>
      </c>
      <c r="I277" s="69">
        <v>265</v>
      </c>
      <c r="J277" s="69">
        <v>0</v>
      </c>
      <c r="K277" s="69">
        <v>0</v>
      </c>
      <c r="L277" s="69">
        <v>120</v>
      </c>
      <c r="M277" s="69">
        <v>0</v>
      </c>
      <c r="N277" s="69">
        <v>0</v>
      </c>
      <c r="O277" s="69">
        <v>0</v>
      </c>
    </row>
    <row r="278" spans="1:15" ht="12.75">
      <c r="A278" s="24" t="s">
        <v>474</v>
      </c>
      <c r="B278" s="24" t="s">
        <v>583</v>
      </c>
      <c r="C278" s="24" t="s">
        <v>584</v>
      </c>
      <c r="D278" s="69">
        <v>0</v>
      </c>
      <c r="E278" s="69">
        <v>0</v>
      </c>
      <c r="F278" s="69">
        <v>316</v>
      </c>
      <c r="G278" s="69">
        <v>0</v>
      </c>
      <c r="H278" s="69">
        <v>0</v>
      </c>
      <c r="I278" s="69">
        <v>106</v>
      </c>
      <c r="J278" s="69">
        <v>0</v>
      </c>
      <c r="K278" s="69">
        <v>0</v>
      </c>
      <c r="L278" s="69">
        <v>180</v>
      </c>
      <c r="M278" s="69">
        <v>0</v>
      </c>
      <c r="N278" s="69">
        <v>0</v>
      </c>
      <c r="O278" s="69">
        <v>0</v>
      </c>
    </row>
    <row r="279" spans="1:15" ht="12.75">
      <c r="A279" s="24" t="s">
        <v>474</v>
      </c>
      <c r="B279" s="24" t="s">
        <v>585</v>
      </c>
      <c r="C279" s="24" t="s">
        <v>586</v>
      </c>
      <c r="D279" s="69">
        <v>0</v>
      </c>
      <c r="E279" s="69">
        <v>0</v>
      </c>
      <c r="F279" s="69">
        <v>404</v>
      </c>
      <c r="G279" s="69">
        <v>0</v>
      </c>
      <c r="H279" s="69">
        <v>0</v>
      </c>
      <c r="I279" s="69">
        <v>102</v>
      </c>
      <c r="J279" s="69">
        <v>0</v>
      </c>
      <c r="K279" s="69">
        <v>0</v>
      </c>
      <c r="L279" s="69">
        <v>732</v>
      </c>
      <c r="M279" s="69">
        <v>0</v>
      </c>
      <c r="N279" s="69">
        <v>0</v>
      </c>
      <c r="O279" s="69">
        <v>0</v>
      </c>
    </row>
    <row r="280" spans="1:15" ht="12.75">
      <c r="A280" s="24" t="s">
        <v>476</v>
      </c>
      <c r="B280" s="24" t="s">
        <v>591</v>
      </c>
      <c r="C280" s="24" t="s">
        <v>592</v>
      </c>
      <c r="D280" s="69">
        <v>1</v>
      </c>
      <c r="E280" s="69">
        <v>0</v>
      </c>
      <c r="F280" s="69">
        <v>13</v>
      </c>
      <c r="G280" s="69">
        <v>0</v>
      </c>
      <c r="H280" s="69">
        <v>0</v>
      </c>
      <c r="I280" s="69">
        <v>18</v>
      </c>
      <c r="J280" s="69">
        <v>0</v>
      </c>
      <c r="K280" s="69">
        <v>0</v>
      </c>
      <c r="L280" s="69">
        <v>12</v>
      </c>
      <c r="M280" s="69">
        <v>0</v>
      </c>
      <c r="N280" s="69">
        <v>0</v>
      </c>
      <c r="O280" s="69">
        <v>0</v>
      </c>
    </row>
    <row r="281" spans="1:15" ht="12.75">
      <c r="A281" s="24" t="s">
        <v>476</v>
      </c>
      <c r="B281" s="24" t="s">
        <v>595</v>
      </c>
      <c r="C281" s="24" t="s">
        <v>596</v>
      </c>
      <c r="D281" s="69">
        <v>0</v>
      </c>
      <c r="E281" s="69">
        <v>0</v>
      </c>
      <c r="F281" s="69">
        <v>5</v>
      </c>
      <c r="G281" s="69">
        <v>0</v>
      </c>
      <c r="H281" s="69">
        <v>0</v>
      </c>
      <c r="I281" s="69">
        <v>0</v>
      </c>
      <c r="J281" s="69">
        <v>0</v>
      </c>
      <c r="K281" s="69">
        <v>0</v>
      </c>
      <c r="L281" s="69">
        <v>0</v>
      </c>
      <c r="M281" s="69">
        <v>12</v>
      </c>
      <c r="N281" s="69">
        <v>0</v>
      </c>
      <c r="O281" s="69">
        <v>0</v>
      </c>
    </row>
    <row r="282" spans="1:15" ht="12.75">
      <c r="A282" s="24" t="s">
        <v>476</v>
      </c>
      <c r="B282" s="24" t="s">
        <v>599</v>
      </c>
      <c r="C282" s="24" t="s">
        <v>600</v>
      </c>
      <c r="D282" s="69">
        <v>0</v>
      </c>
      <c r="E282" s="69">
        <v>0</v>
      </c>
      <c r="F282" s="69">
        <v>0</v>
      </c>
      <c r="G282" s="69">
        <v>0</v>
      </c>
      <c r="H282" s="69">
        <v>0</v>
      </c>
      <c r="I282" s="69">
        <v>0</v>
      </c>
      <c r="J282" s="69">
        <v>0</v>
      </c>
      <c r="K282" s="69">
        <v>0</v>
      </c>
      <c r="L282" s="69">
        <v>3</v>
      </c>
      <c r="M282" s="69">
        <v>0</v>
      </c>
      <c r="N282" s="69">
        <v>0</v>
      </c>
      <c r="O282" s="69">
        <v>0</v>
      </c>
    </row>
    <row r="283" spans="1:15" ht="12.75">
      <c r="A283" s="24" t="s">
        <v>476</v>
      </c>
      <c r="B283" s="24" t="s">
        <v>603</v>
      </c>
      <c r="C283" s="24" t="s">
        <v>604</v>
      </c>
      <c r="D283" s="69">
        <v>7</v>
      </c>
      <c r="E283" s="69">
        <v>0</v>
      </c>
      <c r="F283" s="69">
        <v>131</v>
      </c>
      <c r="G283" s="69">
        <v>0</v>
      </c>
      <c r="H283" s="69">
        <v>0</v>
      </c>
      <c r="I283" s="69">
        <v>0</v>
      </c>
      <c r="J283" s="69">
        <v>0</v>
      </c>
      <c r="K283" s="69">
        <v>0</v>
      </c>
      <c r="L283" s="69">
        <v>108</v>
      </c>
      <c r="M283" s="69">
        <v>0</v>
      </c>
      <c r="N283" s="69">
        <v>0</v>
      </c>
      <c r="O283" s="69">
        <v>0</v>
      </c>
    </row>
    <row r="284" spans="1:15" ht="12.75">
      <c r="A284" s="24" t="s">
        <v>476</v>
      </c>
      <c r="B284" s="24" t="s">
        <v>605</v>
      </c>
      <c r="C284" s="24" t="s">
        <v>606</v>
      </c>
      <c r="D284" s="69">
        <v>6</v>
      </c>
      <c r="E284" s="69">
        <v>0</v>
      </c>
      <c r="F284" s="69">
        <v>393</v>
      </c>
      <c r="G284" s="69">
        <v>6</v>
      </c>
      <c r="H284" s="69">
        <v>0</v>
      </c>
      <c r="I284" s="69">
        <v>131</v>
      </c>
      <c r="J284" s="69">
        <v>3</v>
      </c>
      <c r="K284" s="69">
        <v>0</v>
      </c>
      <c r="L284" s="69">
        <v>484</v>
      </c>
      <c r="M284" s="69">
        <v>0</v>
      </c>
      <c r="N284" s="69">
        <v>0</v>
      </c>
      <c r="O284" s="69">
        <v>0</v>
      </c>
    </row>
    <row r="285" spans="1:15" ht="12.75">
      <c r="A285" s="24" t="s">
        <v>476</v>
      </c>
      <c r="B285" s="24" t="s">
        <v>611</v>
      </c>
      <c r="C285" s="24" t="s">
        <v>612</v>
      </c>
      <c r="D285" s="69">
        <v>0</v>
      </c>
      <c r="E285" s="69">
        <v>0</v>
      </c>
      <c r="F285" s="69">
        <v>69</v>
      </c>
      <c r="G285" s="69">
        <v>0</v>
      </c>
      <c r="H285" s="69">
        <v>0</v>
      </c>
      <c r="I285" s="69">
        <v>0</v>
      </c>
      <c r="J285" s="69">
        <v>0</v>
      </c>
      <c r="K285" s="69">
        <v>0</v>
      </c>
      <c r="L285" s="69">
        <v>101</v>
      </c>
      <c r="M285" s="69">
        <v>0</v>
      </c>
      <c r="N285" s="69">
        <v>0</v>
      </c>
      <c r="O285" s="69">
        <v>0</v>
      </c>
    </row>
    <row r="286" spans="1:15" ht="12.75">
      <c r="A286" s="24" t="s">
        <v>476</v>
      </c>
      <c r="B286" s="24" t="s">
        <v>615</v>
      </c>
      <c r="C286" s="24" t="s">
        <v>616</v>
      </c>
      <c r="D286" s="69">
        <v>3</v>
      </c>
      <c r="E286" s="69">
        <v>0</v>
      </c>
      <c r="F286" s="69">
        <v>184</v>
      </c>
      <c r="G286" s="69">
        <v>0</v>
      </c>
      <c r="H286" s="69">
        <v>0</v>
      </c>
      <c r="I286" s="69">
        <v>0</v>
      </c>
      <c r="J286" s="69">
        <v>3</v>
      </c>
      <c r="K286" s="69">
        <v>0</v>
      </c>
      <c r="L286" s="69">
        <v>39</v>
      </c>
      <c r="M286" s="69">
        <v>0</v>
      </c>
      <c r="N286" s="69">
        <v>0</v>
      </c>
      <c r="O286" s="69">
        <v>0</v>
      </c>
    </row>
    <row r="287" spans="1:15" ht="12.75">
      <c r="A287" s="24" t="s">
        <v>478</v>
      </c>
      <c r="B287" s="24" t="s">
        <v>625</v>
      </c>
      <c r="C287" s="24" t="s">
        <v>626</v>
      </c>
      <c r="D287" s="69">
        <v>0</v>
      </c>
      <c r="E287" s="69">
        <v>0</v>
      </c>
      <c r="F287" s="69">
        <v>4</v>
      </c>
      <c r="G287" s="69">
        <v>0</v>
      </c>
      <c r="H287" s="69">
        <v>0</v>
      </c>
      <c r="I287" s="69">
        <v>14</v>
      </c>
      <c r="J287" s="69">
        <v>0</v>
      </c>
      <c r="K287" s="69">
        <v>0</v>
      </c>
      <c r="L287" s="69">
        <v>0</v>
      </c>
      <c r="M287" s="69">
        <v>0</v>
      </c>
      <c r="N287" s="69">
        <v>0</v>
      </c>
      <c r="O287" s="69">
        <v>0</v>
      </c>
    </row>
    <row r="288" spans="1:15" ht="12.75">
      <c r="A288" s="24" t="s">
        <v>478</v>
      </c>
      <c r="B288" s="24" t="s">
        <v>627</v>
      </c>
      <c r="C288" s="24" t="s">
        <v>628</v>
      </c>
      <c r="D288" s="69">
        <v>0</v>
      </c>
      <c r="E288" s="69">
        <v>0</v>
      </c>
      <c r="F288" s="69">
        <v>44</v>
      </c>
      <c r="G288" s="69">
        <v>0</v>
      </c>
      <c r="H288" s="69">
        <v>0</v>
      </c>
      <c r="I288" s="69">
        <v>44</v>
      </c>
      <c r="J288" s="69">
        <v>0</v>
      </c>
      <c r="K288" s="69">
        <v>0</v>
      </c>
      <c r="L288" s="69">
        <v>38</v>
      </c>
      <c r="M288" s="69">
        <v>62</v>
      </c>
      <c r="N288" s="69">
        <v>0</v>
      </c>
      <c r="O288" s="69">
        <v>0</v>
      </c>
    </row>
    <row r="289" spans="1:15" ht="12.75">
      <c r="A289" s="24" t="s">
        <v>478</v>
      </c>
      <c r="B289" s="24" t="s">
        <v>639</v>
      </c>
      <c r="C289" s="24" t="s">
        <v>640</v>
      </c>
      <c r="D289" s="69">
        <v>2</v>
      </c>
      <c r="E289" s="69">
        <v>0</v>
      </c>
      <c r="F289" s="69">
        <v>0</v>
      </c>
      <c r="G289" s="69">
        <v>0</v>
      </c>
      <c r="H289" s="69">
        <v>0</v>
      </c>
      <c r="I289" s="69">
        <v>0</v>
      </c>
      <c r="J289" s="69">
        <v>0</v>
      </c>
      <c r="K289" s="69">
        <v>0</v>
      </c>
      <c r="L289" s="69">
        <v>0</v>
      </c>
      <c r="M289" s="69">
        <v>0</v>
      </c>
      <c r="N289" s="69">
        <v>0</v>
      </c>
      <c r="O289" s="69">
        <v>0</v>
      </c>
    </row>
    <row r="290" spans="1:15" ht="12.75">
      <c r="A290" s="24" t="s">
        <v>480</v>
      </c>
      <c r="B290" s="24" t="s">
        <v>655</v>
      </c>
      <c r="C290" s="24" t="s">
        <v>656</v>
      </c>
      <c r="D290" s="69">
        <v>0</v>
      </c>
      <c r="E290" s="69">
        <v>0</v>
      </c>
      <c r="F290" s="69">
        <v>2</v>
      </c>
      <c r="G290" s="69">
        <v>0</v>
      </c>
      <c r="H290" s="69">
        <v>0</v>
      </c>
      <c r="I290" s="69">
        <v>0</v>
      </c>
      <c r="J290" s="69">
        <v>0</v>
      </c>
      <c r="K290" s="69">
        <v>0</v>
      </c>
      <c r="L290" s="69">
        <v>0</v>
      </c>
      <c r="M290" s="69">
        <v>0</v>
      </c>
      <c r="N290" s="69">
        <v>0</v>
      </c>
      <c r="O290" s="69">
        <v>0</v>
      </c>
    </row>
    <row r="291" spans="1:15" ht="12.75">
      <c r="A291" s="24" t="s">
        <v>482</v>
      </c>
      <c r="B291" s="24" t="s">
        <v>659</v>
      </c>
      <c r="C291" s="24" t="s">
        <v>660</v>
      </c>
      <c r="D291" s="69">
        <v>0</v>
      </c>
      <c r="E291" s="69">
        <v>0</v>
      </c>
      <c r="F291" s="69">
        <v>27</v>
      </c>
      <c r="G291" s="69">
        <v>0</v>
      </c>
      <c r="H291" s="69">
        <v>0</v>
      </c>
      <c r="I291" s="69">
        <v>80</v>
      </c>
      <c r="J291" s="69">
        <v>0</v>
      </c>
      <c r="K291" s="69">
        <v>0</v>
      </c>
      <c r="L291" s="69">
        <v>18</v>
      </c>
      <c r="M291" s="69">
        <v>0</v>
      </c>
      <c r="N291" s="69">
        <v>0</v>
      </c>
      <c r="O291" s="69">
        <v>0</v>
      </c>
    </row>
    <row r="292" spans="1:15" ht="12.75">
      <c r="A292" s="24" t="s">
        <v>484</v>
      </c>
      <c r="B292" s="24" t="s">
        <v>663</v>
      </c>
      <c r="C292" s="24" t="s">
        <v>664</v>
      </c>
      <c r="D292" s="69">
        <v>0</v>
      </c>
      <c r="E292" s="69">
        <v>0</v>
      </c>
      <c r="F292" s="69">
        <v>0</v>
      </c>
      <c r="G292" s="69">
        <v>12</v>
      </c>
      <c r="H292" s="69">
        <v>0</v>
      </c>
      <c r="I292" s="69">
        <v>0</v>
      </c>
      <c r="J292" s="69">
        <v>0</v>
      </c>
      <c r="K292" s="69">
        <v>0</v>
      </c>
      <c r="L292" s="69">
        <v>0</v>
      </c>
      <c r="M292" s="69">
        <v>629</v>
      </c>
      <c r="N292" s="69">
        <v>0</v>
      </c>
      <c r="O292" s="69">
        <v>0</v>
      </c>
    </row>
    <row r="293" spans="1:15" ht="12.75">
      <c r="A293" s="24" t="s">
        <v>484</v>
      </c>
      <c r="B293" s="24" t="s">
        <v>667</v>
      </c>
      <c r="C293" s="24" t="s">
        <v>668</v>
      </c>
      <c r="D293" s="69">
        <v>133</v>
      </c>
      <c r="E293" s="69">
        <v>0</v>
      </c>
      <c r="F293" s="69">
        <v>64</v>
      </c>
      <c r="G293" s="69">
        <v>210</v>
      </c>
      <c r="H293" s="69">
        <v>0</v>
      </c>
      <c r="I293" s="69">
        <v>81</v>
      </c>
      <c r="J293" s="69">
        <v>3</v>
      </c>
      <c r="K293" s="69">
        <v>0</v>
      </c>
      <c r="L293" s="69">
        <v>63</v>
      </c>
      <c r="M293" s="69">
        <v>335</v>
      </c>
      <c r="N293" s="69">
        <v>0</v>
      </c>
      <c r="O293" s="69">
        <v>0</v>
      </c>
    </row>
    <row r="294" spans="1:15" ht="12.75">
      <c r="A294" s="24" t="s">
        <v>484</v>
      </c>
      <c r="B294" s="24" t="s">
        <v>669</v>
      </c>
      <c r="C294" s="24" t="s">
        <v>670</v>
      </c>
      <c r="D294" s="69">
        <v>0</v>
      </c>
      <c r="E294" s="69">
        <v>0</v>
      </c>
      <c r="F294" s="69">
        <v>4</v>
      </c>
      <c r="G294" s="69">
        <v>0</v>
      </c>
      <c r="H294" s="69">
        <v>0</v>
      </c>
      <c r="I294" s="69">
        <v>0</v>
      </c>
      <c r="J294" s="69">
        <v>0</v>
      </c>
      <c r="K294" s="69">
        <v>0</v>
      </c>
      <c r="L294" s="69">
        <v>0</v>
      </c>
      <c r="M294" s="69">
        <v>0</v>
      </c>
      <c r="N294" s="69">
        <v>0</v>
      </c>
      <c r="O294" s="69">
        <v>0</v>
      </c>
    </row>
    <row r="295" spans="1:15" ht="12.75">
      <c r="A295" s="24" t="s">
        <v>484</v>
      </c>
      <c r="B295" s="24" t="s">
        <v>673</v>
      </c>
      <c r="C295" s="24" t="s">
        <v>674</v>
      </c>
      <c r="D295" s="69">
        <v>4</v>
      </c>
      <c r="E295" s="69">
        <v>0</v>
      </c>
      <c r="F295" s="69">
        <v>4</v>
      </c>
      <c r="G295" s="69">
        <v>4</v>
      </c>
      <c r="H295" s="69">
        <v>0</v>
      </c>
      <c r="I295" s="69">
        <v>0</v>
      </c>
      <c r="J295" s="69">
        <v>0</v>
      </c>
      <c r="K295" s="69">
        <v>0</v>
      </c>
      <c r="L295" s="69">
        <v>0</v>
      </c>
      <c r="M295" s="69">
        <v>303</v>
      </c>
      <c r="N295" s="69">
        <v>0</v>
      </c>
      <c r="O295" s="69">
        <v>0</v>
      </c>
    </row>
    <row r="296" spans="1:15" ht="12.75">
      <c r="A296" s="24" t="s">
        <v>484</v>
      </c>
      <c r="B296" s="24" t="s">
        <v>677</v>
      </c>
      <c r="C296" s="24" t="s">
        <v>678</v>
      </c>
      <c r="D296" s="69">
        <v>0</v>
      </c>
      <c r="E296" s="69">
        <v>0</v>
      </c>
      <c r="F296" s="69">
        <v>4</v>
      </c>
      <c r="G296" s="69">
        <v>0</v>
      </c>
      <c r="H296" s="69">
        <v>0</v>
      </c>
      <c r="I296" s="69">
        <v>0</v>
      </c>
      <c r="J296" s="69">
        <v>0</v>
      </c>
      <c r="K296" s="69">
        <v>0</v>
      </c>
      <c r="L296" s="69">
        <v>0</v>
      </c>
      <c r="M296" s="69">
        <v>360</v>
      </c>
      <c r="N296" s="69">
        <v>0</v>
      </c>
      <c r="O296" s="69">
        <v>0</v>
      </c>
    </row>
    <row r="297" spans="1:15" ht="12.75">
      <c r="A297" s="24" t="s">
        <v>484</v>
      </c>
      <c r="B297" s="24" t="s">
        <v>685</v>
      </c>
      <c r="C297" s="24" t="s">
        <v>686</v>
      </c>
      <c r="D297" s="69">
        <v>3</v>
      </c>
      <c r="E297" s="69">
        <v>0</v>
      </c>
      <c r="F297" s="69">
        <v>45</v>
      </c>
      <c r="G297" s="69">
        <v>0</v>
      </c>
      <c r="H297" s="69">
        <v>0</v>
      </c>
      <c r="I297" s="69">
        <v>0</v>
      </c>
      <c r="J297" s="69">
        <v>0</v>
      </c>
      <c r="K297" s="69">
        <v>0</v>
      </c>
      <c r="L297" s="69">
        <v>0</v>
      </c>
      <c r="M297" s="69">
        <v>0</v>
      </c>
      <c r="N297" s="69">
        <v>0</v>
      </c>
      <c r="O297" s="69">
        <v>0</v>
      </c>
    </row>
    <row r="298" spans="1:15" ht="12.75">
      <c r="A298" s="24" t="s">
        <v>484</v>
      </c>
      <c r="B298" s="24" t="s">
        <v>691</v>
      </c>
      <c r="C298" s="24" t="s">
        <v>692</v>
      </c>
      <c r="D298" s="69">
        <v>0</v>
      </c>
      <c r="E298" s="69">
        <v>0</v>
      </c>
      <c r="F298" s="69">
        <v>152</v>
      </c>
      <c r="G298" s="69">
        <v>0</v>
      </c>
      <c r="H298" s="69">
        <v>0</v>
      </c>
      <c r="I298" s="69">
        <v>12</v>
      </c>
      <c r="J298" s="69">
        <v>0</v>
      </c>
      <c r="K298" s="69">
        <v>0</v>
      </c>
      <c r="L298" s="69">
        <v>0</v>
      </c>
      <c r="M298" s="69">
        <v>0</v>
      </c>
      <c r="N298" s="69">
        <v>0</v>
      </c>
      <c r="O298" s="69">
        <v>0</v>
      </c>
    </row>
    <row r="299" spans="1:15" ht="12.75">
      <c r="A299" s="24" t="s">
        <v>484</v>
      </c>
      <c r="B299" s="24" t="s">
        <v>693</v>
      </c>
      <c r="C299" s="24" t="s">
        <v>694</v>
      </c>
      <c r="D299" s="69">
        <v>0</v>
      </c>
      <c r="E299" s="69">
        <v>0</v>
      </c>
      <c r="F299" s="69">
        <v>5</v>
      </c>
      <c r="G299" s="69">
        <v>0</v>
      </c>
      <c r="H299" s="69">
        <v>0</v>
      </c>
      <c r="I299" s="69">
        <v>0</v>
      </c>
      <c r="J299" s="69">
        <v>0</v>
      </c>
      <c r="K299" s="69">
        <v>0</v>
      </c>
      <c r="L299" s="69">
        <v>0</v>
      </c>
      <c r="M299" s="69">
        <v>0</v>
      </c>
      <c r="N299" s="69">
        <v>0</v>
      </c>
      <c r="O299" s="69">
        <v>0</v>
      </c>
    </row>
    <row r="300" spans="1:15" ht="12.75">
      <c r="A300" s="24" t="s">
        <v>484</v>
      </c>
      <c r="B300" s="24" t="s">
        <v>695</v>
      </c>
      <c r="C300" s="24" t="s">
        <v>696</v>
      </c>
      <c r="D300" s="69">
        <v>0</v>
      </c>
      <c r="E300" s="69">
        <v>0</v>
      </c>
      <c r="F300" s="69">
        <v>2</v>
      </c>
      <c r="G300" s="69">
        <v>0</v>
      </c>
      <c r="H300" s="69">
        <v>0</v>
      </c>
      <c r="I300" s="69">
        <v>0</v>
      </c>
      <c r="J300" s="69">
        <v>0</v>
      </c>
      <c r="K300" s="69">
        <v>0</v>
      </c>
      <c r="L300" s="69">
        <v>0</v>
      </c>
      <c r="M300" s="69">
        <v>0</v>
      </c>
      <c r="N300" s="69">
        <v>0</v>
      </c>
      <c r="O300" s="69">
        <v>0</v>
      </c>
    </row>
    <row r="301" spans="1:15" ht="12.75">
      <c r="A301" s="24" t="s">
        <v>484</v>
      </c>
      <c r="B301" s="24" t="s">
        <v>701</v>
      </c>
      <c r="C301" s="24" t="s">
        <v>702</v>
      </c>
      <c r="D301" s="69">
        <v>0</v>
      </c>
      <c r="E301" s="69">
        <v>0</v>
      </c>
      <c r="F301" s="69">
        <v>0</v>
      </c>
      <c r="G301" s="69">
        <v>0</v>
      </c>
      <c r="H301" s="69">
        <v>0</v>
      </c>
      <c r="I301" s="69">
        <v>0</v>
      </c>
      <c r="J301" s="69">
        <v>0</v>
      </c>
      <c r="K301" s="69">
        <v>0</v>
      </c>
      <c r="L301" s="69">
        <v>0</v>
      </c>
      <c r="M301" s="69">
        <v>522</v>
      </c>
      <c r="N301" s="69">
        <v>0</v>
      </c>
      <c r="O301" s="69">
        <v>0</v>
      </c>
    </row>
    <row r="302" spans="1:15" ht="12.75">
      <c r="A302" s="24" t="s">
        <v>484</v>
      </c>
      <c r="B302" s="24" t="s">
        <v>709</v>
      </c>
      <c r="C302" s="24" t="s">
        <v>710</v>
      </c>
      <c r="D302" s="69">
        <v>0</v>
      </c>
      <c r="E302" s="69">
        <v>0</v>
      </c>
      <c r="F302" s="69">
        <v>8</v>
      </c>
      <c r="G302" s="69">
        <v>0</v>
      </c>
      <c r="H302" s="69">
        <v>0</v>
      </c>
      <c r="I302" s="69">
        <v>0</v>
      </c>
      <c r="J302" s="69">
        <v>0</v>
      </c>
      <c r="K302" s="69">
        <v>0</v>
      </c>
      <c r="L302" s="69">
        <v>0</v>
      </c>
      <c r="M302" s="69">
        <v>870</v>
      </c>
      <c r="N302" s="69">
        <v>0</v>
      </c>
      <c r="O302" s="69">
        <v>0</v>
      </c>
    </row>
    <row r="303" spans="1:15" ht="12.75">
      <c r="A303" s="24" t="s">
        <v>484</v>
      </c>
      <c r="B303" s="24" t="s">
        <v>713</v>
      </c>
      <c r="C303" s="24" t="s">
        <v>714</v>
      </c>
      <c r="D303" s="69">
        <v>0</v>
      </c>
      <c r="E303" s="69">
        <v>0</v>
      </c>
      <c r="F303" s="69">
        <v>0</v>
      </c>
      <c r="G303" s="69">
        <v>0</v>
      </c>
      <c r="H303" s="69">
        <v>0</v>
      </c>
      <c r="I303" s="69">
        <v>0</v>
      </c>
      <c r="J303" s="69">
        <v>0</v>
      </c>
      <c r="K303" s="69">
        <v>0</v>
      </c>
      <c r="L303" s="69">
        <v>0</v>
      </c>
      <c r="M303" s="69">
        <v>228</v>
      </c>
      <c r="N303" s="69">
        <v>0</v>
      </c>
      <c r="O303" s="69">
        <v>0</v>
      </c>
    </row>
    <row r="304" spans="1:15" ht="12.75">
      <c r="A304" s="24" t="s">
        <v>484</v>
      </c>
      <c r="B304" s="24" t="s">
        <v>717</v>
      </c>
      <c r="C304" s="24" t="s">
        <v>718</v>
      </c>
      <c r="D304" s="69">
        <v>0</v>
      </c>
      <c r="E304" s="69">
        <v>0</v>
      </c>
      <c r="F304" s="69">
        <v>0</v>
      </c>
      <c r="G304" s="69">
        <v>0</v>
      </c>
      <c r="H304" s="69">
        <v>0</v>
      </c>
      <c r="I304" s="69">
        <v>4</v>
      </c>
      <c r="J304" s="69">
        <v>0</v>
      </c>
      <c r="K304" s="69">
        <v>0</v>
      </c>
      <c r="L304" s="69">
        <v>0</v>
      </c>
      <c r="M304" s="69">
        <v>0</v>
      </c>
      <c r="N304" s="69">
        <v>0</v>
      </c>
      <c r="O304" s="69">
        <v>0</v>
      </c>
    </row>
    <row r="305" spans="1:15" ht="12.75">
      <c r="A305" s="24" t="s">
        <v>484</v>
      </c>
      <c r="B305" s="24" t="s">
        <v>735</v>
      </c>
      <c r="C305" s="24" t="s">
        <v>736</v>
      </c>
      <c r="D305" s="69">
        <v>0</v>
      </c>
      <c r="E305" s="69">
        <v>0</v>
      </c>
      <c r="F305" s="69">
        <v>8</v>
      </c>
      <c r="G305" s="69">
        <v>0</v>
      </c>
      <c r="H305" s="69">
        <v>0</v>
      </c>
      <c r="I305" s="69">
        <v>0</v>
      </c>
      <c r="J305" s="69">
        <v>0</v>
      </c>
      <c r="K305" s="69">
        <v>0</v>
      </c>
      <c r="L305" s="69">
        <v>0</v>
      </c>
      <c r="M305" s="69">
        <v>0</v>
      </c>
      <c r="N305" s="69">
        <v>0</v>
      </c>
      <c r="O305" s="69">
        <v>0</v>
      </c>
    </row>
    <row r="306" spans="1:15" ht="12.75">
      <c r="A306" s="24" t="s">
        <v>484</v>
      </c>
      <c r="B306" s="24" t="s">
        <v>739</v>
      </c>
      <c r="C306" s="24" t="s">
        <v>740</v>
      </c>
      <c r="D306" s="69">
        <v>0</v>
      </c>
      <c r="E306" s="69">
        <v>0</v>
      </c>
      <c r="F306" s="69">
        <v>0</v>
      </c>
      <c r="G306" s="69">
        <v>0</v>
      </c>
      <c r="H306" s="69">
        <v>0</v>
      </c>
      <c r="I306" s="69">
        <v>0</v>
      </c>
      <c r="J306" s="69">
        <v>0</v>
      </c>
      <c r="K306" s="69">
        <v>0</v>
      </c>
      <c r="L306" s="69">
        <v>0</v>
      </c>
      <c r="M306" s="69">
        <v>348</v>
      </c>
      <c r="N306" s="69">
        <v>0</v>
      </c>
      <c r="O306" s="69">
        <v>0</v>
      </c>
    </row>
    <row r="307" spans="1:15" ht="12.75">
      <c r="A307" s="24" t="s">
        <v>484</v>
      </c>
      <c r="B307" s="24" t="s">
        <v>745</v>
      </c>
      <c r="C307" s="24" t="s">
        <v>746</v>
      </c>
      <c r="D307" s="69">
        <v>0</v>
      </c>
      <c r="E307" s="69">
        <v>0</v>
      </c>
      <c r="F307" s="69">
        <v>0</v>
      </c>
      <c r="G307" s="69">
        <v>0</v>
      </c>
      <c r="H307" s="69">
        <v>0</v>
      </c>
      <c r="I307" s="69">
        <v>0</v>
      </c>
      <c r="J307" s="69">
        <v>0</v>
      </c>
      <c r="K307" s="69">
        <v>0</v>
      </c>
      <c r="L307" s="69">
        <v>6</v>
      </c>
      <c r="M307" s="69">
        <v>0</v>
      </c>
      <c r="N307" s="69">
        <v>0</v>
      </c>
      <c r="O307" s="69">
        <v>0</v>
      </c>
    </row>
    <row r="308" spans="1:15" ht="12.75">
      <c r="A308" s="24" t="s">
        <v>484</v>
      </c>
      <c r="B308" s="24" t="s">
        <v>747</v>
      </c>
      <c r="C308" s="24" t="s">
        <v>748</v>
      </c>
      <c r="D308" s="69">
        <v>0</v>
      </c>
      <c r="E308" s="69">
        <v>0</v>
      </c>
      <c r="F308" s="69">
        <v>4</v>
      </c>
      <c r="G308" s="69">
        <v>0</v>
      </c>
      <c r="H308" s="69">
        <v>0</v>
      </c>
      <c r="I308" s="69">
        <v>8</v>
      </c>
      <c r="J308" s="69">
        <v>0</v>
      </c>
      <c r="K308" s="69">
        <v>0</v>
      </c>
      <c r="L308" s="69">
        <v>0</v>
      </c>
      <c r="M308" s="69">
        <v>0</v>
      </c>
      <c r="N308" s="69">
        <v>0</v>
      </c>
      <c r="O308" s="69">
        <v>0</v>
      </c>
    </row>
    <row r="309" spans="1:15" ht="12.75">
      <c r="A309" s="24" t="s">
        <v>484</v>
      </c>
      <c r="B309" s="24" t="s">
        <v>751</v>
      </c>
      <c r="C309" s="24" t="s">
        <v>752</v>
      </c>
      <c r="D309" s="69">
        <v>0</v>
      </c>
      <c r="E309" s="69">
        <v>0</v>
      </c>
      <c r="F309" s="69">
        <v>8</v>
      </c>
      <c r="G309" s="69">
        <v>0</v>
      </c>
      <c r="H309" s="69">
        <v>0</v>
      </c>
      <c r="I309" s="69">
        <v>0</v>
      </c>
      <c r="J309" s="69">
        <v>0</v>
      </c>
      <c r="K309" s="69">
        <v>0</v>
      </c>
      <c r="L309" s="69">
        <v>0</v>
      </c>
      <c r="M309" s="69">
        <v>0</v>
      </c>
      <c r="N309" s="69">
        <v>0</v>
      </c>
      <c r="O309" s="69">
        <v>0</v>
      </c>
    </row>
    <row r="310" spans="1:15" ht="12.75">
      <c r="A310" s="24" t="s">
        <v>484</v>
      </c>
      <c r="B310" s="24" t="s">
        <v>753</v>
      </c>
      <c r="C310" s="24" t="s">
        <v>754</v>
      </c>
      <c r="D310" s="69">
        <v>0</v>
      </c>
      <c r="E310" s="69">
        <v>0</v>
      </c>
      <c r="F310" s="69">
        <v>0</v>
      </c>
      <c r="G310" s="69">
        <v>0</v>
      </c>
      <c r="H310" s="69">
        <v>0</v>
      </c>
      <c r="I310" s="69">
        <v>0</v>
      </c>
      <c r="J310" s="69">
        <v>0</v>
      </c>
      <c r="K310" s="69">
        <v>0</v>
      </c>
      <c r="L310" s="69">
        <v>0</v>
      </c>
      <c r="M310" s="69">
        <v>144</v>
      </c>
      <c r="N310" s="69">
        <v>0</v>
      </c>
      <c r="O310" s="69">
        <v>0</v>
      </c>
    </row>
    <row r="311" spans="1:15" ht="12.75">
      <c r="A311" s="24" t="s">
        <v>484</v>
      </c>
      <c r="B311" s="24" t="s">
        <v>755</v>
      </c>
      <c r="C311" s="24" t="s">
        <v>756</v>
      </c>
      <c r="D311" s="69">
        <v>0</v>
      </c>
      <c r="E311" s="69">
        <v>0</v>
      </c>
      <c r="F311" s="69">
        <v>0</v>
      </c>
      <c r="G311" s="69">
        <v>0</v>
      </c>
      <c r="H311" s="69">
        <v>0</v>
      </c>
      <c r="I311" s="69">
        <v>0</v>
      </c>
      <c r="J311" s="69">
        <v>0</v>
      </c>
      <c r="K311" s="69">
        <v>0</v>
      </c>
      <c r="L311" s="69">
        <v>0</v>
      </c>
      <c r="M311" s="69">
        <v>116</v>
      </c>
      <c r="N311" s="69">
        <v>0</v>
      </c>
      <c r="O311" s="69">
        <v>0</v>
      </c>
    </row>
    <row r="312" spans="1:15" ht="12.75">
      <c r="A312" s="24" t="s">
        <v>484</v>
      </c>
      <c r="B312" s="24" t="s">
        <v>757</v>
      </c>
      <c r="C312" s="24" t="s">
        <v>758</v>
      </c>
      <c r="D312" s="69">
        <v>0</v>
      </c>
      <c r="E312" s="69">
        <v>0</v>
      </c>
      <c r="F312" s="69">
        <v>0</v>
      </c>
      <c r="G312" s="69">
        <v>0</v>
      </c>
      <c r="H312" s="69">
        <v>0</v>
      </c>
      <c r="I312" s="69">
        <v>4</v>
      </c>
      <c r="J312" s="69">
        <v>0</v>
      </c>
      <c r="K312" s="69">
        <v>0</v>
      </c>
      <c r="L312" s="69">
        <v>0</v>
      </c>
      <c r="M312" s="69">
        <v>0</v>
      </c>
      <c r="N312" s="69">
        <v>0</v>
      </c>
      <c r="O312" s="69">
        <v>0</v>
      </c>
    </row>
    <row r="313" spans="1:15" ht="12.75">
      <c r="A313" s="24" t="s">
        <v>484</v>
      </c>
      <c r="B313" s="24" t="s">
        <v>759</v>
      </c>
      <c r="C313" s="24" t="s">
        <v>760</v>
      </c>
      <c r="D313" s="69">
        <v>0</v>
      </c>
      <c r="E313" s="69">
        <v>0</v>
      </c>
      <c r="F313" s="69">
        <v>3</v>
      </c>
      <c r="G313" s="69">
        <v>0</v>
      </c>
      <c r="H313" s="69">
        <v>0</v>
      </c>
      <c r="I313" s="69">
        <v>0</v>
      </c>
      <c r="J313" s="69">
        <v>0</v>
      </c>
      <c r="K313" s="69">
        <v>0</v>
      </c>
      <c r="L313" s="69">
        <v>0</v>
      </c>
      <c r="M313" s="69">
        <v>0</v>
      </c>
      <c r="N313" s="69">
        <v>0</v>
      </c>
      <c r="O313" s="69">
        <v>0</v>
      </c>
    </row>
    <row r="314" spans="1:15" ht="12.75">
      <c r="A314" s="24" t="s">
        <v>484</v>
      </c>
      <c r="B314" s="24" t="s">
        <v>763</v>
      </c>
      <c r="C314" s="24" t="s">
        <v>764</v>
      </c>
      <c r="D314" s="69">
        <v>0</v>
      </c>
      <c r="E314" s="69">
        <v>0</v>
      </c>
      <c r="F314" s="69">
        <v>0</v>
      </c>
      <c r="G314" s="69">
        <v>0</v>
      </c>
      <c r="H314" s="69">
        <v>0</v>
      </c>
      <c r="I314" s="69">
        <v>0</v>
      </c>
      <c r="J314" s="69">
        <v>0</v>
      </c>
      <c r="K314" s="69">
        <v>0</v>
      </c>
      <c r="L314" s="69">
        <v>0</v>
      </c>
      <c r="M314" s="69">
        <v>8</v>
      </c>
      <c r="N314" s="69">
        <v>0</v>
      </c>
      <c r="O314" s="69">
        <v>0</v>
      </c>
    </row>
    <row r="315" spans="1:15" ht="12.75">
      <c r="A315" s="24" t="s">
        <v>484</v>
      </c>
      <c r="B315" s="24" t="s">
        <v>769</v>
      </c>
      <c r="C315" s="24" t="s">
        <v>770</v>
      </c>
      <c r="D315" s="69">
        <v>0</v>
      </c>
      <c r="E315" s="69">
        <v>0</v>
      </c>
      <c r="F315" s="69">
        <v>2</v>
      </c>
      <c r="G315" s="69">
        <v>0</v>
      </c>
      <c r="H315" s="69">
        <v>0</v>
      </c>
      <c r="I315" s="69">
        <v>8</v>
      </c>
      <c r="J315" s="69">
        <v>2</v>
      </c>
      <c r="K315" s="69">
        <v>0</v>
      </c>
      <c r="L315" s="69">
        <v>10</v>
      </c>
      <c r="M315" s="69">
        <v>248</v>
      </c>
      <c r="N315" s="69">
        <v>0</v>
      </c>
      <c r="O315" s="69">
        <v>0</v>
      </c>
    </row>
    <row r="316" spans="1:15" ht="12.75">
      <c r="A316" s="24" t="s">
        <v>486</v>
      </c>
      <c r="B316" s="24" t="s">
        <v>777</v>
      </c>
      <c r="C316" s="24" t="s">
        <v>778</v>
      </c>
      <c r="D316" s="69">
        <v>0</v>
      </c>
      <c r="E316" s="69">
        <v>0</v>
      </c>
      <c r="F316" s="69">
        <v>4</v>
      </c>
      <c r="G316" s="69">
        <v>0</v>
      </c>
      <c r="H316" s="69">
        <v>0</v>
      </c>
      <c r="I316" s="69">
        <v>0</v>
      </c>
      <c r="J316" s="69">
        <v>0</v>
      </c>
      <c r="K316" s="69">
        <v>0</v>
      </c>
      <c r="L316" s="69">
        <v>0</v>
      </c>
      <c r="M316" s="69">
        <v>0</v>
      </c>
      <c r="N316" s="69">
        <v>0</v>
      </c>
      <c r="O316" s="69">
        <v>0</v>
      </c>
    </row>
    <row r="317" spans="1:15" ht="12.75">
      <c r="A317" s="24" t="s">
        <v>496</v>
      </c>
      <c r="B317" s="24" t="s">
        <v>821</v>
      </c>
      <c r="C317" s="24" t="s">
        <v>822</v>
      </c>
      <c r="D317" s="69">
        <v>0</v>
      </c>
      <c r="E317" s="69">
        <v>0</v>
      </c>
      <c r="F317" s="69">
        <v>12</v>
      </c>
      <c r="G317" s="69">
        <v>0</v>
      </c>
      <c r="H317" s="69">
        <v>0</v>
      </c>
      <c r="I317" s="69">
        <v>0</v>
      </c>
      <c r="J317" s="69">
        <v>0</v>
      </c>
      <c r="K317" s="69">
        <v>0</v>
      </c>
      <c r="L317" s="69">
        <v>0</v>
      </c>
      <c r="M317" s="69">
        <v>0</v>
      </c>
      <c r="N317" s="69">
        <v>0</v>
      </c>
      <c r="O317" s="69">
        <v>0</v>
      </c>
    </row>
    <row r="318" spans="1:15" ht="12.75">
      <c r="A318" s="24" t="s">
        <v>498</v>
      </c>
      <c r="B318" s="24" t="s">
        <v>825</v>
      </c>
      <c r="C318" s="24" t="s">
        <v>826</v>
      </c>
      <c r="D318" s="69">
        <v>15</v>
      </c>
      <c r="E318" s="69">
        <v>0</v>
      </c>
      <c r="F318" s="69">
        <v>275</v>
      </c>
      <c r="G318" s="69">
        <v>0</v>
      </c>
      <c r="H318" s="69">
        <v>0</v>
      </c>
      <c r="I318" s="69">
        <v>216</v>
      </c>
      <c r="J318" s="69">
        <v>0</v>
      </c>
      <c r="K318" s="69">
        <v>0</v>
      </c>
      <c r="L318" s="69">
        <v>170</v>
      </c>
      <c r="M318" s="69">
        <v>0</v>
      </c>
      <c r="N318" s="69">
        <v>0</v>
      </c>
      <c r="O318" s="69">
        <v>0</v>
      </c>
    </row>
    <row r="319" spans="1:15" ht="12.75">
      <c r="A319" s="24" t="s">
        <v>500</v>
      </c>
      <c r="B319" s="24" t="s">
        <v>827</v>
      </c>
      <c r="C319" s="24" t="s">
        <v>828</v>
      </c>
      <c r="D319" s="69">
        <v>0</v>
      </c>
      <c r="E319" s="69">
        <v>0</v>
      </c>
      <c r="F319" s="69">
        <v>1268</v>
      </c>
      <c r="G319" s="69">
        <v>0</v>
      </c>
      <c r="H319" s="69">
        <v>0</v>
      </c>
      <c r="I319" s="69">
        <v>788</v>
      </c>
      <c r="J319" s="69">
        <v>0</v>
      </c>
      <c r="K319" s="69">
        <v>0</v>
      </c>
      <c r="L319" s="69">
        <v>1533.9</v>
      </c>
      <c r="M319" s="69">
        <v>0</v>
      </c>
      <c r="N319" s="69">
        <v>0</v>
      </c>
      <c r="O319" s="69">
        <v>0</v>
      </c>
    </row>
    <row r="320" spans="1:15" ht="12.75">
      <c r="A320" s="24" t="s">
        <v>524</v>
      </c>
      <c r="B320" s="24" t="s">
        <v>881</v>
      </c>
      <c r="C320" s="24" t="s">
        <v>882</v>
      </c>
      <c r="D320" s="69">
        <v>0</v>
      </c>
      <c r="E320" s="69">
        <v>0</v>
      </c>
      <c r="F320" s="69">
        <v>0</v>
      </c>
      <c r="G320" s="69">
        <v>0</v>
      </c>
      <c r="H320" s="69">
        <v>0</v>
      </c>
      <c r="I320" s="69">
        <v>0</v>
      </c>
      <c r="J320" s="69">
        <v>0</v>
      </c>
      <c r="K320" s="69">
        <v>0</v>
      </c>
      <c r="L320" s="69">
        <v>46</v>
      </c>
      <c r="M320" s="69">
        <v>0</v>
      </c>
      <c r="N320" s="69">
        <v>0</v>
      </c>
      <c r="O320" s="69">
        <v>0</v>
      </c>
    </row>
    <row r="323" spans="1:3" ht="12.75">
      <c r="A323" s="102" t="s">
        <v>884</v>
      </c>
      <c r="B323" s="102"/>
      <c r="C323" s="102"/>
    </row>
    <row r="324" spans="1:9" ht="12.75">
      <c r="A324" s="103" t="s">
        <v>885</v>
      </c>
      <c r="B324" s="104"/>
      <c r="C324" s="105"/>
      <c r="D324" s="88" t="s">
        <v>886</v>
      </c>
      <c r="E324" s="89"/>
      <c r="F324" s="90"/>
      <c r="G324" s="88" t="s">
        <v>887</v>
      </c>
      <c r="H324" s="89"/>
      <c r="I324" s="90"/>
    </row>
    <row r="325" spans="1:9" ht="12.75">
      <c r="A325" s="106"/>
      <c r="B325" s="107"/>
      <c r="C325" s="108"/>
      <c r="D325" s="21" t="s">
        <v>4</v>
      </c>
      <c r="E325" s="21" t="s">
        <v>888</v>
      </c>
      <c r="F325" s="21" t="s">
        <v>889</v>
      </c>
      <c r="G325" s="21" t="s">
        <v>4</v>
      </c>
      <c r="H325" s="21" t="s">
        <v>888</v>
      </c>
      <c r="I325" s="21" t="s">
        <v>889</v>
      </c>
    </row>
    <row r="326" spans="1:9" ht="12.75">
      <c r="A326" s="24"/>
      <c r="B326" s="24" t="s">
        <v>109</v>
      </c>
      <c r="C326" s="24"/>
      <c r="D326" s="69">
        <v>5378</v>
      </c>
      <c r="E326" s="69">
        <v>2325</v>
      </c>
      <c r="F326" s="69">
        <v>6551</v>
      </c>
      <c r="G326" s="69">
        <v>228</v>
      </c>
      <c r="H326" s="69">
        <v>228</v>
      </c>
      <c r="I326" s="69">
        <v>0</v>
      </c>
    </row>
    <row r="327" spans="1:9" ht="12.75">
      <c r="A327" s="24"/>
      <c r="B327" s="24" t="s">
        <v>472</v>
      </c>
      <c r="C327" s="24" t="s">
        <v>473</v>
      </c>
      <c r="D327" s="69">
        <v>4319</v>
      </c>
      <c r="E327" s="69">
        <v>1969</v>
      </c>
      <c r="F327" s="69">
        <v>5084</v>
      </c>
      <c r="G327" s="69">
        <v>228</v>
      </c>
      <c r="H327" s="69">
        <v>228</v>
      </c>
      <c r="I327" s="69">
        <v>0</v>
      </c>
    </row>
    <row r="328" spans="1:9" ht="12.75">
      <c r="A328" s="24"/>
      <c r="B328" s="24" t="s">
        <v>484</v>
      </c>
      <c r="C328" s="24" t="s">
        <v>485</v>
      </c>
      <c r="D328" s="69">
        <v>1059</v>
      </c>
      <c r="E328" s="69">
        <v>356</v>
      </c>
      <c r="F328" s="69">
        <v>1467</v>
      </c>
      <c r="G328" s="69">
        <v>0</v>
      </c>
      <c r="H328" s="69">
        <v>0</v>
      </c>
      <c r="I328" s="69">
        <v>0</v>
      </c>
    </row>
    <row r="329" spans="4:9" ht="12.75">
      <c r="D329" s="71"/>
      <c r="E329" s="71"/>
      <c r="F329" s="71"/>
      <c r="G329" s="71"/>
      <c r="H329" s="71"/>
      <c r="I329" s="71"/>
    </row>
    <row r="330" spans="1:9" ht="12.75">
      <c r="A330" s="102" t="s">
        <v>884</v>
      </c>
      <c r="B330" s="102"/>
      <c r="C330" s="102"/>
      <c r="D330" s="71"/>
      <c r="E330" s="71"/>
      <c r="F330" s="71"/>
      <c r="G330" s="71"/>
      <c r="H330" s="71"/>
      <c r="I330" s="71"/>
    </row>
    <row r="331" spans="1:9" ht="12.75">
      <c r="A331" s="103" t="s">
        <v>890</v>
      </c>
      <c r="B331" s="104"/>
      <c r="C331" s="105"/>
      <c r="D331" s="81" t="s">
        <v>886</v>
      </c>
      <c r="E331" s="82"/>
      <c r="F331" s="115"/>
      <c r="G331" s="81" t="s">
        <v>887</v>
      </c>
      <c r="H331" s="82"/>
      <c r="I331" s="115"/>
    </row>
    <row r="332" spans="1:9" ht="12.75">
      <c r="A332" s="106"/>
      <c r="B332" s="107"/>
      <c r="C332" s="108"/>
      <c r="D332" s="75" t="s">
        <v>4</v>
      </c>
      <c r="E332" s="75" t="s">
        <v>888</v>
      </c>
      <c r="F332" s="75" t="s">
        <v>889</v>
      </c>
      <c r="G332" s="75" t="s">
        <v>4</v>
      </c>
      <c r="H332" s="75" t="s">
        <v>888</v>
      </c>
      <c r="I332" s="75" t="s">
        <v>889</v>
      </c>
    </row>
    <row r="333" spans="1:9" ht="12.75">
      <c r="A333" s="24" t="s">
        <v>472</v>
      </c>
      <c r="B333" s="24" t="s">
        <v>553</v>
      </c>
      <c r="C333" s="24" t="s">
        <v>554</v>
      </c>
      <c r="D333" s="69">
        <v>1498</v>
      </c>
      <c r="E333" s="69">
        <v>830</v>
      </c>
      <c r="F333" s="69">
        <v>1926</v>
      </c>
      <c r="G333" s="69">
        <v>228</v>
      </c>
      <c r="H333" s="69">
        <v>228</v>
      </c>
      <c r="I333" s="69">
        <v>0</v>
      </c>
    </row>
    <row r="334" spans="1:9" ht="12.75">
      <c r="A334" s="24" t="s">
        <v>472</v>
      </c>
      <c r="B334" s="24" t="s">
        <v>555</v>
      </c>
      <c r="C334" s="24" t="s">
        <v>556</v>
      </c>
      <c r="D334" s="69">
        <v>1323</v>
      </c>
      <c r="E334" s="69">
        <v>640</v>
      </c>
      <c r="F334" s="69">
        <v>1248</v>
      </c>
      <c r="G334" s="69">
        <v>0</v>
      </c>
      <c r="H334" s="69">
        <v>0</v>
      </c>
      <c r="I334" s="69">
        <v>0</v>
      </c>
    </row>
    <row r="335" spans="1:9" ht="12.75">
      <c r="A335" s="24" t="s">
        <v>472</v>
      </c>
      <c r="B335" s="24" t="s">
        <v>563</v>
      </c>
      <c r="C335" s="24" t="s">
        <v>564</v>
      </c>
      <c r="D335" s="69">
        <v>938</v>
      </c>
      <c r="E335" s="69">
        <v>355</v>
      </c>
      <c r="F335" s="69">
        <v>850</v>
      </c>
      <c r="G335" s="69">
        <v>0</v>
      </c>
      <c r="H335" s="69">
        <v>0</v>
      </c>
      <c r="I335" s="69">
        <v>0</v>
      </c>
    </row>
    <row r="336" spans="1:9" ht="12.75">
      <c r="A336" s="24" t="s">
        <v>472</v>
      </c>
      <c r="B336" s="24" t="s">
        <v>565</v>
      </c>
      <c r="C336" s="24" t="s">
        <v>566</v>
      </c>
      <c r="D336" s="69">
        <v>560</v>
      </c>
      <c r="E336" s="69">
        <v>144</v>
      </c>
      <c r="F336" s="69">
        <v>1060</v>
      </c>
      <c r="G336" s="69">
        <v>0</v>
      </c>
      <c r="H336" s="69">
        <v>0</v>
      </c>
      <c r="I336" s="69">
        <v>0</v>
      </c>
    </row>
    <row r="337" spans="1:9" ht="12.75">
      <c r="A337" s="24" t="s">
        <v>484</v>
      </c>
      <c r="B337" s="24" t="s">
        <v>691</v>
      </c>
      <c r="C337" s="24" t="s">
        <v>692</v>
      </c>
      <c r="D337" s="69">
        <v>1059</v>
      </c>
      <c r="E337" s="69">
        <v>356</v>
      </c>
      <c r="F337" s="69">
        <v>1467</v>
      </c>
      <c r="G337" s="69">
        <v>0</v>
      </c>
      <c r="H337" s="69">
        <v>0</v>
      </c>
      <c r="I337" s="69">
        <v>0</v>
      </c>
    </row>
    <row r="338" spans="4:9" ht="12.75">
      <c r="D338" s="71"/>
      <c r="E338" s="71"/>
      <c r="F338" s="71"/>
      <c r="G338" s="71"/>
      <c r="H338" s="71"/>
      <c r="I338" s="71"/>
    </row>
  </sheetData>
  <mergeCells count="29">
    <mergeCell ref="A330:C330"/>
    <mergeCell ref="A331:C332"/>
    <mergeCell ref="D331:F331"/>
    <mergeCell ref="G331:I331"/>
    <mergeCell ref="M262:O263"/>
    <mergeCell ref="A323:C323"/>
    <mergeCell ref="A324:C325"/>
    <mergeCell ref="D324:F324"/>
    <mergeCell ref="G324:I324"/>
    <mergeCell ref="A262:C264"/>
    <mergeCell ref="D262:F263"/>
    <mergeCell ref="G262:I263"/>
    <mergeCell ref="J262:L263"/>
    <mergeCell ref="M49:O49"/>
    <mergeCell ref="A68:C68"/>
    <mergeCell ref="A78:C79"/>
    <mergeCell ref="D78:F78"/>
    <mergeCell ref="G78:I78"/>
    <mergeCell ref="J78:L78"/>
    <mergeCell ref="J9:L9"/>
    <mergeCell ref="B45:C45"/>
    <mergeCell ref="A49:C49"/>
    <mergeCell ref="D49:F49"/>
    <mergeCell ref="G49:I49"/>
    <mergeCell ref="J49:L49"/>
    <mergeCell ref="A4:B4"/>
    <mergeCell ref="A9:C10"/>
    <mergeCell ref="D9:F9"/>
    <mergeCell ref="G9:I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Y347"/>
  <sheetViews>
    <sheetView workbookViewId="0" topLeftCell="A1">
      <selection activeCell="B27" sqref="B27"/>
    </sheetView>
  </sheetViews>
  <sheetFormatPr defaultColWidth="9.140625" defaultRowHeight="12.75"/>
  <cols>
    <col min="1" max="1" width="3.421875" style="0" customWidth="1"/>
    <col min="2" max="2" width="5.57421875" style="0" customWidth="1"/>
    <col min="3" max="3" width="34.140625" style="0" customWidth="1"/>
    <col min="4" max="12" width="8.7109375" style="0" customWidth="1"/>
    <col min="13" max="13" width="7.57421875" style="0" customWidth="1"/>
    <col min="14" max="14" width="8.421875" style="0" customWidth="1"/>
    <col min="15" max="15" width="7.57421875" style="0" customWidth="1"/>
  </cols>
  <sheetData>
    <row r="1" ht="12.75">
      <c r="A1" t="s">
        <v>0</v>
      </c>
    </row>
    <row r="2" ht="12.75">
      <c r="A2" t="s">
        <v>1</v>
      </c>
    </row>
    <row r="3" ht="12.75">
      <c r="A3" s="43" t="s">
        <v>909</v>
      </c>
    </row>
    <row r="4" spans="1:7" ht="12.75">
      <c r="A4" s="86">
        <f>Contents!A3</f>
        <v>38479</v>
      </c>
      <c r="B4" s="86"/>
      <c r="C4" s="4"/>
      <c r="E4" s="10" t="s">
        <v>91</v>
      </c>
      <c r="G4" s="52">
        <v>2003</v>
      </c>
    </row>
    <row r="5" spans="1:7" ht="12.75">
      <c r="A5" s="44"/>
      <c r="B5" s="4"/>
      <c r="C5" s="4"/>
      <c r="E5" s="10"/>
      <c r="G5" s="52"/>
    </row>
    <row r="6" spans="1:7" ht="12.75">
      <c r="A6" s="44"/>
      <c r="B6" s="4"/>
      <c r="C6" s="4"/>
      <c r="E6" s="10"/>
      <c r="G6" s="52"/>
    </row>
    <row r="7" spans="1:3" ht="12.75">
      <c r="A7" s="2"/>
      <c r="B7" s="2"/>
      <c r="C7" s="2"/>
    </row>
    <row r="8" spans="1:4" ht="12.75">
      <c r="A8" s="29" t="s">
        <v>64</v>
      </c>
      <c r="B8" s="10"/>
      <c r="C8" s="10"/>
      <c r="D8" s="10"/>
    </row>
    <row r="9" spans="1:12" ht="12.75">
      <c r="A9" s="87" t="s">
        <v>5</v>
      </c>
      <c r="B9" s="87"/>
      <c r="C9" s="87"/>
      <c r="D9" s="88" t="str">
        <f>"Spring "&amp;G4</f>
        <v>Spring 2003</v>
      </c>
      <c r="E9" s="89"/>
      <c r="F9" s="90"/>
      <c r="G9" s="88" t="str">
        <f>"Summer 1 &amp; 2 "&amp;G4</f>
        <v>Summer 1 &amp; 2 2003</v>
      </c>
      <c r="H9" s="89"/>
      <c r="I9" s="90"/>
      <c r="J9" s="88" t="str">
        <f>"Fall "&amp;G4</f>
        <v>Fall 2003</v>
      </c>
      <c r="K9" s="89"/>
      <c r="L9" s="90"/>
    </row>
    <row r="10" spans="1:12" ht="12.75">
      <c r="A10" s="87"/>
      <c r="B10" s="87"/>
      <c r="C10" s="87"/>
      <c r="D10" s="21" t="s">
        <v>6</v>
      </c>
      <c r="E10" s="21" t="s">
        <v>7</v>
      </c>
      <c r="F10" s="21" t="s">
        <v>8</v>
      </c>
      <c r="G10" s="21" t="s">
        <v>6</v>
      </c>
      <c r="H10" s="21" t="s">
        <v>7</v>
      </c>
      <c r="I10" s="21" t="s">
        <v>8</v>
      </c>
      <c r="J10" s="21" t="s">
        <v>6</v>
      </c>
      <c r="K10" s="21" t="s">
        <v>7</v>
      </c>
      <c r="L10" s="21" t="s">
        <v>8</v>
      </c>
    </row>
    <row r="11" spans="1:12" ht="12.75">
      <c r="A11" s="30" t="s">
        <v>9</v>
      </c>
      <c r="B11" s="30" t="s">
        <v>10</v>
      </c>
      <c r="C11" s="30" t="s">
        <v>11</v>
      </c>
      <c r="D11" s="24">
        <v>24313</v>
      </c>
      <c r="E11" s="24">
        <v>158</v>
      </c>
      <c r="F11" s="24">
        <v>6775</v>
      </c>
      <c r="G11" s="24">
        <v>821</v>
      </c>
      <c r="H11" s="24">
        <v>0</v>
      </c>
      <c r="I11" s="24">
        <v>1770</v>
      </c>
      <c r="J11" s="24">
        <v>23593</v>
      </c>
      <c r="K11" s="24">
        <v>138</v>
      </c>
      <c r="L11" s="24">
        <v>6485</v>
      </c>
    </row>
    <row r="12" spans="1:22" ht="12.75">
      <c r="A12" s="30" t="s">
        <v>9</v>
      </c>
      <c r="B12" s="30" t="s">
        <v>12</v>
      </c>
      <c r="C12" s="30" t="s">
        <v>923</v>
      </c>
      <c r="D12" s="24">
        <v>26216</v>
      </c>
      <c r="E12" s="24">
        <v>41</v>
      </c>
      <c r="F12" s="24">
        <v>8482</v>
      </c>
      <c r="G12" s="24">
        <v>4035</v>
      </c>
      <c r="H12" s="24">
        <v>0</v>
      </c>
      <c r="I12" s="24">
        <v>-626</v>
      </c>
      <c r="J12" s="24">
        <v>27647</v>
      </c>
      <c r="K12" s="24">
        <v>23</v>
      </c>
      <c r="L12" s="24">
        <v>8909</v>
      </c>
      <c r="N12">
        <f>D12-D95</f>
        <v>9739</v>
      </c>
      <c r="O12">
        <f aca="true" t="shared" si="0" ref="O12:V12">E12-E95</f>
        <v>32</v>
      </c>
      <c r="P12">
        <f t="shared" si="0"/>
        <v>6692</v>
      </c>
      <c r="Q12">
        <f t="shared" si="0"/>
        <v>2306</v>
      </c>
      <c r="R12">
        <f t="shared" si="0"/>
        <v>0</v>
      </c>
      <c r="S12">
        <f t="shared" si="0"/>
        <v>-1496</v>
      </c>
      <c r="T12">
        <f t="shared" si="0"/>
        <v>10816</v>
      </c>
      <c r="U12">
        <f t="shared" si="0"/>
        <v>23</v>
      </c>
      <c r="V12">
        <f t="shared" si="0"/>
        <v>7361</v>
      </c>
    </row>
    <row r="13" spans="1:12" ht="12.75">
      <c r="A13" s="30" t="s">
        <v>9</v>
      </c>
      <c r="B13" s="30" t="s">
        <v>13</v>
      </c>
      <c r="C13" s="30" t="s">
        <v>416</v>
      </c>
      <c r="D13" s="24">
        <v>13517</v>
      </c>
      <c r="E13" s="24">
        <v>12</v>
      </c>
      <c r="F13" s="24">
        <v>8033</v>
      </c>
      <c r="G13" s="24">
        <v>836</v>
      </c>
      <c r="H13" s="24">
        <v>0</v>
      </c>
      <c r="I13" s="24">
        <v>2346</v>
      </c>
      <c r="J13" s="24">
        <v>12748</v>
      </c>
      <c r="K13" s="24">
        <v>33</v>
      </c>
      <c r="L13" s="24">
        <v>8532</v>
      </c>
    </row>
    <row r="14" spans="1:12" ht="12.75">
      <c r="A14" s="30" t="s">
        <v>9</v>
      </c>
      <c r="B14" s="30" t="s">
        <v>15</v>
      </c>
      <c r="C14" s="30" t="s">
        <v>417</v>
      </c>
      <c r="D14" s="24">
        <v>56428</v>
      </c>
      <c r="E14" s="24">
        <v>3</v>
      </c>
      <c r="F14" s="24">
        <v>31609</v>
      </c>
      <c r="G14" s="24">
        <v>4391</v>
      </c>
      <c r="H14" s="24">
        <v>0</v>
      </c>
      <c r="I14" s="24">
        <v>8044</v>
      </c>
      <c r="J14" s="24">
        <v>57258</v>
      </c>
      <c r="K14" s="24">
        <v>17</v>
      </c>
      <c r="L14" s="24">
        <v>34341</v>
      </c>
    </row>
    <row r="15" spans="1:12" ht="12.75">
      <c r="A15" s="30" t="s">
        <v>9</v>
      </c>
      <c r="B15" s="30" t="s">
        <v>17</v>
      </c>
      <c r="C15" s="30" t="s">
        <v>418</v>
      </c>
      <c r="D15" s="24">
        <v>26993</v>
      </c>
      <c r="E15" s="24">
        <v>11</v>
      </c>
      <c r="F15" s="24">
        <v>9416</v>
      </c>
      <c r="G15" s="24">
        <v>1021</v>
      </c>
      <c r="H15" s="24">
        <v>0</v>
      </c>
      <c r="I15" s="24">
        <v>1701</v>
      </c>
      <c r="J15" s="24">
        <v>29157</v>
      </c>
      <c r="K15" s="24">
        <v>7</v>
      </c>
      <c r="L15" s="24">
        <v>10201</v>
      </c>
    </row>
    <row r="16" spans="1:12" ht="12.75">
      <c r="A16" s="30" t="s">
        <v>9</v>
      </c>
      <c r="B16" s="30" t="s">
        <v>19</v>
      </c>
      <c r="C16" s="30" t="s">
        <v>20</v>
      </c>
      <c r="D16" s="24">
        <v>7971</v>
      </c>
      <c r="E16" s="24">
        <v>0</v>
      </c>
      <c r="F16" s="24">
        <v>1213</v>
      </c>
      <c r="G16" s="24">
        <v>299</v>
      </c>
      <c r="H16" s="24">
        <v>0</v>
      </c>
      <c r="I16" s="24">
        <v>209</v>
      </c>
      <c r="J16" s="24">
        <v>7598</v>
      </c>
      <c r="K16" s="24">
        <v>3</v>
      </c>
      <c r="L16" s="24">
        <v>1356</v>
      </c>
    </row>
    <row r="17" spans="1:12" ht="12.75">
      <c r="A17" s="30" t="s">
        <v>9</v>
      </c>
      <c r="B17" s="30" t="s">
        <v>21</v>
      </c>
      <c r="C17" s="30" t="s">
        <v>419</v>
      </c>
      <c r="D17" s="24">
        <v>199</v>
      </c>
      <c r="E17" s="24">
        <v>8829</v>
      </c>
      <c r="F17" s="24">
        <v>770</v>
      </c>
      <c r="G17" s="24">
        <v>0</v>
      </c>
      <c r="H17" s="24">
        <v>757</v>
      </c>
      <c r="I17" s="24">
        <v>17</v>
      </c>
      <c r="J17" s="24">
        <v>256</v>
      </c>
      <c r="K17" s="24">
        <v>9778</v>
      </c>
      <c r="L17" s="24">
        <v>754</v>
      </c>
    </row>
    <row r="18" spans="1:22" ht="12.75">
      <c r="A18" s="30" t="s">
        <v>9</v>
      </c>
      <c r="B18" s="30" t="s">
        <v>23</v>
      </c>
      <c r="C18" s="30" t="s">
        <v>924</v>
      </c>
      <c r="D18" s="24">
        <v>217918</v>
      </c>
      <c r="E18" s="24">
        <v>162</v>
      </c>
      <c r="F18" s="24">
        <v>32004</v>
      </c>
      <c r="G18" s="24">
        <v>15733</v>
      </c>
      <c r="H18" s="24">
        <v>38</v>
      </c>
      <c r="I18" s="24">
        <v>7907</v>
      </c>
      <c r="J18" s="24">
        <v>244611</v>
      </c>
      <c r="K18" s="24">
        <v>408</v>
      </c>
      <c r="L18" s="24">
        <v>34962</v>
      </c>
      <c r="N18">
        <f>D18+D95</f>
        <v>234395</v>
      </c>
      <c r="O18">
        <f aca="true" t="shared" si="1" ref="O18:V18">E18+E95</f>
        <v>171</v>
      </c>
      <c r="P18">
        <f t="shared" si="1"/>
        <v>33794</v>
      </c>
      <c r="Q18">
        <f t="shared" si="1"/>
        <v>17462</v>
      </c>
      <c r="R18">
        <f t="shared" si="1"/>
        <v>38</v>
      </c>
      <c r="S18">
        <f t="shared" si="1"/>
        <v>8777</v>
      </c>
      <c r="T18">
        <f t="shared" si="1"/>
        <v>261442</v>
      </c>
      <c r="U18">
        <f t="shared" si="1"/>
        <v>408</v>
      </c>
      <c r="V18">
        <f t="shared" si="1"/>
        <v>36510</v>
      </c>
    </row>
    <row r="19" spans="1:12" ht="12.75">
      <c r="A19" s="30" t="s">
        <v>9</v>
      </c>
      <c r="B19" s="30" t="s">
        <v>25</v>
      </c>
      <c r="C19" s="30" t="s">
        <v>420</v>
      </c>
      <c r="D19" s="24">
        <v>24616</v>
      </c>
      <c r="E19" s="24">
        <v>267</v>
      </c>
      <c r="F19" s="24">
        <v>2994</v>
      </c>
      <c r="G19" s="24">
        <v>2321</v>
      </c>
      <c r="H19" s="24">
        <v>7</v>
      </c>
      <c r="I19" s="24">
        <v>656</v>
      </c>
      <c r="J19" s="24">
        <v>25698</v>
      </c>
      <c r="K19" s="24">
        <v>0</v>
      </c>
      <c r="L19" s="24">
        <v>2982</v>
      </c>
    </row>
    <row r="20" spans="1:12" ht="12.75">
      <c r="A20" s="30" t="s">
        <v>9</v>
      </c>
      <c r="B20" s="56" t="s">
        <v>100</v>
      </c>
      <c r="C20" s="30" t="s">
        <v>427</v>
      </c>
      <c r="D20" s="24">
        <v>338</v>
      </c>
      <c r="E20" s="24">
        <v>3660</v>
      </c>
      <c r="F20" s="24">
        <v>897</v>
      </c>
      <c r="G20" s="24">
        <v>21</v>
      </c>
      <c r="H20" s="24">
        <v>355</v>
      </c>
      <c r="I20" s="24">
        <v>385</v>
      </c>
      <c r="J20" s="24">
        <v>894</v>
      </c>
      <c r="K20" s="24">
        <v>3282</v>
      </c>
      <c r="L20" s="24">
        <v>954</v>
      </c>
    </row>
    <row r="21" spans="1:12" ht="12.75">
      <c r="A21" s="30" t="s">
        <v>9</v>
      </c>
      <c r="B21" s="30" t="s">
        <v>27</v>
      </c>
      <c r="C21" s="30" t="s">
        <v>421</v>
      </c>
      <c r="D21" s="24">
        <v>253</v>
      </c>
      <c r="E21" s="24">
        <v>7547</v>
      </c>
      <c r="F21" s="24">
        <v>855</v>
      </c>
      <c r="G21" s="24">
        <v>35</v>
      </c>
      <c r="H21" s="24">
        <v>694</v>
      </c>
      <c r="I21" s="24">
        <v>154</v>
      </c>
      <c r="J21" s="24">
        <v>244</v>
      </c>
      <c r="K21" s="24">
        <v>7590</v>
      </c>
      <c r="L21" s="24">
        <v>1165</v>
      </c>
    </row>
    <row r="22" spans="1:12" ht="12.75">
      <c r="A22" s="30" t="s">
        <v>9</v>
      </c>
      <c r="B22" s="30" t="s">
        <v>29</v>
      </c>
      <c r="C22" s="30" t="s">
        <v>422</v>
      </c>
      <c r="D22" s="24">
        <v>1216</v>
      </c>
      <c r="E22" s="24">
        <v>0</v>
      </c>
      <c r="F22" s="24">
        <v>7</v>
      </c>
      <c r="G22" s="24">
        <v>9</v>
      </c>
      <c r="H22" s="24">
        <v>0</v>
      </c>
      <c r="I22" s="24">
        <v>0</v>
      </c>
      <c r="J22" s="24">
        <v>1195</v>
      </c>
      <c r="K22" s="24">
        <v>0</v>
      </c>
      <c r="L22" s="24">
        <v>7</v>
      </c>
    </row>
    <row r="23" spans="1:12" ht="12.75">
      <c r="A23" s="30" t="s">
        <v>9</v>
      </c>
      <c r="B23" s="30" t="s">
        <v>31</v>
      </c>
      <c r="C23" s="30" t="s">
        <v>423</v>
      </c>
      <c r="D23" s="24">
        <v>1996</v>
      </c>
      <c r="E23" s="24">
        <v>0</v>
      </c>
      <c r="F23" s="24">
        <v>103</v>
      </c>
      <c r="G23" s="24">
        <v>299</v>
      </c>
      <c r="H23" s="24">
        <v>0</v>
      </c>
      <c r="I23" s="24">
        <v>14</v>
      </c>
      <c r="J23" s="24">
        <v>1320</v>
      </c>
      <c r="K23" s="24">
        <v>0</v>
      </c>
      <c r="L23" s="24">
        <v>102</v>
      </c>
    </row>
    <row r="24" spans="1:12" ht="12.75">
      <c r="A24" s="30" t="s">
        <v>9</v>
      </c>
      <c r="B24" s="30" t="s">
        <v>33</v>
      </c>
      <c r="C24" s="30" t="s">
        <v>34</v>
      </c>
      <c r="D24" s="24">
        <v>32</v>
      </c>
      <c r="E24" s="24">
        <v>52</v>
      </c>
      <c r="F24" s="24">
        <v>1932</v>
      </c>
      <c r="G24" s="24">
        <v>1</v>
      </c>
      <c r="H24" s="24">
        <v>0</v>
      </c>
      <c r="I24" s="24">
        <v>9</v>
      </c>
      <c r="J24" s="24">
        <v>5</v>
      </c>
      <c r="K24" s="24">
        <v>97</v>
      </c>
      <c r="L24" s="24">
        <v>2406</v>
      </c>
    </row>
    <row r="25" spans="1:12" ht="12.75">
      <c r="A25" s="30" t="s">
        <v>9</v>
      </c>
      <c r="B25" s="30" t="s">
        <v>35</v>
      </c>
      <c r="C25" s="30" t="s">
        <v>424</v>
      </c>
      <c r="D25" s="24">
        <v>616</v>
      </c>
      <c r="E25" s="24">
        <v>0</v>
      </c>
      <c r="F25" s="24">
        <v>2860</v>
      </c>
      <c r="G25" s="24">
        <v>8</v>
      </c>
      <c r="H25" s="24">
        <v>0</v>
      </c>
      <c r="I25" s="24">
        <v>1632</v>
      </c>
      <c r="J25" s="24">
        <v>531</v>
      </c>
      <c r="K25" s="24">
        <v>3</v>
      </c>
      <c r="L25" s="24">
        <v>3696</v>
      </c>
    </row>
    <row r="26" spans="1:12" ht="12.75">
      <c r="A26" s="30" t="s">
        <v>9</v>
      </c>
      <c r="B26" s="30" t="s">
        <v>37</v>
      </c>
      <c r="C26" s="30" t="s">
        <v>38</v>
      </c>
      <c r="D26" s="24">
        <v>361</v>
      </c>
      <c r="E26" s="24">
        <v>4</v>
      </c>
      <c r="F26" s="24">
        <v>2893</v>
      </c>
      <c r="G26" s="24">
        <v>0</v>
      </c>
      <c r="H26" s="24">
        <v>0</v>
      </c>
      <c r="I26" s="24">
        <v>1054</v>
      </c>
      <c r="J26" s="24">
        <v>436</v>
      </c>
      <c r="K26" s="24">
        <v>0</v>
      </c>
      <c r="L26" s="24">
        <v>3079</v>
      </c>
    </row>
    <row r="27" spans="1:16" ht="12.75">
      <c r="A27" s="30" t="s">
        <v>39</v>
      </c>
      <c r="B27" s="30" t="s">
        <v>110</v>
      </c>
      <c r="C27" s="30" t="s">
        <v>111</v>
      </c>
      <c r="D27" s="24">
        <v>144</v>
      </c>
      <c r="E27" s="24"/>
      <c r="F27" s="24">
        <v>282</v>
      </c>
      <c r="G27" s="24"/>
      <c r="H27" s="24"/>
      <c r="I27" s="24">
        <v>12</v>
      </c>
      <c r="J27" s="24">
        <v>0</v>
      </c>
      <c r="K27" s="24">
        <v>0</v>
      </c>
      <c r="L27" s="24">
        <v>272</v>
      </c>
      <c r="M27" s="7"/>
      <c r="N27" s="7"/>
      <c r="O27" s="7"/>
      <c r="P27" s="7"/>
    </row>
    <row r="28" spans="1:12" ht="12.75">
      <c r="A28" s="30" t="s">
        <v>39</v>
      </c>
      <c r="B28" s="30" t="s">
        <v>98</v>
      </c>
      <c r="C28" s="30" t="s">
        <v>99</v>
      </c>
      <c r="D28" s="24">
        <v>25</v>
      </c>
      <c r="E28" s="24">
        <v>12</v>
      </c>
      <c r="F28" s="24">
        <v>119</v>
      </c>
      <c r="G28" s="24">
        <v>257</v>
      </c>
      <c r="H28" s="24"/>
      <c r="I28" s="24">
        <v>162</v>
      </c>
      <c r="J28" s="24">
        <v>32</v>
      </c>
      <c r="K28" s="24">
        <v>24</v>
      </c>
      <c r="L28" s="24">
        <v>118</v>
      </c>
    </row>
    <row r="29" spans="1:16" ht="12.75">
      <c r="A29" s="30" t="s">
        <v>39</v>
      </c>
      <c r="B29" s="30" t="s">
        <v>101</v>
      </c>
      <c r="C29" s="30" t="s">
        <v>102</v>
      </c>
      <c r="D29" s="24">
        <v>2</v>
      </c>
      <c r="E29" s="24"/>
      <c r="F29" s="24">
        <v>22</v>
      </c>
      <c r="G29" s="24">
        <v>0</v>
      </c>
      <c r="H29" s="24"/>
      <c r="I29" s="24">
        <v>24</v>
      </c>
      <c r="J29" s="24">
        <v>0</v>
      </c>
      <c r="K29" s="24">
        <v>4</v>
      </c>
      <c r="L29" s="24">
        <v>29</v>
      </c>
      <c r="M29" s="7"/>
      <c r="N29" s="7"/>
      <c r="O29" s="7"/>
      <c r="P29" s="7"/>
    </row>
    <row r="30" spans="1:16" ht="12.75">
      <c r="A30" s="30" t="s">
        <v>39</v>
      </c>
      <c r="B30" s="30" t="s">
        <v>103</v>
      </c>
      <c r="C30" s="30" t="s">
        <v>104</v>
      </c>
      <c r="D30" s="24"/>
      <c r="E30" s="24"/>
      <c r="F30" s="24" t="s">
        <v>430</v>
      </c>
      <c r="G30" s="24"/>
      <c r="H30" s="24"/>
      <c r="I30" s="24" t="s">
        <v>430</v>
      </c>
      <c r="J30" s="24">
        <v>4</v>
      </c>
      <c r="K30" s="24">
        <v>0</v>
      </c>
      <c r="L30" s="24">
        <v>6</v>
      </c>
      <c r="M30" s="7"/>
      <c r="N30" s="7"/>
      <c r="O30" s="7"/>
      <c r="P30" s="7"/>
    </row>
    <row r="31" spans="1:16" ht="12.75">
      <c r="A31" s="30" t="s">
        <v>39</v>
      </c>
      <c r="B31" s="30" t="s">
        <v>105</v>
      </c>
      <c r="C31" s="30" t="s">
        <v>106</v>
      </c>
      <c r="D31" s="24">
        <v>48</v>
      </c>
      <c r="E31" s="24"/>
      <c r="F31" s="24">
        <v>0</v>
      </c>
      <c r="G31" s="24"/>
      <c r="H31" s="24"/>
      <c r="I31" s="24" t="s">
        <v>430</v>
      </c>
      <c r="J31" s="24">
        <v>24</v>
      </c>
      <c r="K31" s="24">
        <v>38</v>
      </c>
      <c r="L31" s="24">
        <v>10</v>
      </c>
      <c r="M31" s="7"/>
      <c r="N31" s="7"/>
      <c r="O31" s="7"/>
      <c r="P31" s="7"/>
    </row>
    <row r="32" spans="1:16" ht="12.75">
      <c r="A32" s="30" t="s">
        <v>39</v>
      </c>
      <c r="B32" s="30" t="s">
        <v>107</v>
      </c>
      <c r="C32" s="30" t="s">
        <v>108</v>
      </c>
      <c r="D32" s="24" t="s">
        <v>44</v>
      </c>
      <c r="E32" s="24"/>
      <c r="F32" s="24" t="s">
        <v>430</v>
      </c>
      <c r="G32" s="24"/>
      <c r="H32" s="24"/>
      <c r="I32" s="24" t="s">
        <v>430</v>
      </c>
      <c r="J32" s="24">
        <v>4</v>
      </c>
      <c r="K32" s="24">
        <v>0</v>
      </c>
      <c r="L32" s="24">
        <v>4</v>
      </c>
      <c r="M32" s="7"/>
      <c r="N32" s="7"/>
      <c r="O32" s="7"/>
      <c r="P32" s="7"/>
    </row>
    <row r="33" spans="1:12" ht="12.75">
      <c r="A33" s="30" t="s">
        <v>39</v>
      </c>
      <c r="B33" s="30" t="s">
        <v>94</v>
      </c>
      <c r="C33" s="30" t="s">
        <v>425</v>
      </c>
      <c r="D33" s="24">
        <v>219</v>
      </c>
      <c r="E33" s="24"/>
      <c r="F33" s="24">
        <v>90</v>
      </c>
      <c r="G33" s="24">
        <v>4</v>
      </c>
      <c r="H33" s="24"/>
      <c r="I33" s="24">
        <v>4</v>
      </c>
      <c r="J33" s="24">
        <v>137</v>
      </c>
      <c r="K33" s="24">
        <v>0</v>
      </c>
      <c r="L33" s="24">
        <v>138</v>
      </c>
    </row>
    <row r="34" spans="1:12" ht="12.75">
      <c r="A34" s="30" t="s">
        <v>39</v>
      </c>
      <c r="B34" s="56" t="s">
        <v>94</v>
      </c>
      <c r="C34" s="30" t="s">
        <v>509</v>
      </c>
      <c r="D34" s="24"/>
      <c r="E34" s="24"/>
      <c r="F34" s="24"/>
      <c r="G34" s="24"/>
      <c r="H34" s="24"/>
      <c r="I34" s="24"/>
      <c r="J34" s="24"/>
      <c r="K34" s="24"/>
      <c r="L34" s="24"/>
    </row>
    <row r="35" spans="1:12" ht="12.75">
      <c r="A35" s="30" t="s">
        <v>39</v>
      </c>
      <c r="B35" s="30" t="s">
        <v>95</v>
      </c>
      <c r="C35" s="30" t="s">
        <v>96</v>
      </c>
      <c r="D35" s="24">
        <v>2</v>
      </c>
      <c r="E35" s="24"/>
      <c r="F35" s="24">
        <v>148</v>
      </c>
      <c r="G35" s="24">
        <v>0</v>
      </c>
      <c r="H35" s="24"/>
      <c r="I35" s="24">
        <v>51</v>
      </c>
      <c r="J35" s="24">
        <v>108</v>
      </c>
      <c r="K35" s="24">
        <v>0</v>
      </c>
      <c r="L35" s="24">
        <v>277</v>
      </c>
    </row>
    <row r="36" spans="1:12" ht="12.75">
      <c r="A36" s="30" t="s">
        <v>39</v>
      </c>
      <c r="B36" s="30" t="s">
        <v>95</v>
      </c>
      <c r="C36" s="30" t="s">
        <v>513</v>
      </c>
      <c r="D36" s="24"/>
      <c r="E36" s="24"/>
      <c r="F36" s="24"/>
      <c r="G36" s="24"/>
      <c r="H36" s="24"/>
      <c r="I36" s="24"/>
      <c r="J36" s="24"/>
      <c r="K36" s="24"/>
      <c r="L36" s="24"/>
    </row>
    <row r="37" spans="1:12" ht="12.75">
      <c r="A37" s="77" t="s">
        <v>39</v>
      </c>
      <c r="B37" s="79" t="s">
        <v>900</v>
      </c>
      <c r="C37" s="30" t="s">
        <v>515</v>
      </c>
      <c r="D37" s="24"/>
      <c r="E37" s="24"/>
      <c r="F37" s="24"/>
      <c r="G37" s="24"/>
      <c r="H37" s="24"/>
      <c r="I37" s="24"/>
      <c r="J37" s="24"/>
      <c r="K37" s="24"/>
      <c r="L37" s="24"/>
    </row>
    <row r="38" spans="1:12" ht="12.75">
      <c r="A38" s="30" t="s">
        <v>39</v>
      </c>
      <c r="B38" s="30" t="s">
        <v>97</v>
      </c>
      <c r="C38" s="30" t="s">
        <v>426</v>
      </c>
      <c r="D38" s="24">
        <v>117</v>
      </c>
      <c r="E38" s="24"/>
      <c r="F38" s="24">
        <v>8</v>
      </c>
      <c r="G38" s="24">
        <v>0</v>
      </c>
      <c r="H38" s="24"/>
      <c r="I38" s="24">
        <v>4</v>
      </c>
      <c r="J38" s="24">
        <v>17</v>
      </c>
      <c r="K38" s="24">
        <v>0</v>
      </c>
      <c r="L38" s="24">
        <v>1</v>
      </c>
    </row>
    <row r="39" spans="1:3" ht="12.75">
      <c r="A39" s="76" t="s">
        <v>39</v>
      </c>
      <c r="B39" s="78" t="s">
        <v>901</v>
      </c>
      <c r="C39" s="30" t="s">
        <v>519</v>
      </c>
    </row>
    <row r="40" spans="1:12" ht="12.75">
      <c r="A40" s="30" t="s">
        <v>39</v>
      </c>
      <c r="B40" s="30" t="s">
        <v>428</v>
      </c>
      <c r="C40" s="30" t="s">
        <v>429</v>
      </c>
      <c r="D40" s="24" t="s">
        <v>44</v>
      </c>
      <c r="E40" s="24"/>
      <c r="F40" s="24" t="s">
        <v>430</v>
      </c>
      <c r="G40" s="24" t="s">
        <v>430</v>
      </c>
      <c r="H40" s="24"/>
      <c r="I40" s="24" t="s">
        <v>430</v>
      </c>
      <c r="J40" s="24">
        <v>0</v>
      </c>
      <c r="K40" s="24">
        <v>0</v>
      </c>
      <c r="L40" s="24">
        <v>4</v>
      </c>
    </row>
    <row r="41" spans="1:16" s="7" customFormat="1" ht="12.75">
      <c r="A41" s="30" t="s">
        <v>39</v>
      </c>
      <c r="B41" s="56" t="s">
        <v>902</v>
      </c>
      <c r="C41" s="30" t="s">
        <v>523</v>
      </c>
      <c r="D41" s="24"/>
      <c r="E41" s="24"/>
      <c r="F41" s="24"/>
      <c r="G41" s="24"/>
      <c r="H41" s="24"/>
      <c r="I41" s="24"/>
      <c r="J41" s="24"/>
      <c r="K41" s="24"/>
      <c r="L41" s="24"/>
      <c r="M41"/>
      <c r="N41"/>
      <c r="O41"/>
      <c r="P41"/>
    </row>
    <row r="42" spans="1:12" s="7" customFormat="1" ht="12.75">
      <c r="A42" s="30" t="s">
        <v>39</v>
      </c>
      <c r="B42" s="30" t="s">
        <v>394</v>
      </c>
      <c r="C42" s="30" t="s">
        <v>395</v>
      </c>
      <c r="D42" s="24"/>
      <c r="E42" s="24"/>
      <c r="F42" s="24"/>
      <c r="G42" s="24"/>
      <c r="H42" s="24"/>
      <c r="I42" s="24"/>
      <c r="J42" s="24">
        <v>124</v>
      </c>
      <c r="K42" s="24">
        <v>0</v>
      </c>
      <c r="L42" s="24">
        <v>0</v>
      </c>
    </row>
    <row r="43" spans="1:25" s="7" customFormat="1" ht="12.75">
      <c r="A43" s="30" t="s">
        <v>39</v>
      </c>
      <c r="B43" s="30" t="s">
        <v>92</v>
      </c>
      <c r="C43" s="30" t="s">
        <v>93</v>
      </c>
      <c r="D43" s="24"/>
      <c r="E43" s="24"/>
      <c r="F43" s="24"/>
      <c r="G43" s="24"/>
      <c r="H43" s="24"/>
      <c r="I43" s="24"/>
      <c r="J43" s="24">
        <f>257+51</f>
        <v>308</v>
      </c>
      <c r="K43" s="24"/>
      <c r="L43" s="24">
        <v>183</v>
      </c>
      <c r="M43"/>
      <c r="N43"/>
      <c r="O43"/>
      <c r="P43"/>
      <c r="Q43"/>
      <c r="R43"/>
      <c r="S43"/>
      <c r="T43"/>
      <c r="U43"/>
      <c r="V43"/>
      <c r="W43"/>
      <c r="X43"/>
      <c r="Y43"/>
    </row>
    <row r="44" spans="1:12" s="7" customFormat="1" ht="12.75">
      <c r="A44" s="30" t="s">
        <v>109</v>
      </c>
      <c r="B44" s="24"/>
      <c r="C44" s="24"/>
      <c r="D44" s="24">
        <f aca="true" t="shared" si="2" ref="D44:L44">SUM(D11:D42)</f>
        <v>403540</v>
      </c>
      <c r="E44" s="24">
        <f t="shared" si="2"/>
        <v>20758</v>
      </c>
      <c r="F44" s="24">
        <f t="shared" si="2"/>
        <v>111512</v>
      </c>
      <c r="G44" s="24">
        <f t="shared" si="2"/>
        <v>30091</v>
      </c>
      <c r="H44" s="24">
        <f t="shared" si="2"/>
        <v>1851</v>
      </c>
      <c r="I44" s="24">
        <f t="shared" si="2"/>
        <v>25529</v>
      </c>
      <c r="J44" s="24">
        <f t="shared" si="2"/>
        <v>433641</v>
      </c>
      <c r="K44" s="24">
        <f t="shared" si="2"/>
        <v>21445</v>
      </c>
      <c r="L44" s="24">
        <f t="shared" si="2"/>
        <v>120790</v>
      </c>
    </row>
    <row r="45" s="7" customFormat="1" ht="12.75"/>
    <row r="46" s="7" customFormat="1" ht="12.75"/>
    <row r="47" s="7" customFormat="1" ht="12.75"/>
    <row r="48" spans="1:13" s="7" customFormat="1" ht="12.75">
      <c r="A48" s="29" t="s">
        <v>83</v>
      </c>
      <c r="B48" s="10"/>
      <c r="C48" s="10"/>
      <c r="D48"/>
      <c r="E48"/>
      <c r="F48"/>
      <c r="G48"/>
      <c r="H48"/>
      <c r="I48"/>
      <c r="J48"/>
      <c r="K48"/>
      <c r="L48"/>
      <c r="M48"/>
    </row>
    <row r="49" spans="1:15" s="7" customFormat="1" ht="25.5">
      <c r="A49" s="118" t="s">
        <v>5</v>
      </c>
      <c r="B49" s="118"/>
      <c r="C49" s="118"/>
      <c r="D49" s="88" t="str">
        <f>D9</f>
        <v>Spring 2003</v>
      </c>
      <c r="E49" s="89"/>
      <c r="F49" s="90"/>
      <c r="G49" s="88" t="str">
        <f>G9</f>
        <v>Summer 1 &amp; 2 2003</v>
      </c>
      <c r="H49" s="89"/>
      <c r="I49" s="90"/>
      <c r="J49" s="88" t="str">
        <f>J9</f>
        <v>Fall 2003</v>
      </c>
      <c r="K49" s="89"/>
      <c r="L49" s="90"/>
      <c r="M49" s="45" t="s">
        <v>402</v>
      </c>
      <c r="N49" s="46"/>
      <c r="O49" s="46"/>
    </row>
    <row r="50" spans="1:18" s="7" customFormat="1" ht="12.75">
      <c r="A50" s="118"/>
      <c r="B50" s="118"/>
      <c r="C50" s="118"/>
      <c r="D50" s="36" t="s">
        <v>6</v>
      </c>
      <c r="E50" s="36" t="s">
        <v>7</v>
      </c>
      <c r="F50" s="36" t="s">
        <v>8</v>
      </c>
      <c r="G50" s="36" t="s">
        <v>6</v>
      </c>
      <c r="H50" s="36" t="s">
        <v>7</v>
      </c>
      <c r="I50" s="36" t="s">
        <v>8</v>
      </c>
      <c r="J50" s="36" t="s">
        <v>6</v>
      </c>
      <c r="K50" s="36" t="s">
        <v>7</v>
      </c>
      <c r="L50" s="36" t="s">
        <v>8</v>
      </c>
      <c r="M50" s="36" t="s">
        <v>6</v>
      </c>
      <c r="N50" s="47"/>
      <c r="O50"/>
      <c r="P50"/>
      <c r="Q50"/>
      <c r="R50"/>
    </row>
    <row r="51" spans="1:16" s="7" customFormat="1" ht="12.75">
      <c r="A51" s="30" t="s">
        <v>9</v>
      </c>
      <c r="B51" s="30" t="s">
        <v>10</v>
      </c>
      <c r="C51" s="30" t="s">
        <v>11</v>
      </c>
      <c r="D51" s="24">
        <v>51</v>
      </c>
      <c r="E51" s="24"/>
      <c r="F51" s="24">
        <v>468</v>
      </c>
      <c r="G51" s="24">
        <v>0</v>
      </c>
      <c r="H51" s="24"/>
      <c r="I51" s="24">
        <v>126</v>
      </c>
      <c r="J51" s="24">
        <v>21</v>
      </c>
      <c r="K51" s="24"/>
      <c r="L51" s="24">
        <v>466</v>
      </c>
      <c r="M51" s="25"/>
      <c r="N51" s="6"/>
      <c r="O51" s="8"/>
      <c r="P51" s="8"/>
    </row>
    <row r="52" spans="1:23" s="7" customFormat="1" ht="12.75">
      <c r="A52" s="30" t="s">
        <v>9</v>
      </c>
      <c r="B52" s="30" t="s">
        <v>12</v>
      </c>
      <c r="C52" s="30" t="s">
        <v>923</v>
      </c>
      <c r="D52" s="24">
        <v>6</v>
      </c>
      <c r="E52" s="24">
        <v>0</v>
      </c>
      <c r="F52" s="24">
        <v>56</v>
      </c>
      <c r="G52" s="24">
        <v>0</v>
      </c>
      <c r="H52" s="24">
        <v>0</v>
      </c>
      <c r="I52" s="24">
        <v>192</v>
      </c>
      <c r="J52" s="24">
        <v>0</v>
      </c>
      <c r="K52" s="24">
        <v>0</v>
      </c>
      <c r="L52" s="24">
        <v>12</v>
      </c>
      <c r="M52" s="25"/>
      <c r="N52" s="6"/>
      <c r="O52" s="8"/>
      <c r="P52" s="8"/>
      <c r="Q52" s="8"/>
      <c r="R52" s="8"/>
      <c r="S52" s="8"/>
      <c r="T52" s="8"/>
      <c r="U52" s="8"/>
      <c r="V52" s="8"/>
      <c r="W52" s="8"/>
    </row>
    <row r="53" spans="1:23" s="7" customFormat="1" ht="12.75">
      <c r="A53" s="30" t="s">
        <v>9</v>
      </c>
      <c r="B53" s="30" t="s">
        <v>13</v>
      </c>
      <c r="C53" s="30" t="s">
        <v>14</v>
      </c>
      <c r="D53" s="24">
        <v>0</v>
      </c>
      <c r="E53" s="24"/>
      <c r="F53" s="24">
        <v>1641</v>
      </c>
      <c r="G53" s="24">
        <v>0</v>
      </c>
      <c r="H53" s="24"/>
      <c r="I53" s="24">
        <v>1490</v>
      </c>
      <c r="J53" s="24">
        <v>4</v>
      </c>
      <c r="K53" s="24"/>
      <c r="L53" s="24">
        <v>1126</v>
      </c>
      <c r="M53" s="25"/>
      <c r="N53" s="6"/>
      <c r="O53" s="8"/>
      <c r="P53" s="8"/>
      <c r="Q53" s="8"/>
      <c r="R53" s="8"/>
      <c r="S53" s="8"/>
      <c r="T53" s="8"/>
      <c r="U53" s="8"/>
      <c r="V53" s="8"/>
      <c r="W53" s="8"/>
    </row>
    <row r="54" spans="1:23" s="7" customFormat="1" ht="12.75">
      <c r="A54" s="30" t="s">
        <v>9</v>
      </c>
      <c r="B54" s="30" t="s">
        <v>15</v>
      </c>
      <c r="C54" s="30" t="s">
        <v>16</v>
      </c>
      <c r="D54" s="24">
        <v>46</v>
      </c>
      <c r="E54" s="24"/>
      <c r="F54" s="24">
        <v>791</v>
      </c>
      <c r="G54" s="24">
        <v>8</v>
      </c>
      <c r="H54" s="24"/>
      <c r="I54" s="24">
        <v>302</v>
      </c>
      <c r="J54" s="24">
        <v>18</v>
      </c>
      <c r="K54" s="24"/>
      <c r="L54" s="24">
        <v>817</v>
      </c>
      <c r="M54" s="25"/>
      <c r="N54" s="6"/>
      <c r="O54" s="8"/>
      <c r="P54" s="8"/>
      <c r="Q54" s="8"/>
      <c r="R54" s="8"/>
      <c r="S54" s="8"/>
      <c r="T54" s="8"/>
      <c r="U54" s="8"/>
      <c r="V54" s="8"/>
      <c r="W54" s="8"/>
    </row>
    <row r="55" spans="1:23" s="7" customFormat="1" ht="12.75">
      <c r="A55" s="30" t="s">
        <v>9</v>
      </c>
      <c r="B55" s="30" t="s">
        <v>17</v>
      </c>
      <c r="C55" s="30" t="s">
        <v>18</v>
      </c>
      <c r="D55" s="24">
        <v>0</v>
      </c>
      <c r="E55" s="24"/>
      <c r="F55" s="24">
        <v>66</v>
      </c>
      <c r="G55" s="24">
        <v>0</v>
      </c>
      <c r="H55" s="24"/>
      <c r="I55" s="24">
        <v>84</v>
      </c>
      <c r="J55" s="24">
        <v>7</v>
      </c>
      <c r="K55" s="24"/>
      <c r="L55" s="24">
        <v>21</v>
      </c>
      <c r="M55" s="25"/>
      <c r="N55" s="6"/>
      <c r="O55" s="8"/>
      <c r="P55" s="8"/>
      <c r="Q55" s="8"/>
      <c r="R55" s="8"/>
      <c r="S55" s="8"/>
      <c r="T55" s="8"/>
      <c r="U55" s="8"/>
      <c r="V55" s="8"/>
      <c r="W55" s="8"/>
    </row>
    <row r="56" spans="1:23" s="7" customFormat="1" ht="12.75">
      <c r="A56" s="30" t="s">
        <v>9</v>
      </c>
      <c r="B56" s="30" t="s">
        <v>19</v>
      </c>
      <c r="C56" s="30" t="s">
        <v>20</v>
      </c>
      <c r="D56" s="24"/>
      <c r="E56" s="24"/>
      <c r="F56" s="24"/>
      <c r="G56" s="24"/>
      <c r="H56" s="24"/>
      <c r="I56" s="24"/>
      <c r="J56" s="24"/>
      <c r="K56" s="24"/>
      <c r="L56" s="24"/>
      <c r="M56" s="25"/>
      <c r="N56" s="6"/>
      <c r="O56" s="8"/>
      <c r="P56" s="8"/>
      <c r="Q56" s="8"/>
      <c r="R56" s="8"/>
      <c r="S56" s="8"/>
      <c r="T56" s="8"/>
      <c r="U56" s="8"/>
      <c r="V56" s="8"/>
      <c r="W56" s="8"/>
    </row>
    <row r="57" spans="1:14" s="7" customFormat="1" ht="12.75">
      <c r="A57" s="30" t="s">
        <v>9</v>
      </c>
      <c r="B57" s="25" t="s">
        <v>21</v>
      </c>
      <c r="C57" s="25" t="s">
        <v>22</v>
      </c>
      <c r="D57" s="24"/>
      <c r="E57" s="24"/>
      <c r="F57" s="24"/>
      <c r="G57" s="24"/>
      <c r="H57" s="24">
        <v>44</v>
      </c>
      <c r="I57" s="24">
        <v>76</v>
      </c>
      <c r="J57" s="24"/>
      <c r="K57" s="24"/>
      <c r="L57" s="24"/>
      <c r="M57" s="24"/>
      <c r="N57" s="8"/>
    </row>
    <row r="58" spans="1:23" s="7" customFormat="1" ht="12.75">
      <c r="A58" s="30" t="s">
        <v>9</v>
      </c>
      <c r="B58" s="30" t="s">
        <v>23</v>
      </c>
      <c r="C58" s="30" t="s">
        <v>924</v>
      </c>
      <c r="D58" s="24">
        <v>288</v>
      </c>
      <c r="E58" s="24">
        <v>0</v>
      </c>
      <c r="F58" s="24">
        <v>153</v>
      </c>
      <c r="G58" s="24">
        <v>296</v>
      </c>
      <c r="H58" s="24">
        <v>0</v>
      </c>
      <c r="I58" s="24">
        <v>122</v>
      </c>
      <c r="J58" s="24">
        <v>421</v>
      </c>
      <c r="K58" s="24">
        <v>0</v>
      </c>
      <c r="L58" s="24">
        <v>101</v>
      </c>
      <c r="M58" s="25"/>
      <c r="N58" s="6"/>
      <c r="O58" s="8"/>
      <c r="P58" s="8"/>
      <c r="Q58" s="8"/>
      <c r="R58" s="8"/>
      <c r="S58" s="8"/>
      <c r="T58" s="8"/>
      <c r="U58" s="8"/>
      <c r="V58" s="8"/>
      <c r="W58" s="8"/>
    </row>
    <row r="59" spans="1:16" s="7" customFormat="1" ht="12.75">
      <c r="A59" s="30" t="s">
        <v>9</v>
      </c>
      <c r="B59" s="30" t="s">
        <v>25</v>
      </c>
      <c r="C59" s="30" t="s">
        <v>26</v>
      </c>
      <c r="D59" s="24"/>
      <c r="E59" s="24"/>
      <c r="F59" s="24">
        <v>4</v>
      </c>
      <c r="G59" s="24">
        <v>42</v>
      </c>
      <c r="H59" s="24"/>
      <c r="I59" s="24">
        <v>0</v>
      </c>
      <c r="J59" s="24">
        <v>1</v>
      </c>
      <c r="K59" s="24"/>
      <c r="L59" s="24">
        <v>1</v>
      </c>
      <c r="M59" s="25"/>
      <c r="N59" s="6"/>
      <c r="O59" s="8"/>
      <c r="P59" s="8"/>
    </row>
    <row r="60" spans="1:16" s="7" customFormat="1" ht="12.75">
      <c r="A60" s="30" t="s">
        <v>9</v>
      </c>
      <c r="B60" s="30" t="s">
        <v>100</v>
      </c>
      <c r="C60" s="30" t="s">
        <v>427</v>
      </c>
      <c r="D60" s="24"/>
      <c r="E60" s="24"/>
      <c r="F60" s="24"/>
      <c r="G60" s="24"/>
      <c r="H60" s="24"/>
      <c r="I60" s="24"/>
      <c r="J60" s="24"/>
      <c r="K60" s="24"/>
      <c r="L60" s="24"/>
      <c r="M60" s="25"/>
      <c r="N60" s="6"/>
      <c r="O60" s="8"/>
      <c r="P60" s="8"/>
    </row>
    <row r="61" spans="1:14" s="7" customFormat="1" ht="12.75">
      <c r="A61" s="30" t="s">
        <v>9</v>
      </c>
      <c r="B61" s="30" t="s">
        <v>27</v>
      </c>
      <c r="C61" s="30" t="s">
        <v>28</v>
      </c>
      <c r="D61" s="24"/>
      <c r="E61" s="24"/>
      <c r="F61" s="24"/>
      <c r="G61" s="24"/>
      <c r="H61" s="24"/>
      <c r="I61" s="24"/>
      <c r="J61" s="24"/>
      <c r="K61" s="24"/>
      <c r="L61" s="24"/>
      <c r="M61" s="24"/>
      <c r="N61" s="6"/>
    </row>
    <row r="62" spans="1:14" s="7" customFormat="1" ht="12.75">
      <c r="A62" s="30" t="s">
        <v>9</v>
      </c>
      <c r="B62" s="25" t="s">
        <v>29</v>
      </c>
      <c r="C62" s="25" t="s">
        <v>30</v>
      </c>
      <c r="D62" s="24"/>
      <c r="E62" s="24"/>
      <c r="F62" s="24"/>
      <c r="G62" s="24"/>
      <c r="H62" s="24"/>
      <c r="I62" s="24"/>
      <c r="J62" s="24"/>
      <c r="K62" s="24"/>
      <c r="L62" s="24"/>
      <c r="M62" s="24"/>
      <c r="N62" s="8"/>
    </row>
    <row r="63" spans="1:14" s="7" customFormat="1" ht="12.75">
      <c r="A63" s="30" t="s">
        <v>9</v>
      </c>
      <c r="B63" s="25" t="s">
        <v>31</v>
      </c>
      <c r="C63" s="25" t="s">
        <v>32</v>
      </c>
      <c r="D63" s="24"/>
      <c r="E63" s="24"/>
      <c r="F63" s="24"/>
      <c r="G63" s="24"/>
      <c r="H63" s="24"/>
      <c r="I63" s="24"/>
      <c r="J63" s="24"/>
      <c r="K63" s="24"/>
      <c r="L63" s="24"/>
      <c r="M63" s="24"/>
      <c r="N63" s="8"/>
    </row>
    <row r="64" spans="1:16" s="7" customFormat="1" ht="12.75">
      <c r="A64" s="30" t="s">
        <v>9</v>
      </c>
      <c r="B64" s="25" t="s">
        <v>33</v>
      </c>
      <c r="C64" s="25" t="s">
        <v>34</v>
      </c>
      <c r="D64" s="24"/>
      <c r="E64" s="24"/>
      <c r="F64" s="24">
        <v>24</v>
      </c>
      <c r="G64" s="24"/>
      <c r="H64" s="24"/>
      <c r="I64" s="24"/>
      <c r="J64" s="24"/>
      <c r="K64" s="24"/>
      <c r="L64" s="24">
        <v>20</v>
      </c>
      <c r="M64" s="24"/>
      <c r="N64" s="8"/>
      <c r="O64" s="8"/>
      <c r="P64" s="8"/>
    </row>
    <row r="65" spans="1:16" s="7" customFormat="1" ht="12.75">
      <c r="A65" s="30" t="s">
        <v>9</v>
      </c>
      <c r="B65" s="25" t="s">
        <v>35</v>
      </c>
      <c r="C65" s="25" t="s">
        <v>36</v>
      </c>
      <c r="D65" s="24">
        <v>6</v>
      </c>
      <c r="E65" s="24"/>
      <c r="F65" s="24">
        <v>308</v>
      </c>
      <c r="G65" s="24"/>
      <c r="H65" s="24"/>
      <c r="I65" s="24">
        <v>296</v>
      </c>
      <c r="J65" s="24"/>
      <c r="K65" s="24"/>
      <c r="L65" s="24">
        <v>288</v>
      </c>
      <c r="M65" s="24"/>
      <c r="N65" s="8"/>
      <c r="O65" s="8"/>
      <c r="P65" s="8"/>
    </row>
    <row r="66" spans="1:16" s="7" customFormat="1" ht="12.75">
      <c r="A66" s="30" t="s">
        <v>9</v>
      </c>
      <c r="B66" s="25" t="s">
        <v>37</v>
      </c>
      <c r="C66" s="25" t="s">
        <v>38</v>
      </c>
      <c r="D66" s="24">
        <v>3</v>
      </c>
      <c r="E66" s="24"/>
      <c r="F66" s="24">
        <v>1256</v>
      </c>
      <c r="G66" s="24">
        <v>4</v>
      </c>
      <c r="H66" s="24"/>
      <c r="I66" s="24">
        <v>794</v>
      </c>
      <c r="J66" s="24"/>
      <c r="K66" s="24"/>
      <c r="L66" s="24">
        <v>1508</v>
      </c>
      <c r="M66" s="24"/>
      <c r="N66" s="8"/>
      <c r="O66" s="8"/>
      <c r="P66" s="8"/>
    </row>
    <row r="67" spans="1:16" s="7" customFormat="1" ht="12.75">
      <c r="A67" s="24" t="s">
        <v>39</v>
      </c>
      <c r="B67" s="24" t="s">
        <v>524</v>
      </c>
      <c r="C67" s="24" t="s">
        <v>525</v>
      </c>
      <c r="D67" s="24"/>
      <c r="E67" s="24"/>
      <c r="F67" s="24"/>
      <c r="G67" s="24"/>
      <c r="H67" s="24"/>
      <c r="I67" s="24"/>
      <c r="J67" s="24"/>
      <c r="K67" s="24"/>
      <c r="L67" s="24"/>
      <c r="M67" s="24"/>
      <c r="N67" s="8"/>
      <c r="O67" s="8"/>
      <c r="P67" s="8"/>
    </row>
    <row r="68" spans="1:16" s="7" customFormat="1" ht="12.75">
      <c r="A68" s="119" t="s">
        <v>109</v>
      </c>
      <c r="B68" s="120"/>
      <c r="C68" s="121"/>
      <c r="D68" s="24">
        <f>SUM(D51:D67)</f>
        <v>400</v>
      </c>
      <c r="E68" s="24">
        <f aca="true" t="shared" si="3" ref="E68:M68">SUM(E51:E67)</f>
        <v>0</v>
      </c>
      <c r="F68" s="24">
        <f t="shared" si="3"/>
        <v>4767</v>
      </c>
      <c r="G68" s="24">
        <f t="shared" si="3"/>
        <v>350</v>
      </c>
      <c r="H68" s="24">
        <f t="shared" si="3"/>
        <v>44</v>
      </c>
      <c r="I68" s="24">
        <f t="shared" si="3"/>
        <v>3482</v>
      </c>
      <c r="J68" s="24">
        <f t="shared" si="3"/>
        <v>472</v>
      </c>
      <c r="K68" s="24">
        <f t="shared" si="3"/>
        <v>0</v>
      </c>
      <c r="L68" s="24">
        <f t="shared" si="3"/>
        <v>4360</v>
      </c>
      <c r="M68" s="24">
        <f t="shared" si="3"/>
        <v>0</v>
      </c>
      <c r="O68" s="8"/>
      <c r="P68" s="8"/>
    </row>
    <row r="69" spans="1:13" s="7" customFormat="1" ht="12.75">
      <c r="A69"/>
      <c r="B69"/>
      <c r="C69"/>
      <c r="D69"/>
      <c r="E69"/>
      <c r="F69"/>
      <c r="G69"/>
      <c r="H69"/>
      <c r="I69"/>
      <c r="J69"/>
      <c r="K69"/>
      <c r="L69"/>
      <c r="M69" s="13"/>
    </row>
    <row r="70" spans="1:13" s="7" customFormat="1" ht="12.75">
      <c r="A70"/>
      <c r="B70"/>
      <c r="C70"/>
      <c r="D70"/>
      <c r="E70"/>
      <c r="F70"/>
      <c r="G70"/>
      <c r="H70"/>
      <c r="I70"/>
      <c r="J70"/>
      <c r="K70"/>
      <c r="L70"/>
      <c r="M70"/>
    </row>
    <row r="71" spans="1:13" s="7" customFormat="1" ht="12.75">
      <c r="A71" s="4"/>
      <c r="B71" s="4"/>
      <c r="C71" s="4"/>
      <c r="D71"/>
      <c r="E71"/>
      <c r="F71"/>
      <c r="G71"/>
      <c r="H71"/>
      <c r="I71"/>
      <c r="J71"/>
      <c r="K71"/>
      <c r="L71"/>
      <c r="M71"/>
    </row>
    <row r="72" spans="1:12" s="7" customFormat="1" ht="12.75">
      <c r="A72" s="29" t="s">
        <v>65</v>
      </c>
      <c r="B72" s="3"/>
      <c r="C72"/>
      <c r="D72"/>
      <c r="E72"/>
      <c r="F72"/>
      <c r="G72"/>
      <c r="H72"/>
      <c r="I72"/>
      <c r="J72"/>
      <c r="K72"/>
      <c r="L72"/>
    </row>
    <row r="73" spans="1:12" s="7" customFormat="1" ht="12.75">
      <c r="A73" s="3" t="s">
        <v>43</v>
      </c>
      <c r="B73" s="3"/>
      <c r="C73"/>
      <c r="D73"/>
      <c r="E73"/>
      <c r="F73"/>
      <c r="G73"/>
      <c r="H73"/>
      <c r="I73"/>
      <c r="J73"/>
      <c r="K73"/>
      <c r="L73"/>
    </row>
    <row r="74" spans="1:12" s="7" customFormat="1" ht="12.75">
      <c r="A74" s="3" t="s">
        <v>44</v>
      </c>
      <c r="B74" s="3" t="s">
        <v>45</v>
      </c>
      <c r="C74"/>
      <c r="D74"/>
      <c r="E74"/>
      <c r="F74"/>
      <c r="G74"/>
      <c r="H74"/>
      <c r="I74"/>
      <c r="J74"/>
      <c r="K74"/>
      <c r="L74"/>
    </row>
    <row r="75" spans="1:12" s="7" customFormat="1" ht="12.75">
      <c r="A75" s="3" t="s">
        <v>40</v>
      </c>
      <c r="B75" s="3"/>
      <c r="C75" s="3"/>
      <c r="D75"/>
      <c r="E75"/>
      <c r="F75"/>
      <c r="G75"/>
      <c r="H75"/>
      <c r="I75"/>
      <c r="J75"/>
      <c r="K75"/>
      <c r="L75"/>
    </row>
    <row r="76" spans="1:12" s="7" customFormat="1" ht="12.75">
      <c r="A76" t="s">
        <v>41</v>
      </c>
      <c r="B76"/>
      <c r="C76"/>
      <c r="D76"/>
      <c r="E76"/>
      <c r="F76"/>
      <c r="G76"/>
      <c r="H76"/>
      <c r="I76"/>
      <c r="J76"/>
      <c r="K76"/>
      <c r="L76"/>
    </row>
    <row r="77" spans="1:12" s="7" customFormat="1" ht="12.75">
      <c r="A77" s="96" t="s">
        <v>74</v>
      </c>
      <c r="B77" s="97"/>
      <c r="C77" s="98"/>
      <c r="D77" s="88" t="str">
        <f>D9</f>
        <v>Spring 2003</v>
      </c>
      <c r="E77" s="89"/>
      <c r="F77" s="90"/>
      <c r="G77" s="88" t="str">
        <f>G9</f>
        <v>Summer 1 &amp; 2 2003</v>
      </c>
      <c r="H77" s="89"/>
      <c r="I77" s="90"/>
      <c r="J77" s="88" t="str">
        <f>J9</f>
        <v>Fall 2003</v>
      </c>
      <c r="K77" s="89"/>
      <c r="L77" s="90"/>
    </row>
    <row r="78" spans="1:12" s="7" customFormat="1" ht="12.75">
      <c r="A78" s="99"/>
      <c r="B78" s="100"/>
      <c r="C78" s="101"/>
      <c r="D78" s="14" t="s">
        <v>6</v>
      </c>
      <c r="E78" s="15" t="s">
        <v>7</v>
      </c>
      <c r="F78" s="15" t="s">
        <v>8</v>
      </c>
      <c r="G78" s="14" t="s">
        <v>6</v>
      </c>
      <c r="H78" s="15" t="s">
        <v>7</v>
      </c>
      <c r="I78" s="15" t="s">
        <v>8</v>
      </c>
      <c r="J78" s="14" t="s">
        <v>6</v>
      </c>
      <c r="K78" s="15" t="s">
        <v>7</v>
      </c>
      <c r="L78" s="16" t="s">
        <v>8</v>
      </c>
    </row>
    <row r="79" spans="1:12" s="7" customFormat="1" ht="12.75">
      <c r="A79" s="30" t="s">
        <v>9</v>
      </c>
      <c r="B79" s="60" t="s">
        <v>112</v>
      </c>
      <c r="C79" s="30" t="s">
        <v>11</v>
      </c>
      <c r="D79" s="24">
        <v>20</v>
      </c>
      <c r="E79" s="24">
        <v>0</v>
      </c>
      <c r="F79" s="24">
        <v>10</v>
      </c>
      <c r="G79" s="24">
        <v>1</v>
      </c>
      <c r="H79" s="24">
        <v>0</v>
      </c>
      <c r="I79" s="24">
        <v>0</v>
      </c>
      <c r="J79" s="24">
        <v>385</v>
      </c>
      <c r="K79" s="24">
        <v>0</v>
      </c>
      <c r="L79" s="24">
        <v>4</v>
      </c>
    </row>
    <row r="80" spans="1:12" s="7" customFormat="1" ht="12.75">
      <c r="A80" s="30" t="s">
        <v>9</v>
      </c>
      <c r="B80" s="60" t="s">
        <v>432</v>
      </c>
      <c r="C80" s="30" t="s">
        <v>433</v>
      </c>
      <c r="D80" s="24">
        <v>33</v>
      </c>
      <c r="E80" s="24">
        <v>0</v>
      </c>
      <c r="F80" s="24">
        <v>0</v>
      </c>
      <c r="G80" s="24"/>
      <c r="H80" s="24"/>
      <c r="I80" s="24"/>
      <c r="J80" s="24"/>
      <c r="K80" s="24"/>
      <c r="L80" s="24"/>
    </row>
    <row r="81" spans="1:12" s="7" customFormat="1" ht="12.75">
      <c r="A81" s="30" t="s">
        <v>9</v>
      </c>
      <c r="B81" s="60" t="s">
        <v>113</v>
      </c>
      <c r="C81" s="30" t="s">
        <v>114</v>
      </c>
      <c r="D81" s="24">
        <v>4990</v>
      </c>
      <c r="E81" s="24">
        <v>0</v>
      </c>
      <c r="F81" s="24">
        <v>914</v>
      </c>
      <c r="G81" s="24">
        <v>128</v>
      </c>
      <c r="H81" s="24">
        <v>0</v>
      </c>
      <c r="I81" s="24">
        <v>113</v>
      </c>
      <c r="J81" s="24">
        <v>4742</v>
      </c>
      <c r="K81" s="24">
        <v>98</v>
      </c>
      <c r="L81" s="24">
        <v>940</v>
      </c>
    </row>
    <row r="82" spans="1:12" s="7" customFormat="1" ht="12.75">
      <c r="A82" s="30" t="s">
        <v>9</v>
      </c>
      <c r="B82" s="60" t="s">
        <v>115</v>
      </c>
      <c r="C82" s="30" t="s">
        <v>434</v>
      </c>
      <c r="D82" s="24">
        <v>899</v>
      </c>
      <c r="E82" s="24">
        <v>0</v>
      </c>
      <c r="F82" s="24">
        <v>274</v>
      </c>
      <c r="G82" s="24">
        <v>17</v>
      </c>
      <c r="H82" s="24">
        <v>0</v>
      </c>
      <c r="I82" s="24">
        <v>63</v>
      </c>
      <c r="J82" s="24">
        <v>937</v>
      </c>
      <c r="K82" s="24">
        <v>0</v>
      </c>
      <c r="L82" s="24">
        <v>333</v>
      </c>
    </row>
    <row r="83" spans="1:12" s="7" customFormat="1" ht="12.75">
      <c r="A83" s="30" t="s">
        <v>9</v>
      </c>
      <c r="B83" s="60" t="s">
        <v>405</v>
      </c>
      <c r="C83" s="30" t="s">
        <v>11</v>
      </c>
      <c r="D83" s="24">
        <v>281</v>
      </c>
      <c r="E83" s="24">
        <v>0</v>
      </c>
      <c r="F83" s="24">
        <v>0</v>
      </c>
      <c r="G83" s="24">
        <v>81</v>
      </c>
      <c r="H83" s="24">
        <v>0</v>
      </c>
      <c r="I83" s="24">
        <v>0</v>
      </c>
      <c r="J83" s="24">
        <v>172</v>
      </c>
      <c r="K83" s="24">
        <v>0</v>
      </c>
      <c r="L83" s="24">
        <v>0</v>
      </c>
    </row>
    <row r="84" spans="1:12" s="7" customFormat="1" ht="12.75">
      <c r="A84" s="30" t="s">
        <v>9</v>
      </c>
      <c r="B84" s="60" t="s">
        <v>116</v>
      </c>
      <c r="C84" s="30" t="s">
        <v>117</v>
      </c>
      <c r="D84" s="24">
        <v>1449</v>
      </c>
      <c r="E84" s="24">
        <v>3</v>
      </c>
      <c r="F84" s="24">
        <v>1256</v>
      </c>
      <c r="G84" s="24">
        <v>8</v>
      </c>
      <c r="H84" s="24">
        <v>0</v>
      </c>
      <c r="I84" s="24">
        <v>257</v>
      </c>
      <c r="J84" s="24">
        <v>2126</v>
      </c>
      <c r="K84" s="24">
        <v>0</v>
      </c>
      <c r="L84" s="24">
        <v>992</v>
      </c>
    </row>
    <row r="85" spans="1:12" s="7" customFormat="1" ht="12.75">
      <c r="A85" s="30" t="s">
        <v>9</v>
      </c>
      <c r="B85" s="60" t="s">
        <v>118</v>
      </c>
      <c r="C85" s="30" t="s">
        <v>119</v>
      </c>
      <c r="D85" s="24">
        <v>2947</v>
      </c>
      <c r="E85" s="24">
        <v>151</v>
      </c>
      <c r="F85" s="24">
        <v>1452</v>
      </c>
      <c r="G85" s="24">
        <v>201</v>
      </c>
      <c r="H85" s="24">
        <v>0</v>
      </c>
      <c r="I85" s="24">
        <v>619</v>
      </c>
      <c r="J85" s="24">
        <v>4147</v>
      </c>
      <c r="K85" s="24">
        <v>34</v>
      </c>
      <c r="L85" s="24">
        <v>1242</v>
      </c>
    </row>
    <row r="86" spans="1:12" s="7" customFormat="1" ht="12.75">
      <c r="A86" s="30" t="s">
        <v>9</v>
      </c>
      <c r="B86" s="60" t="s">
        <v>120</v>
      </c>
      <c r="C86" s="30" t="s">
        <v>121</v>
      </c>
      <c r="D86" s="24">
        <v>3562</v>
      </c>
      <c r="E86" s="24">
        <v>0</v>
      </c>
      <c r="F86" s="24">
        <v>544</v>
      </c>
      <c r="G86" s="24">
        <v>148</v>
      </c>
      <c r="H86" s="24">
        <v>0</v>
      </c>
      <c r="I86" s="24">
        <v>98</v>
      </c>
      <c r="J86" s="24">
        <v>3139</v>
      </c>
      <c r="K86" s="24">
        <v>0</v>
      </c>
      <c r="L86" s="24">
        <v>421</v>
      </c>
    </row>
    <row r="87" spans="1:12" s="7" customFormat="1" ht="12.75">
      <c r="A87" s="30" t="s">
        <v>9</v>
      </c>
      <c r="B87" s="60" t="s">
        <v>122</v>
      </c>
      <c r="C87" s="30" t="s">
        <v>123</v>
      </c>
      <c r="D87" s="24">
        <v>5313</v>
      </c>
      <c r="E87" s="24">
        <v>0</v>
      </c>
      <c r="F87" s="24">
        <v>984</v>
      </c>
      <c r="G87" s="24">
        <v>118</v>
      </c>
      <c r="H87" s="24">
        <v>0</v>
      </c>
      <c r="I87" s="24">
        <v>286</v>
      </c>
      <c r="J87" s="24">
        <v>3131</v>
      </c>
      <c r="K87" s="24">
        <v>6</v>
      </c>
      <c r="L87" s="24">
        <v>1223</v>
      </c>
    </row>
    <row r="88" spans="1:12" s="7" customFormat="1" ht="12.75">
      <c r="A88" s="30" t="s">
        <v>9</v>
      </c>
      <c r="B88" s="60" t="s">
        <v>124</v>
      </c>
      <c r="C88" s="30" t="s">
        <v>125</v>
      </c>
      <c r="D88" s="24">
        <v>4779</v>
      </c>
      <c r="E88" s="24">
        <v>4</v>
      </c>
      <c r="F88" s="24">
        <v>1284</v>
      </c>
      <c r="G88" s="24">
        <v>119</v>
      </c>
      <c r="H88" s="24">
        <v>0</v>
      </c>
      <c r="I88" s="24">
        <v>286</v>
      </c>
      <c r="J88" s="24">
        <v>4814</v>
      </c>
      <c r="K88" s="24">
        <v>0</v>
      </c>
      <c r="L88" s="24">
        <v>1285</v>
      </c>
    </row>
    <row r="89" spans="1:12" s="7" customFormat="1" ht="12.75">
      <c r="A89" s="30" t="s">
        <v>9</v>
      </c>
      <c r="B89" s="60" t="s">
        <v>126</v>
      </c>
      <c r="C89" s="30" t="s">
        <v>127</v>
      </c>
      <c r="D89" s="24">
        <v>39</v>
      </c>
      <c r="E89" s="24">
        <v>0</v>
      </c>
      <c r="F89" s="24">
        <v>58</v>
      </c>
      <c r="G89" s="24">
        <v>0</v>
      </c>
      <c r="H89" s="24">
        <v>0</v>
      </c>
      <c r="I89" s="24">
        <v>48</v>
      </c>
      <c r="J89" s="24">
        <v>0</v>
      </c>
      <c r="K89" s="24">
        <v>0</v>
      </c>
      <c r="L89" s="24">
        <v>45</v>
      </c>
    </row>
    <row r="90" spans="1:12" s="7" customFormat="1" ht="12.75">
      <c r="A90" s="30" t="s">
        <v>9</v>
      </c>
      <c r="B90" s="60" t="s">
        <v>406</v>
      </c>
      <c r="C90" s="30" t="s">
        <v>431</v>
      </c>
      <c r="D90" s="24">
        <v>986</v>
      </c>
      <c r="E90" s="24">
        <v>0</v>
      </c>
      <c r="F90" s="24">
        <v>234</v>
      </c>
      <c r="G90" s="24">
        <v>172</v>
      </c>
      <c r="H90" s="24">
        <v>0</v>
      </c>
      <c r="I90" s="24">
        <v>0</v>
      </c>
      <c r="J90" s="24">
        <v>1014</v>
      </c>
      <c r="K90" s="24">
        <v>4</v>
      </c>
      <c r="L90" s="24">
        <v>733</v>
      </c>
    </row>
    <row r="91" spans="1:12" s="7" customFormat="1" ht="12.75">
      <c r="A91" s="30" t="s">
        <v>9</v>
      </c>
      <c r="B91" s="60" t="s">
        <v>128</v>
      </c>
      <c r="C91" s="30" t="s">
        <v>129</v>
      </c>
      <c r="D91" s="24"/>
      <c r="E91" s="24"/>
      <c r="F91" s="24"/>
      <c r="G91" s="24"/>
      <c r="H91" s="24"/>
      <c r="I91" s="24"/>
      <c r="J91" s="24">
        <v>0</v>
      </c>
      <c r="K91" s="24">
        <v>0</v>
      </c>
      <c r="L91" s="24">
        <v>295</v>
      </c>
    </row>
    <row r="92" spans="1:12" s="7" customFormat="1" ht="12.75">
      <c r="A92" s="30" t="s">
        <v>9</v>
      </c>
      <c r="B92" s="60" t="s">
        <v>130</v>
      </c>
      <c r="C92" s="30" t="s">
        <v>131</v>
      </c>
      <c r="D92" s="24">
        <v>8329</v>
      </c>
      <c r="E92" s="24">
        <v>4</v>
      </c>
      <c r="F92" s="24">
        <f>2145-F340</f>
        <v>973</v>
      </c>
      <c r="G92" s="24">
        <v>1567</v>
      </c>
      <c r="H92" s="24">
        <v>0</v>
      </c>
      <c r="I92" s="24">
        <f>810-H340</f>
        <v>-42</v>
      </c>
      <c r="J92" s="24">
        <v>10222</v>
      </c>
      <c r="K92" s="24">
        <v>0</v>
      </c>
      <c r="L92" s="24">
        <f>3951-I340</f>
        <v>2384</v>
      </c>
    </row>
    <row r="93" spans="1:12" s="7" customFormat="1" ht="12.75">
      <c r="A93" s="30" t="s">
        <v>9</v>
      </c>
      <c r="B93" s="62" t="s">
        <v>132</v>
      </c>
      <c r="C93" s="30" t="s">
        <v>133</v>
      </c>
      <c r="D93" s="24">
        <v>0</v>
      </c>
      <c r="E93" s="24">
        <v>0</v>
      </c>
      <c r="F93" s="24">
        <v>20</v>
      </c>
      <c r="G93" s="24"/>
      <c r="H93" s="24"/>
      <c r="I93" s="24"/>
      <c r="J93" s="24"/>
      <c r="K93" s="24"/>
      <c r="L93" s="24"/>
    </row>
    <row r="94" spans="1:12" s="7" customFormat="1" ht="12.75">
      <c r="A94" s="30" t="s">
        <v>9</v>
      </c>
      <c r="B94" s="60" t="s">
        <v>390</v>
      </c>
      <c r="C94" s="30" t="s">
        <v>403</v>
      </c>
      <c r="D94" s="24">
        <v>0</v>
      </c>
      <c r="E94" s="24">
        <v>0</v>
      </c>
      <c r="F94" s="24">
        <f>224-F341-F342</f>
        <v>-600</v>
      </c>
      <c r="G94" s="24"/>
      <c r="H94" s="24"/>
      <c r="I94" s="24">
        <f>-H341-H342</f>
        <v>-176</v>
      </c>
      <c r="J94" s="24">
        <v>0</v>
      </c>
      <c r="K94" s="24">
        <v>0</v>
      </c>
      <c r="L94" s="24">
        <f>294-I341-I342</f>
        <v>-66</v>
      </c>
    </row>
    <row r="95" spans="1:12" s="7" customFormat="1" ht="12.75">
      <c r="A95" s="30" t="s">
        <v>9</v>
      </c>
      <c r="B95" s="60" t="s">
        <v>134</v>
      </c>
      <c r="C95" s="30" t="s">
        <v>135</v>
      </c>
      <c r="D95" s="24">
        <v>16477</v>
      </c>
      <c r="E95" s="24">
        <v>9</v>
      </c>
      <c r="F95" s="24">
        <f>2782-F343</f>
        <v>1790</v>
      </c>
      <c r="G95" s="24">
        <v>1729</v>
      </c>
      <c r="H95" s="24">
        <v>0</v>
      </c>
      <c r="I95" s="24">
        <f>1154-H343-G343</f>
        <v>870</v>
      </c>
      <c r="J95" s="24">
        <v>16831</v>
      </c>
      <c r="K95" s="24">
        <v>0</v>
      </c>
      <c r="L95" s="24">
        <f>2625-I343</f>
        <v>1548</v>
      </c>
    </row>
    <row r="96" spans="1:12" s="7" customFormat="1" ht="12.75">
      <c r="A96" s="30" t="s">
        <v>9</v>
      </c>
      <c r="B96" s="60" t="s">
        <v>136</v>
      </c>
      <c r="C96" s="30" t="s">
        <v>137</v>
      </c>
      <c r="D96" s="24">
        <v>6982</v>
      </c>
      <c r="E96" s="24">
        <v>3</v>
      </c>
      <c r="F96" s="24">
        <f>3527-F344</f>
        <v>1779</v>
      </c>
      <c r="G96" s="24">
        <v>868</v>
      </c>
      <c r="H96" s="24">
        <v>0</v>
      </c>
      <c r="I96" s="24">
        <f>185-H344</f>
        <v>-522</v>
      </c>
      <c r="J96" s="24">
        <v>6451</v>
      </c>
      <c r="K96" s="24">
        <v>11</v>
      </c>
      <c r="L96" s="24">
        <f>3699-I344</f>
        <v>1891</v>
      </c>
    </row>
    <row r="97" spans="1:12" s="7" customFormat="1" ht="12.75">
      <c r="A97" s="30" t="s">
        <v>9</v>
      </c>
      <c r="B97" s="60" t="s">
        <v>138</v>
      </c>
      <c r="C97" s="30" t="s">
        <v>139</v>
      </c>
      <c r="D97" s="24">
        <v>9919</v>
      </c>
      <c r="E97" s="24">
        <v>34</v>
      </c>
      <c r="F97" s="24">
        <f>6971-F345</f>
        <v>6076</v>
      </c>
      <c r="G97" s="24">
        <v>1428</v>
      </c>
      <c r="H97" s="24">
        <v>0</v>
      </c>
      <c r="I97" s="24">
        <f>532-H345</f>
        <v>114</v>
      </c>
      <c r="J97" s="24">
        <v>9960</v>
      </c>
      <c r="K97" s="24">
        <v>8</v>
      </c>
      <c r="L97" s="24">
        <f>4589-I345</f>
        <v>3673</v>
      </c>
    </row>
    <row r="98" spans="1:12" s="7" customFormat="1" ht="12.75">
      <c r="A98" s="30" t="s">
        <v>9</v>
      </c>
      <c r="B98" s="60" t="s">
        <v>140</v>
      </c>
      <c r="C98" s="30" t="s">
        <v>141</v>
      </c>
      <c r="D98" s="24">
        <v>71</v>
      </c>
      <c r="E98" s="24">
        <v>0</v>
      </c>
      <c r="F98" s="24">
        <v>3</v>
      </c>
      <c r="G98" s="24"/>
      <c r="H98" s="24"/>
      <c r="I98" s="24"/>
      <c r="J98" s="24">
        <v>179</v>
      </c>
      <c r="K98" s="24">
        <v>0</v>
      </c>
      <c r="L98" s="24">
        <v>6</v>
      </c>
    </row>
    <row r="99" spans="1:12" s="7" customFormat="1" ht="12.75">
      <c r="A99" s="30" t="s">
        <v>9</v>
      </c>
      <c r="B99" s="60" t="s">
        <v>142</v>
      </c>
      <c r="C99" s="30" t="s">
        <v>143</v>
      </c>
      <c r="D99" s="24">
        <v>118</v>
      </c>
      <c r="E99" s="24">
        <v>4</v>
      </c>
      <c r="F99" s="24">
        <v>622</v>
      </c>
      <c r="G99" s="24">
        <v>0</v>
      </c>
      <c r="H99" s="24">
        <v>0</v>
      </c>
      <c r="I99" s="24">
        <v>334</v>
      </c>
      <c r="J99" s="24">
        <v>211</v>
      </c>
      <c r="K99" s="24">
        <v>12</v>
      </c>
      <c r="L99" s="24">
        <v>923</v>
      </c>
    </row>
    <row r="100" spans="1:12" s="7" customFormat="1" ht="12.75">
      <c r="A100" s="30" t="s">
        <v>9</v>
      </c>
      <c r="B100" s="60" t="s">
        <v>144</v>
      </c>
      <c r="C100" s="30" t="s">
        <v>145</v>
      </c>
      <c r="D100" s="24">
        <v>3278</v>
      </c>
      <c r="E100" s="24">
        <v>0</v>
      </c>
      <c r="F100" s="24">
        <v>2469</v>
      </c>
      <c r="G100" s="24">
        <v>487</v>
      </c>
      <c r="H100" s="24">
        <v>0</v>
      </c>
      <c r="I100" s="24">
        <v>647</v>
      </c>
      <c r="J100" s="24">
        <v>3445</v>
      </c>
      <c r="K100" s="24">
        <v>3</v>
      </c>
      <c r="L100" s="24">
        <v>2338</v>
      </c>
    </row>
    <row r="101" spans="1:12" s="7" customFormat="1" ht="12.75">
      <c r="A101" s="30" t="s">
        <v>9</v>
      </c>
      <c r="B101" s="60" t="s">
        <v>146</v>
      </c>
      <c r="C101" s="30" t="s">
        <v>147</v>
      </c>
      <c r="D101" s="24">
        <v>4436</v>
      </c>
      <c r="E101" s="24">
        <v>0</v>
      </c>
      <c r="F101" s="24">
        <v>2073</v>
      </c>
      <c r="G101" s="24">
        <v>165</v>
      </c>
      <c r="H101" s="24">
        <v>0</v>
      </c>
      <c r="I101" s="24">
        <v>327</v>
      </c>
      <c r="J101" s="24">
        <v>3987</v>
      </c>
      <c r="K101" s="24">
        <v>0</v>
      </c>
      <c r="L101" s="24">
        <v>2131</v>
      </c>
    </row>
    <row r="102" spans="1:12" s="7" customFormat="1" ht="12.75">
      <c r="A102" s="30" t="s">
        <v>9</v>
      </c>
      <c r="B102" s="60" t="s">
        <v>148</v>
      </c>
      <c r="C102" s="30" t="s">
        <v>149</v>
      </c>
      <c r="D102" s="24">
        <v>1373</v>
      </c>
      <c r="E102" s="24">
        <v>8</v>
      </c>
      <c r="F102" s="24">
        <v>1252</v>
      </c>
      <c r="G102" s="24">
        <v>166</v>
      </c>
      <c r="H102" s="24">
        <v>0</v>
      </c>
      <c r="I102" s="24">
        <v>496</v>
      </c>
      <c r="J102" s="24">
        <v>1670</v>
      </c>
      <c r="K102" s="24">
        <v>18</v>
      </c>
      <c r="L102" s="24">
        <v>1356</v>
      </c>
    </row>
    <row r="103" spans="1:12" s="7" customFormat="1" ht="12.75">
      <c r="A103" s="30" t="s">
        <v>9</v>
      </c>
      <c r="B103" s="60" t="s">
        <v>150</v>
      </c>
      <c r="C103" s="30" t="s">
        <v>151</v>
      </c>
      <c r="D103" s="24">
        <v>1809</v>
      </c>
      <c r="E103" s="24">
        <v>0</v>
      </c>
      <c r="F103" s="24">
        <v>579</v>
      </c>
      <c r="G103" s="24">
        <v>5</v>
      </c>
      <c r="H103" s="24">
        <v>0</v>
      </c>
      <c r="I103" s="24">
        <v>342</v>
      </c>
      <c r="J103" s="24">
        <v>2549</v>
      </c>
      <c r="K103" s="24">
        <v>0</v>
      </c>
      <c r="L103" s="24">
        <v>694</v>
      </c>
    </row>
    <row r="104" spans="1:12" s="7" customFormat="1" ht="12.75">
      <c r="A104" s="30" t="s">
        <v>9</v>
      </c>
      <c r="B104" s="60" t="s">
        <v>152</v>
      </c>
      <c r="C104" s="30" t="s">
        <v>153</v>
      </c>
      <c r="D104" s="24">
        <v>1126</v>
      </c>
      <c r="E104" s="24">
        <v>0</v>
      </c>
      <c r="F104" s="24">
        <v>940</v>
      </c>
      <c r="G104" s="24">
        <v>12</v>
      </c>
      <c r="H104" s="24">
        <v>0</v>
      </c>
      <c r="I104" s="24">
        <v>200</v>
      </c>
      <c r="J104" s="24">
        <v>99</v>
      </c>
      <c r="K104" s="24">
        <v>0</v>
      </c>
      <c r="L104" s="24">
        <v>993</v>
      </c>
    </row>
    <row r="105" spans="1:12" s="7" customFormat="1" ht="12.75">
      <c r="A105" s="30" t="s">
        <v>9</v>
      </c>
      <c r="B105" s="60" t="s">
        <v>154</v>
      </c>
      <c r="C105" s="30" t="s">
        <v>155</v>
      </c>
      <c r="D105" s="24">
        <v>1307</v>
      </c>
      <c r="E105" s="24">
        <v>0</v>
      </c>
      <c r="F105" s="24">
        <v>95</v>
      </c>
      <c r="G105" s="24">
        <v>1</v>
      </c>
      <c r="H105" s="24">
        <v>0</v>
      </c>
      <c r="I105" s="24">
        <v>0</v>
      </c>
      <c r="J105" s="24">
        <v>608</v>
      </c>
      <c r="K105" s="24">
        <v>0</v>
      </c>
      <c r="L105" s="24">
        <v>91</v>
      </c>
    </row>
    <row r="106" spans="1:12" s="7" customFormat="1" ht="12.75">
      <c r="A106" s="30" t="s">
        <v>9</v>
      </c>
      <c r="B106" s="60" t="s">
        <v>156</v>
      </c>
      <c r="C106" s="30" t="s">
        <v>157</v>
      </c>
      <c r="D106" s="24">
        <v>791</v>
      </c>
      <c r="E106" s="24">
        <v>0</v>
      </c>
      <c r="F106" s="24">
        <v>80</v>
      </c>
      <c r="G106" s="24">
        <v>285</v>
      </c>
      <c r="H106" s="24">
        <v>0</v>
      </c>
      <c r="I106" s="24">
        <v>36</v>
      </c>
      <c r="J106" s="24">
        <v>2474</v>
      </c>
      <c r="K106" s="24">
        <v>0</v>
      </c>
      <c r="L106" s="24">
        <v>199</v>
      </c>
    </row>
    <row r="107" spans="1:12" s="7" customFormat="1" ht="12.75">
      <c r="A107" s="30" t="s">
        <v>9</v>
      </c>
      <c r="B107" s="60" t="s">
        <v>158</v>
      </c>
      <c r="C107" s="30" t="s">
        <v>435</v>
      </c>
      <c r="D107" s="24">
        <v>1942</v>
      </c>
      <c r="E107" s="24">
        <v>0</v>
      </c>
      <c r="F107" s="24">
        <v>1028</v>
      </c>
      <c r="G107" s="24">
        <v>5</v>
      </c>
      <c r="H107" s="24">
        <v>0</v>
      </c>
      <c r="I107" s="24">
        <v>126</v>
      </c>
      <c r="J107" s="24">
        <v>1744</v>
      </c>
      <c r="K107" s="24">
        <v>0</v>
      </c>
      <c r="L107" s="24">
        <v>1191</v>
      </c>
    </row>
    <row r="108" spans="1:12" s="7" customFormat="1" ht="12.75">
      <c r="A108" s="30" t="s">
        <v>9</v>
      </c>
      <c r="B108" s="60" t="s">
        <v>159</v>
      </c>
      <c r="C108" s="30" t="s">
        <v>436</v>
      </c>
      <c r="D108" s="24">
        <v>108</v>
      </c>
      <c r="E108" s="24">
        <v>0</v>
      </c>
      <c r="F108" s="24">
        <v>6</v>
      </c>
      <c r="G108" s="24"/>
      <c r="H108" s="24"/>
      <c r="I108" s="24"/>
      <c r="J108" s="24"/>
      <c r="K108" s="24"/>
      <c r="L108" s="24"/>
    </row>
    <row r="109" spans="1:12" s="7" customFormat="1" ht="12.75">
      <c r="A109" s="30" t="s">
        <v>9</v>
      </c>
      <c r="B109" s="60" t="s">
        <v>160</v>
      </c>
      <c r="C109" s="30" t="s">
        <v>161</v>
      </c>
      <c r="D109" s="24">
        <v>13220</v>
      </c>
      <c r="E109" s="24">
        <v>0</v>
      </c>
      <c r="F109" s="24">
        <v>5243</v>
      </c>
      <c r="G109" s="24">
        <v>775</v>
      </c>
      <c r="H109" s="24">
        <v>0</v>
      </c>
      <c r="I109" s="24">
        <v>588</v>
      </c>
      <c r="J109" s="24">
        <v>12492</v>
      </c>
      <c r="K109" s="24">
        <v>0</v>
      </c>
      <c r="L109" s="24">
        <v>5191</v>
      </c>
    </row>
    <row r="110" spans="1:12" s="7" customFormat="1" ht="12.75">
      <c r="A110" s="30" t="s">
        <v>9</v>
      </c>
      <c r="B110" s="60" t="s">
        <v>163</v>
      </c>
      <c r="C110" s="30" t="s">
        <v>162</v>
      </c>
      <c r="D110" s="24">
        <v>3173</v>
      </c>
      <c r="E110" s="24">
        <v>0</v>
      </c>
      <c r="F110" s="24">
        <v>4817</v>
      </c>
      <c r="G110" s="24">
        <v>46</v>
      </c>
      <c r="H110" s="24">
        <v>0</v>
      </c>
      <c r="I110" s="24">
        <v>949</v>
      </c>
      <c r="J110" s="24">
        <v>3047</v>
      </c>
      <c r="K110" s="24">
        <v>0</v>
      </c>
      <c r="L110" s="24">
        <v>5223</v>
      </c>
    </row>
    <row r="111" spans="1:12" s="7" customFormat="1" ht="12.75">
      <c r="A111" s="30" t="s">
        <v>9</v>
      </c>
      <c r="B111" s="60" t="s">
        <v>164</v>
      </c>
      <c r="C111" s="30" t="s">
        <v>165</v>
      </c>
      <c r="D111" s="24">
        <v>11110</v>
      </c>
      <c r="E111" s="24">
        <v>0</v>
      </c>
      <c r="F111" s="24">
        <v>9289</v>
      </c>
      <c r="G111" s="24">
        <v>1445</v>
      </c>
      <c r="H111" s="24">
        <v>0</v>
      </c>
      <c r="I111" s="24">
        <v>3008</v>
      </c>
      <c r="J111" s="24">
        <v>10921</v>
      </c>
      <c r="K111" s="24">
        <v>0</v>
      </c>
      <c r="L111" s="24">
        <v>9568</v>
      </c>
    </row>
    <row r="112" spans="1:12" s="7" customFormat="1" ht="12.75">
      <c r="A112" s="30" t="s">
        <v>9</v>
      </c>
      <c r="B112" s="60" t="s">
        <v>407</v>
      </c>
      <c r="C112" s="30" t="s">
        <v>408</v>
      </c>
      <c r="D112" s="24">
        <v>27</v>
      </c>
      <c r="E112" s="24">
        <v>0</v>
      </c>
      <c r="F112" s="24">
        <v>0</v>
      </c>
      <c r="G112" s="24"/>
      <c r="H112" s="24"/>
      <c r="I112" s="24"/>
      <c r="J112" s="24">
        <v>0</v>
      </c>
      <c r="K112" s="24">
        <v>0</v>
      </c>
      <c r="L112" s="24">
        <v>8</v>
      </c>
    </row>
    <row r="113" spans="1:12" s="7" customFormat="1" ht="12.75">
      <c r="A113" s="30" t="s">
        <v>9</v>
      </c>
      <c r="B113" s="60" t="s">
        <v>166</v>
      </c>
      <c r="C113" s="30" t="s">
        <v>167</v>
      </c>
      <c r="D113" s="24">
        <v>2723</v>
      </c>
      <c r="E113" s="24">
        <v>3</v>
      </c>
      <c r="F113" s="24">
        <v>969</v>
      </c>
      <c r="G113" s="24">
        <v>5</v>
      </c>
      <c r="H113" s="24">
        <v>0</v>
      </c>
      <c r="I113" s="24">
        <v>190</v>
      </c>
      <c r="J113" s="24">
        <v>3311</v>
      </c>
      <c r="K113" s="24">
        <v>17</v>
      </c>
      <c r="L113" s="24">
        <v>1056</v>
      </c>
    </row>
    <row r="114" spans="1:12" s="7" customFormat="1" ht="12.75">
      <c r="A114" s="30" t="s">
        <v>9</v>
      </c>
      <c r="B114" s="60" t="s">
        <v>168</v>
      </c>
      <c r="C114" s="30" t="s">
        <v>169</v>
      </c>
      <c r="D114" s="24">
        <v>1536</v>
      </c>
      <c r="E114" s="24">
        <v>0</v>
      </c>
      <c r="F114" s="24">
        <v>2124</v>
      </c>
      <c r="G114" s="24">
        <v>0</v>
      </c>
      <c r="H114" s="24">
        <v>0</v>
      </c>
      <c r="I114" s="24">
        <v>634</v>
      </c>
      <c r="J114" s="24">
        <v>2280</v>
      </c>
      <c r="K114" s="24">
        <v>0</v>
      </c>
      <c r="L114" s="24">
        <v>2511</v>
      </c>
    </row>
    <row r="115" spans="1:12" s="7" customFormat="1" ht="12.75">
      <c r="A115" s="30" t="s">
        <v>9</v>
      </c>
      <c r="B115" s="60" t="s">
        <v>170</v>
      </c>
      <c r="C115" s="30" t="s">
        <v>171</v>
      </c>
      <c r="D115" s="24">
        <v>4498</v>
      </c>
      <c r="E115" s="24">
        <v>0</v>
      </c>
      <c r="F115" s="24">
        <v>3570</v>
      </c>
      <c r="G115" s="24">
        <v>253</v>
      </c>
      <c r="H115" s="24">
        <v>0</v>
      </c>
      <c r="I115" s="24">
        <v>1059</v>
      </c>
      <c r="J115" s="24">
        <v>4636</v>
      </c>
      <c r="K115" s="24">
        <v>0</v>
      </c>
      <c r="L115" s="24">
        <v>3910</v>
      </c>
    </row>
    <row r="116" spans="1:12" s="7" customFormat="1" ht="12.75">
      <c r="A116" s="30" t="s">
        <v>9</v>
      </c>
      <c r="B116" s="60" t="s">
        <v>172</v>
      </c>
      <c r="C116" s="30" t="s">
        <v>173</v>
      </c>
      <c r="D116" s="24">
        <v>965</v>
      </c>
      <c r="E116" s="24">
        <v>0</v>
      </c>
      <c r="F116" s="24">
        <v>466</v>
      </c>
      <c r="G116" s="24">
        <v>4</v>
      </c>
      <c r="H116" s="24">
        <v>0</v>
      </c>
      <c r="I116" s="24">
        <v>35</v>
      </c>
      <c r="J116" s="24">
        <v>619</v>
      </c>
      <c r="K116" s="24">
        <v>0</v>
      </c>
      <c r="L116" s="24">
        <v>600</v>
      </c>
    </row>
    <row r="117" spans="1:12" s="7" customFormat="1" ht="12.75">
      <c r="A117" s="30" t="s">
        <v>9</v>
      </c>
      <c r="B117" s="60" t="s">
        <v>174</v>
      </c>
      <c r="C117" s="30" t="s">
        <v>175</v>
      </c>
      <c r="D117" s="24">
        <v>12786</v>
      </c>
      <c r="E117" s="24">
        <v>0</v>
      </c>
      <c r="F117" s="24">
        <v>3003</v>
      </c>
      <c r="G117" s="24">
        <v>1259</v>
      </c>
      <c r="H117" s="24">
        <v>0</v>
      </c>
      <c r="I117" s="24">
        <v>1332</v>
      </c>
      <c r="J117" s="24">
        <v>12236</v>
      </c>
      <c r="K117" s="24">
        <v>0</v>
      </c>
      <c r="L117" s="24">
        <v>3789</v>
      </c>
    </row>
    <row r="118" spans="1:12" s="7" customFormat="1" ht="12.75">
      <c r="A118" s="30" t="s">
        <v>9</v>
      </c>
      <c r="B118" s="60" t="s">
        <v>176</v>
      </c>
      <c r="C118" s="30" t="s">
        <v>177</v>
      </c>
      <c r="D118" s="24">
        <v>3549</v>
      </c>
      <c r="E118" s="24">
        <v>0</v>
      </c>
      <c r="F118" s="24">
        <v>1015</v>
      </c>
      <c r="G118" s="24">
        <v>315</v>
      </c>
      <c r="H118" s="24">
        <v>0</v>
      </c>
      <c r="I118" s="24">
        <v>87</v>
      </c>
      <c r="J118" s="24">
        <v>3498</v>
      </c>
      <c r="K118" s="24">
        <v>0</v>
      </c>
      <c r="L118" s="24">
        <v>1095</v>
      </c>
    </row>
    <row r="119" spans="1:12" s="7" customFormat="1" ht="12.75">
      <c r="A119" s="30" t="s">
        <v>9</v>
      </c>
      <c r="B119" s="60" t="s">
        <v>178</v>
      </c>
      <c r="C119" s="30" t="s">
        <v>179</v>
      </c>
      <c r="D119" s="24"/>
      <c r="E119" s="24"/>
      <c r="F119" s="24"/>
      <c r="G119" s="24"/>
      <c r="H119" s="24"/>
      <c r="I119" s="24"/>
      <c r="J119" s="24">
        <v>14</v>
      </c>
      <c r="K119" s="24">
        <v>0</v>
      </c>
      <c r="L119" s="24">
        <v>10</v>
      </c>
    </row>
    <row r="120" spans="1:12" s="7" customFormat="1" ht="12.75">
      <c r="A120" s="30" t="s">
        <v>9</v>
      </c>
      <c r="B120" s="60" t="s">
        <v>180</v>
      </c>
      <c r="C120" s="30" t="s">
        <v>181</v>
      </c>
      <c r="D120" s="24">
        <v>4957</v>
      </c>
      <c r="E120" s="24">
        <v>0</v>
      </c>
      <c r="F120" s="24">
        <v>2865</v>
      </c>
      <c r="G120" s="24">
        <v>160</v>
      </c>
      <c r="H120" s="24">
        <v>0</v>
      </c>
      <c r="I120" s="24">
        <v>221</v>
      </c>
      <c r="J120" s="24">
        <v>5438</v>
      </c>
      <c r="K120" s="24">
        <v>0</v>
      </c>
      <c r="L120" s="24">
        <v>3101</v>
      </c>
    </row>
    <row r="121" spans="1:12" s="7" customFormat="1" ht="12.75">
      <c r="A121" s="30" t="s">
        <v>9</v>
      </c>
      <c r="B121" s="60" t="s">
        <v>182</v>
      </c>
      <c r="C121" s="30" t="s">
        <v>183</v>
      </c>
      <c r="D121" s="24">
        <v>7592</v>
      </c>
      <c r="E121" s="24">
        <v>0</v>
      </c>
      <c r="F121" s="24">
        <v>1272</v>
      </c>
      <c r="G121" s="24">
        <v>182</v>
      </c>
      <c r="H121" s="24">
        <v>0</v>
      </c>
      <c r="I121" s="24">
        <v>145</v>
      </c>
      <c r="J121" s="24">
        <v>7225</v>
      </c>
      <c r="K121" s="24">
        <v>0</v>
      </c>
      <c r="L121" s="24">
        <v>1239</v>
      </c>
    </row>
    <row r="122" spans="1:12" s="7" customFormat="1" ht="12.75">
      <c r="A122" s="30" t="s">
        <v>9</v>
      </c>
      <c r="B122" s="60" t="s">
        <v>184</v>
      </c>
      <c r="C122" s="30" t="s">
        <v>185</v>
      </c>
      <c r="D122" s="24">
        <v>1617</v>
      </c>
      <c r="E122" s="24">
        <v>0</v>
      </c>
      <c r="F122" s="24">
        <v>214</v>
      </c>
      <c r="G122" s="24"/>
      <c r="H122" s="24"/>
      <c r="I122" s="24"/>
      <c r="J122" s="24">
        <v>1506</v>
      </c>
      <c r="K122" s="24">
        <v>1</v>
      </c>
      <c r="L122" s="24">
        <v>202</v>
      </c>
    </row>
    <row r="123" spans="1:12" s="7" customFormat="1" ht="12.75">
      <c r="A123" s="30" t="s">
        <v>9</v>
      </c>
      <c r="B123" s="60" t="s">
        <v>186</v>
      </c>
      <c r="C123" s="30" t="s">
        <v>187</v>
      </c>
      <c r="D123" s="24">
        <v>187</v>
      </c>
      <c r="E123" s="24">
        <v>0</v>
      </c>
      <c r="F123" s="24">
        <v>110</v>
      </c>
      <c r="G123" s="24"/>
      <c r="H123" s="24"/>
      <c r="I123" s="24"/>
      <c r="J123" s="24">
        <v>219</v>
      </c>
      <c r="K123" s="24">
        <v>0</v>
      </c>
      <c r="L123" s="24">
        <v>135</v>
      </c>
    </row>
    <row r="124" spans="1:12" s="7" customFormat="1" ht="12.75">
      <c r="A124" s="30" t="s">
        <v>9</v>
      </c>
      <c r="B124" s="60" t="s">
        <v>188</v>
      </c>
      <c r="C124" s="30" t="s">
        <v>189</v>
      </c>
      <c r="D124" s="24">
        <v>1027</v>
      </c>
      <c r="E124" s="24">
        <v>0</v>
      </c>
      <c r="F124" s="24">
        <v>243</v>
      </c>
      <c r="G124" s="24">
        <v>9</v>
      </c>
      <c r="H124" s="24">
        <v>0</v>
      </c>
      <c r="I124" s="24">
        <v>40</v>
      </c>
      <c r="J124" s="24">
        <v>1485</v>
      </c>
      <c r="K124" s="24">
        <v>0</v>
      </c>
      <c r="L124" s="24">
        <v>573</v>
      </c>
    </row>
    <row r="125" spans="1:12" s="7" customFormat="1" ht="12.75">
      <c r="A125" s="30" t="s">
        <v>9</v>
      </c>
      <c r="B125" s="60" t="s">
        <v>190</v>
      </c>
      <c r="C125" s="30" t="s">
        <v>191</v>
      </c>
      <c r="D125" s="24">
        <v>8121</v>
      </c>
      <c r="E125" s="24">
        <v>2</v>
      </c>
      <c r="F125" s="24">
        <v>3137</v>
      </c>
      <c r="G125" s="24">
        <v>353</v>
      </c>
      <c r="H125" s="24">
        <v>0</v>
      </c>
      <c r="I125" s="24">
        <v>1177</v>
      </c>
      <c r="J125" s="24">
        <v>9006</v>
      </c>
      <c r="K125" s="24">
        <v>6</v>
      </c>
      <c r="L125" s="24">
        <v>3397</v>
      </c>
    </row>
    <row r="126" spans="1:12" s="7" customFormat="1" ht="12.75">
      <c r="A126" s="30" t="s">
        <v>9</v>
      </c>
      <c r="B126" s="60" t="s">
        <v>192</v>
      </c>
      <c r="C126" s="30" t="s">
        <v>193</v>
      </c>
      <c r="D126" s="24">
        <v>2162</v>
      </c>
      <c r="E126" s="24">
        <v>0</v>
      </c>
      <c r="F126" s="24">
        <v>519</v>
      </c>
      <c r="G126" s="24">
        <v>142</v>
      </c>
      <c r="H126" s="24">
        <v>0</v>
      </c>
      <c r="I126" s="24">
        <v>35</v>
      </c>
      <c r="J126" s="24">
        <v>2373</v>
      </c>
      <c r="K126" s="24">
        <v>0</v>
      </c>
      <c r="L126" s="24">
        <v>629</v>
      </c>
    </row>
    <row r="127" spans="1:12" s="7" customFormat="1" ht="12.75">
      <c r="A127" s="30" t="s">
        <v>9</v>
      </c>
      <c r="B127" s="60" t="s">
        <v>437</v>
      </c>
      <c r="C127" s="30" t="s">
        <v>438</v>
      </c>
      <c r="D127" s="24">
        <v>70</v>
      </c>
      <c r="E127" s="24">
        <v>0</v>
      </c>
      <c r="F127" s="24">
        <v>3</v>
      </c>
      <c r="G127" s="24"/>
      <c r="H127" s="24"/>
      <c r="I127" s="24"/>
      <c r="J127" s="24"/>
      <c r="K127" s="24"/>
      <c r="L127" s="24"/>
    </row>
    <row r="128" spans="1:12" s="7" customFormat="1" ht="12.75">
      <c r="A128" s="30" t="s">
        <v>9</v>
      </c>
      <c r="B128" s="60" t="s">
        <v>194</v>
      </c>
      <c r="C128" s="30" t="s">
        <v>195</v>
      </c>
      <c r="D128" s="24">
        <v>1084</v>
      </c>
      <c r="E128" s="24">
        <v>9</v>
      </c>
      <c r="F128" s="24">
        <v>1053</v>
      </c>
      <c r="G128" s="24">
        <v>144</v>
      </c>
      <c r="H128" s="24">
        <v>0</v>
      </c>
      <c r="I128" s="24">
        <v>83</v>
      </c>
      <c r="J128" s="24">
        <v>1767</v>
      </c>
      <c r="K128" s="24">
        <v>0</v>
      </c>
      <c r="L128" s="24">
        <v>915</v>
      </c>
    </row>
    <row r="129" spans="1:12" s="7" customFormat="1" ht="12.75">
      <c r="A129" s="30" t="s">
        <v>9</v>
      </c>
      <c r="B129" s="60" t="s">
        <v>196</v>
      </c>
      <c r="C129" s="30" t="s">
        <v>18</v>
      </c>
      <c r="D129" s="24">
        <v>176</v>
      </c>
      <c r="E129" s="24">
        <v>0</v>
      </c>
      <c r="F129" s="24">
        <v>0</v>
      </c>
      <c r="G129" s="24">
        <v>31</v>
      </c>
      <c r="H129" s="24">
        <v>0</v>
      </c>
      <c r="I129" s="24">
        <v>0</v>
      </c>
      <c r="J129" s="24">
        <v>124</v>
      </c>
      <c r="K129" s="24">
        <v>0</v>
      </c>
      <c r="L129" s="24">
        <v>0</v>
      </c>
    </row>
    <row r="130" spans="1:12" s="7" customFormat="1" ht="12.75">
      <c r="A130" s="30" t="s">
        <v>9</v>
      </c>
      <c r="B130" s="60" t="s">
        <v>197</v>
      </c>
      <c r="C130" s="30" t="s">
        <v>198</v>
      </c>
      <c r="D130" s="24"/>
      <c r="E130" s="24"/>
      <c r="F130" s="24"/>
      <c r="G130" s="24"/>
      <c r="H130" s="24"/>
      <c r="I130" s="24"/>
      <c r="J130" s="24">
        <v>132</v>
      </c>
      <c r="K130" s="24">
        <v>0</v>
      </c>
      <c r="L130" s="24">
        <v>33</v>
      </c>
    </row>
    <row r="131" spans="1:12" s="7" customFormat="1" ht="12.75">
      <c r="A131" s="30" t="s">
        <v>9</v>
      </c>
      <c r="B131" s="60" t="s">
        <v>199</v>
      </c>
      <c r="C131" s="30" t="s">
        <v>200</v>
      </c>
      <c r="D131" s="24">
        <v>3926</v>
      </c>
      <c r="E131" s="24">
        <v>0</v>
      </c>
      <c r="F131" s="24">
        <v>416</v>
      </c>
      <c r="G131" s="24">
        <v>105</v>
      </c>
      <c r="H131" s="24">
        <v>0</v>
      </c>
      <c r="I131" s="24">
        <v>0</v>
      </c>
      <c r="J131" s="24">
        <v>3857</v>
      </c>
      <c r="K131" s="24">
        <v>0</v>
      </c>
      <c r="L131" s="24">
        <v>405</v>
      </c>
    </row>
    <row r="132" spans="1:12" s="7" customFormat="1" ht="12.75">
      <c r="A132" s="30" t="s">
        <v>9</v>
      </c>
      <c r="B132" s="60" t="s">
        <v>201</v>
      </c>
      <c r="C132" s="30" t="s">
        <v>202</v>
      </c>
      <c r="D132" s="24">
        <v>2318</v>
      </c>
      <c r="E132" s="24">
        <v>0</v>
      </c>
      <c r="F132" s="24">
        <v>216</v>
      </c>
      <c r="G132" s="24">
        <v>9</v>
      </c>
      <c r="H132" s="24">
        <v>0</v>
      </c>
      <c r="I132" s="24">
        <v>96</v>
      </c>
      <c r="J132" s="24">
        <v>1904</v>
      </c>
      <c r="K132" s="24">
        <v>0</v>
      </c>
      <c r="L132" s="24">
        <v>319</v>
      </c>
    </row>
    <row r="133" spans="1:12" s="7" customFormat="1" ht="12.75">
      <c r="A133" s="30" t="s">
        <v>9</v>
      </c>
      <c r="B133" s="60" t="s">
        <v>203</v>
      </c>
      <c r="C133" s="30" t="s">
        <v>204</v>
      </c>
      <c r="D133" s="24">
        <v>1727</v>
      </c>
      <c r="E133" s="24">
        <v>0</v>
      </c>
      <c r="F133" s="24">
        <v>581</v>
      </c>
      <c r="G133" s="24">
        <v>185</v>
      </c>
      <c r="H133" s="24">
        <v>0</v>
      </c>
      <c r="I133" s="24">
        <v>113</v>
      </c>
      <c r="J133" s="24">
        <v>1705</v>
      </c>
      <c r="K133" s="24">
        <v>3</v>
      </c>
      <c r="L133" s="24">
        <v>599</v>
      </c>
    </row>
    <row r="134" spans="1:12" s="7" customFormat="1" ht="12.75">
      <c r="A134" s="30" t="s">
        <v>9</v>
      </c>
      <c r="B134" s="60" t="s">
        <v>205</v>
      </c>
      <c r="C134" s="30" t="s">
        <v>22</v>
      </c>
      <c r="D134" s="24">
        <v>199</v>
      </c>
      <c r="E134" s="24">
        <v>8829</v>
      </c>
      <c r="F134" s="24">
        <v>770</v>
      </c>
      <c r="G134" s="24">
        <v>0</v>
      </c>
      <c r="H134" s="24">
        <v>757</v>
      </c>
      <c r="I134" s="24">
        <v>17</v>
      </c>
      <c r="J134" s="24">
        <v>256</v>
      </c>
      <c r="K134" s="24">
        <v>9778</v>
      </c>
      <c r="L134" s="24">
        <v>754</v>
      </c>
    </row>
    <row r="135" spans="1:12" s="7" customFormat="1" ht="12.75">
      <c r="A135" s="30" t="s">
        <v>9</v>
      </c>
      <c r="B135" s="60" t="s">
        <v>206</v>
      </c>
      <c r="C135" s="30" t="s">
        <v>207</v>
      </c>
      <c r="D135" s="24">
        <v>358</v>
      </c>
      <c r="E135" s="24">
        <v>0</v>
      </c>
      <c r="F135" s="24">
        <v>19</v>
      </c>
      <c r="G135" s="24">
        <v>35</v>
      </c>
      <c r="H135" s="24">
        <v>0</v>
      </c>
      <c r="I135" s="24">
        <v>0</v>
      </c>
      <c r="J135" s="24">
        <v>1547</v>
      </c>
      <c r="K135" s="24">
        <v>0</v>
      </c>
      <c r="L135" s="24">
        <v>1</v>
      </c>
    </row>
    <row r="136" spans="1:12" s="7" customFormat="1" ht="12.75">
      <c r="A136" s="30" t="s">
        <v>9</v>
      </c>
      <c r="B136" s="60" t="s">
        <v>208</v>
      </c>
      <c r="C136" s="30" t="s">
        <v>209</v>
      </c>
      <c r="D136" s="24">
        <v>3319</v>
      </c>
      <c r="E136" s="24">
        <v>0</v>
      </c>
      <c r="F136" s="24">
        <v>658</v>
      </c>
      <c r="G136" s="24">
        <v>342</v>
      </c>
      <c r="H136" s="24">
        <v>8</v>
      </c>
      <c r="I136" s="24">
        <v>301</v>
      </c>
      <c r="J136" s="24">
        <v>2153</v>
      </c>
      <c r="K136" s="24">
        <v>0</v>
      </c>
      <c r="L136" s="24">
        <v>971</v>
      </c>
    </row>
    <row r="137" spans="1:12" s="7" customFormat="1" ht="12.75">
      <c r="A137" s="30" t="s">
        <v>9</v>
      </c>
      <c r="B137" s="60" t="s">
        <v>210</v>
      </c>
      <c r="C137" s="30" t="s">
        <v>211</v>
      </c>
      <c r="D137" s="24">
        <v>470</v>
      </c>
      <c r="E137" s="24">
        <v>0</v>
      </c>
      <c r="F137" s="24">
        <v>19</v>
      </c>
      <c r="G137" s="24"/>
      <c r="H137" s="24"/>
      <c r="I137" s="24"/>
      <c r="J137" s="24">
        <v>215</v>
      </c>
      <c r="K137" s="24">
        <v>0</v>
      </c>
      <c r="L137" s="24">
        <v>0</v>
      </c>
    </row>
    <row r="138" spans="1:12" s="7" customFormat="1" ht="12.75">
      <c r="A138" s="30" t="s">
        <v>9</v>
      </c>
      <c r="B138" s="60" t="s">
        <v>212</v>
      </c>
      <c r="C138" s="30" t="s">
        <v>213</v>
      </c>
      <c r="D138" s="24">
        <v>1326</v>
      </c>
      <c r="E138" s="24">
        <v>0</v>
      </c>
      <c r="F138" s="24">
        <v>4</v>
      </c>
      <c r="G138" s="24">
        <v>15</v>
      </c>
      <c r="H138" s="24">
        <v>0</v>
      </c>
      <c r="I138" s="24">
        <v>0</v>
      </c>
      <c r="J138" s="24">
        <v>1384</v>
      </c>
      <c r="K138" s="24">
        <v>0</v>
      </c>
      <c r="L138" s="24">
        <v>13</v>
      </c>
    </row>
    <row r="139" spans="1:12" s="7" customFormat="1" ht="12.75">
      <c r="A139" s="30" t="s">
        <v>9</v>
      </c>
      <c r="B139" s="60" t="s">
        <v>214</v>
      </c>
      <c r="C139" s="30" t="s">
        <v>215</v>
      </c>
      <c r="D139" s="24">
        <v>4854</v>
      </c>
      <c r="E139" s="24">
        <v>3</v>
      </c>
      <c r="F139" s="24">
        <v>703</v>
      </c>
      <c r="G139" s="24">
        <v>363</v>
      </c>
      <c r="H139" s="24">
        <v>0</v>
      </c>
      <c r="I139" s="24">
        <v>68</v>
      </c>
      <c r="J139" s="24">
        <v>7295</v>
      </c>
      <c r="K139" s="24">
        <v>0</v>
      </c>
      <c r="L139" s="24">
        <v>708</v>
      </c>
    </row>
    <row r="140" spans="1:12" s="7" customFormat="1" ht="12.75">
      <c r="A140" s="30" t="s">
        <v>9</v>
      </c>
      <c r="B140" s="60" t="s">
        <v>216</v>
      </c>
      <c r="C140" s="30" t="s">
        <v>217</v>
      </c>
      <c r="D140" s="24">
        <v>4078</v>
      </c>
      <c r="E140" s="24">
        <v>0</v>
      </c>
      <c r="F140" s="24">
        <v>389</v>
      </c>
      <c r="G140" s="24">
        <v>454</v>
      </c>
      <c r="H140" s="24">
        <v>0</v>
      </c>
      <c r="I140" s="24">
        <v>59</v>
      </c>
      <c r="J140" s="24">
        <v>4590</v>
      </c>
      <c r="K140" s="24">
        <v>0</v>
      </c>
      <c r="L140" s="24">
        <v>341</v>
      </c>
    </row>
    <row r="141" spans="1:12" s="7" customFormat="1" ht="12.75">
      <c r="A141" s="30" t="s">
        <v>9</v>
      </c>
      <c r="B141" s="60" t="s">
        <v>409</v>
      </c>
      <c r="C141" s="30" t="s">
        <v>410</v>
      </c>
      <c r="D141" s="24">
        <v>158</v>
      </c>
      <c r="E141" s="24">
        <v>0</v>
      </c>
      <c r="F141" s="24">
        <v>0</v>
      </c>
      <c r="G141" s="24"/>
      <c r="H141" s="24"/>
      <c r="I141" s="24"/>
      <c r="J141" s="24">
        <v>345</v>
      </c>
      <c r="K141" s="24">
        <v>0</v>
      </c>
      <c r="L141" s="24">
        <v>0</v>
      </c>
    </row>
    <row r="142" spans="1:12" s="7" customFormat="1" ht="12.75">
      <c r="A142" s="30" t="s">
        <v>9</v>
      </c>
      <c r="B142" s="60" t="s">
        <v>218</v>
      </c>
      <c r="C142" s="30" t="s">
        <v>219</v>
      </c>
      <c r="D142" s="24">
        <v>2247</v>
      </c>
      <c r="E142" s="24">
        <v>0</v>
      </c>
      <c r="F142" s="24">
        <v>270</v>
      </c>
      <c r="G142" s="24">
        <v>73</v>
      </c>
      <c r="H142" s="24">
        <v>0</v>
      </c>
      <c r="I142" s="24">
        <v>82</v>
      </c>
      <c r="J142" s="24">
        <v>2232</v>
      </c>
      <c r="K142" s="24">
        <v>0</v>
      </c>
      <c r="L142" s="24">
        <v>235</v>
      </c>
    </row>
    <row r="143" spans="1:12" s="7" customFormat="1" ht="12.75">
      <c r="A143" s="30" t="s">
        <v>9</v>
      </c>
      <c r="B143" s="60" t="s">
        <v>220</v>
      </c>
      <c r="C143" s="30" t="s">
        <v>221</v>
      </c>
      <c r="D143" s="24"/>
      <c r="E143" s="24"/>
      <c r="F143" s="24"/>
      <c r="G143" s="24">
        <v>69</v>
      </c>
      <c r="H143" s="24">
        <v>0</v>
      </c>
      <c r="I143" s="24">
        <v>0</v>
      </c>
      <c r="J143" s="24"/>
      <c r="K143" s="24"/>
      <c r="L143" s="24"/>
    </row>
    <row r="144" spans="1:12" s="7" customFormat="1" ht="12.75">
      <c r="A144" s="30" t="s">
        <v>9</v>
      </c>
      <c r="B144" s="60" t="s">
        <v>222</v>
      </c>
      <c r="C144" s="30" t="s">
        <v>223</v>
      </c>
      <c r="D144" s="24">
        <v>2882</v>
      </c>
      <c r="E144" s="24">
        <v>0</v>
      </c>
      <c r="F144" s="24">
        <v>589</v>
      </c>
      <c r="G144" s="24">
        <v>174</v>
      </c>
      <c r="H144" s="24">
        <v>0</v>
      </c>
      <c r="I144" s="24">
        <v>217</v>
      </c>
      <c r="J144" s="24">
        <v>2878</v>
      </c>
      <c r="K144" s="24">
        <v>0</v>
      </c>
      <c r="L144" s="24">
        <v>656</v>
      </c>
    </row>
    <row r="145" spans="1:12" s="7" customFormat="1" ht="12.75">
      <c r="A145" s="30" t="s">
        <v>9</v>
      </c>
      <c r="B145" s="60" t="s">
        <v>224</v>
      </c>
      <c r="C145" s="30" t="s">
        <v>225</v>
      </c>
      <c r="D145" s="24">
        <v>2</v>
      </c>
      <c r="E145" s="24">
        <v>0</v>
      </c>
      <c r="F145" s="24">
        <v>36</v>
      </c>
      <c r="G145" s="24"/>
      <c r="H145" s="24"/>
      <c r="I145" s="24"/>
      <c r="J145" s="24">
        <v>126</v>
      </c>
      <c r="K145" s="24">
        <v>0</v>
      </c>
      <c r="L145" s="24">
        <v>110</v>
      </c>
    </row>
    <row r="146" spans="1:12" s="7" customFormat="1" ht="12.75">
      <c r="A146" s="30" t="s">
        <v>9</v>
      </c>
      <c r="B146" s="60" t="s">
        <v>226</v>
      </c>
      <c r="C146" s="30" t="s">
        <v>227</v>
      </c>
      <c r="D146" s="24">
        <v>2814</v>
      </c>
      <c r="E146" s="24">
        <v>0</v>
      </c>
      <c r="F146" s="24">
        <v>518</v>
      </c>
      <c r="G146" s="24">
        <v>24</v>
      </c>
      <c r="H146" s="24">
        <v>0</v>
      </c>
      <c r="I146" s="24">
        <v>98</v>
      </c>
      <c r="J146" s="24">
        <v>2286</v>
      </c>
      <c r="K146" s="24">
        <v>0</v>
      </c>
      <c r="L146" s="24">
        <v>562</v>
      </c>
    </row>
    <row r="147" spans="1:12" s="7" customFormat="1" ht="12.75">
      <c r="A147" s="30" t="s">
        <v>9</v>
      </c>
      <c r="B147" s="60" t="s">
        <v>228</v>
      </c>
      <c r="C147" s="30" t="s">
        <v>229</v>
      </c>
      <c r="D147" s="24">
        <v>364</v>
      </c>
      <c r="E147" s="24">
        <v>0</v>
      </c>
      <c r="F147" s="24">
        <v>11</v>
      </c>
      <c r="G147" s="24"/>
      <c r="H147" s="24"/>
      <c r="I147" s="24"/>
      <c r="J147" s="24">
        <v>414</v>
      </c>
      <c r="K147" s="24">
        <v>0</v>
      </c>
      <c r="L147" s="24">
        <v>35</v>
      </c>
    </row>
    <row r="148" spans="1:12" s="7" customFormat="1" ht="12.75">
      <c r="A148" s="30" t="s">
        <v>9</v>
      </c>
      <c r="B148" s="60" t="s">
        <v>371</v>
      </c>
      <c r="C148" s="30" t="s">
        <v>372</v>
      </c>
      <c r="D148" s="24">
        <v>1216</v>
      </c>
      <c r="E148" s="24">
        <v>0</v>
      </c>
      <c r="F148" s="24">
        <v>94</v>
      </c>
      <c r="G148" s="24">
        <v>66</v>
      </c>
      <c r="H148" s="24">
        <v>0</v>
      </c>
      <c r="I148" s="24">
        <v>8</v>
      </c>
      <c r="J148" s="24">
        <v>1162</v>
      </c>
      <c r="K148" s="24">
        <v>0</v>
      </c>
      <c r="L148" s="24">
        <v>117</v>
      </c>
    </row>
    <row r="149" spans="1:12" s="7" customFormat="1" ht="12.75">
      <c r="A149" s="30" t="s">
        <v>9</v>
      </c>
      <c r="B149" s="60" t="s">
        <v>230</v>
      </c>
      <c r="C149" s="30" t="s">
        <v>231</v>
      </c>
      <c r="D149" s="24">
        <v>4298</v>
      </c>
      <c r="E149" s="24">
        <v>0</v>
      </c>
      <c r="F149" s="24">
        <v>183</v>
      </c>
      <c r="G149" s="24">
        <v>545</v>
      </c>
      <c r="H149" s="24">
        <v>0</v>
      </c>
      <c r="I149" s="24">
        <v>11</v>
      </c>
      <c r="J149" s="24">
        <v>4615</v>
      </c>
      <c r="K149" s="24">
        <v>0</v>
      </c>
      <c r="L149" s="24">
        <v>175</v>
      </c>
    </row>
    <row r="150" spans="1:12" s="7" customFormat="1" ht="12.75">
      <c r="A150" s="30" t="s">
        <v>9</v>
      </c>
      <c r="B150" s="60" t="s">
        <v>232</v>
      </c>
      <c r="C150" s="30" t="s">
        <v>396</v>
      </c>
      <c r="D150" s="24">
        <v>863</v>
      </c>
      <c r="E150" s="24">
        <v>0</v>
      </c>
      <c r="F150" s="24">
        <v>224</v>
      </c>
      <c r="G150" s="24">
        <v>16</v>
      </c>
      <c r="H150" s="24">
        <v>0</v>
      </c>
      <c r="I150" s="24">
        <v>6</v>
      </c>
      <c r="J150" s="24">
        <v>1650</v>
      </c>
      <c r="K150" s="24">
        <v>0</v>
      </c>
      <c r="L150" s="24">
        <v>224</v>
      </c>
    </row>
    <row r="151" spans="1:12" s="7" customFormat="1" ht="12.75">
      <c r="A151" s="30" t="s">
        <v>9</v>
      </c>
      <c r="B151" s="60" t="s">
        <v>233</v>
      </c>
      <c r="C151" s="30" t="s">
        <v>234</v>
      </c>
      <c r="D151" s="24">
        <v>25604</v>
      </c>
      <c r="E151" s="24">
        <v>0</v>
      </c>
      <c r="F151" s="24">
        <v>1470</v>
      </c>
      <c r="G151" s="24">
        <v>1298</v>
      </c>
      <c r="H151" s="24">
        <v>0</v>
      </c>
      <c r="I151" s="24">
        <v>126</v>
      </c>
      <c r="J151" s="24">
        <v>25477</v>
      </c>
      <c r="K151" s="24">
        <v>3</v>
      </c>
      <c r="L151" s="24">
        <v>1432</v>
      </c>
    </row>
    <row r="152" spans="1:12" s="7" customFormat="1" ht="12.75">
      <c r="A152" s="30" t="s">
        <v>9</v>
      </c>
      <c r="B152" s="60" t="s">
        <v>235</v>
      </c>
      <c r="C152" s="30" t="s">
        <v>236</v>
      </c>
      <c r="D152" s="24">
        <v>217</v>
      </c>
      <c r="E152" s="24">
        <v>0</v>
      </c>
      <c r="F152" s="24">
        <v>1653</v>
      </c>
      <c r="G152" s="24">
        <v>0</v>
      </c>
      <c r="H152" s="24">
        <v>0</v>
      </c>
      <c r="I152" s="24">
        <v>630</v>
      </c>
      <c r="J152" s="24">
        <v>353</v>
      </c>
      <c r="K152" s="24">
        <v>0</v>
      </c>
      <c r="L152" s="24">
        <v>2024</v>
      </c>
    </row>
    <row r="153" spans="1:12" s="7" customFormat="1" ht="12.75">
      <c r="A153" s="30" t="s">
        <v>9</v>
      </c>
      <c r="B153" s="60" t="s">
        <v>237</v>
      </c>
      <c r="C153" s="30" t="s">
        <v>238</v>
      </c>
      <c r="D153" s="24">
        <v>879</v>
      </c>
      <c r="E153" s="24">
        <v>0</v>
      </c>
      <c r="F153" s="24">
        <v>400</v>
      </c>
      <c r="G153" s="24">
        <v>45</v>
      </c>
      <c r="H153" s="24">
        <v>0</v>
      </c>
      <c r="I153" s="24">
        <v>37</v>
      </c>
      <c r="J153" s="24">
        <v>1897</v>
      </c>
      <c r="K153" s="24">
        <v>0</v>
      </c>
      <c r="L153" s="24">
        <v>370</v>
      </c>
    </row>
    <row r="154" spans="1:12" s="7" customFormat="1" ht="12.75">
      <c r="A154" s="30" t="s">
        <v>9</v>
      </c>
      <c r="B154" s="60" t="s">
        <v>239</v>
      </c>
      <c r="C154" s="30" t="s">
        <v>240</v>
      </c>
      <c r="D154" s="24">
        <v>1797</v>
      </c>
      <c r="E154" s="24">
        <v>3</v>
      </c>
      <c r="F154" s="24">
        <v>462</v>
      </c>
      <c r="G154" s="24">
        <v>98</v>
      </c>
      <c r="H154" s="24">
        <v>0</v>
      </c>
      <c r="I154" s="24">
        <v>86</v>
      </c>
      <c r="J154" s="24">
        <v>1865</v>
      </c>
      <c r="K154" s="24">
        <v>0</v>
      </c>
      <c r="L154" s="24">
        <v>528</v>
      </c>
    </row>
    <row r="155" spans="1:12" s="7" customFormat="1" ht="12.75">
      <c r="A155" s="30" t="s">
        <v>9</v>
      </c>
      <c r="B155" s="60" t="s">
        <v>241</v>
      </c>
      <c r="C155" s="30" t="s">
        <v>242</v>
      </c>
      <c r="D155" s="24">
        <v>3441</v>
      </c>
      <c r="E155" s="24">
        <v>4</v>
      </c>
      <c r="F155" s="24">
        <v>458</v>
      </c>
      <c r="G155" s="24">
        <v>178</v>
      </c>
      <c r="H155" s="24">
        <v>0</v>
      </c>
      <c r="I155" s="24">
        <v>180</v>
      </c>
      <c r="J155" s="24">
        <v>3597</v>
      </c>
      <c r="K155" s="24">
        <v>8</v>
      </c>
      <c r="L155" s="24">
        <v>540</v>
      </c>
    </row>
    <row r="156" spans="1:12" s="7" customFormat="1" ht="12.75">
      <c r="A156" s="30" t="s">
        <v>9</v>
      </c>
      <c r="B156" s="60" t="s">
        <v>243</v>
      </c>
      <c r="C156" s="30" t="s">
        <v>244</v>
      </c>
      <c r="D156" s="24">
        <v>4084</v>
      </c>
      <c r="E156" s="24">
        <v>0</v>
      </c>
      <c r="F156" s="24">
        <v>530</v>
      </c>
      <c r="G156" s="24">
        <v>102</v>
      </c>
      <c r="H156" s="24">
        <v>0</v>
      </c>
      <c r="I156" s="24">
        <v>46</v>
      </c>
      <c r="J156" s="24">
        <v>3857</v>
      </c>
      <c r="K156" s="24">
        <v>0</v>
      </c>
      <c r="L156" s="24">
        <v>674</v>
      </c>
    </row>
    <row r="157" spans="1:12" s="7" customFormat="1" ht="12.75">
      <c r="A157" s="30" t="s">
        <v>9</v>
      </c>
      <c r="B157" s="60" t="s">
        <v>245</v>
      </c>
      <c r="C157" s="30" t="s">
        <v>246</v>
      </c>
      <c r="D157" s="24">
        <v>3982</v>
      </c>
      <c r="E157" s="24">
        <v>0</v>
      </c>
      <c r="F157" s="24">
        <v>380</v>
      </c>
      <c r="G157" s="24">
        <v>231</v>
      </c>
      <c r="H157" s="24">
        <v>0</v>
      </c>
      <c r="I157" s="24">
        <v>20</v>
      </c>
      <c r="J157" s="24">
        <v>6144</v>
      </c>
      <c r="K157" s="24">
        <v>0</v>
      </c>
      <c r="L157" s="24">
        <v>478</v>
      </c>
    </row>
    <row r="158" spans="1:12" s="7" customFormat="1" ht="12.75">
      <c r="A158" s="30" t="s">
        <v>9</v>
      </c>
      <c r="B158" s="60" t="s">
        <v>247</v>
      </c>
      <c r="C158" s="30" t="s">
        <v>248</v>
      </c>
      <c r="D158" s="24">
        <v>180</v>
      </c>
      <c r="E158" s="24">
        <v>0</v>
      </c>
      <c r="F158" s="24">
        <v>3</v>
      </c>
      <c r="G158" s="24">
        <v>69</v>
      </c>
      <c r="H158" s="24">
        <v>0</v>
      </c>
      <c r="I158" s="24">
        <v>0</v>
      </c>
      <c r="J158" s="24">
        <v>280</v>
      </c>
      <c r="K158" s="24">
        <v>0</v>
      </c>
      <c r="L158" s="24">
        <v>4</v>
      </c>
    </row>
    <row r="159" spans="1:12" s="7" customFormat="1" ht="12.75">
      <c r="A159" s="30" t="s">
        <v>9</v>
      </c>
      <c r="B159" s="60" t="s">
        <v>249</v>
      </c>
      <c r="C159" s="30" t="s">
        <v>250</v>
      </c>
      <c r="D159" s="24">
        <v>549</v>
      </c>
      <c r="E159" s="24">
        <v>0</v>
      </c>
      <c r="F159" s="24">
        <v>20</v>
      </c>
      <c r="G159" s="24"/>
      <c r="H159" s="24"/>
      <c r="I159" s="24"/>
      <c r="J159" s="24">
        <v>601</v>
      </c>
      <c r="K159" s="24">
        <v>0</v>
      </c>
      <c r="L159" s="24">
        <v>39</v>
      </c>
    </row>
    <row r="160" spans="1:12" s="7" customFormat="1" ht="12.75">
      <c r="A160" s="30" t="s">
        <v>9</v>
      </c>
      <c r="B160" s="60" t="s">
        <v>251</v>
      </c>
      <c r="C160" s="30" t="s">
        <v>252</v>
      </c>
      <c r="D160" s="24">
        <v>2408</v>
      </c>
      <c r="E160" s="24">
        <v>4</v>
      </c>
      <c r="F160" s="24">
        <v>545</v>
      </c>
      <c r="G160" s="24">
        <v>147</v>
      </c>
      <c r="H160" s="24">
        <v>0</v>
      </c>
      <c r="I160" s="24">
        <v>70</v>
      </c>
      <c r="J160" s="24">
        <v>2218</v>
      </c>
      <c r="K160" s="24">
        <v>6</v>
      </c>
      <c r="L160" s="24">
        <v>386</v>
      </c>
    </row>
    <row r="161" spans="1:12" s="7" customFormat="1" ht="12.75">
      <c r="A161" s="30" t="s">
        <v>9</v>
      </c>
      <c r="B161" s="60" t="s">
        <v>253</v>
      </c>
      <c r="C161" s="30" t="s">
        <v>254</v>
      </c>
      <c r="D161" s="24">
        <v>12011</v>
      </c>
      <c r="E161" s="24">
        <v>64</v>
      </c>
      <c r="F161" s="24">
        <v>1191</v>
      </c>
      <c r="G161" s="24">
        <v>1118</v>
      </c>
      <c r="H161" s="24">
        <v>0</v>
      </c>
      <c r="I161" s="24">
        <v>150</v>
      </c>
      <c r="J161" s="24">
        <v>13125</v>
      </c>
      <c r="K161" s="24">
        <v>3</v>
      </c>
      <c r="L161" s="24">
        <v>1232</v>
      </c>
    </row>
    <row r="162" spans="1:12" s="7" customFormat="1" ht="12.75">
      <c r="A162" s="30" t="s">
        <v>9</v>
      </c>
      <c r="B162" s="60" t="s">
        <v>439</v>
      </c>
      <c r="C162" s="30" t="s">
        <v>440</v>
      </c>
      <c r="D162" s="24">
        <v>180</v>
      </c>
      <c r="E162" s="24">
        <v>0</v>
      </c>
      <c r="F162" s="24">
        <v>4</v>
      </c>
      <c r="G162" s="24"/>
      <c r="H162" s="24"/>
      <c r="I162" s="24"/>
      <c r="J162" s="24"/>
      <c r="K162" s="24"/>
      <c r="L162" s="24"/>
    </row>
    <row r="163" spans="1:12" s="7" customFormat="1" ht="12.75">
      <c r="A163" s="30" t="s">
        <v>9</v>
      </c>
      <c r="B163" s="60" t="s">
        <v>255</v>
      </c>
      <c r="C163" s="30" t="s">
        <v>256</v>
      </c>
      <c r="D163" s="24">
        <v>2506</v>
      </c>
      <c r="E163" s="24">
        <v>0</v>
      </c>
      <c r="F163" s="24">
        <v>899</v>
      </c>
      <c r="G163" s="24">
        <v>274</v>
      </c>
      <c r="H163" s="24">
        <v>0</v>
      </c>
      <c r="I163" s="24">
        <v>113</v>
      </c>
      <c r="J163" s="24">
        <v>3672</v>
      </c>
      <c r="K163" s="24">
        <v>5</v>
      </c>
      <c r="L163" s="24">
        <v>977</v>
      </c>
    </row>
    <row r="164" spans="1:12" s="7" customFormat="1" ht="12.75">
      <c r="A164" s="30" t="s">
        <v>9</v>
      </c>
      <c r="B164" s="60" t="s">
        <v>257</v>
      </c>
      <c r="C164" s="30" t="s">
        <v>258</v>
      </c>
      <c r="D164" s="24">
        <v>381</v>
      </c>
      <c r="E164" s="24">
        <v>0</v>
      </c>
      <c r="F164" s="24">
        <v>74</v>
      </c>
      <c r="G164" s="24"/>
      <c r="H164" s="24"/>
      <c r="I164" s="24"/>
      <c r="J164" s="24">
        <v>67</v>
      </c>
      <c r="K164" s="24">
        <v>0</v>
      </c>
      <c r="L164" s="24">
        <v>38</v>
      </c>
    </row>
    <row r="165" spans="1:12" s="7" customFormat="1" ht="12.75">
      <c r="A165" s="30" t="s">
        <v>9</v>
      </c>
      <c r="B165" s="60" t="s">
        <v>259</v>
      </c>
      <c r="C165" s="30" t="s">
        <v>260</v>
      </c>
      <c r="D165" s="24">
        <v>20678</v>
      </c>
      <c r="E165" s="24">
        <v>0</v>
      </c>
      <c r="F165" s="24">
        <v>3068</v>
      </c>
      <c r="G165" s="24">
        <v>1506</v>
      </c>
      <c r="H165" s="24">
        <v>0</v>
      </c>
      <c r="I165" s="24">
        <v>750</v>
      </c>
      <c r="J165" s="24">
        <v>28523</v>
      </c>
      <c r="K165" s="24">
        <v>0</v>
      </c>
      <c r="L165" s="24">
        <v>3222</v>
      </c>
    </row>
    <row r="166" spans="1:12" s="7" customFormat="1" ht="12.75">
      <c r="A166" s="30" t="s">
        <v>9</v>
      </c>
      <c r="B166" s="60" t="s">
        <v>261</v>
      </c>
      <c r="C166" s="30" t="s">
        <v>262</v>
      </c>
      <c r="D166" s="24">
        <v>2670</v>
      </c>
      <c r="E166" s="24">
        <v>9</v>
      </c>
      <c r="F166" s="24">
        <v>780</v>
      </c>
      <c r="G166" s="24">
        <v>186</v>
      </c>
      <c r="H166" s="24">
        <v>0</v>
      </c>
      <c r="I166" s="24">
        <v>214</v>
      </c>
      <c r="J166" s="24">
        <v>2679</v>
      </c>
      <c r="K166" s="24">
        <v>0</v>
      </c>
      <c r="L166" s="24">
        <v>1035</v>
      </c>
    </row>
    <row r="167" spans="1:12" s="7" customFormat="1" ht="12.75">
      <c r="A167" s="30" t="s">
        <v>9</v>
      </c>
      <c r="B167" s="60" t="s">
        <v>263</v>
      </c>
      <c r="C167" s="30" t="s">
        <v>264</v>
      </c>
      <c r="D167" s="24">
        <v>6387</v>
      </c>
      <c r="E167" s="24">
        <v>18</v>
      </c>
      <c r="F167" s="24">
        <v>493</v>
      </c>
      <c r="G167" s="24">
        <v>418</v>
      </c>
      <c r="H167" s="24">
        <v>0</v>
      </c>
      <c r="I167" s="24">
        <v>39</v>
      </c>
      <c r="J167" s="24">
        <v>5252</v>
      </c>
      <c r="K167" s="24">
        <v>32</v>
      </c>
      <c r="L167" s="24">
        <v>507</v>
      </c>
    </row>
    <row r="168" spans="1:12" s="7" customFormat="1" ht="12.75">
      <c r="A168" s="30" t="s">
        <v>9</v>
      </c>
      <c r="B168" s="60" t="s">
        <v>265</v>
      </c>
      <c r="C168" s="30" t="s">
        <v>266</v>
      </c>
      <c r="D168" s="24">
        <v>0</v>
      </c>
      <c r="E168" s="24">
        <v>0</v>
      </c>
      <c r="F168" s="24">
        <v>24</v>
      </c>
      <c r="G168" s="24"/>
      <c r="H168" s="24"/>
      <c r="I168" s="24"/>
      <c r="J168" s="24"/>
      <c r="K168" s="24"/>
      <c r="L168" s="24"/>
    </row>
    <row r="169" spans="1:12" s="7" customFormat="1" ht="12.75">
      <c r="A169" s="30" t="s">
        <v>9</v>
      </c>
      <c r="B169" s="60" t="s">
        <v>267</v>
      </c>
      <c r="C169" s="30" t="s">
        <v>268</v>
      </c>
      <c r="D169" s="24">
        <v>2841</v>
      </c>
      <c r="E169" s="24">
        <v>16</v>
      </c>
      <c r="F169" s="24">
        <v>686</v>
      </c>
      <c r="G169" s="24">
        <v>368</v>
      </c>
      <c r="H169" s="24">
        <v>0</v>
      </c>
      <c r="I169" s="24">
        <v>282</v>
      </c>
      <c r="J169" s="24">
        <v>2443</v>
      </c>
      <c r="K169" s="24">
        <v>0</v>
      </c>
      <c r="L169" s="24">
        <v>713</v>
      </c>
    </row>
    <row r="170" spans="1:12" s="7" customFormat="1" ht="12.75">
      <c r="A170" s="30" t="s">
        <v>9</v>
      </c>
      <c r="B170" s="60" t="s">
        <v>269</v>
      </c>
      <c r="C170" s="30" t="s">
        <v>270</v>
      </c>
      <c r="D170" s="24">
        <v>1995</v>
      </c>
      <c r="E170" s="24">
        <v>0</v>
      </c>
      <c r="F170" s="24">
        <v>62</v>
      </c>
      <c r="G170" s="24">
        <v>179</v>
      </c>
      <c r="H170" s="24">
        <v>2</v>
      </c>
      <c r="I170" s="24">
        <v>5</v>
      </c>
      <c r="J170" s="24">
        <v>2980</v>
      </c>
      <c r="K170" s="24">
        <v>0</v>
      </c>
      <c r="L170" s="24">
        <v>68</v>
      </c>
    </row>
    <row r="171" spans="1:12" s="7" customFormat="1" ht="12.75">
      <c r="A171" s="30" t="s">
        <v>9</v>
      </c>
      <c r="B171" s="60" t="s">
        <v>271</v>
      </c>
      <c r="C171" s="30" t="s">
        <v>272</v>
      </c>
      <c r="D171" s="24">
        <v>6432</v>
      </c>
      <c r="E171" s="24">
        <v>6</v>
      </c>
      <c r="F171" s="24">
        <v>514</v>
      </c>
      <c r="G171" s="24">
        <v>836</v>
      </c>
      <c r="H171" s="24">
        <v>0</v>
      </c>
      <c r="I171" s="24">
        <v>49</v>
      </c>
      <c r="J171" s="24">
        <v>7879</v>
      </c>
      <c r="K171" s="24">
        <v>4</v>
      </c>
      <c r="L171" s="24">
        <v>575</v>
      </c>
    </row>
    <row r="172" spans="1:12" s="7" customFormat="1" ht="12.75">
      <c r="A172" s="30" t="s">
        <v>9</v>
      </c>
      <c r="B172" s="60" t="s">
        <v>273</v>
      </c>
      <c r="C172" s="30" t="s">
        <v>274</v>
      </c>
      <c r="D172" s="24">
        <v>136</v>
      </c>
      <c r="E172" s="24">
        <v>0</v>
      </c>
      <c r="F172" s="24">
        <v>72</v>
      </c>
      <c r="G172" s="24"/>
      <c r="H172" s="24"/>
      <c r="I172" s="24"/>
      <c r="J172" s="24">
        <v>122</v>
      </c>
      <c r="K172" s="24">
        <v>0</v>
      </c>
      <c r="L172" s="24">
        <v>55</v>
      </c>
    </row>
    <row r="173" spans="1:12" s="7" customFormat="1" ht="12.75">
      <c r="A173" s="30" t="s">
        <v>9</v>
      </c>
      <c r="B173" s="60" t="s">
        <v>275</v>
      </c>
      <c r="C173" s="30" t="s">
        <v>276</v>
      </c>
      <c r="D173" s="24">
        <v>17848</v>
      </c>
      <c r="E173" s="24">
        <v>0</v>
      </c>
      <c r="F173" s="24">
        <v>3071</v>
      </c>
      <c r="G173" s="24">
        <v>932</v>
      </c>
      <c r="H173" s="24">
        <v>6</v>
      </c>
      <c r="I173" s="24">
        <v>329</v>
      </c>
      <c r="J173" s="24">
        <v>19357</v>
      </c>
      <c r="K173" s="24">
        <v>324</v>
      </c>
      <c r="L173" s="24">
        <v>3687</v>
      </c>
    </row>
    <row r="174" spans="1:12" s="7" customFormat="1" ht="12.75">
      <c r="A174" s="30" t="s">
        <v>9</v>
      </c>
      <c r="B174" s="60" t="s">
        <v>277</v>
      </c>
      <c r="C174" s="30" t="s">
        <v>278</v>
      </c>
      <c r="D174" s="24">
        <v>3133</v>
      </c>
      <c r="E174" s="24">
        <v>4</v>
      </c>
      <c r="F174" s="24">
        <v>158</v>
      </c>
      <c r="G174" s="24">
        <v>177</v>
      </c>
      <c r="H174" s="24">
        <v>0</v>
      </c>
      <c r="I174" s="24">
        <v>4</v>
      </c>
      <c r="J174" s="24">
        <v>3915</v>
      </c>
      <c r="K174" s="24">
        <v>0</v>
      </c>
      <c r="L174" s="24">
        <v>93</v>
      </c>
    </row>
    <row r="175" spans="1:12" s="7" customFormat="1" ht="12.75">
      <c r="A175" s="30" t="s">
        <v>9</v>
      </c>
      <c r="B175" s="60" t="s">
        <v>279</v>
      </c>
      <c r="C175" s="30" t="s">
        <v>280</v>
      </c>
      <c r="D175" s="24">
        <v>1212</v>
      </c>
      <c r="E175" s="24">
        <v>0</v>
      </c>
      <c r="F175" s="24">
        <v>165</v>
      </c>
      <c r="G175" s="24">
        <v>0</v>
      </c>
      <c r="H175" s="24">
        <v>0</v>
      </c>
      <c r="I175" s="24">
        <v>4</v>
      </c>
      <c r="J175" s="24">
        <v>831</v>
      </c>
      <c r="K175" s="24">
        <v>0</v>
      </c>
      <c r="L175" s="24">
        <v>191</v>
      </c>
    </row>
    <row r="176" spans="1:12" s="7" customFormat="1" ht="12.75">
      <c r="A176" s="30" t="s">
        <v>9</v>
      </c>
      <c r="B176" s="60" t="s">
        <v>281</v>
      </c>
      <c r="C176" s="30" t="s">
        <v>282</v>
      </c>
      <c r="D176" s="24">
        <v>5292</v>
      </c>
      <c r="E176" s="24">
        <v>0</v>
      </c>
      <c r="F176" s="24">
        <v>606</v>
      </c>
      <c r="G176" s="24">
        <v>225</v>
      </c>
      <c r="H176" s="24">
        <v>0</v>
      </c>
      <c r="I176" s="24">
        <v>47</v>
      </c>
      <c r="J176" s="24">
        <v>5644</v>
      </c>
      <c r="K176" s="24">
        <v>0</v>
      </c>
      <c r="L176" s="24">
        <v>629</v>
      </c>
    </row>
    <row r="177" spans="1:12" s="7" customFormat="1" ht="12.75">
      <c r="A177" s="30" t="s">
        <v>9</v>
      </c>
      <c r="B177" s="60" t="s">
        <v>283</v>
      </c>
      <c r="C177" s="30" t="s">
        <v>284</v>
      </c>
      <c r="D177" s="24">
        <v>84</v>
      </c>
      <c r="E177" s="24">
        <v>0</v>
      </c>
      <c r="F177" s="24">
        <v>3</v>
      </c>
      <c r="G177" s="24"/>
      <c r="H177" s="24"/>
      <c r="I177" s="24"/>
      <c r="J177" s="24">
        <v>81</v>
      </c>
      <c r="K177" s="24">
        <v>0</v>
      </c>
      <c r="L177" s="24">
        <v>4</v>
      </c>
    </row>
    <row r="178" spans="1:12" s="7" customFormat="1" ht="12.75">
      <c r="A178" s="30" t="s">
        <v>9</v>
      </c>
      <c r="B178" s="60" t="s">
        <v>285</v>
      </c>
      <c r="C178" s="30" t="s">
        <v>286</v>
      </c>
      <c r="D178" s="24">
        <v>11902</v>
      </c>
      <c r="E178" s="24">
        <v>4</v>
      </c>
      <c r="F178" s="24">
        <v>964</v>
      </c>
      <c r="G178" s="24">
        <v>1086</v>
      </c>
      <c r="H178" s="24">
        <v>0</v>
      </c>
      <c r="I178" s="24">
        <v>118</v>
      </c>
      <c r="J178" s="24">
        <v>14418</v>
      </c>
      <c r="K178" s="24">
        <v>10</v>
      </c>
      <c r="L178" s="24">
        <v>940</v>
      </c>
    </row>
    <row r="179" spans="1:12" s="7" customFormat="1" ht="12.75">
      <c r="A179" s="30" t="s">
        <v>9</v>
      </c>
      <c r="B179" s="60" t="s">
        <v>287</v>
      </c>
      <c r="C179" s="30" t="s">
        <v>288</v>
      </c>
      <c r="D179" s="24">
        <v>11005</v>
      </c>
      <c r="E179" s="24">
        <v>0</v>
      </c>
      <c r="F179" s="24">
        <v>670</v>
      </c>
      <c r="G179" s="24">
        <v>584</v>
      </c>
      <c r="H179" s="24">
        <v>0</v>
      </c>
      <c r="I179" s="24">
        <v>203</v>
      </c>
      <c r="J179" s="24">
        <v>11357</v>
      </c>
      <c r="K179" s="24">
        <v>0</v>
      </c>
      <c r="L179" s="24">
        <v>693</v>
      </c>
    </row>
    <row r="180" spans="1:12" s="7" customFormat="1" ht="12.75">
      <c r="A180" s="30" t="s">
        <v>9</v>
      </c>
      <c r="B180" s="60" t="s">
        <v>289</v>
      </c>
      <c r="C180" s="30" t="s">
        <v>441</v>
      </c>
      <c r="D180" s="24">
        <v>817</v>
      </c>
      <c r="E180" s="24">
        <v>0</v>
      </c>
      <c r="F180" s="24">
        <v>145</v>
      </c>
      <c r="G180" s="24">
        <v>119</v>
      </c>
      <c r="H180" s="24">
        <v>0</v>
      </c>
      <c r="I180" s="24">
        <v>44</v>
      </c>
      <c r="J180" s="24">
        <v>384</v>
      </c>
      <c r="K180" s="24">
        <v>0</v>
      </c>
      <c r="L180" s="24">
        <v>32</v>
      </c>
    </row>
    <row r="181" spans="1:12" s="7" customFormat="1" ht="12.75">
      <c r="A181" s="30" t="s">
        <v>9</v>
      </c>
      <c r="B181" s="60" t="s">
        <v>290</v>
      </c>
      <c r="C181" s="30" t="s">
        <v>291</v>
      </c>
      <c r="D181" s="24">
        <v>3653</v>
      </c>
      <c r="E181" s="24">
        <v>0</v>
      </c>
      <c r="F181" s="24">
        <v>680</v>
      </c>
      <c r="G181" s="24">
        <v>383</v>
      </c>
      <c r="H181" s="24">
        <v>0</v>
      </c>
      <c r="I181" s="24">
        <v>112</v>
      </c>
      <c r="J181" s="24">
        <v>3927</v>
      </c>
      <c r="K181" s="24">
        <v>0</v>
      </c>
      <c r="L181" s="24">
        <v>841</v>
      </c>
    </row>
    <row r="182" spans="1:12" s="7" customFormat="1" ht="12.75">
      <c r="A182" s="30" t="s">
        <v>9</v>
      </c>
      <c r="B182" s="60" t="s">
        <v>292</v>
      </c>
      <c r="C182" s="30" t="s">
        <v>293</v>
      </c>
      <c r="D182" s="24">
        <v>91</v>
      </c>
      <c r="E182" s="24">
        <v>0</v>
      </c>
      <c r="F182" s="24">
        <v>88</v>
      </c>
      <c r="G182" s="24">
        <v>274</v>
      </c>
      <c r="H182" s="24">
        <v>0</v>
      </c>
      <c r="I182" s="24">
        <v>46</v>
      </c>
      <c r="J182" s="24">
        <v>12</v>
      </c>
      <c r="K182" s="24">
        <v>0</v>
      </c>
      <c r="L182" s="24">
        <v>83</v>
      </c>
    </row>
    <row r="183" spans="1:12" s="7" customFormat="1" ht="12.75">
      <c r="A183" s="30" t="s">
        <v>9</v>
      </c>
      <c r="B183" s="60" t="s">
        <v>294</v>
      </c>
      <c r="C183" s="30" t="s">
        <v>295</v>
      </c>
      <c r="D183" s="24">
        <v>1609</v>
      </c>
      <c r="E183" s="24">
        <v>18</v>
      </c>
      <c r="F183" s="24">
        <v>1505</v>
      </c>
      <c r="G183" s="24">
        <v>77</v>
      </c>
      <c r="H183" s="24">
        <v>18</v>
      </c>
      <c r="I183" s="24">
        <v>510</v>
      </c>
      <c r="J183" s="24">
        <v>2110</v>
      </c>
      <c r="K183" s="24">
        <v>1</v>
      </c>
      <c r="L183" s="24">
        <v>1403</v>
      </c>
    </row>
    <row r="184" spans="1:12" s="7" customFormat="1" ht="12.75">
      <c r="A184" s="30" t="s">
        <v>9</v>
      </c>
      <c r="B184" s="60" t="s">
        <v>296</v>
      </c>
      <c r="C184" s="30" t="s">
        <v>297</v>
      </c>
      <c r="D184" s="24">
        <v>11697</v>
      </c>
      <c r="E184" s="24">
        <v>0</v>
      </c>
      <c r="F184" s="24">
        <v>3704</v>
      </c>
      <c r="G184" s="24">
        <v>394</v>
      </c>
      <c r="H184" s="24">
        <v>4</v>
      </c>
      <c r="I184" s="24">
        <v>1465</v>
      </c>
      <c r="J184" s="24">
        <v>16970</v>
      </c>
      <c r="K184" s="24">
        <v>12</v>
      </c>
      <c r="L184" s="24">
        <v>4145</v>
      </c>
    </row>
    <row r="185" spans="1:12" s="7" customFormat="1" ht="12.75">
      <c r="A185" s="30" t="s">
        <v>9</v>
      </c>
      <c r="B185" s="60" t="s">
        <v>298</v>
      </c>
      <c r="C185" s="30" t="s">
        <v>411</v>
      </c>
      <c r="D185" s="24">
        <v>1704</v>
      </c>
      <c r="E185" s="24">
        <v>0</v>
      </c>
      <c r="F185" s="24">
        <v>951</v>
      </c>
      <c r="G185" s="24">
        <v>48</v>
      </c>
      <c r="H185" s="24">
        <v>0</v>
      </c>
      <c r="I185" s="24">
        <v>509</v>
      </c>
      <c r="J185" s="24">
        <v>1380</v>
      </c>
      <c r="K185" s="24">
        <v>0</v>
      </c>
      <c r="L185" s="24">
        <v>1630</v>
      </c>
    </row>
    <row r="186" spans="1:12" s="7" customFormat="1" ht="12.75">
      <c r="A186" s="30" t="s">
        <v>9</v>
      </c>
      <c r="B186" s="60" t="s">
        <v>299</v>
      </c>
      <c r="C186" s="30" t="s">
        <v>24</v>
      </c>
      <c r="D186" s="24">
        <v>2789</v>
      </c>
      <c r="E186" s="24">
        <v>0</v>
      </c>
      <c r="F186" s="24">
        <v>0</v>
      </c>
      <c r="G186" s="24">
        <v>476</v>
      </c>
      <c r="H186" s="24">
        <v>0</v>
      </c>
      <c r="I186" s="24">
        <v>0</v>
      </c>
      <c r="J186" s="24">
        <v>1471</v>
      </c>
      <c r="K186" s="24">
        <v>0</v>
      </c>
      <c r="L186" s="24">
        <v>0</v>
      </c>
    </row>
    <row r="187" spans="1:12" s="7" customFormat="1" ht="12.75">
      <c r="A187" s="30" t="s">
        <v>9</v>
      </c>
      <c r="B187" s="60" t="s">
        <v>300</v>
      </c>
      <c r="C187" s="30" t="s">
        <v>301</v>
      </c>
      <c r="D187" s="24">
        <v>340</v>
      </c>
      <c r="E187" s="24">
        <v>0</v>
      </c>
      <c r="F187" s="24">
        <v>36</v>
      </c>
      <c r="G187" s="24">
        <v>10</v>
      </c>
      <c r="H187" s="24">
        <v>0</v>
      </c>
      <c r="I187" s="24">
        <v>32</v>
      </c>
      <c r="J187" s="24">
        <v>353</v>
      </c>
      <c r="K187" s="24">
        <v>0</v>
      </c>
      <c r="L187" s="24">
        <v>0</v>
      </c>
    </row>
    <row r="188" spans="1:12" s="7" customFormat="1" ht="12.75">
      <c r="A188" s="30" t="s">
        <v>9</v>
      </c>
      <c r="B188" s="60" t="s">
        <v>302</v>
      </c>
      <c r="C188" s="30" t="s">
        <v>303</v>
      </c>
      <c r="D188" s="24">
        <v>9748</v>
      </c>
      <c r="E188" s="24">
        <v>0</v>
      </c>
      <c r="F188" s="24">
        <v>170</v>
      </c>
      <c r="G188" s="24">
        <v>897</v>
      </c>
      <c r="H188" s="24">
        <v>4</v>
      </c>
      <c r="I188" s="24">
        <v>58</v>
      </c>
      <c r="J188" s="24">
        <v>9407</v>
      </c>
      <c r="K188" s="24">
        <v>0</v>
      </c>
      <c r="L188" s="24">
        <v>462</v>
      </c>
    </row>
    <row r="189" spans="1:12" s="7" customFormat="1" ht="12.75">
      <c r="A189" s="30" t="s">
        <v>9</v>
      </c>
      <c r="B189" s="60" t="s">
        <v>304</v>
      </c>
      <c r="C189" s="30" t="s">
        <v>305</v>
      </c>
      <c r="D189" s="24">
        <v>6369</v>
      </c>
      <c r="E189" s="24">
        <v>0</v>
      </c>
      <c r="F189" s="24">
        <v>817</v>
      </c>
      <c r="G189" s="24">
        <v>418</v>
      </c>
      <c r="H189" s="24">
        <v>0</v>
      </c>
      <c r="I189" s="24">
        <v>163</v>
      </c>
      <c r="J189" s="24">
        <v>7179</v>
      </c>
      <c r="K189" s="24">
        <v>0</v>
      </c>
      <c r="L189" s="24">
        <v>867</v>
      </c>
    </row>
    <row r="190" spans="1:12" s="7" customFormat="1" ht="12.75">
      <c r="A190" s="30" t="s">
        <v>9</v>
      </c>
      <c r="B190" s="60" t="s">
        <v>306</v>
      </c>
      <c r="C190" s="30" t="s">
        <v>307</v>
      </c>
      <c r="D190" s="24">
        <v>5247</v>
      </c>
      <c r="E190" s="24">
        <v>267</v>
      </c>
      <c r="F190" s="24">
        <v>720</v>
      </c>
      <c r="G190" s="24">
        <v>958</v>
      </c>
      <c r="H190" s="24">
        <v>3</v>
      </c>
      <c r="I190" s="24">
        <v>134</v>
      </c>
      <c r="J190" s="24">
        <v>4539</v>
      </c>
      <c r="K190" s="24">
        <v>0</v>
      </c>
      <c r="L190" s="24">
        <v>564</v>
      </c>
    </row>
    <row r="191" spans="1:12" s="7" customFormat="1" ht="12.75">
      <c r="A191" s="30" t="s">
        <v>9</v>
      </c>
      <c r="B191" s="60" t="s">
        <v>308</v>
      </c>
      <c r="C191" s="30" t="s">
        <v>309</v>
      </c>
      <c r="D191" s="24">
        <v>17</v>
      </c>
      <c r="E191" s="24">
        <v>0</v>
      </c>
      <c r="F191" s="24">
        <v>0</v>
      </c>
      <c r="G191" s="24"/>
      <c r="H191" s="24"/>
      <c r="I191" s="24"/>
      <c r="J191" s="24">
        <v>30</v>
      </c>
      <c r="K191" s="24">
        <v>0</v>
      </c>
      <c r="L191" s="24">
        <v>0</v>
      </c>
    </row>
    <row r="192" spans="1:12" s="7" customFormat="1" ht="12.75">
      <c r="A192" s="30" t="s">
        <v>9</v>
      </c>
      <c r="B192" s="60" t="s">
        <v>310</v>
      </c>
      <c r="C192" s="30" t="s">
        <v>311</v>
      </c>
      <c r="D192" s="24">
        <v>2896</v>
      </c>
      <c r="E192" s="24">
        <v>0</v>
      </c>
      <c r="F192" s="24">
        <v>1251</v>
      </c>
      <c r="G192" s="24">
        <v>38</v>
      </c>
      <c r="H192" s="24">
        <v>0</v>
      </c>
      <c r="I192" s="24">
        <v>269</v>
      </c>
      <c r="J192" s="24">
        <v>4190</v>
      </c>
      <c r="K192" s="24">
        <v>0</v>
      </c>
      <c r="L192" s="24">
        <v>1089</v>
      </c>
    </row>
    <row r="193" spans="1:12" s="7" customFormat="1" ht="12.75">
      <c r="A193" s="30" t="s">
        <v>9</v>
      </c>
      <c r="B193" s="60" t="s">
        <v>347</v>
      </c>
      <c r="C193" s="30" t="s">
        <v>442</v>
      </c>
      <c r="D193" s="24">
        <v>19</v>
      </c>
      <c r="E193" s="24">
        <v>322</v>
      </c>
      <c r="F193" s="24">
        <v>23</v>
      </c>
      <c r="G193" s="24">
        <v>0</v>
      </c>
      <c r="H193" s="24">
        <v>339</v>
      </c>
      <c r="I193" s="24">
        <v>36</v>
      </c>
      <c r="J193" s="24">
        <v>19</v>
      </c>
      <c r="K193" s="24">
        <v>125</v>
      </c>
      <c r="L193" s="24">
        <v>2</v>
      </c>
    </row>
    <row r="194" spans="1:12" s="7" customFormat="1" ht="12.75">
      <c r="A194" s="30" t="s">
        <v>9</v>
      </c>
      <c r="B194" s="60" t="s">
        <v>348</v>
      </c>
      <c r="C194" s="30" t="s">
        <v>349</v>
      </c>
      <c r="D194" s="24">
        <v>3</v>
      </c>
      <c r="E194" s="24">
        <v>0</v>
      </c>
      <c r="F194" s="24">
        <v>0</v>
      </c>
      <c r="G194" s="24">
        <v>8</v>
      </c>
      <c r="H194" s="24">
        <v>0</v>
      </c>
      <c r="I194" s="24">
        <v>0</v>
      </c>
      <c r="J194" s="24"/>
      <c r="K194" s="24"/>
      <c r="L194" s="24"/>
    </row>
    <row r="195" spans="1:12" s="7" customFormat="1" ht="12.75">
      <c r="A195" s="30" t="s">
        <v>9</v>
      </c>
      <c r="B195" s="60" t="s">
        <v>350</v>
      </c>
      <c r="C195" s="30" t="s">
        <v>351</v>
      </c>
      <c r="D195" s="24">
        <v>0</v>
      </c>
      <c r="E195" s="24">
        <v>158</v>
      </c>
      <c r="F195" s="24">
        <v>14</v>
      </c>
      <c r="G195" s="24"/>
      <c r="H195" s="24"/>
      <c r="I195" s="24"/>
      <c r="J195" s="24">
        <v>0</v>
      </c>
      <c r="K195" s="24">
        <v>164</v>
      </c>
      <c r="L195" s="24">
        <v>26</v>
      </c>
    </row>
    <row r="196" spans="1:12" s="7" customFormat="1" ht="12.75">
      <c r="A196" s="30" t="s">
        <v>9</v>
      </c>
      <c r="B196" s="60" t="s">
        <v>352</v>
      </c>
      <c r="C196" s="30" t="s">
        <v>353</v>
      </c>
      <c r="D196" s="24">
        <v>0</v>
      </c>
      <c r="E196" s="24">
        <v>168</v>
      </c>
      <c r="F196" s="24">
        <v>70</v>
      </c>
      <c r="G196" s="24">
        <v>0</v>
      </c>
      <c r="H196" s="24">
        <v>0</v>
      </c>
      <c r="I196" s="24">
        <v>40</v>
      </c>
      <c r="J196" s="24">
        <v>115</v>
      </c>
      <c r="K196" s="24">
        <v>8</v>
      </c>
      <c r="L196" s="24">
        <v>74</v>
      </c>
    </row>
    <row r="197" spans="1:12" s="7" customFormat="1" ht="12.75">
      <c r="A197" s="30" t="s">
        <v>9</v>
      </c>
      <c r="B197" s="60" t="s">
        <v>354</v>
      </c>
      <c r="C197" s="30" t="s">
        <v>443</v>
      </c>
      <c r="D197" s="24">
        <v>240</v>
      </c>
      <c r="E197" s="24">
        <v>2389</v>
      </c>
      <c r="F197" s="24">
        <v>580</v>
      </c>
      <c r="G197" s="24">
        <v>13</v>
      </c>
      <c r="H197" s="24">
        <v>16</v>
      </c>
      <c r="I197" s="24">
        <v>230</v>
      </c>
      <c r="J197" s="24">
        <v>727</v>
      </c>
      <c r="K197" s="24">
        <v>1601</v>
      </c>
      <c r="L197" s="24">
        <v>512</v>
      </c>
    </row>
    <row r="198" spans="1:12" s="7" customFormat="1" ht="12.75">
      <c r="A198" s="30" t="s">
        <v>9</v>
      </c>
      <c r="B198" s="60" t="s">
        <v>355</v>
      </c>
      <c r="C198" s="30" t="s">
        <v>356</v>
      </c>
      <c r="D198" s="24">
        <v>0</v>
      </c>
      <c r="E198" s="24">
        <v>51</v>
      </c>
      <c r="F198" s="24">
        <v>7</v>
      </c>
      <c r="G198" s="24"/>
      <c r="H198" s="24"/>
      <c r="I198" s="24"/>
      <c r="J198" s="24">
        <v>0</v>
      </c>
      <c r="K198" s="24">
        <v>156</v>
      </c>
      <c r="L198" s="24">
        <v>23</v>
      </c>
    </row>
    <row r="199" spans="1:12" s="7" customFormat="1" ht="12.75">
      <c r="A199" s="30" t="s">
        <v>9</v>
      </c>
      <c r="B199" s="60" t="s">
        <v>357</v>
      </c>
      <c r="C199" s="30" t="s">
        <v>358</v>
      </c>
      <c r="D199" s="24">
        <v>8</v>
      </c>
      <c r="E199" s="24">
        <v>0</v>
      </c>
      <c r="F199" s="24">
        <v>33</v>
      </c>
      <c r="G199" s="24">
        <v>0</v>
      </c>
      <c r="H199" s="24">
        <v>0</v>
      </c>
      <c r="I199" s="24">
        <v>18</v>
      </c>
      <c r="J199" s="24">
        <v>15</v>
      </c>
      <c r="K199" s="24">
        <v>109</v>
      </c>
      <c r="L199" s="24">
        <v>48</v>
      </c>
    </row>
    <row r="200" spans="1:12" s="7" customFormat="1" ht="12.75">
      <c r="A200" s="30" t="s">
        <v>9</v>
      </c>
      <c r="B200" s="60" t="s">
        <v>359</v>
      </c>
      <c r="C200" s="30" t="s">
        <v>360</v>
      </c>
      <c r="D200" s="24">
        <v>0</v>
      </c>
      <c r="E200" s="24">
        <v>410</v>
      </c>
      <c r="F200" s="24">
        <v>54</v>
      </c>
      <c r="G200" s="24"/>
      <c r="H200" s="24"/>
      <c r="I200" s="24"/>
      <c r="J200" s="24">
        <v>0</v>
      </c>
      <c r="K200" s="24">
        <v>445</v>
      </c>
      <c r="L200" s="24">
        <v>51</v>
      </c>
    </row>
    <row r="201" spans="1:12" s="7" customFormat="1" ht="12.75">
      <c r="A201" s="30" t="s">
        <v>9</v>
      </c>
      <c r="B201" s="60" t="s">
        <v>361</v>
      </c>
      <c r="C201" s="30" t="s">
        <v>362</v>
      </c>
      <c r="D201" s="24">
        <v>54</v>
      </c>
      <c r="E201" s="24">
        <v>1</v>
      </c>
      <c r="F201" s="24">
        <v>104</v>
      </c>
      <c r="G201" s="24">
        <v>0</v>
      </c>
      <c r="H201" s="24">
        <v>0</v>
      </c>
      <c r="I201" s="24">
        <v>61</v>
      </c>
      <c r="J201" s="24">
        <v>10</v>
      </c>
      <c r="K201" s="24">
        <v>233</v>
      </c>
      <c r="L201" s="24">
        <v>159</v>
      </c>
    </row>
    <row r="202" spans="1:12" s="7" customFormat="1" ht="12.75">
      <c r="A202" s="30" t="s">
        <v>9</v>
      </c>
      <c r="B202" s="60" t="s">
        <v>444</v>
      </c>
      <c r="C202" s="30" t="s">
        <v>445</v>
      </c>
      <c r="D202" s="24"/>
      <c r="E202" s="24"/>
      <c r="F202" s="24"/>
      <c r="G202" s="24"/>
      <c r="H202" s="24"/>
      <c r="I202" s="24"/>
      <c r="J202" s="24">
        <v>0</v>
      </c>
      <c r="K202" s="24">
        <v>125</v>
      </c>
      <c r="L202" s="24">
        <v>18</v>
      </c>
    </row>
    <row r="203" spans="1:12" s="7" customFormat="1" ht="12.75">
      <c r="A203" s="30" t="s">
        <v>9</v>
      </c>
      <c r="B203" s="60" t="s">
        <v>363</v>
      </c>
      <c r="C203" s="30" t="s">
        <v>364</v>
      </c>
      <c r="D203" s="24">
        <v>14</v>
      </c>
      <c r="E203" s="24">
        <v>51</v>
      </c>
      <c r="F203" s="24">
        <v>7</v>
      </c>
      <c r="G203" s="24"/>
      <c r="H203" s="24"/>
      <c r="I203" s="24"/>
      <c r="J203" s="24">
        <v>8</v>
      </c>
      <c r="K203" s="24">
        <v>125</v>
      </c>
      <c r="L203" s="24">
        <v>2</v>
      </c>
    </row>
    <row r="204" spans="1:12" s="7" customFormat="1" ht="12.75">
      <c r="A204" s="30" t="s">
        <v>9</v>
      </c>
      <c r="B204" s="60" t="s">
        <v>365</v>
      </c>
      <c r="C204" s="30" t="s">
        <v>366</v>
      </c>
      <c r="D204" s="24">
        <v>0</v>
      </c>
      <c r="E204" s="24">
        <v>110</v>
      </c>
      <c r="F204" s="24">
        <v>6</v>
      </c>
      <c r="G204" s="24"/>
      <c r="H204" s="24"/>
      <c r="I204" s="24"/>
      <c r="J204" s="24">
        <v>0</v>
      </c>
      <c r="K204" s="24">
        <v>190</v>
      </c>
      <c r="L204" s="24">
        <v>38</v>
      </c>
    </row>
    <row r="205" spans="1:12" s="7" customFormat="1" ht="12.75">
      <c r="A205" s="30" t="s">
        <v>9</v>
      </c>
      <c r="B205" s="60" t="s">
        <v>312</v>
      </c>
      <c r="C205" s="30" t="s">
        <v>313</v>
      </c>
      <c r="D205" s="24">
        <v>0</v>
      </c>
      <c r="E205" s="24">
        <v>2</v>
      </c>
      <c r="F205" s="24">
        <v>5</v>
      </c>
      <c r="G205" s="24">
        <v>0</v>
      </c>
      <c r="H205" s="24">
        <v>1</v>
      </c>
      <c r="I205" s="24">
        <v>0</v>
      </c>
      <c r="J205" s="24">
        <v>0</v>
      </c>
      <c r="K205" s="24">
        <v>1</v>
      </c>
      <c r="L205" s="24">
        <v>6</v>
      </c>
    </row>
    <row r="206" spans="1:12" s="7" customFormat="1" ht="12.75">
      <c r="A206" s="30" t="s">
        <v>9</v>
      </c>
      <c r="B206" s="60" t="s">
        <v>314</v>
      </c>
      <c r="C206" s="30" t="s">
        <v>315</v>
      </c>
      <c r="D206" s="24">
        <v>0</v>
      </c>
      <c r="E206" s="24">
        <v>2</v>
      </c>
      <c r="F206" s="24">
        <v>4</v>
      </c>
      <c r="G206" s="24"/>
      <c r="H206" s="24"/>
      <c r="I206" s="24"/>
      <c r="J206" s="24">
        <v>0</v>
      </c>
      <c r="K206" s="24">
        <v>2</v>
      </c>
      <c r="L206" s="24">
        <v>5</v>
      </c>
    </row>
    <row r="207" spans="1:12" s="7" customFormat="1" ht="12.75">
      <c r="A207" s="30" t="s">
        <v>9</v>
      </c>
      <c r="B207" s="60" t="s">
        <v>316</v>
      </c>
      <c r="C207" s="30" t="s">
        <v>317</v>
      </c>
      <c r="D207" s="24">
        <v>239</v>
      </c>
      <c r="E207" s="24">
        <v>1301</v>
      </c>
      <c r="F207" s="24">
        <v>196</v>
      </c>
      <c r="G207" s="24">
        <v>31</v>
      </c>
      <c r="H207" s="24">
        <v>0</v>
      </c>
      <c r="I207" s="24">
        <v>76</v>
      </c>
      <c r="J207" s="24">
        <v>67</v>
      </c>
      <c r="K207" s="24">
        <v>2309</v>
      </c>
      <c r="L207" s="24">
        <v>272</v>
      </c>
    </row>
    <row r="208" spans="1:12" s="7" customFormat="1" ht="12.75">
      <c r="A208" s="30" t="s">
        <v>9</v>
      </c>
      <c r="B208" s="60" t="s">
        <v>318</v>
      </c>
      <c r="C208" s="30" t="s">
        <v>319</v>
      </c>
      <c r="D208" s="24">
        <v>0</v>
      </c>
      <c r="E208" s="24">
        <v>4087</v>
      </c>
      <c r="F208" s="24">
        <v>274</v>
      </c>
      <c r="G208" s="24">
        <v>4</v>
      </c>
      <c r="H208" s="24">
        <v>625</v>
      </c>
      <c r="I208" s="24">
        <v>1</v>
      </c>
      <c r="J208" s="24">
        <v>51</v>
      </c>
      <c r="K208" s="24">
        <v>3715</v>
      </c>
      <c r="L208" s="24">
        <v>320</v>
      </c>
    </row>
    <row r="209" spans="1:12" s="7" customFormat="1" ht="12.75">
      <c r="A209" s="30" t="s">
        <v>9</v>
      </c>
      <c r="B209" s="60" t="s">
        <v>320</v>
      </c>
      <c r="C209" s="30" t="s">
        <v>321</v>
      </c>
      <c r="D209" s="24">
        <v>14</v>
      </c>
      <c r="E209" s="24">
        <v>2156</v>
      </c>
      <c r="F209" s="24">
        <v>376</v>
      </c>
      <c r="G209" s="24">
        <v>0</v>
      </c>
      <c r="H209" s="24">
        <v>68</v>
      </c>
      <c r="I209" s="24">
        <v>77</v>
      </c>
      <c r="J209" s="24">
        <v>126</v>
      </c>
      <c r="K209" s="24">
        <v>1563</v>
      </c>
      <c r="L209" s="24">
        <v>562</v>
      </c>
    </row>
    <row r="210" spans="1:12" s="7" customFormat="1" ht="12.75">
      <c r="A210" s="30" t="s">
        <v>9</v>
      </c>
      <c r="B210" s="60" t="s">
        <v>322</v>
      </c>
      <c r="C210" s="30" t="s">
        <v>323</v>
      </c>
      <c r="D210" s="24">
        <v>350</v>
      </c>
      <c r="E210" s="24">
        <v>0</v>
      </c>
      <c r="F210" s="24">
        <v>0</v>
      </c>
      <c r="G210" s="24"/>
      <c r="H210" s="24"/>
      <c r="I210" s="24"/>
      <c r="J210" s="24">
        <v>416</v>
      </c>
      <c r="K210" s="24">
        <v>0</v>
      </c>
      <c r="L210" s="24">
        <v>0</v>
      </c>
    </row>
    <row r="211" spans="1:12" s="7" customFormat="1" ht="12.75">
      <c r="A211" s="30" t="s">
        <v>9</v>
      </c>
      <c r="B211" s="60" t="s">
        <v>324</v>
      </c>
      <c r="C211" s="30" t="s">
        <v>325</v>
      </c>
      <c r="D211" s="24">
        <v>542</v>
      </c>
      <c r="E211" s="24">
        <v>0</v>
      </c>
      <c r="F211" s="24">
        <v>7</v>
      </c>
      <c r="G211" s="24"/>
      <c r="H211" s="24"/>
      <c r="I211" s="24"/>
      <c r="J211" s="24">
        <v>533</v>
      </c>
      <c r="K211" s="24">
        <v>0</v>
      </c>
      <c r="L211" s="24">
        <v>7</v>
      </c>
    </row>
    <row r="212" spans="1:12" s="7" customFormat="1" ht="12.75">
      <c r="A212" s="30" t="s">
        <v>9</v>
      </c>
      <c r="B212" s="60" t="s">
        <v>326</v>
      </c>
      <c r="C212" s="30" t="s">
        <v>327</v>
      </c>
      <c r="D212" s="24">
        <v>324</v>
      </c>
      <c r="E212" s="24">
        <v>0</v>
      </c>
      <c r="F212" s="24">
        <v>0</v>
      </c>
      <c r="G212" s="24">
        <v>9</v>
      </c>
      <c r="H212" s="24">
        <v>0</v>
      </c>
      <c r="I212" s="24">
        <v>0</v>
      </c>
      <c r="J212" s="24">
        <v>246</v>
      </c>
      <c r="K212" s="24">
        <v>0</v>
      </c>
      <c r="L212" s="24">
        <v>0</v>
      </c>
    </row>
    <row r="213" spans="1:12" s="7" customFormat="1" ht="12.75">
      <c r="A213" s="30" t="s">
        <v>9</v>
      </c>
      <c r="B213" s="60" t="s">
        <v>328</v>
      </c>
      <c r="C213" s="30" t="s">
        <v>32</v>
      </c>
      <c r="D213" s="24">
        <v>1996</v>
      </c>
      <c r="E213" s="24">
        <v>0</v>
      </c>
      <c r="F213" s="24">
        <v>103</v>
      </c>
      <c r="G213" s="24">
        <v>299</v>
      </c>
      <c r="H213" s="24">
        <v>0</v>
      </c>
      <c r="I213" s="24">
        <v>14</v>
      </c>
      <c r="J213" s="24">
        <v>1320</v>
      </c>
      <c r="K213" s="24">
        <v>0</v>
      </c>
      <c r="L213" s="24">
        <v>102</v>
      </c>
    </row>
    <row r="214" spans="1:12" s="7" customFormat="1" ht="12.75">
      <c r="A214" s="30" t="s">
        <v>9</v>
      </c>
      <c r="B214" s="60" t="s">
        <v>329</v>
      </c>
      <c r="C214" s="30" t="s">
        <v>34</v>
      </c>
      <c r="D214" s="24">
        <v>32</v>
      </c>
      <c r="E214" s="24">
        <v>52</v>
      </c>
      <c r="F214" s="24">
        <v>1932</v>
      </c>
      <c r="G214" s="24">
        <v>1</v>
      </c>
      <c r="H214" s="24">
        <v>0</v>
      </c>
      <c r="I214" s="24">
        <v>9</v>
      </c>
      <c r="J214" s="24">
        <v>5</v>
      </c>
      <c r="K214" s="24">
        <v>97</v>
      </c>
      <c r="L214" s="24">
        <v>2406</v>
      </c>
    </row>
    <row r="215" spans="1:12" s="7" customFormat="1" ht="12.75">
      <c r="A215" s="30" t="s">
        <v>9</v>
      </c>
      <c r="B215" s="60" t="s">
        <v>330</v>
      </c>
      <c r="C215" s="30" t="s">
        <v>36</v>
      </c>
      <c r="D215" s="24">
        <v>616</v>
      </c>
      <c r="E215" s="24">
        <v>0</v>
      </c>
      <c r="F215" s="24">
        <v>2860</v>
      </c>
      <c r="G215" s="24">
        <v>8</v>
      </c>
      <c r="H215" s="24">
        <v>0</v>
      </c>
      <c r="I215" s="24">
        <v>1632</v>
      </c>
      <c r="J215" s="24">
        <v>531</v>
      </c>
      <c r="K215" s="24">
        <v>3</v>
      </c>
      <c r="L215" s="24">
        <v>3696</v>
      </c>
    </row>
    <row r="216" spans="1:12" s="7" customFormat="1" ht="12.75">
      <c r="A216" s="30" t="s">
        <v>9</v>
      </c>
      <c r="B216" s="60" t="s">
        <v>331</v>
      </c>
      <c r="C216" s="30" t="s">
        <v>38</v>
      </c>
      <c r="D216" s="24">
        <v>361</v>
      </c>
      <c r="E216" s="24">
        <v>4</v>
      </c>
      <c r="F216" s="24">
        <v>2893</v>
      </c>
      <c r="G216" s="24">
        <v>0</v>
      </c>
      <c r="H216" s="24">
        <v>0</v>
      </c>
      <c r="I216" s="24">
        <v>1054</v>
      </c>
      <c r="J216" s="24">
        <v>436</v>
      </c>
      <c r="K216" s="24">
        <v>0</v>
      </c>
      <c r="L216" s="24">
        <v>3079</v>
      </c>
    </row>
    <row r="217" spans="1:12" s="7" customFormat="1" ht="12.75">
      <c r="A217" s="30" t="s">
        <v>39</v>
      </c>
      <c r="B217" s="60" t="s">
        <v>446</v>
      </c>
      <c r="C217" s="30" t="s">
        <v>447</v>
      </c>
      <c r="D217" s="24"/>
      <c r="E217" s="24"/>
      <c r="F217" s="24"/>
      <c r="G217" s="24"/>
      <c r="H217" s="24"/>
      <c r="I217" s="24"/>
      <c r="J217" s="24">
        <v>51</v>
      </c>
      <c r="K217" s="24">
        <v>0</v>
      </c>
      <c r="L217" s="24">
        <v>0</v>
      </c>
    </row>
    <row r="218" spans="1:12" s="7" customFormat="1" ht="12.75">
      <c r="A218" s="30" t="s">
        <v>39</v>
      </c>
      <c r="B218" s="60" t="s">
        <v>373</v>
      </c>
      <c r="C218" s="30" t="s">
        <v>374</v>
      </c>
      <c r="D218" s="24"/>
      <c r="E218" s="24"/>
      <c r="F218" s="24"/>
      <c r="G218" s="24"/>
      <c r="H218" s="24"/>
      <c r="I218" s="24"/>
      <c r="J218" s="24">
        <v>254</v>
      </c>
      <c r="K218" s="24">
        <v>0</v>
      </c>
      <c r="L218" s="24">
        <v>168</v>
      </c>
    </row>
    <row r="219" spans="1:12" s="7" customFormat="1" ht="12.75">
      <c r="A219" s="30" t="s">
        <v>39</v>
      </c>
      <c r="B219" s="60" t="s">
        <v>375</v>
      </c>
      <c r="C219" s="30" t="s">
        <v>448</v>
      </c>
      <c r="D219" s="24"/>
      <c r="E219" s="24"/>
      <c r="F219" s="24"/>
      <c r="G219" s="24"/>
      <c r="H219" s="24"/>
      <c r="I219" s="24"/>
      <c r="J219" s="24">
        <v>3</v>
      </c>
      <c r="K219" s="24">
        <v>0</v>
      </c>
      <c r="L219" s="24">
        <v>15</v>
      </c>
    </row>
    <row r="220" spans="1:12" s="7" customFormat="1" ht="12.75">
      <c r="A220" s="30" t="s">
        <v>39</v>
      </c>
      <c r="B220" s="60" t="s">
        <v>332</v>
      </c>
      <c r="C220" s="30" t="s">
        <v>333</v>
      </c>
      <c r="D220" s="24">
        <v>219</v>
      </c>
      <c r="E220" s="24">
        <v>0</v>
      </c>
      <c r="F220" s="24">
        <v>14</v>
      </c>
      <c r="G220" s="24">
        <v>4</v>
      </c>
      <c r="H220" s="24">
        <v>0</v>
      </c>
      <c r="I220" s="24">
        <v>4</v>
      </c>
      <c r="J220" s="24">
        <v>10</v>
      </c>
      <c r="K220" s="24">
        <v>0</v>
      </c>
      <c r="L220" s="24">
        <v>18</v>
      </c>
    </row>
    <row r="221" spans="1:12" s="7" customFormat="1" ht="12.75">
      <c r="A221" s="30" t="s">
        <v>39</v>
      </c>
      <c r="B221" s="60" t="s">
        <v>397</v>
      </c>
      <c r="C221" s="30" t="s">
        <v>398</v>
      </c>
      <c r="D221" s="24"/>
      <c r="E221" s="24"/>
      <c r="F221" s="24"/>
      <c r="G221" s="24"/>
      <c r="H221" s="24"/>
      <c r="I221" s="24"/>
      <c r="J221" s="24">
        <v>36</v>
      </c>
      <c r="K221" s="24">
        <v>0</v>
      </c>
      <c r="L221" s="24">
        <v>0</v>
      </c>
    </row>
    <row r="222" spans="1:12" s="7" customFormat="1" ht="12.75">
      <c r="A222" s="30" t="s">
        <v>39</v>
      </c>
      <c r="B222" s="60" t="s">
        <v>399</v>
      </c>
      <c r="C222" s="30" t="s">
        <v>412</v>
      </c>
      <c r="D222" s="24"/>
      <c r="E222" s="24"/>
      <c r="F222" s="24"/>
      <c r="G222" s="24"/>
      <c r="H222" s="24"/>
      <c r="I222" s="24"/>
      <c r="J222" s="24">
        <v>54</v>
      </c>
      <c r="K222" s="24">
        <v>0</v>
      </c>
      <c r="L222" s="24">
        <v>24</v>
      </c>
    </row>
    <row r="223" spans="1:12" s="7" customFormat="1" ht="12.75">
      <c r="A223" s="30" t="s">
        <v>39</v>
      </c>
      <c r="B223" s="60" t="s">
        <v>334</v>
      </c>
      <c r="C223" s="30" t="s">
        <v>335</v>
      </c>
      <c r="D223" s="24"/>
      <c r="E223" s="24"/>
      <c r="F223" s="24"/>
      <c r="G223" s="24"/>
      <c r="H223" s="24"/>
      <c r="I223" s="24"/>
      <c r="J223" s="24">
        <v>33</v>
      </c>
      <c r="K223" s="24">
        <v>0</v>
      </c>
      <c r="L223" s="24">
        <v>0</v>
      </c>
    </row>
    <row r="224" spans="1:12" s="7" customFormat="1" ht="12.75">
      <c r="A224" s="30" t="s">
        <v>39</v>
      </c>
      <c r="B224" s="60" t="s">
        <v>336</v>
      </c>
      <c r="C224" s="30" t="s">
        <v>449</v>
      </c>
      <c r="D224" s="24">
        <v>0</v>
      </c>
      <c r="E224" s="24">
        <v>0</v>
      </c>
      <c r="F224" s="24">
        <v>76</v>
      </c>
      <c r="G224" s="24"/>
      <c r="H224" s="24"/>
      <c r="I224" s="24"/>
      <c r="J224" s="24">
        <v>4</v>
      </c>
      <c r="K224" s="24">
        <v>0</v>
      </c>
      <c r="L224" s="24">
        <v>96</v>
      </c>
    </row>
    <row r="225" spans="1:12" s="7" customFormat="1" ht="12.75">
      <c r="A225" s="30" t="s">
        <v>39</v>
      </c>
      <c r="B225" s="60" t="s">
        <v>376</v>
      </c>
      <c r="C225" s="30" t="s">
        <v>377</v>
      </c>
      <c r="D225" s="24">
        <v>2</v>
      </c>
      <c r="E225" s="24">
        <v>0</v>
      </c>
      <c r="F225" s="24">
        <v>91</v>
      </c>
      <c r="G225" s="24">
        <v>0</v>
      </c>
      <c r="H225" s="24">
        <v>0</v>
      </c>
      <c r="I225" s="24">
        <v>40</v>
      </c>
      <c r="J225" s="24">
        <v>0</v>
      </c>
      <c r="K225" s="24">
        <v>0</v>
      </c>
      <c r="L225" s="24">
        <v>79</v>
      </c>
    </row>
    <row r="226" spans="1:12" s="7" customFormat="1" ht="12.75">
      <c r="A226" s="30" t="s">
        <v>39</v>
      </c>
      <c r="B226" s="60" t="s">
        <v>378</v>
      </c>
      <c r="C226" s="30" t="s">
        <v>379</v>
      </c>
      <c r="D226" s="24"/>
      <c r="E226" s="24"/>
      <c r="F226" s="24"/>
      <c r="G226" s="24"/>
      <c r="H226" s="24"/>
      <c r="I226" s="24"/>
      <c r="J226" s="24">
        <v>61</v>
      </c>
      <c r="K226" s="24">
        <v>0</v>
      </c>
      <c r="L226" s="24">
        <v>120</v>
      </c>
    </row>
    <row r="227" spans="1:12" s="7" customFormat="1" ht="12.75">
      <c r="A227" s="30" t="s">
        <v>39</v>
      </c>
      <c r="B227" s="60" t="s">
        <v>337</v>
      </c>
      <c r="C227" s="30" t="s">
        <v>338</v>
      </c>
      <c r="D227" s="24">
        <v>0</v>
      </c>
      <c r="E227" s="24">
        <v>0</v>
      </c>
      <c r="F227" s="24">
        <v>10</v>
      </c>
      <c r="G227" s="24"/>
      <c r="H227" s="24"/>
      <c r="I227" s="24"/>
      <c r="J227" s="24">
        <v>0</v>
      </c>
      <c r="K227" s="24">
        <v>0</v>
      </c>
      <c r="L227" s="24">
        <v>2</v>
      </c>
    </row>
    <row r="228" spans="1:12" s="7" customFormat="1" ht="12.75">
      <c r="A228" s="30" t="s">
        <v>39</v>
      </c>
      <c r="B228" s="60" t="s">
        <v>413</v>
      </c>
      <c r="C228" s="30" t="s">
        <v>414</v>
      </c>
      <c r="D228" s="24">
        <v>0</v>
      </c>
      <c r="E228" s="24">
        <v>0</v>
      </c>
      <c r="F228" s="24">
        <v>47</v>
      </c>
      <c r="G228" s="24">
        <v>0</v>
      </c>
      <c r="H228" s="24">
        <v>0</v>
      </c>
      <c r="I228" s="24">
        <v>11</v>
      </c>
      <c r="J228" s="24">
        <v>40</v>
      </c>
      <c r="K228" s="24">
        <v>0</v>
      </c>
      <c r="L228" s="24">
        <v>28</v>
      </c>
    </row>
    <row r="229" spans="1:12" s="7" customFormat="1" ht="12.75">
      <c r="A229" s="30" t="s">
        <v>39</v>
      </c>
      <c r="B229" s="60" t="s">
        <v>380</v>
      </c>
      <c r="C229" s="30" t="s">
        <v>381</v>
      </c>
      <c r="D229" s="24"/>
      <c r="E229" s="24"/>
      <c r="F229" s="24"/>
      <c r="G229" s="24"/>
      <c r="H229" s="24"/>
      <c r="I229" s="24"/>
      <c r="J229" s="24">
        <v>7</v>
      </c>
      <c r="K229" s="24">
        <v>0</v>
      </c>
      <c r="L229" s="24">
        <v>48</v>
      </c>
    </row>
    <row r="230" spans="1:12" s="7" customFormat="1" ht="12.75">
      <c r="A230" s="30" t="s">
        <v>39</v>
      </c>
      <c r="B230" s="60" t="s">
        <v>339</v>
      </c>
      <c r="C230" s="30" t="s">
        <v>340</v>
      </c>
      <c r="D230" s="24">
        <v>84</v>
      </c>
      <c r="E230" s="24">
        <v>0</v>
      </c>
      <c r="F230" s="24">
        <v>8</v>
      </c>
      <c r="G230" s="24">
        <v>0</v>
      </c>
      <c r="H230" s="24">
        <v>0</v>
      </c>
      <c r="I230" s="24">
        <v>4</v>
      </c>
      <c r="J230" s="24"/>
      <c r="K230" s="24"/>
      <c r="L230" s="24"/>
    </row>
    <row r="231" spans="1:12" s="7" customFormat="1" ht="12.75">
      <c r="A231" s="30" t="s">
        <v>39</v>
      </c>
      <c r="B231" s="60" t="s">
        <v>341</v>
      </c>
      <c r="C231" s="30" t="s">
        <v>342</v>
      </c>
      <c r="D231" s="24">
        <v>33</v>
      </c>
      <c r="E231" s="24">
        <v>0</v>
      </c>
      <c r="F231" s="24">
        <v>0</v>
      </c>
      <c r="G231" s="24"/>
      <c r="H231" s="24"/>
      <c r="I231" s="24"/>
      <c r="J231" s="24">
        <v>10</v>
      </c>
      <c r="K231" s="24">
        <v>0</v>
      </c>
      <c r="L231" s="24">
        <v>1</v>
      </c>
    </row>
    <row r="232" spans="1:12" s="7" customFormat="1" ht="12.75">
      <c r="A232" s="30" t="s">
        <v>39</v>
      </c>
      <c r="B232" s="60" t="s">
        <v>450</v>
      </c>
      <c r="C232" s="30" t="s">
        <v>451</v>
      </c>
      <c r="D232" s="24"/>
      <c r="E232" s="24"/>
      <c r="F232" s="24"/>
      <c r="G232" s="24"/>
      <c r="H232" s="24"/>
      <c r="I232" s="24"/>
      <c r="J232" s="24">
        <v>8</v>
      </c>
      <c r="K232" s="24">
        <v>0</v>
      </c>
      <c r="L232" s="24">
        <v>0</v>
      </c>
    </row>
    <row r="233" spans="1:12" s="7" customFormat="1" ht="12.75">
      <c r="A233" s="30" t="s">
        <v>39</v>
      </c>
      <c r="B233" s="60" t="s">
        <v>452</v>
      </c>
      <c r="C233" s="30" t="s">
        <v>453</v>
      </c>
      <c r="D233" s="24"/>
      <c r="E233" s="24"/>
      <c r="F233" s="24"/>
      <c r="G233" s="24"/>
      <c r="H233" s="24"/>
      <c r="I233" s="24"/>
      <c r="J233" s="24">
        <v>0</v>
      </c>
      <c r="K233" s="24">
        <v>0</v>
      </c>
      <c r="L233" s="24">
        <v>4</v>
      </c>
    </row>
    <row r="234" spans="1:12" s="7" customFormat="1" ht="12.75">
      <c r="A234" s="30" t="s">
        <v>39</v>
      </c>
      <c r="B234" s="60" t="s">
        <v>343</v>
      </c>
      <c r="C234" s="30" t="s">
        <v>344</v>
      </c>
      <c r="D234" s="24">
        <v>25</v>
      </c>
      <c r="E234" s="24">
        <v>0</v>
      </c>
      <c r="F234" s="24">
        <v>16</v>
      </c>
      <c r="G234" s="24">
        <v>257</v>
      </c>
      <c r="H234" s="24">
        <v>0</v>
      </c>
      <c r="I234" s="24">
        <v>106</v>
      </c>
      <c r="J234" s="24">
        <v>32</v>
      </c>
      <c r="K234" s="24">
        <v>0</v>
      </c>
      <c r="L234" s="24">
        <v>12</v>
      </c>
    </row>
    <row r="235" spans="1:12" s="7" customFormat="1" ht="12.75">
      <c r="A235" s="30" t="s">
        <v>39</v>
      </c>
      <c r="B235" s="60" t="s">
        <v>345</v>
      </c>
      <c r="C235" s="30" t="s">
        <v>346</v>
      </c>
      <c r="D235" s="24">
        <v>0</v>
      </c>
      <c r="E235" s="24">
        <v>12</v>
      </c>
      <c r="F235" s="24">
        <v>103</v>
      </c>
      <c r="G235" s="24">
        <v>0</v>
      </c>
      <c r="H235" s="24">
        <v>0</v>
      </c>
      <c r="I235" s="24">
        <v>56</v>
      </c>
      <c r="J235" s="24">
        <v>0</v>
      </c>
      <c r="K235" s="24">
        <v>24</v>
      </c>
      <c r="L235" s="24">
        <v>106</v>
      </c>
    </row>
    <row r="236" spans="1:12" s="7" customFormat="1" ht="12.75">
      <c r="A236" s="30" t="s">
        <v>39</v>
      </c>
      <c r="B236" s="60" t="s">
        <v>367</v>
      </c>
      <c r="C236" s="30" t="s">
        <v>102</v>
      </c>
      <c r="D236" s="24">
        <v>2</v>
      </c>
      <c r="E236" s="24">
        <v>0</v>
      </c>
      <c r="F236" s="24">
        <v>22</v>
      </c>
      <c r="G236" s="24">
        <v>0</v>
      </c>
      <c r="H236" s="24">
        <v>0</v>
      </c>
      <c r="I236" s="24">
        <v>24</v>
      </c>
      <c r="J236" s="24">
        <v>0</v>
      </c>
      <c r="K236" s="24">
        <v>4</v>
      </c>
      <c r="L236" s="24">
        <v>29</v>
      </c>
    </row>
    <row r="237" spans="1:12" s="7" customFormat="1" ht="12.75">
      <c r="A237" s="30" t="s">
        <v>39</v>
      </c>
      <c r="B237" s="60" t="s">
        <v>368</v>
      </c>
      <c r="C237" s="30" t="s">
        <v>104</v>
      </c>
      <c r="D237" s="24"/>
      <c r="E237" s="24"/>
      <c r="F237" s="24"/>
      <c r="G237" s="24"/>
      <c r="H237" s="24"/>
      <c r="I237" s="24"/>
      <c r="J237" s="24">
        <v>4</v>
      </c>
      <c r="K237" s="24">
        <v>0</v>
      </c>
      <c r="L237" s="24">
        <v>6</v>
      </c>
    </row>
    <row r="238" spans="1:12" s="7" customFormat="1" ht="12.75">
      <c r="A238" s="30" t="s">
        <v>39</v>
      </c>
      <c r="B238" s="60" t="s">
        <v>382</v>
      </c>
      <c r="C238" s="30" t="s">
        <v>383</v>
      </c>
      <c r="D238" s="24">
        <v>48</v>
      </c>
      <c r="E238" s="24">
        <v>0</v>
      </c>
      <c r="F238" s="24">
        <v>0</v>
      </c>
      <c r="G238" s="24"/>
      <c r="H238" s="24"/>
      <c r="I238" s="24"/>
      <c r="J238" s="24"/>
      <c r="K238" s="24"/>
      <c r="L238" s="24"/>
    </row>
    <row r="239" spans="1:12" s="7" customFormat="1" ht="12.75">
      <c r="A239" s="30" t="s">
        <v>39</v>
      </c>
      <c r="B239" s="60" t="s">
        <v>384</v>
      </c>
      <c r="C239" s="30" t="s">
        <v>385</v>
      </c>
      <c r="D239" s="24"/>
      <c r="E239" s="24"/>
      <c r="F239" s="24"/>
      <c r="G239" s="24"/>
      <c r="H239" s="24"/>
      <c r="I239" s="24"/>
      <c r="J239" s="24">
        <v>0</v>
      </c>
      <c r="K239" s="24">
        <v>38</v>
      </c>
      <c r="L239" s="24">
        <v>0</v>
      </c>
    </row>
    <row r="240" spans="1:12" s="7" customFormat="1" ht="12.75">
      <c r="A240" s="30" t="s">
        <v>39</v>
      </c>
      <c r="B240" s="60" t="s">
        <v>454</v>
      </c>
      <c r="C240" s="30" t="s">
        <v>455</v>
      </c>
      <c r="D240" s="24"/>
      <c r="E240" s="24"/>
      <c r="F240" s="24"/>
      <c r="G240" s="24"/>
      <c r="H240" s="24"/>
      <c r="I240" s="24"/>
      <c r="J240" s="24">
        <v>24</v>
      </c>
      <c r="K240" s="24">
        <v>0</v>
      </c>
      <c r="L240" s="24">
        <v>10</v>
      </c>
    </row>
    <row r="241" spans="1:12" s="7" customFormat="1" ht="12.75">
      <c r="A241" s="30" t="s">
        <v>39</v>
      </c>
      <c r="B241" s="60" t="s">
        <v>386</v>
      </c>
      <c r="C241" s="30" t="s">
        <v>387</v>
      </c>
      <c r="D241" s="24"/>
      <c r="E241" s="24"/>
      <c r="F241" s="24"/>
      <c r="G241" s="24"/>
      <c r="H241" s="24"/>
      <c r="I241" s="24"/>
      <c r="J241" s="24">
        <v>0</v>
      </c>
      <c r="K241" s="24">
        <v>0</v>
      </c>
      <c r="L241" s="24">
        <v>4</v>
      </c>
    </row>
    <row r="242" spans="1:12" s="7" customFormat="1" ht="12.75">
      <c r="A242" s="30" t="s">
        <v>39</v>
      </c>
      <c r="B242" s="60" t="s">
        <v>369</v>
      </c>
      <c r="C242" s="30" t="s">
        <v>370</v>
      </c>
      <c r="D242" s="24"/>
      <c r="E242" s="24"/>
      <c r="F242" s="24"/>
      <c r="G242" s="24"/>
      <c r="H242" s="24"/>
      <c r="I242" s="24"/>
      <c r="J242" s="24">
        <v>4</v>
      </c>
      <c r="K242" s="24">
        <v>0</v>
      </c>
      <c r="L242" s="24">
        <v>0</v>
      </c>
    </row>
    <row r="243" spans="1:12" s="7" customFormat="1" ht="12.75">
      <c r="A243" s="30" t="s">
        <v>39</v>
      </c>
      <c r="B243" s="60" t="s">
        <v>456</v>
      </c>
      <c r="C243" s="30" t="s">
        <v>457</v>
      </c>
      <c r="D243" s="24"/>
      <c r="E243" s="24"/>
      <c r="F243" s="24"/>
      <c r="G243" s="24"/>
      <c r="H243" s="24"/>
      <c r="I243" s="24"/>
      <c r="J243" s="24">
        <v>0</v>
      </c>
      <c r="K243" s="24">
        <v>0</v>
      </c>
      <c r="L243" s="24">
        <v>72</v>
      </c>
    </row>
    <row r="244" spans="1:12" s="7" customFormat="1" ht="12.75">
      <c r="A244" s="30" t="s">
        <v>39</v>
      </c>
      <c r="B244" s="24" t="s">
        <v>388</v>
      </c>
      <c r="C244" s="24" t="s">
        <v>389</v>
      </c>
      <c r="D244" s="24">
        <v>144</v>
      </c>
      <c r="E244" s="24">
        <v>0</v>
      </c>
      <c r="F244" s="24">
        <v>282</v>
      </c>
      <c r="G244" s="24">
        <v>0</v>
      </c>
      <c r="H244" s="24">
        <v>0</v>
      </c>
      <c r="I244" s="24">
        <v>12</v>
      </c>
      <c r="J244" s="24">
        <v>0</v>
      </c>
      <c r="K244" s="24">
        <v>0</v>
      </c>
      <c r="L244" s="24">
        <v>200</v>
      </c>
    </row>
    <row r="245" spans="1:12" s="7" customFormat="1" ht="12.75">
      <c r="A245" s="30" t="s">
        <v>39</v>
      </c>
      <c r="B245" s="30" t="s">
        <v>400</v>
      </c>
      <c r="C245" s="30" t="s">
        <v>401</v>
      </c>
      <c r="D245" s="24"/>
      <c r="E245" s="24"/>
      <c r="F245" s="24"/>
      <c r="G245" s="24"/>
      <c r="H245" s="24"/>
      <c r="I245" s="24"/>
      <c r="J245" s="24">
        <v>124</v>
      </c>
      <c r="K245" s="24">
        <v>0</v>
      </c>
      <c r="L245" s="24">
        <v>0</v>
      </c>
    </row>
    <row r="246" spans="1:12" s="7" customFormat="1" ht="12.75">
      <c r="A246" s="30"/>
      <c r="B246" s="30"/>
      <c r="C246" s="30" t="s">
        <v>458</v>
      </c>
      <c r="D246" s="24">
        <f aca="true" t="shared" si="4" ref="D246:L246">SUM(D79:D245)</f>
        <v>403543</v>
      </c>
      <c r="E246" s="24">
        <f t="shared" si="4"/>
        <v>20759</v>
      </c>
      <c r="F246" s="24">
        <f t="shared" si="4"/>
        <v>111516</v>
      </c>
      <c r="G246" s="24">
        <f t="shared" si="4"/>
        <v>30092</v>
      </c>
      <c r="H246" s="24">
        <f t="shared" si="4"/>
        <v>1851</v>
      </c>
      <c r="I246" s="24">
        <f t="shared" si="4"/>
        <v>25530</v>
      </c>
      <c r="J246" s="24">
        <f t="shared" si="4"/>
        <v>433950</v>
      </c>
      <c r="K246" s="24">
        <f t="shared" si="4"/>
        <v>21444</v>
      </c>
      <c r="L246" s="24">
        <f t="shared" si="4"/>
        <v>120975</v>
      </c>
    </row>
    <row r="247" spans="1:3" s="7" customFormat="1" ht="12.75">
      <c r="A247" s="6"/>
      <c r="B247" s="6"/>
      <c r="C247" s="6"/>
    </row>
    <row r="248" spans="1:3" s="7" customFormat="1" ht="12.75">
      <c r="A248" s="6"/>
      <c r="B248" s="6"/>
      <c r="C248" s="6"/>
    </row>
    <row r="249" spans="1:3" s="7" customFormat="1" ht="12.75">
      <c r="A249" s="6"/>
      <c r="B249" s="6"/>
      <c r="C249" s="6"/>
    </row>
    <row r="250" spans="1:3" s="7" customFormat="1" ht="12.75">
      <c r="A250" s="6"/>
      <c r="B250" s="6"/>
      <c r="C250" s="6"/>
    </row>
    <row r="251" s="7" customFormat="1" ht="12.75">
      <c r="A251" s="6"/>
    </row>
    <row r="252" s="7" customFormat="1" ht="12.75"/>
    <row r="253" spans="1:15" s="7" customFormat="1" ht="12.75">
      <c r="A253"/>
      <c r="B253"/>
      <c r="C253"/>
      <c r="D253"/>
      <c r="E253"/>
      <c r="F253"/>
      <c r="G253"/>
      <c r="H253"/>
      <c r="I253"/>
      <c r="J253"/>
      <c r="K253"/>
      <c r="L253"/>
      <c r="M253" s="13"/>
      <c r="N253"/>
      <c r="O253"/>
    </row>
    <row r="254" spans="1:15" s="7" customFormat="1" ht="12.75">
      <c r="A254"/>
      <c r="B254"/>
      <c r="C254"/>
      <c r="D254"/>
      <c r="E254"/>
      <c r="F254"/>
      <c r="G254"/>
      <c r="H254"/>
      <c r="I254"/>
      <c r="J254"/>
      <c r="K254"/>
      <c r="L254"/>
      <c r="M254"/>
      <c r="N254"/>
      <c r="O254"/>
    </row>
    <row r="255" spans="1:15" s="7" customFormat="1" ht="12.75">
      <c r="A255"/>
      <c r="B255"/>
      <c r="C255"/>
      <c r="D255"/>
      <c r="E255"/>
      <c r="F255"/>
      <c r="G255"/>
      <c r="H255"/>
      <c r="I255"/>
      <c r="J255"/>
      <c r="K255"/>
      <c r="L255"/>
      <c r="M255"/>
      <c r="N255"/>
      <c r="O255"/>
    </row>
    <row r="256" spans="1:15" s="7" customFormat="1" ht="12.75">
      <c r="A256" s="10"/>
      <c r="B256"/>
      <c r="C256"/>
      <c r="D256"/>
      <c r="E256"/>
      <c r="F256"/>
      <c r="G256"/>
      <c r="H256"/>
      <c r="I256"/>
      <c r="J256"/>
      <c r="K256"/>
      <c r="L256"/>
      <c r="M256"/>
      <c r="N256"/>
      <c r="O256"/>
    </row>
    <row r="257" spans="1:15" s="7" customFormat="1" ht="12.75">
      <c r="A257" s="29" t="s">
        <v>84</v>
      </c>
      <c r="B257" s="10"/>
      <c r="C257" s="10"/>
      <c r="D257"/>
      <c r="E257"/>
      <c r="F257"/>
      <c r="G257"/>
      <c r="H257"/>
      <c r="I257"/>
      <c r="J257"/>
      <c r="K257"/>
      <c r="L257"/>
      <c r="M257"/>
      <c r="N257"/>
      <c r="O257"/>
    </row>
    <row r="258" spans="1:15" s="7" customFormat="1" ht="12.75" customHeight="1">
      <c r="A258" s="96" t="s">
        <v>74</v>
      </c>
      <c r="B258" s="97"/>
      <c r="C258" s="98"/>
      <c r="D258" s="112" t="str">
        <f>D49</f>
        <v>Spring 2003</v>
      </c>
      <c r="E258" s="113"/>
      <c r="F258" s="114"/>
      <c r="G258" s="112" t="str">
        <f>G49</f>
        <v>Summer 1 &amp; 2 2003</v>
      </c>
      <c r="H258" s="113"/>
      <c r="I258" s="114"/>
      <c r="J258" s="112" t="str">
        <f>J49</f>
        <v>Fall 2003</v>
      </c>
      <c r="K258" s="113"/>
      <c r="L258" s="114"/>
      <c r="M258" s="122" t="str">
        <f>M49</f>
        <v>GIS 2000-01</v>
      </c>
      <c r="N258" s="46"/>
      <c r="O258" s="46"/>
    </row>
    <row r="259" spans="1:15" s="7" customFormat="1" ht="12.75">
      <c r="A259" s="109"/>
      <c r="B259" s="110"/>
      <c r="C259" s="111"/>
      <c r="D259" s="83"/>
      <c r="E259" s="84"/>
      <c r="F259" s="85"/>
      <c r="G259" s="83"/>
      <c r="H259" s="84"/>
      <c r="I259" s="85"/>
      <c r="J259" s="83"/>
      <c r="K259" s="84"/>
      <c r="L259" s="85"/>
      <c r="M259" s="123"/>
      <c r="N259" s="47"/>
      <c r="O259" s="47"/>
    </row>
    <row r="260" spans="1:15" s="7" customFormat="1" ht="12.75">
      <c r="A260" s="109"/>
      <c r="B260" s="110"/>
      <c r="C260" s="111"/>
      <c r="D260" s="49" t="s">
        <v>6</v>
      </c>
      <c r="E260" s="48" t="s">
        <v>7</v>
      </c>
      <c r="F260" s="48" t="s">
        <v>8</v>
      </c>
      <c r="G260" s="49" t="s">
        <v>6</v>
      </c>
      <c r="H260" s="48" t="s">
        <v>7</v>
      </c>
      <c r="I260" s="50" t="s">
        <v>8</v>
      </c>
      <c r="J260" s="48" t="s">
        <v>6</v>
      </c>
      <c r="K260" s="48" t="s">
        <v>7</v>
      </c>
      <c r="L260" s="50" t="s">
        <v>8</v>
      </c>
      <c r="M260" s="53" t="s">
        <v>6</v>
      </c>
      <c r="N260" s="47"/>
      <c r="O260" s="47"/>
    </row>
    <row r="261" spans="1:15" s="7" customFormat="1" ht="12.75">
      <c r="A261" s="30" t="s">
        <v>9</v>
      </c>
      <c r="B261" s="61" t="s">
        <v>113</v>
      </c>
      <c r="C261" s="67" t="s">
        <v>114</v>
      </c>
      <c r="D261" s="36"/>
      <c r="E261" s="36"/>
      <c r="F261" s="36"/>
      <c r="G261" s="36"/>
      <c r="H261" s="36"/>
      <c r="I261" s="36"/>
      <c r="J261" s="36">
        <v>0</v>
      </c>
      <c r="K261" s="36">
        <v>0</v>
      </c>
      <c r="L261" s="36">
        <v>4</v>
      </c>
      <c r="M261" s="68"/>
      <c r="N261" s="47"/>
      <c r="O261" s="47"/>
    </row>
    <row r="262" spans="1:15" s="7" customFormat="1" ht="12.75">
      <c r="A262" s="30" t="s">
        <v>9</v>
      </c>
      <c r="B262" s="60" t="s">
        <v>115</v>
      </c>
      <c r="C262" s="30" t="s">
        <v>434</v>
      </c>
      <c r="D262" s="24"/>
      <c r="E262" s="24"/>
      <c r="F262" s="24"/>
      <c r="G262" s="24">
        <v>0</v>
      </c>
      <c r="H262" s="24">
        <v>0</v>
      </c>
      <c r="I262" s="24">
        <v>12</v>
      </c>
      <c r="J262" s="24"/>
      <c r="K262" s="24"/>
      <c r="L262" s="24"/>
      <c r="M262" s="24"/>
      <c r="N262"/>
      <c r="O262"/>
    </row>
    <row r="263" spans="1:15" s="7" customFormat="1" ht="12.75">
      <c r="A263" s="30" t="s">
        <v>9</v>
      </c>
      <c r="B263" s="60" t="s">
        <v>116</v>
      </c>
      <c r="C263" s="30" t="s">
        <v>117</v>
      </c>
      <c r="D263" s="24">
        <v>8</v>
      </c>
      <c r="E263" s="24">
        <v>0</v>
      </c>
      <c r="F263" s="24">
        <v>161</v>
      </c>
      <c r="G263" s="24">
        <v>0</v>
      </c>
      <c r="H263" s="24">
        <v>0</v>
      </c>
      <c r="I263" s="24">
        <v>8</v>
      </c>
      <c r="J263" s="24">
        <v>3</v>
      </c>
      <c r="K263" s="24">
        <v>0</v>
      </c>
      <c r="L263" s="24">
        <v>121</v>
      </c>
      <c r="M263" s="24"/>
      <c r="N263"/>
      <c r="O263"/>
    </row>
    <row r="264" spans="1:15" s="7" customFormat="1" ht="12.75">
      <c r="A264" s="30" t="s">
        <v>9</v>
      </c>
      <c r="B264" s="60" t="s">
        <v>118</v>
      </c>
      <c r="C264" s="30" t="s">
        <v>119</v>
      </c>
      <c r="D264" s="24">
        <v>34</v>
      </c>
      <c r="E264" s="24">
        <v>0</v>
      </c>
      <c r="F264" s="24">
        <v>36</v>
      </c>
      <c r="G264" s="24"/>
      <c r="H264" s="24"/>
      <c r="I264" s="24"/>
      <c r="J264" s="24">
        <v>12</v>
      </c>
      <c r="K264" s="24">
        <v>0</v>
      </c>
      <c r="L264" s="24">
        <v>22</v>
      </c>
      <c r="M264" s="24"/>
      <c r="N264"/>
      <c r="O264"/>
    </row>
    <row r="265" spans="1:15" s="7" customFormat="1" ht="12.75">
      <c r="A265" s="30" t="s">
        <v>9</v>
      </c>
      <c r="B265" s="60" t="s">
        <v>120</v>
      </c>
      <c r="C265" s="30" t="s">
        <v>121</v>
      </c>
      <c r="D265" s="24">
        <v>0</v>
      </c>
      <c r="E265" s="24">
        <v>0</v>
      </c>
      <c r="F265" s="24">
        <v>45</v>
      </c>
      <c r="G265" s="24">
        <v>0</v>
      </c>
      <c r="H265" s="24">
        <v>0</v>
      </c>
      <c r="I265" s="24">
        <v>54</v>
      </c>
      <c r="J265" s="24">
        <v>0</v>
      </c>
      <c r="K265" s="24">
        <v>0</v>
      </c>
      <c r="L265" s="24">
        <v>140</v>
      </c>
      <c r="M265" s="24"/>
      <c r="N265"/>
      <c r="O265"/>
    </row>
    <row r="266" spans="1:15" s="7" customFormat="1" ht="12.75">
      <c r="A266" s="30" t="s">
        <v>9</v>
      </c>
      <c r="B266" s="60" t="s">
        <v>122</v>
      </c>
      <c r="C266" s="30" t="s">
        <v>123</v>
      </c>
      <c r="D266" s="24">
        <v>0</v>
      </c>
      <c r="E266" s="24">
        <v>0</v>
      </c>
      <c r="F266" s="24">
        <v>124</v>
      </c>
      <c r="G266" s="24">
        <v>0</v>
      </c>
      <c r="H266" s="24">
        <v>0</v>
      </c>
      <c r="I266" s="24">
        <v>44</v>
      </c>
      <c r="J266" s="24">
        <v>0</v>
      </c>
      <c r="K266" s="24">
        <v>0</v>
      </c>
      <c r="L266" s="24">
        <v>112</v>
      </c>
      <c r="M266" s="24"/>
      <c r="N266"/>
      <c r="O266"/>
    </row>
    <row r="267" spans="1:15" s="7" customFormat="1" ht="12.75">
      <c r="A267" s="30" t="s">
        <v>9</v>
      </c>
      <c r="B267" s="60" t="s">
        <v>124</v>
      </c>
      <c r="C267" s="30" t="s">
        <v>125</v>
      </c>
      <c r="D267" s="24">
        <v>9</v>
      </c>
      <c r="E267" s="24">
        <v>0</v>
      </c>
      <c r="F267" s="24">
        <v>102</v>
      </c>
      <c r="G267" s="24">
        <v>0</v>
      </c>
      <c r="H267" s="24">
        <v>0</v>
      </c>
      <c r="I267" s="24">
        <v>8</v>
      </c>
      <c r="J267" s="24">
        <v>6</v>
      </c>
      <c r="K267" s="24">
        <v>0</v>
      </c>
      <c r="L267" s="24">
        <v>64</v>
      </c>
      <c r="M267" s="24"/>
      <c r="N267"/>
      <c r="O267"/>
    </row>
    <row r="268" spans="1:15" s="7" customFormat="1" ht="12.75">
      <c r="A268" s="30" t="s">
        <v>9</v>
      </c>
      <c r="B268" s="62" t="s">
        <v>126</v>
      </c>
      <c r="C268" s="30" t="s">
        <v>127</v>
      </c>
      <c r="D268" s="24"/>
      <c r="E268" s="24"/>
      <c r="F268" s="24"/>
      <c r="G268" s="24"/>
      <c r="H268" s="24"/>
      <c r="I268" s="24"/>
      <c r="J268" s="24">
        <v>0</v>
      </c>
      <c r="K268" s="24">
        <v>0</v>
      </c>
      <c r="L268" s="24">
        <v>3</v>
      </c>
      <c r="M268" s="24"/>
      <c r="N268"/>
      <c r="O268"/>
    </row>
    <row r="269" spans="1:15" s="7" customFormat="1" ht="12.75">
      <c r="A269" s="30" t="s">
        <v>9</v>
      </c>
      <c r="B269" s="60" t="s">
        <v>130</v>
      </c>
      <c r="C269" s="30" t="s">
        <v>131</v>
      </c>
      <c r="D269" s="24">
        <v>6</v>
      </c>
      <c r="E269" s="24">
        <v>0</v>
      </c>
      <c r="F269" s="24">
        <v>0</v>
      </c>
      <c r="G269" s="24"/>
      <c r="H269" s="24"/>
      <c r="I269" s="24"/>
      <c r="J269" s="24"/>
      <c r="K269" s="24"/>
      <c r="L269" s="24"/>
      <c r="M269" s="24"/>
      <c r="N269"/>
      <c r="O269"/>
    </row>
    <row r="270" spans="1:15" s="7" customFormat="1" ht="12.75">
      <c r="A270" s="30" t="s">
        <v>9</v>
      </c>
      <c r="B270" s="62" t="s">
        <v>134</v>
      </c>
      <c r="C270" s="30" t="s">
        <v>135</v>
      </c>
      <c r="D270" s="24"/>
      <c r="E270" s="24"/>
      <c r="F270" s="24"/>
      <c r="G270" s="24">
        <v>54</v>
      </c>
      <c r="H270" s="24">
        <v>0</v>
      </c>
      <c r="I270" s="24">
        <v>3</v>
      </c>
      <c r="J270" s="24"/>
      <c r="K270" s="24"/>
      <c r="L270" s="24"/>
      <c r="M270" s="24"/>
      <c r="N270"/>
      <c r="O270"/>
    </row>
    <row r="271" spans="1:15" s="7" customFormat="1" ht="12.75">
      <c r="A271" s="30" t="s">
        <v>9</v>
      </c>
      <c r="B271" s="60" t="s">
        <v>136</v>
      </c>
      <c r="C271" s="30" t="s">
        <v>137</v>
      </c>
      <c r="D271" s="24">
        <v>0</v>
      </c>
      <c r="E271" s="24">
        <v>0</v>
      </c>
      <c r="F271" s="24">
        <v>52</v>
      </c>
      <c r="G271" s="24">
        <v>0</v>
      </c>
      <c r="H271" s="24">
        <v>0</v>
      </c>
      <c r="I271" s="24">
        <v>192</v>
      </c>
      <c r="J271" s="24">
        <v>0</v>
      </c>
      <c r="K271" s="24">
        <v>0</v>
      </c>
      <c r="L271" s="24">
        <v>12</v>
      </c>
      <c r="M271" s="24"/>
      <c r="N271"/>
      <c r="O271"/>
    </row>
    <row r="272" spans="1:15" s="7" customFormat="1" ht="12.75">
      <c r="A272" s="30" t="s">
        <v>9</v>
      </c>
      <c r="B272" s="60" t="s">
        <v>138</v>
      </c>
      <c r="C272" s="30" t="s">
        <v>139</v>
      </c>
      <c r="D272" s="24">
        <v>0</v>
      </c>
      <c r="E272" s="24">
        <v>0</v>
      </c>
      <c r="F272" s="24">
        <v>4</v>
      </c>
      <c r="G272" s="24"/>
      <c r="H272" s="24"/>
      <c r="I272" s="24"/>
      <c r="J272" s="24"/>
      <c r="K272" s="24"/>
      <c r="L272" s="24"/>
      <c r="M272" s="24"/>
      <c r="N272"/>
      <c r="O272"/>
    </row>
    <row r="273" spans="1:15" s="7" customFormat="1" ht="12.75">
      <c r="A273" s="30" t="s">
        <v>9</v>
      </c>
      <c r="B273" s="60" t="s">
        <v>142</v>
      </c>
      <c r="C273" s="30" t="s">
        <v>143</v>
      </c>
      <c r="D273" s="24">
        <v>0</v>
      </c>
      <c r="E273" s="24">
        <v>0</v>
      </c>
      <c r="F273" s="24">
        <v>260</v>
      </c>
      <c r="G273" s="24">
        <v>0</v>
      </c>
      <c r="H273" s="24">
        <v>0</v>
      </c>
      <c r="I273" s="24">
        <v>280</v>
      </c>
      <c r="J273" s="24">
        <v>0</v>
      </c>
      <c r="K273" s="24">
        <v>0</v>
      </c>
      <c r="L273" s="24">
        <v>216</v>
      </c>
      <c r="M273" s="24"/>
      <c r="N273"/>
      <c r="O273"/>
    </row>
    <row r="274" spans="1:15" s="7" customFormat="1" ht="12.75">
      <c r="A274" s="30" t="s">
        <v>9</v>
      </c>
      <c r="B274" s="60" t="s">
        <v>144</v>
      </c>
      <c r="C274" s="30" t="s">
        <v>145</v>
      </c>
      <c r="D274" s="24">
        <v>0</v>
      </c>
      <c r="E274" s="24">
        <v>0</v>
      </c>
      <c r="F274" s="24">
        <v>176</v>
      </c>
      <c r="G274" s="24">
        <v>0</v>
      </c>
      <c r="H274" s="24">
        <v>0</v>
      </c>
      <c r="I274" s="24">
        <v>554</v>
      </c>
      <c r="J274" s="24">
        <v>0</v>
      </c>
      <c r="K274" s="24">
        <v>0</v>
      </c>
      <c r="L274" s="24">
        <v>200</v>
      </c>
      <c r="M274" s="24"/>
      <c r="N274"/>
      <c r="O274"/>
    </row>
    <row r="275" spans="1:15" s="7" customFormat="1" ht="12.75">
      <c r="A275" s="30" t="s">
        <v>9</v>
      </c>
      <c r="B275" s="60" t="s">
        <v>146</v>
      </c>
      <c r="C275" s="30" t="s">
        <v>147</v>
      </c>
      <c r="D275" s="24">
        <v>0</v>
      </c>
      <c r="E275" s="24">
        <v>0</v>
      </c>
      <c r="F275" s="24">
        <v>235</v>
      </c>
      <c r="G275" s="24">
        <v>0</v>
      </c>
      <c r="H275" s="24">
        <v>0</v>
      </c>
      <c r="I275" s="24">
        <v>176</v>
      </c>
      <c r="J275" s="24">
        <v>4</v>
      </c>
      <c r="K275" s="24">
        <v>0</v>
      </c>
      <c r="L275" s="24">
        <v>114</v>
      </c>
      <c r="M275" s="24"/>
      <c r="N275"/>
      <c r="O275"/>
    </row>
    <row r="276" spans="1:15" s="7" customFormat="1" ht="12.75">
      <c r="A276" s="30" t="s">
        <v>9</v>
      </c>
      <c r="B276" s="60" t="s">
        <v>148</v>
      </c>
      <c r="C276" s="30" t="s">
        <v>149</v>
      </c>
      <c r="D276" s="24">
        <v>0</v>
      </c>
      <c r="E276" s="24">
        <v>0</v>
      </c>
      <c r="F276" s="24">
        <v>56</v>
      </c>
      <c r="G276" s="24">
        <v>0</v>
      </c>
      <c r="H276" s="24">
        <v>0</v>
      </c>
      <c r="I276" s="24">
        <v>258</v>
      </c>
      <c r="J276" s="24">
        <v>0</v>
      </c>
      <c r="K276" s="24">
        <v>0</v>
      </c>
      <c r="L276" s="24">
        <v>26</v>
      </c>
      <c r="M276" s="24"/>
      <c r="N276"/>
      <c r="O276"/>
    </row>
    <row r="277" spans="1:15" s="7" customFormat="1" ht="12.75">
      <c r="A277" s="30" t="s">
        <v>9</v>
      </c>
      <c r="B277" s="60" t="s">
        <v>150</v>
      </c>
      <c r="C277" s="30" t="s">
        <v>151</v>
      </c>
      <c r="D277" s="24">
        <v>0</v>
      </c>
      <c r="E277" s="24">
        <v>0</v>
      </c>
      <c r="F277" s="24">
        <v>182</v>
      </c>
      <c r="G277" s="24">
        <v>0</v>
      </c>
      <c r="H277" s="24">
        <v>0</v>
      </c>
      <c r="I277" s="24">
        <v>114</v>
      </c>
      <c r="J277" s="24">
        <v>0</v>
      </c>
      <c r="K277" s="24">
        <v>0</v>
      </c>
      <c r="L277" s="24">
        <v>266</v>
      </c>
      <c r="M277" s="24"/>
      <c r="N277"/>
      <c r="O277"/>
    </row>
    <row r="278" spans="1:15" s="7" customFormat="1" ht="12.75">
      <c r="A278" s="30" t="s">
        <v>9</v>
      </c>
      <c r="B278" s="60" t="s">
        <v>152</v>
      </c>
      <c r="C278" s="30" t="s">
        <v>153</v>
      </c>
      <c r="D278" s="24">
        <v>0</v>
      </c>
      <c r="E278" s="24">
        <v>0</v>
      </c>
      <c r="F278" s="24">
        <v>712</v>
      </c>
      <c r="G278" s="24">
        <v>0</v>
      </c>
      <c r="H278" s="24">
        <v>0</v>
      </c>
      <c r="I278" s="24">
        <v>108</v>
      </c>
      <c r="J278" s="24">
        <v>0</v>
      </c>
      <c r="K278" s="24">
        <v>0</v>
      </c>
      <c r="L278" s="24">
        <v>304</v>
      </c>
      <c r="M278" s="24"/>
      <c r="N278"/>
      <c r="O278"/>
    </row>
    <row r="279" spans="1:15" s="7" customFormat="1" ht="12.75">
      <c r="A279" s="30" t="s">
        <v>9</v>
      </c>
      <c r="B279" s="60" t="s">
        <v>154</v>
      </c>
      <c r="C279" s="30" t="s">
        <v>155</v>
      </c>
      <c r="D279" s="24">
        <v>0</v>
      </c>
      <c r="E279" s="24">
        <v>0</v>
      </c>
      <c r="F279" s="24">
        <v>20</v>
      </c>
      <c r="G279" s="24"/>
      <c r="H279" s="24"/>
      <c r="I279" s="24"/>
      <c r="J279" s="24"/>
      <c r="K279" s="24"/>
      <c r="L279" s="24"/>
      <c r="M279" s="24"/>
      <c r="N279"/>
      <c r="O279"/>
    </row>
    <row r="280" spans="1:15" s="7" customFormat="1" ht="12.75">
      <c r="A280" s="30" t="s">
        <v>9</v>
      </c>
      <c r="B280" s="60" t="s">
        <v>160</v>
      </c>
      <c r="C280" s="30" t="s">
        <v>161</v>
      </c>
      <c r="D280" s="24">
        <v>36</v>
      </c>
      <c r="E280" s="24">
        <v>0</v>
      </c>
      <c r="F280" s="24">
        <v>405</v>
      </c>
      <c r="G280" s="24">
        <v>8</v>
      </c>
      <c r="H280" s="24">
        <v>0</v>
      </c>
      <c r="I280" s="24">
        <v>224</v>
      </c>
      <c r="J280" s="24">
        <v>11</v>
      </c>
      <c r="K280" s="24">
        <v>0</v>
      </c>
      <c r="L280" s="24">
        <v>427</v>
      </c>
      <c r="M280" s="24"/>
      <c r="N280"/>
      <c r="O280"/>
    </row>
    <row r="281" spans="1:15" s="7" customFormat="1" ht="12.75">
      <c r="A281" s="30" t="s">
        <v>9</v>
      </c>
      <c r="B281" s="60" t="s">
        <v>163</v>
      </c>
      <c r="C281" s="30" t="s">
        <v>162</v>
      </c>
      <c r="D281" s="24">
        <v>0</v>
      </c>
      <c r="E281" s="24">
        <v>0</v>
      </c>
      <c r="F281" s="24">
        <v>8</v>
      </c>
      <c r="G281" s="24"/>
      <c r="H281" s="24"/>
      <c r="I281" s="24"/>
      <c r="J281" s="24">
        <v>4</v>
      </c>
      <c r="K281" s="24">
        <v>0</v>
      </c>
      <c r="L281" s="24">
        <v>0</v>
      </c>
      <c r="M281" s="24"/>
      <c r="N281"/>
      <c r="O281"/>
    </row>
    <row r="282" spans="1:15" s="7" customFormat="1" ht="12.75">
      <c r="A282" s="30" t="s">
        <v>9</v>
      </c>
      <c r="B282" s="62" t="s">
        <v>164</v>
      </c>
      <c r="C282" s="30" t="s">
        <v>165</v>
      </c>
      <c r="D282" s="24">
        <v>6</v>
      </c>
      <c r="E282" s="24">
        <v>0</v>
      </c>
      <c r="F282" s="24">
        <v>140</v>
      </c>
      <c r="G282" s="24"/>
      <c r="H282" s="24"/>
      <c r="I282" s="24"/>
      <c r="J282" s="24">
        <v>3</v>
      </c>
      <c r="K282" s="24">
        <v>0</v>
      </c>
      <c r="L282" s="24">
        <v>77</v>
      </c>
      <c r="M282" s="24"/>
      <c r="N282"/>
      <c r="O282"/>
    </row>
    <row r="283" spans="1:15" s="7" customFormat="1" ht="12.75">
      <c r="A283" s="30" t="s">
        <v>9</v>
      </c>
      <c r="B283" s="60" t="s">
        <v>166</v>
      </c>
      <c r="C283" s="30" t="s">
        <v>167</v>
      </c>
      <c r="D283" s="24">
        <v>4</v>
      </c>
      <c r="E283" s="24">
        <v>0</v>
      </c>
      <c r="F283" s="24">
        <v>175</v>
      </c>
      <c r="G283" s="24">
        <v>0</v>
      </c>
      <c r="H283" s="24">
        <v>0</v>
      </c>
      <c r="I283" s="24">
        <v>76</v>
      </c>
      <c r="J283" s="24">
        <v>0</v>
      </c>
      <c r="K283" s="24">
        <v>0</v>
      </c>
      <c r="L283" s="24">
        <v>117</v>
      </c>
      <c r="M283" s="24"/>
      <c r="N283"/>
      <c r="O283"/>
    </row>
    <row r="284" spans="1:15" s="7" customFormat="1" ht="12.75">
      <c r="A284" s="30" t="s">
        <v>9</v>
      </c>
      <c r="B284" s="60" t="s">
        <v>168</v>
      </c>
      <c r="C284" s="30" t="s">
        <v>169</v>
      </c>
      <c r="D284" s="24"/>
      <c r="E284" s="24"/>
      <c r="F284" s="24"/>
      <c r="G284" s="24"/>
      <c r="H284" s="24"/>
      <c r="I284" s="24"/>
      <c r="J284" s="24">
        <v>0</v>
      </c>
      <c r="K284" s="24">
        <v>0</v>
      </c>
      <c r="L284" s="24">
        <v>104</v>
      </c>
      <c r="M284" s="24"/>
      <c r="N284"/>
      <c r="O284"/>
    </row>
    <row r="285" spans="1:15" s="7" customFormat="1" ht="12.75">
      <c r="A285" s="30" t="s">
        <v>9</v>
      </c>
      <c r="B285" s="60" t="s">
        <v>170</v>
      </c>
      <c r="C285" s="30" t="s">
        <v>171</v>
      </c>
      <c r="D285" s="24">
        <v>0</v>
      </c>
      <c r="E285" s="24">
        <v>0</v>
      </c>
      <c r="F285" s="24">
        <v>63</v>
      </c>
      <c r="G285" s="24">
        <v>0</v>
      </c>
      <c r="H285" s="24">
        <v>0</v>
      </c>
      <c r="I285" s="24">
        <v>2</v>
      </c>
      <c r="J285" s="24">
        <v>0</v>
      </c>
      <c r="K285" s="24">
        <v>0</v>
      </c>
      <c r="L285" s="24">
        <v>87</v>
      </c>
      <c r="M285" s="24"/>
      <c r="N285"/>
      <c r="O285"/>
    </row>
    <row r="286" spans="1:15" s="7" customFormat="1" ht="12.75">
      <c r="A286" s="30" t="s">
        <v>9</v>
      </c>
      <c r="B286" s="62" t="s">
        <v>174</v>
      </c>
      <c r="C286" s="30" t="s">
        <v>175</v>
      </c>
      <c r="D286" s="24"/>
      <c r="E286" s="24"/>
      <c r="F286" s="24"/>
      <c r="G286" s="24"/>
      <c r="H286" s="24"/>
      <c r="I286" s="24"/>
      <c r="J286" s="24">
        <v>0</v>
      </c>
      <c r="K286" s="24">
        <v>0</v>
      </c>
      <c r="L286" s="24">
        <v>5</v>
      </c>
      <c r="M286" s="24"/>
      <c r="N286"/>
      <c r="O286"/>
    </row>
    <row r="287" spans="1:15" s="7" customFormat="1" ht="12.75">
      <c r="A287" s="30" t="s">
        <v>9</v>
      </c>
      <c r="B287" s="62" t="s">
        <v>182</v>
      </c>
      <c r="C287" s="30" t="s">
        <v>183</v>
      </c>
      <c r="D287" s="24">
        <v>0</v>
      </c>
      <c r="E287" s="24">
        <v>0</v>
      </c>
      <c r="F287" s="24">
        <v>60</v>
      </c>
      <c r="G287" s="24">
        <v>0</v>
      </c>
      <c r="H287" s="24">
        <v>0</v>
      </c>
      <c r="I287" s="24">
        <v>72</v>
      </c>
      <c r="J287" s="24">
        <v>3</v>
      </c>
      <c r="K287" s="24">
        <v>0</v>
      </c>
      <c r="L287" s="24">
        <v>16</v>
      </c>
      <c r="M287" s="24"/>
      <c r="N287"/>
      <c r="O287"/>
    </row>
    <row r="288" spans="1:15" s="7" customFormat="1" ht="12.75">
      <c r="A288" s="30" t="s">
        <v>9</v>
      </c>
      <c r="B288" s="60" t="s">
        <v>184</v>
      </c>
      <c r="C288" s="30" t="s">
        <v>185</v>
      </c>
      <c r="D288" s="24"/>
      <c r="E288" s="24"/>
      <c r="F288" s="24"/>
      <c r="G288" s="24"/>
      <c r="H288" s="24"/>
      <c r="I288" s="24"/>
      <c r="J288" s="24">
        <v>1</v>
      </c>
      <c r="K288" s="24">
        <v>0</v>
      </c>
      <c r="L288" s="24">
        <v>1</v>
      </c>
      <c r="M288" s="24"/>
      <c r="N288"/>
      <c r="O288"/>
    </row>
    <row r="289" spans="1:15" s="7" customFormat="1" ht="12.75">
      <c r="A289" s="30" t="s">
        <v>9</v>
      </c>
      <c r="B289" s="62" t="s">
        <v>188</v>
      </c>
      <c r="C289" s="30" t="s">
        <v>189</v>
      </c>
      <c r="D289" s="24"/>
      <c r="E289" s="24"/>
      <c r="F289" s="24"/>
      <c r="G289" s="24"/>
      <c r="H289" s="24"/>
      <c r="I289" s="24"/>
      <c r="J289" s="24">
        <v>3</v>
      </c>
      <c r="K289" s="24">
        <v>0</v>
      </c>
      <c r="L289" s="24">
        <v>0</v>
      </c>
      <c r="M289" s="24"/>
      <c r="N289"/>
      <c r="O289"/>
    </row>
    <row r="290" spans="1:15" s="7" customFormat="1" ht="12.75">
      <c r="A290" s="30" t="s">
        <v>9</v>
      </c>
      <c r="B290" s="62" t="s">
        <v>190</v>
      </c>
      <c r="C290" s="30" t="s">
        <v>191</v>
      </c>
      <c r="D290" s="24">
        <v>0</v>
      </c>
      <c r="E290" s="24">
        <v>0</v>
      </c>
      <c r="F290" s="24">
        <v>6</v>
      </c>
      <c r="G290" s="24">
        <v>0</v>
      </c>
      <c r="H290" s="24">
        <v>0</v>
      </c>
      <c r="I290" s="24">
        <v>12</v>
      </c>
      <c r="J290" s="24"/>
      <c r="K290" s="24"/>
      <c r="L290" s="24"/>
      <c r="M290" s="24"/>
      <c r="N290"/>
      <c r="O290"/>
    </row>
    <row r="291" spans="1:15" s="7" customFormat="1" ht="12.75">
      <c r="A291" s="30" t="s">
        <v>9</v>
      </c>
      <c r="B291" s="60" t="s">
        <v>192</v>
      </c>
      <c r="C291" s="30" t="s">
        <v>193</v>
      </c>
      <c r="D291" s="24"/>
      <c r="E291" s="24"/>
      <c r="F291" s="24"/>
      <c r="G291" s="24"/>
      <c r="H291" s="24"/>
      <c r="I291" s="24"/>
      <c r="J291" s="24">
        <v>0</v>
      </c>
      <c r="K291" s="24">
        <v>0</v>
      </c>
      <c r="L291" s="24">
        <v>4</v>
      </c>
      <c r="M291" s="24"/>
      <c r="N291"/>
      <c r="O291"/>
    </row>
    <row r="292" spans="1:15" s="7" customFormat="1" ht="12.75">
      <c r="A292" s="30" t="s">
        <v>9</v>
      </c>
      <c r="B292" s="60" t="s">
        <v>205</v>
      </c>
      <c r="C292" s="30" t="s">
        <v>22</v>
      </c>
      <c r="D292" s="24"/>
      <c r="E292" s="24"/>
      <c r="F292" s="24"/>
      <c r="G292" s="24">
        <v>0</v>
      </c>
      <c r="H292" s="24">
        <v>44</v>
      </c>
      <c r="I292" s="24">
        <v>76</v>
      </c>
      <c r="J292" s="24"/>
      <c r="K292" s="24"/>
      <c r="L292" s="24"/>
      <c r="M292" s="24"/>
      <c r="N292"/>
      <c r="O292"/>
    </row>
    <row r="293" spans="1:15" s="7" customFormat="1" ht="12.75">
      <c r="A293" s="30" t="s">
        <v>9</v>
      </c>
      <c r="B293" s="60" t="s">
        <v>216</v>
      </c>
      <c r="C293" s="30" t="s">
        <v>217</v>
      </c>
      <c r="D293" s="24"/>
      <c r="E293" s="24"/>
      <c r="F293" s="24"/>
      <c r="G293" s="24">
        <v>0</v>
      </c>
      <c r="H293" s="24">
        <v>0</v>
      </c>
      <c r="I293" s="24">
        <v>6</v>
      </c>
      <c r="J293" s="24"/>
      <c r="K293" s="24"/>
      <c r="L293" s="24"/>
      <c r="M293" s="24"/>
      <c r="N293"/>
      <c r="O293"/>
    </row>
    <row r="294" spans="1:15" s="7" customFormat="1" ht="12.75">
      <c r="A294" s="30" t="s">
        <v>9</v>
      </c>
      <c r="B294" s="62" t="s">
        <v>233</v>
      </c>
      <c r="C294" s="30" t="s">
        <v>234</v>
      </c>
      <c r="D294" s="24">
        <v>0</v>
      </c>
      <c r="E294" s="24">
        <v>0</v>
      </c>
      <c r="F294" s="24">
        <v>4</v>
      </c>
      <c r="G294" s="24">
        <v>42</v>
      </c>
      <c r="H294" s="24">
        <v>0</v>
      </c>
      <c r="I294" s="24">
        <v>3</v>
      </c>
      <c r="J294" s="24"/>
      <c r="K294" s="24"/>
      <c r="L294" s="24"/>
      <c r="M294" s="24"/>
      <c r="N294"/>
      <c r="O294"/>
    </row>
    <row r="295" spans="1:15" s="7" customFormat="1" ht="12.75">
      <c r="A295" s="30" t="s">
        <v>9</v>
      </c>
      <c r="B295" s="62" t="s">
        <v>241</v>
      </c>
      <c r="C295" s="30" t="s">
        <v>242</v>
      </c>
      <c r="D295" s="24"/>
      <c r="E295" s="24"/>
      <c r="F295" s="24"/>
      <c r="G295" s="24"/>
      <c r="H295" s="24"/>
      <c r="I295" s="24"/>
      <c r="J295" s="24">
        <v>0</v>
      </c>
      <c r="K295" s="24">
        <v>0</v>
      </c>
      <c r="L295" s="24">
        <v>2</v>
      </c>
      <c r="M295" s="24"/>
      <c r="N295"/>
      <c r="O295"/>
    </row>
    <row r="296" spans="1:15" s="7" customFormat="1" ht="12.75">
      <c r="A296" s="30" t="s">
        <v>9</v>
      </c>
      <c r="B296" s="60" t="s">
        <v>243</v>
      </c>
      <c r="C296" s="30" t="s">
        <v>244</v>
      </c>
      <c r="D296" s="24">
        <v>0</v>
      </c>
      <c r="E296" s="24">
        <v>0</v>
      </c>
      <c r="F296" s="24">
        <v>40</v>
      </c>
      <c r="G296" s="24">
        <v>4</v>
      </c>
      <c r="H296" s="24">
        <v>0</v>
      </c>
      <c r="I296" s="24">
        <v>0</v>
      </c>
      <c r="J296" s="24"/>
      <c r="K296" s="24"/>
      <c r="L296" s="24"/>
      <c r="M296" s="24"/>
      <c r="N296"/>
      <c r="O296"/>
    </row>
    <row r="297" spans="1:15" s="7" customFormat="1" ht="12.75">
      <c r="A297" s="30" t="s">
        <v>9</v>
      </c>
      <c r="B297" s="60" t="s">
        <v>259</v>
      </c>
      <c r="C297" s="30" t="s">
        <v>260</v>
      </c>
      <c r="D297" s="24">
        <v>282</v>
      </c>
      <c r="E297" s="24">
        <v>0</v>
      </c>
      <c r="F297" s="24">
        <v>86</v>
      </c>
      <c r="G297" s="24">
        <v>192</v>
      </c>
      <c r="H297" s="24">
        <v>0</v>
      </c>
      <c r="I297" s="24">
        <v>98</v>
      </c>
      <c r="J297" s="24">
        <v>421</v>
      </c>
      <c r="K297" s="24">
        <v>0</v>
      </c>
      <c r="L297" s="24">
        <v>79</v>
      </c>
      <c r="M297" s="24"/>
      <c r="N297"/>
      <c r="O297"/>
    </row>
    <row r="298" spans="1:15" s="7" customFormat="1" ht="12.75">
      <c r="A298" s="30" t="s">
        <v>9</v>
      </c>
      <c r="B298" s="60" t="s">
        <v>267</v>
      </c>
      <c r="C298" s="30" t="s">
        <v>268</v>
      </c>
      <c r="D298" s="24">
        <v>3</v>
      </c>
      <c r="E298" s="24">
        <v>0</v>
      </c>
      <c r="F298" s="24">
        <v>3</v>
      </c>
      <c r="G298" s="24">
        <v>4</v>
      </c>
      <c r="H298" s="24">
        <v>0</v>
      </c>
      <c r="I298" s="24">
        <v>0</v>
      </c>
      <c r="J298" s="24">
        <v>0</v>
      </c>
      <c r="K298" s="24">
        <v>0</v>
      </c>
      <c r="L298" s="24">
        <v>1</v>
      </c>
      <c r="M298" s="24"/>
      <c r="N298"/>
      <c r="O298"/>
    </row>
    <row r="299" spans="1:15" s="7" customFormat="1" ht="12.75">
      <c r="A299" s="30" t="s">
        <v>9</v>
      </c>
      <c r="B299" s="60" t="s">
        <v>269</v>
      </c>
      <c r="C299" s="30" t="s">
        <v>270</v>
      </c>
      <c r="D299" s="24"/>
      <c r="E299" s="24"/>
      <c r="F299" s="24"/>
      <c r="G299" s="24"/>
      <c r="H299" s="24"/>
      <c r="I299" s="24"/>
      <c r="J299" s="24">
        <v>0</v>
      </c>
      <c r="K299" s="24">
        <v>0</v>
      </c>
      <c r="L299" s="24">
        <v>5</v>
      </c>
      <c r="M299" s="24"/>
      <c r="N299"/>
      <c r="O299"/>
    </row>
    <row r="300" spans="1:15" s="7" customFormat="1" ht="12.75">
      <c r="A300" s="30" t="s">
        <v>9</v>
      </c>
      <c r="B300" s="62" t="s">
        <v>273</v>
      </c>
      <c r="C300" s="30" t="s">
        <v>274</v>
      </c>
      <c r="D300" s="24"/>
      <c r="E300" s="24"/>
      <c r="F300" s="24"/>
      <c r="G300" s="24">
        <v>0</v>
      </c>
      <c r="H300" s="24">
        <v>0</v>
      </c>
      <c r="I300" s="24">
        <v>6</v>
      </c>
      <c r="J300" s="24"/>
      <c r="K300" s="24"/>
      <c r="L300" s="24"/>
      <c r="M300" s="24"/>
      <c r="N300"/>
      <c r="O300"/>
    </row>
    <row r="301" spans="1:15" s="7" customFormat="1" ht="12.75">
      <c r="A301" s="30" t="s">
        <v>9</v>
      </c>
      <c r="B301" s="62" t="s">
        <v>281</v>
      </c>
      <c r="C301" s="30" t="s">
        <v>282</v>
      </c>
      <c r="D301" s="24"/>
      <c r="E301" s="24"/>
      <c r="F301" s="24"/>
      <c r="G301" s="24"/>
      <c r="H301" s="24"/>
      <c r="I301" s="24"/>
      <c r="J301" s="24">
        <v>0</v>
      </c>
      <c r="K301" s="24">
        <v>0</v>
      </c>
      <c r="L301" s="24">
        <v>4</v>
      </c>
      <c r="M301" s="24"/>
      <c r="N301"/>
      <c r="O301"/>
    </row>
    <row r="302" spans="1:15" s="7" customFormat="1" ht="12.75">
      <c r="A302" s="30" t="s">
        <v>9</v>
      </c>
      <c r="B302" s="62" t="s">
        <v>285</v>
      </c>
      <c r="C302" s="30" t="s">
        <v>286</v>
      </c>
      <c r="D302" s="24">
        <v>3</v>
      </c>
      <c r="E302" s="24">
        <v>0</v>
      </c>
      <c r="F302" s="24">
        <v>0</v>
      </c>
      <c r="G302" s="24">
        <v>0</v>
      </c>
      <c r="H302" s="24">
        <v>0</v>
      </c>
      <c r="I302" s="24">
        <v>3</v>
      </c>
      <c r="J302" s="24"/>
      <c r="K302" s="24"/>
      <c r="L302" s="24"/>
      <c r="M302" s="24"/>
      <c r="N302"/>
      <c r="O302"/>
    </row>
    <row r="303" spans="1:15" s="7" customFormat="1" ht="12.75">
      <c r="A303" s="30" t="s">
        <v>9</v>
      </c>
      <c r="B303" s="62" t="s">
        <v>290</v>
      </c>
      <c r="C303" s="30" t="s">
        <v>291</v>
      </c>
      <c r="D303" s="24">
        <v>0</v>
      </c>
      <c r="E303" s="24">
        <v>0</v>
      </c>
      <c r="F303" s="24">
        <v>12</v>
      </c>
      <c r="G303" s="24"/>
      <c r="H303" s="24"/>
      <c r="I303" s="24"/>
      <c r="J303" s="24"/>
      <c r="K303" s="24"/>
      <c r="L303" s="24"/>
      <c r="M303" s="24"/>
      <c r="N303"/>
      <c r="O303"/>
    </row>
    <row r="304" spans="1:15" s="7" customFormat="1" ht="12.75">
      <c r="A304" s="30" t="s">
        <v>9</v>
      </c>
      <c r="B304" s="60" t="s">
        <v>294</v>
      </c>
      <c r="C304" s="30" t="s">
        <v>295</v>
      </c>
      <c r="D304" s="24"/>
      <c r="E304" s="24"/>
      <c r="F304" s="24"/>
      <c r="G304" s="24">
        <v>0</v>
      </c>
      <c r="H304" s="24">
        <v>0</v>
      </c>
      <c r="I304" s="24">
        <v>3</v>
      </c>
      <c r="J304" s="24">
        <v>0</v>
      </c>
      <c r="K304" s="24">
        <v>0</v>
      </c>
      <c r="L304" s="24">
        <v>3</v>
      </c>
      <c r="M304" s="24"/>
      <c r="N304"/>
      <c r="O304"/>
    </row>
    <row r="305" spans="1:15" s="7" customFormat="1" ht="12.75">
      <c r="A305" s="30" t="s">
        <v>9</v>
      </c>
      <c r="B305" s="60" t="s">
        <v>296</v>
      </c>
      <c r="C305" s="30" t="s">
        <v>297</v>
      </c>
      <c r="D305" s="24">
        <v>0</v>
      </c>
      <c r="E305" s="24">
        <v>0</v>
      </c>
      <c r="F305" s="24">
        <v>8</v>
      </c>
      <c r="G305" s="24"/>
      <c r="H305" s="24"/>
      <c r="I305" s="24"/>
      <c r="J305" s="24">
        <v>0</v>
      </c>
      <c r="K305" s="24">
        <v>0</v>
      </c>
      <c r="L305" s="24">
        <v>7</v>
      </c>
      <c r="M305" s="24"/>
      <c r="N305"/>
      <c r="O305"/>
    </row>
    <row r="306" spans="1:15" s="7" customFormat="1" ht="12.75">
      <c r="A306" s="30" t="s">
        <v>9</v>
      </c>
      <c r="B306" s="60" t="s">
        <v>302</v>
      </c>
      <c r="C306" s="30" t="s">
        <v>303</v>
      </c>
      <c r="D306" s="24">
        <v>0</v>
      </c>
      <c r="E306" s="24">
        <v>0</v>
      </c>
      <c r="F306" s="24">
        <v>4</v>
      </c>
      <c r="G306" s="24">
        <v>42</v>
      </c>
      <c r="H306" s="24">
        <v>0</v>
      </c>
      <c r="I306" s="24">
        <v>0</v>
      </c>
      <c r="J306" s="24"/>
      <c r="K306" s="24"/>
      <c r="L306" s="24"/>
      <c r="M306" s="24"/>
      <c r="N306"/>
      <c r="O306"/>
    </row>
    <row r="307" spans="1:15" s="7" customFormat="1" ht="12.75">
      <c r="A307" s="30" t="s">
        <v>9</v>
      </c>
      <c r="B307" s="60" t="s">
        <v>304</v>
      </c>
      <c r="C307" s="30" t="s">
        <v>305</v>
      </c>
      <c r="D307" s="24"/>
      <c r="E307" s="24"/>
      <c r="F307" s="24"/>
      <c r="G307" s="24"/>
      <c r="H307" s="24"/>
      <c r="I307" s="24"/>
      <c r="J307" s="24">
        <v>1</v>
      </c>
      <c r="K307" s="24">
        <v>0</v>
      </c>
      <c r="L307" s="24">
        <v>1</v>
      </c>
      <c r="M307" s="24"/>
      <c r="N307"/>
      <c r="O307"/>
    </row>
    <row r="308" spans="1:15" s="7" customFormat="1" ht="12.75">
      <c r="A308" s="30" t="s">
        <v>9</v>
      </c>
      <c r="B308" s="60" t="s">
        <v>329</v>
      </c>
      <c r="C308" s="30" t="s">
        <v>34</v>
      </c>
      <c r="D308" s="24">
        <v>0</v>
      </c>
      <c r="E308" s="24">
        <v>0</v>
      </c>
      <c r="F308" s="24">
        <v>24</v>
      </c>
      <c r="G308" s="24"/>
      <c r="H308" s="24"/>
      <c r="I308" s="24"/>
      <c r="J308" s="24">
        <v>0</v>
      </c>
      <c r="K308" s="24">
        <v>0</v>
      </c>
      <c r="L308" s="24">
        <v>20</v>
      </c>
      <c r="M308" s="24"/>
      <c r="N308"/>
      <c r="O308"/>
    </row>
    <row r="309" spans="1:15" s="7" customFormat="1" ht="12.75">
      <c r="A309" s="30" t="s">
        <v>9</v>
      </c>
      <c r="B309" s="62" t="s">
        <v>330</v>
      </c>
      <c r="C309" s="30" t="s">
        <v>36</v>
      </c>
      <c r="D309" s="24">
        <v>6</v>
      </c>
      <c r="E309" s="24">
        <v>0</v>
      </c>
      <c r="F309" s="24">
        <v>308</v>
      </c>
      <c r="G309" s="24">
        <v>0</v>
      </c>
      <c r="H309" s="24">
        <v>0</v>
      </c>
      <c r="I309" s="24">
        <v>296</v>
      </c>
      <c r="J309" s="24">
        <v>0</v>
      </c>
      <c r="K309" s="24">
        <v>0</v>
      </c>
      <c r="L309" s="24">
        <v>288</v>
      </c>
      <c r="M309" s="24"/>
      <c r="N309"/>
      <c r="O309"/>
    </row>
    <row r="310" spans="1:15" s="7" customFormat="1" ht="12.75">
      <c r="A310" s="30" t="s">
        <v>9</v>
      </c>
      <c r="B310" s="60" t="s">
        <v>331</v>
      </c>
      <c r="C310" s="30" t="s">
        <v>38</v>
      </c>
      <c r="D310" s="24">
        <v>3</v>
      </c>
      <c r="E310" s="24">
        <v>0</v>
      </c>
      <c r="F310" s="24">
        <v>1256</v>
      </c>
      <c r="G310" s="24">
        <v>4</v>
      </c>
      <c r="H310" s="24">
        <v>0</v>
      </c>
      <c r="I310" s="24">
        <v>794</v>
      </c>
      <c r="J310" s="24">
        <v>0</v>
      </c>
      <c r="K310" s="24">
        <v>0</v>
      </c>
      <c r="L310" s="24">
        <v>1508</v>
      </c>
      <c r="M310" s="24"/>
      <c r="N310"/>
      <c r="O310"/>
    </row>
    <row r="311" spans="1:15" s="7" customFormat="1" ht="12.75">
      <c r="A311" s="30"/>
      <c r="B311" s="60"/>
      <c r="C311" s="30" t="s">
        <v>458</v>
      </c>
      <c r="D311" s="24">
        <v>400</v>
      </c>
      <c r="E311" s="24">
        <v>0</v>
      </c>
      <c r="F311" s="24">
        <v>4767</v>
      </c>
      <c r="G311" s="24">
        <v>350</v>
      </c>
      <c r="H311" s="24">
        <v>44</v>
      </c>
      <c r="I311" s="24">
        <v>3482</v>
      </c>
      <c r="J311" s="24">
        <v>472</v>
      </c>
      <c r="K311" s="24">
        <v>0</v>
      </c>
      <c r="L311" s="24">
        <v>4360</v>
      </c>
      <c r="M311" s="24"/>
      <c r="N311"/>
      <c r="O311"/>
    </row>
    <row r="312" spans="1:15" s="7" customFormat="1" ht="12.75">
      <c r="A312" s="30"/>
      <c r="B312" s="60"/>
      <c r="C312" s="30"/>
      <c r="D312" s="24"/>
      <c r="E312" s="24"/>
      <c r="F312" s="24"/>
      <c r="G312" s="24"/>
      <c r="H312" s="24"/>
      <c r="I312" s="24"/>
      <c r="J312" s="24"/>
      <c r="K312" s="24"/>
      <c r="L312" s="24"/>
      <c r="M312" s="24"/>
      <c r="N312"/>
      <c r="O312"/>
    </row>
    <row r="313" spans="1:15" s="7" customFormat="1" ht="12.75">
      <c r="A313" s="30"/>
      <c r="B313" s="60"/>
      <c r="C313" s="30"/>
      <c r="D313" s="24"/>
      <c r="E313" s="24"/>
      <c r="F313" s="24"/>
      <c r="G313" s="24"/>
      <c r="H313" s="24"/>
      <c r="I313" s="24"/>
      <c r="J313" s="24"/>
      <c r="K313" s="24"/>
      <c r="L313" s="24"/>
      <c r="M313" s="24"/>
      <c r="N313"/>
      <c r="O313"/>
    </row>
    <row r="314" spans="1:15" s="7" customFormat="1" ht="12.75">
      <c r="A314" s="30"/>
      <c r="B314" s="60"/>
      <c r="C314" s="30"/>
      <c r="D314" s="24"/>
      <c r="E314" s="24"/>
      <c r="F314" s="24"/>
      <c r="G314" s="24"/>
      <c r="H314" s="24"/>
      <c r="I314" s="24"/>
      <c r="J314" s="24"/>
      <c r="K314" s="24"/>
      <c r="L314" s="24"/>
      <c r="M314" s="24"/>
      <c r="N314"/>
      <c r="O314"/>
    </row>
    <row r="315" spans="1:15" s="7" customFormat="1" ht="12.75">
      <c r="A315" s="30"/>
      <c r="B315" s="60"/>
      <c r="C315" s="30"/>
      <c r="D315" s="24"/>
      <c r="E315" s="24"/>
      <c r="F315" s="24"/>
      <c r="G315" s="24"/>
      <c r="H315" s="24"/>
      <c r="I315" s="24"/>
      <c r="J315" s="24"/>
      <c r="K315" s="24"/>
      <c r="L315" s="24"/>
      <c r="M315" s="24"/>
      <c r="N315"/>
      <c r="O315"/>
    </row>
    <row r="316" spans="1:15" s="7" customFormat="1" ht="12.75">
      <c r="A316" s="30"/>
      <c r="B316" s="24"/>
      <c r="C316" s="24"/>
      <c r="D316" s="24"/>
      <c r="E316" s="24"/>
      <c r="F316" s="24"/>
      <c r="G316" s="24"/>
      <c r="H316" s="24"/>
      <c r="I316" s="24"/>
      <c r="J316" s="24"/>
      <c r="K316" s="24"/>
      <c r="L316" s="24"/>
      <c r="M316" s="24"/>
      <c r="N316"/>
      <c r="O316"/>
    </row>
    <row r="317" spans="1:15" s="7" customFormat="1" ht="12.75">
      <c r="A317" s="30"/>
      <c r="B317" s="30"/>
      <c r="C317" s="30"/>
      <c r="D317" s="24"/>
      <c r="E317" s="24"/>
      <c r="F317" s="24"/>
      <c r="G317" s="24"/>
      <c r="H317" s="24"/>
      <c r="I317" s="24"/>
      <c r="J317" s="24"/>
      <c r="K317" s="24"/>
      <c r="L317" s="24"/>
      <c r="M317" s="24"/>
      <c r="N317"/>
      <c r="O317"/>
    </row>
    <row r="318" spans="1:15" s="7" customFormat="1" ht="12.75">
      <c r="A318" s="30"/>
      <c r="B318" s="30"/>
      <c r="C318" s="30"/>
      <c r="D318" s="24"/>
      <c r="E318" s="24"/>
      <c r="F318" s="24"/>
      <c r="G318" s="24"/>
      <c r="H318" s="24"/>
      <c r="I318" s="24"/>
      <c r="J318" s="24"/>
      <c r="K318" s="24"/>
      <c r="L318" s="24"/>
      <c r="M318" s="24"/>
      <c r="N318"/>
      <c r="O318"/>
    </row>
    <row r="319" spans="1:15" s="7" customFormat="1" ht="12.75">
      <c r="A319" s="30"/>
      <c r="B319" s="30"/>
      <c r="C319" s="30"/>
      <c r="D319" s="24"/>
      <c r="E319" s="24"/>
      <c r="F319" s="24"/>
      <c r="G319" s="24"/>
      <c r="H319" s="24"/>
      <c r="I319" s="24"/>
      <c r="J319" s="24"/>
      <c r="K319" s="24"/>
      <c r="L319" s="24"/>
      <c r="M319" s="24"/>
      <c r="N319"/>
      <c r="O319"/>
    </row>
    <row r="320" spans="1:15" s="7" customFormat="1" ht="12.75">
      <c r="A320" s="30"/>
      <c r="B320" s="30"/>
      <c r="C320" s="30"/>
      <c r="D320" s="24"/>
      <c r="E320" s="24"/>
      <c r="F320" s="24"/>
      <c r="G320" s="24"/>
      <c r="H320" s="24"/>
      <c r="I320" s="24"/>
      <c r="J320" s="24"/>
      <c r="K320" s="24"/>
      <c r="L320" s="24"/>
      <c r="M320" s="24"/>
      <c r="N320"/>
      <c r="O320"/>
    </row>
    <row r="321" spans="1:15" s="7" customFormat="1" ht="12.75">
      <c r="A321" s="30"/>
      <c r="B321" s="30"/>
      <c r="C321" s="30"/>
      <c r="D321" s="24"/>
      <c r="E321" s="24"/>
      <c r="F321" s="24"/>
      <c r="G321" s="24"/>
      <c r="H321" s="24"/>
      <c r="I321" s="24"/>
      <c r="J321" s="24"/>
      <c r="K321" s="24"/>
      <c r="L321" s="24"/>
      <c r="M321" s="24"/>
      <c r="N321"/>
      <c r="O321"/>
    </row>
    <row r="322" spans="1:15" s="7" customFormat="1" ht="12.75">
      <c r="A322" s="30"/>
      <c r="B322" s="30"/>
      <c r="C322" s="30"/>
      <c r="D322" s="24"/>
      <c r="E322" s="24"/>
      <c r="F322" s="24"/>
      <c r="G322" s="24"/>
      <c r="H322" s="24"/>
      <c r="I322" s="24"/>
      <c r="J322" s="24"/>
      <c r="K322" s="24"/>
      <c r="L322" s="24"/>
      <c r="M322" s="24"/>
      <c r="N322"/>
      <c r="O322"/>
    </row>
    <row r="323" spans="1:15" s="7" customFormat="1" ht="12.75">
      <c r="A323" s="30"/>
      <c r="B323" s="30"/>
      <c r="C323" s="30"/>
      <c r="D323" s="24"/>
      <c r="E323" s="24"/>
      <c r="F323" s="24"/>
      <c r="G323" s="24"/>
      <c r="H323" s="24"/>
      <c r="I323" s="24"/>
      <c r="J323" s="24"/>
      <c r="K323" s="24"/>
      <c r="L323" s="24"/>
      <c r="M323" s="24"/>
      <c r="N323"/>
      <c r="O323"/>
    </row>
    <row r="324" spans="1:15" s="7" customFormat="1" ht="12.75">
      <c r="A324" s="30"/>
      <c r="B324" s="30"/>
      <c r="C324" s="30"/>
      <c r="D324" s="24"/>
      <c r="E324" s="24"/>
      <c r="F324" s="24"/>
      <c r="G324" s="24"/>
      <c r="H324" s="24"/>
      <c r="I324" s="24"/>
      <c r="J324" s="24"/>
      <c r="K324" s="24"/>
      <c r="L324" s="24"/>
      <c r="M324" s="24"/>
      <c r="N324"/>
      <c r="O324"/>
    </row>
    <row r="325" spans="1:15" s="7" customFormat="1" ht="12.75">
      <c r="A325" s="30"/>
      <c r="B325" s="30"/>
      <c r="C325" s="30"/>
      <c r="D325" s="24"/>
      <c r="E325" s="24"/>
      <c r="F325" s="24"/>
      <c r="G325" s="24"/>
      <c r="H325" s="24"/>
      <c r="I325" s="24"/>
      <c r="J325" s="24"/>
      <c r="K325" s="24"/>
      <c r="L325" s="24"/>
      <c r="M325" s="24"/>
      <c r="N325"/>
      <c r="O325"/>
    </row>
    <row r="326" spans="1:15" s="7" customFormat="1" ht="12.75">
      <c r="A326" s="30"/>
      <c r="B326" s="30"/>
      <c r="C326" s="30"/>
      <c r="D326" s="24"/>
      <c r="E326" s="24"/>
      <c r="F326" s="24"/>
      <c r="G326" s="24"/>
      <c r="H326" s="24"/>
      <c r="I326" s="24"/>
      <c r="J326" s="24"/>
      <c r="K326" s="24"/>
      <c r="L326" s="24"/>
      <c r="M326" s="24"/>
      <c r="N326"/>
      <c r="O326"/>
    </row>
    <row r="327" spans="1:15" s="7" customFormat="1" ht="12.75">
      <c r="A327" s="30"/>
      <c r="B327" s="30"/>
      <c r="C327" s="30"/>
      <c r="D327" s="24"/>
      <c r="E327" s="24"/>
      <c r="F327" s="24"/>
      <c r="G327" s="24"/>
      <c r="H327" s="24"/>
      <c r="I327" s="24"/>
      <c r="J327" s="24"/>
      <c r="K327" s="24"/>
      <c r="L327" s="24"/>
      <c r="M327" s="24"/>
      <c r="N327"/>
      <c r="O327"/>
    </row>
    <row r="328" spans="1:15" s="7" customFormat="1" ht="12.75">
      <c r="A328" s="30"/>
      <c r="B328" s="30"/>
      <c r="C328" s="30"/>
      <c r="D328" s="24"/>
      <c r="E328" s="24"/>
      <c r="F328" s="24"/>
      <c r="G328" s="24"/>
      <c r="H328" s="24"/>
      <c r="I328" s="24"/>
      <c r="J328" s="24"/>
      <c r="K328" s="24"/>
      <c r="L328" s="24"/>
      <c r="M328" s="24"/>
      <c r="N328"/>
      <c r="O328"/>
    </row>
    <row r="329" spans="1:15" s="7" customFormat="1" ht="12.75">
      <c r="A329" s="30"/>
      <c r="B329" s="30"/>
      <c r="C329" s="30"/>
      <c r="D329" s="24"/>
      <c r="E329" s="24"/>
      <c r="F329" s="24"/>
      <c r="G329" s="24"/>
      <c r="H329" s="24"/>
      <c r="I329" s="24"/>
      <c r="J329" s="24"/>
      <c r="K329" s="24"/>
      <c r="L329" s="24"/>
      <c r="M329" s="24"/>
      <c r="N329"/>
      <c r="O329"/>
    </row>
    <row r="330" spans="1:15" s="7" customFormat="1" ht="12.75">
      <c r="A330" s="30"/>
      <c r="B330" s="30"/>
      <c r="C330" s="30"/>
      <c r="D330" s="24"/>
      <c r="E330" s="24"/>
      <c r="F330" s="24"/>
      <c r="G330" s="24"/>
      <c r="H330" s="24"/>
      <c r="I330" s="24"/>
      <c r="J330" s="24"/>
      <c r="K330" s="24"/>
      <c r="L330" s="24"/>
      <c r="M330" s="24"/>
      <c r="N330"/>
      <c r="O330"/>
    </row>
    <row r="331" spans="1:15" s="7" customFormat="1" ht="12.75">
      <c r="A331" s="30"/>
      <c r="B331" s="24"/>
      <c r="C331" s="24"/>
      <c r="D331" s="24"/>
      <c r="E331" s="24"/>
      <c r="F331" s="24"/>
      <c r="G331" s="24"/>
      <c r="H331" s="24"/>
      <c r="I331" s="24"/>
      <c r="J331" s="24"/>
      <c r="K331" s="24"/>
      <c r="L331" s="24"/>
      <c r="M331" s="24"/>
      <c r="N331"/>
      <c r="O331"/>
    </row>
    <row r="332" spans="1:3" s="7" customFormat="1" ht="12.75">
      <c r="A332" s="6"/>
      <c r="B332" s="6"/>
      <c r="C332" s="6"/>
    </row>
    <row r="333" spans="1:3" s="7" customFormat="1" ht="12.75">
      <c r="A333" s="6"/>
      <c r="B333" s="6"/>
      <c r="C333" s="6"/>
    </row>
    <row r="334" spans="1:3" s="7" customFormat="1" ht="12.75">
      <c r="A334" s="6"/>
      <c r="B334" s="6"/>
      <c r="C334" s="6"/>
    </row>
    <row r="335" s="7" customFormat="1" ht="12.75">
      <c r="A335" s="6"/>
    </row>
    <row r="336" spans="1:11" s="7" customFormat="1" ht="12.75">
      <c r="A336" s="10" t="s">
        <v>69</v>
      </c>
      <c r="B336"/>
      <c r="C336"/>
      <c r="D336"/>
      <c r="E336"/>
      <c r="F336"/>
      <c r="G336"/>
      <c r="H336"/>
      <c r="I336"/>
      <c r="J336"/>
      <c r="K336" s="3"/>
    </row>
    <row r="337" spans="1:11" s="7" customFormat="1" ht="12.75">
      <c r="A337" s="10" t="s">
        <v>56</v>
      </c>
      <c r="B337"/>
      <c r="C337"/>
      <c r="D337"/>
      <c r="E337"/>
      <c r="F337"/>
      <c r="G337"/>
      <c r="H337"/>
      <c r="I337"/>
      <c r="J337"/>
      <c r="K337" s="3"/>
    </row>
    <row r="338" spans="1:11" s="7" customFormat="1" ht="12.75">
      <c r="A338" s="10"/>
      <c r="B338"/>
      <c r="C338" s="116" t="s">
        <v>53</v>
      </c>
      <c r="D338" s="21"/>
      <c r="E338" s="20"/>
      <c r="F338" s="87" t="s">
        <v>70</v>
      </c>
      <c r="G338" s="87"/>
      <c r="H338" s="87"/>
      <c r="I338" s="87"/>
      <c r="J338" s="87"/>
      <c r="K338" s="6"/>
    </row>
    <row r="339" spans="1:13" s="7" customFormat="1" ht="25.5">
      <c r="A339"/>
      <c r="B339"/>
      <c r="C339" s="117"/>
      <c r="D339" s="22" t="s">
        <v>57</v>
      </c>
      <c r="E339" s="23" t="s">
        <v>54</v>
      </c>
      <c r="F339" s="21" t="s">
        <v>4</v>
      </c>
      <c r="G339" s="45" t="s">
        <v>46</v>
      </c>
      <c r="H339" s="45" t="s">
        <v>55</v>
      </c>
      <c r="I339" s="21" t="s">
        <v>3</v>
      </c>
      <c r="J339" s="21" t="s">
        <v>42</v>
      </c>
      <c r="K339" s="54"/>
      <c r="L339" s="54"/>
      <c r="M339" s="54"/>
    </row>
    <row r="340" spans="1:10" s="7" customFormat="1" ht="12.75">
      <c r="A340"/>
      <c r="B340"/>
      <c r="C340" s="24" t="s">
        <v>52</v>
      </c>
      <c r="D340" s="24">
        <v>263317</v>
      </c>
      <c r="E340" s="55">
        <v>1705</v>
      </c>
      <c r="F340" s="24">
        <v>1172</v>
      </c>
      <c r="G340" s="24"/>
      <c r="H340" s="24">
        <v>852</v>
      </c>
      <c r="I340" s="24">
        <v>1567</v>
      </c>
      <c r="J340" s="24">
        <f aca="true" t="shared" si="5" ref="J340:J345">SUM(F340:I340)</f>
        <v>3591</v>
      </c>
    </row>
    <row r="341" spans="1:10" s="7" customFormat="1" ht="12.75">
      <c r="A341"/>
      <c r="B341"/>
      <c r="C341" s="24" t="s">
        <v>404</v>
      </c>
      <c r="D341" s="24">
        <v>260717</v>
      </c>
      <c r="E341" s="55">
        <v>1710</v>
      </c>
      <c r="F341" s="24">
        <v>152</v>
      </c>
      <c r="G341" s="24"/>
      <c r="H341" s="24">
        <v>48</v>
      </c>
      <c r="I341" s="24">
        <v>48</v>
      </c>
      <c r="J341" s="24">
        <f t="shared" si="5"/>
        <v>248</v>
      </c>
    </row>
    <row r="342" spans="1:10" s="7" customFormat="1" ht="12.75">
      <c r="A342"/>
      <c r="B342"/>
      <c r="C342" s="24" t="s">
        <v>48</v>
      </c>
      <c r="D342" s="24">
        <v>260817</v>
      </c>
      <c r="E342" s="55">
        <v>1710</v>
      </c>
      <c r="F342" s="24">
        <v>672</v>
      </c>
      <c r="G342" s="24"/>
      <c r="H342" s="24">
        <v>128</v>
      </c>
      <c r="I342" s="24">
        <v>312</v>
      </c>
      <c r="J342" s="24">
        <f t="shared" si="5"/>
        <v>1112</v>
      </c>
    </row>
    <row r="343" spans="1:10" s="7" customFormat="1" ht="12.75">
      <c r="A343"/>
      <c r="B343"/>
      <c r="C343" s="24" t="s">
        <v>49</v>
      </c>
      <c r="D343" s="24">
        <v>261417</v>
      </c>
      <c r="E343" s="55">
        <v>1720</v>
      </c>
      <c r="F343" s="24">
        <v>992</v>
      </c>
      <c r="G343" s="24">
        <v>4</v>
      </c>
      <c r="H343" s="24">
        <v>280</v>
      </c>
      <c r="I343" s="24">
        <v>1077</v>
      </c>
      <c r="J343" s="24">
        <f t="shared" si="5"/>
        <v>2353</v>
      </c>
    </row>
    <row r="344" spans="1:10" s="7" customFormat="1" ht="12.75">
      <c r="A344"/>
      <c r="B344"/>
      <c r="C344" s="24" t="s">
        <v>50</v>
      </c>
      <c r="D344" s="24">
        <v>261817</v>
      </c>
      <c r="E344" s="55">
        <v>1722</v>
      </c>
      <c r="F344" s="24">
        <v>1748</v>
      </c>
      <c r="G344" s="24"/>
      <c r="H344" s="24">
        <v>707</v>
      </c>
      <c r="I344" s="24">
        <v>1808</v>
      </c>
      <c r="J344" s="24">
        <f t="shared" si="5"/>
        <v>4263</v>
      </c>
    </row>
    <row r="345" spans="1:10" s="7" customFormat="1" ht="12.75">
      <c r="A345"/>
      <c r="B345"/>
      <c r="C345" s="24" t="s">
        <v>51</v>
      </c>
      <c r="D345" s="24">
        <v>262317</v>
      </c>
      <c r="E345" s="55">
        <v>1733</v>
      </c>
      <c r="F345" s="24">
        <v>895</v>
      </c>
      <c r="G345" s="24"/>
      <c r="H345" s="24">
        <v>418</v>
      </c>
      <c r="I345" s="24">
        <v>916</v>
      </c>
      <c r="J345" s="24">
        <f t="shared" si="5"/>
        <v>2229</v>
      </c>
    </row>
    <row r="346" spans="1:10" s="7" customFormat="1" ht="12.75">
      <c r="A346"/>
      <c r="B346"/>
      <c r="C346" s="24" t="s">
        <v>415</v>
      </c>
      <c r="D346" s="24"/>
      <c r="E346" s="55"/>
      <c r="F346" s="24">
        <f>SUM(F340:F345)</f>
        <v>5631</v>
      </c>
      <c r="G346" s="24">
        <f>SUM(G340:G345)</f>
        <v>4</v>
      </c>
      <c r="H346" s="24">
        <f>SUM(H340:H345)</f>
        <v>2433</v>
      </c>
      <c r="I346" s="24">
        <f>SUM(I340:I345)</f>
        <v>5728</v>
      </c>
      <c r="J346" s="24">
        <f>SUM(J340:J345)</f>
        <v>13796</v>
      </c>
    </row>
    <row r="347" spans="1:3" s="7" customFormat="1" ht="12.75">
      <c r="A347" s="6"/>
      <c r="B347" s="6"/>
      <c r="C347" s="6"/>
    </row>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row r="547" s="7" customFormat="1" ht="12.75"/>
    <row r="548" s="7" customFormat="1" ht="12.75"/>
    <row r="549" s="7" customFormat="1" ht="12.75"/>
    <row r="550" s="7" customFormat="1" ht="12.75"/>
    <row r="551" s="7" customFormat="1" ht="12.75"/>
    <row r="552" s="7" customFormat="1" ht="12.75"/>
    <row r="553" s="7" customFormat="1" ht="12.75"/>
    <row r="554" s="7" customFormat="1" ht="12.75"/>
    <row r="555" s="7" customFormat="1" ht="12.75"/>
    <row r="556" s="7" customFormat="1" ht="12.75"/>
    <row r="557" s="7" customFormat="1" ht="12.75"/>
    <row r="558" s="7" customFormat="1" ht="12.75"/>
    <row r="559" s="7" customFormat="1" ht="12.75"/>
    <row r="560" s="7" customFormat="1" ht="12.75"/>
    <row r="561" s="7" customFormat="1" ht="12.75"/>
    <row r="562" s="7" customFormat="1" ht="12.75"/>
    <row r="563" s="7" customFormat="1" ht="12.75"/>
    <row r="564" s="7" customFormat="1" ht="12.75"/>
    <row r="565" s="7" customFormat="1" ht="12.75"/>
    <row r="566" s="7" customFormat="1" ht="12.75"/>
    <row r="567" s="7" customFormat="1" ht="12.75"/>
    <row r="568" s="7" customFormat="1" ht="12.75"/>
    <row r="569" s="7" customFormat="1" ht="12.75"/>
    <row r="570" s="7" customFormat="1" ht="12.75"/>
    <row r="571" s="7" customFormat="1" ht="12.75"/>
    <row r="572" s="7" customFormat="1" ht="12.75"/>
    <row r="573" s="7" customFormat="1" ht="12.75"/>
    <row r="574" s="7" customFormat="1" ht="12.75"/>
    <row r="575" s="7" customFormat="1" ht="12.75"/>
    <row r="576" s="7" customFormat="1" ht="12.75"/>
    <row r="577" s="7" customFormat="1" ht="12.75"/>
    <row r="578" s="7" customFormat="1" ht="12.75"/>
    <row r="579" s="7" customFormat="1" ht="12.75"/>
    <row r="580" s="7" customFormat="1" ht="12.75"/>
    <row r="581" s="7" customFormat="1" ht="12.75"/>
    <row r="582" s="7" customFormat="1" ht="12.75"/>
    <row r="583" s="7" customFormat="1" ht="12.75"/>
    <row r="584" s="7" customFormat="1" ht="12.75"/>
    <row r="585" s="7" customFormat="1" ht="12.75"/>
    <row r="586" s="7" customFormat="1" ht="12.75"/>
    <row r="587" s="7" customFormat="1" ht="12.75"/>
    <row r="588" s="7" customFormat="1" ht="12.75"/>
    <row r="589" s="7" customFormat="1" ht="12.75"/>
    <row r="590" s="7" customFormat="1" ht="12.75"/>
    <row r="591" s="7" customFormat="1" ht="12.75"/>
    <row r="592" s="7" customFormat="1" ht="12.75"/>
    <row r="593" s="7" customFormat="1" ht="12.75"/>
    <row r="594" s="7" customFormat="1" ht="12.75"/>
    <row r="595" s="7" customFormat="1" ht="12.75"/>
    <row r="596" s="7" customFormat="1" ht="12.75"/>
    <row r="597" s="7" customFormat="1" ht="12.75"/>
    <row r="598" s="7" customFormat="1" ht="12.75"/>
    <row r="599" s="7" customFormat="1" ht="12.75"/>
    <row r="600" s="7" customFormat="1" ht="12.75"/>
    <row r="601" s="7" customFormat="1" ht="12.75"/>
    <row r="602" s="7" customFormat="1" ht="12.75"/>
    <row r="603" s="7" customFormat="1" ht="12.75"/>
    <row r="604" s="7" customFormat="1" ht="12.75"/>
    <row r="605" s="7" customFormat="1" ht="12.75"/>
    <row r="606" s="7" customFormat="1" ht="12.75"/>
    <row r="607" s="7" customFormat="1" ht="12.75"/>
    <row r="608" s="7" customFormat="1" ht="12.75"/>
    <row r="609" s="7" customFormat="1" ht="12.75"/>
    <row r="610" s="7" customFormat="1" ht="12.75"/>
    <row r="611" s="7" customFormat="1" ht="12.75"/>
    <row r="612" s="7" customFormat="1" ht="12.75"/>
    <row r="613" s="7" customFormat="1" ht="12.75"/>
    <row r="614" s="7" customFormat="1" ht="12.75"/>
    <row r="615" s="7" customFormat="1" ht="12.75"/>
    <row r="616" s="7" customFormat="1" ht="12.75"/>
    <row r="617" s="7" customFormat="1" ht="12.75"/>
    <row r="618" s="7" customFormat="1" ht="12.75"/>
    <row r="619" s="7" customFormat="1" ht="12.75"/>
    <row r="620" s="7" customFormat="1" ht="12.75"/>
    <row r="621" s="7" customFormat="1" ht="12.75"/>
    <row r="622" s="7" customFormat="1" ht="12.75"/>
    <row r="623" s="7" customFormat="1" ht="12.75"/>
    <row r="624" s="7" customFormat="1" ht="12.75"/>
    <row r="625" s="7" customFormat="1" ht="12.75"/>
    <row r="626" s="7" customFormat="1" ht="12.75"/>
    <row r="627" s="7" customFormat="1" ht="12.75"/>
    <row r="628" s="7" customFormat="1" ht="12.75"/>
    <row r="629" s="7" customFormat="1" ht="12.75"/>
    <row r="630" s="7" customFormat="1" ht="12.75"/>
    <row r="631" s="7" customFormat="1" ht="12.75"/>
    <row r="632" s="7" customFormat="1" ht="12.75"/>
    <row r="633" s="7" customFormat="1" ht="12.75"/>
    <row r="634" s="7" customFormat="1" ht="12.75"/>
    <row r="635" s="7" customFormat="1" ht="12.75"/>
    <row r="636" s="7" customFormat="1" ht="12.75"/>
    <row r="637" s="7" customFormat="1" ht="12.75"/>
    <row r="638" s="7" customFormat="1" ht="12.75"/>
    <row r="639" s="7" customFormat="1" ht="12.75"/>
    <row r="640" s="7" customFormat="1" ht="12.75"/>
  </sheetData>
  <mergeCells count="21">
    <mergeCell ref="A68:C68"/>
    <mergeCell ref="A77:C78"/>
    <mergeCell ref="M258:M259"/>
    <mergeCell ref="J258:L259"/>
    <mergeCell ref="G258:I259"/>
    <mergeCell ref="A258:C260"/>
    <mergeCell ref="D258:F259"/>
    <mergeCell ref="J49:L49"/>
    <mergeCell ref="D77:F77"/>
    <mergeCell ref="G77:I77"/>
    <mergeCell ref="J77:L77"/>
    <mergeCell ref="A4:B4"/>
    <mergeCell ref="C338:C339"/>
    <mergeCell ref="F338:J338"/>
    <mergeCell ref="A9:C10"/>
    <mergeCell ref="A49:C50"/>
    <mergeCell ref="D9:F9"/>
    <mergeCell ref="J9:L9"/>
    <mergeCell ref="G9:I9"/>
    <mergeCell ref="D49:F49"/>
    <mergeCell ref="G49:I49"/>
  </mergeCells>
  <printOptions/>
  <pageMargins left="0.75" right="0.75" top="1" bottom="1" header="0.5" footer="0.5"/>
  <pageSetup horizontalDpi="600" verticalDpi="600" orientation="portrait" scale="73"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2:P54"/>
  <sheetViews>
    <sheetView workbookViewId="0" topLeftCell="A1">
      <selection activeCell="D27" sqref="D27"/>
    </sheetView>
  </sheetViews>
  <sheetFormatPr defaultColWidth="9.140625" defaultRowHeight="12.75"/>
  <cols>
    <col min="1" max="1" width="4.28125" style="1" customWidth="1"/>
    <col min="2" max="2" width="4.7109375" style="1" customWidth="1"/>
    <col min="3" max="3" width="29.57421875" style="1" customWidth="1"/>
    <col min="4" max="4" width="10.8515625" style="1" customWidth="1"/>
    <col min="5" max="9" width="8.8515625" style="1" customWidth="1"/>
    <col min="10" max="13" width="11.28125" style="1" customWidth="1"/>
    <col min="14" max="16384" width="8.8515625" style="1" customWidth="1"/>
  </cols>
  <sheetData>
    <row r="2" ht="12.75">
      <c r="A2" s="5" t="s">
        <v>71</v>
      </c>
    </row>
    <row r="3" ht="12.75">
      <c r="A3" s="5" t="s">
        <v>2</v>
      </c>
    </row>
    <row r="4" ht="12.75">
      <c r="A4" s="43" t="str">
        <f>'Calendar 2004'!A3</f>
        <v>iu-sum05.xls</v>
      </c>
    </row>
    <row r="5" spans="1:2" ht="12.75">
      <c r="A5" s="124">
        <f>'Calendar 2004'!A4:B4</f>
        <v>38479</v>
      </c>
      <c r="B5" s="124"/>
    </row>
    <row r="6" ht="12.75">
      <c r="A6" s="43"/>
    </row>
    <row r="7" ht="12.75">
      <c r="A7" s="43"/>
    </row>
    <row r="9" spans="1:15" ht="26.25" customHeight="1">
      <c r="A9" s="125" t="s">
        <v>5</v>
      </c>
      <c r="B9" s="125"/>
      <c r="C9" s="125"/>
      <c r="D9" s="126" t="str">
        <f>'Calendar 2004'!D9:F9&amp;" and "&amp;'Calendar 2003'!D9:F9</f>
        <v>Spring 2004 and Spring 2003</v>
      </c>
      <c r="E9" s="126"/>
      <c r="F9" s="126"/>
      <c r="G9" s="126" t="str">
        <f>'Calendar 2004'!G9:I9&amp;" and "&amp;'Calendar 2003'!G9:I9</f>
        <v>Summer 1 &amp; 2 2004 and Summer 1 &amp; 2 2003</v>
      </c>
      <c r="H9" s="126"/>
      <c r="I9" s="126"/>
      <c r="J9" s="126" t="str">
        <f>'Calendar 2004'!J9:L9&amp;" and "&amp;'Calendar 2003'!J9:L9</f>
        <v>Fall 2004 and Fall 2003</v>
      </c>
      <c r="K9" s="126"/>
      <c r="L9" s="126"/>
      <c r="M9" s="125" t="s">
        <v>72</v>
      </c>
      <c r="N9" s="125"/>
      <c r="O9" s="125"/>
    </row>
    <row r="10" spans="1:15" ht="12.75">
      <c r="A10" s="125"/>
      <c r="B10" s="125"/>
      <c r="C10" s="125"/>
      <c r="D10" s="33" t="s">
        <v>6</v>
      </c>
      <c r="E10" s="33" t="s">
        <v>7</v>
      </c>
      <c r="F10" s="33" t="s">
        <v>8</v>
      </c>
      <c r="G10" s="33" t="s">
        <v>6</v>
      </c>
      <c r="H10" s="33" t="s">
        <v>7</v>
      </c>
      <c r="I10" s="33" t="s">
        <v>8</v>
      </c>
      <c r="J10" s="33" t="s">
        <v>6</v>
      </c>
      <c r="K10" s="33" t="s">
        <v>7</v>
      </c>
      <c r="L10" s="33" t="s">
        <v>8</v>
      </c>
      <c r="M10" s="32" t="s">
        <v>6</v>
      </c>
      <c r="N10" s="32" t="s">
        <v>7</v>
      </c>
      <c r="O10" s="32" t="s">
        <v>8</v>
      </c>
    </row>
    <row r="11" spans="1:15" ht="12.75">
      <c r="A11" s="25" t="str">
        <f>'Calendar 2004'!A11</f>
        <v>AC</v>
      </c>
      <c r="B11" s="25" t="str">
        <f>'Calendar 2004'!B11</f>
        <v>KL</v>
      </c>
      <c r="C11" s="25" t="str">
        <f>'Calendar 2004'!C11</f>
        <v>College of ACES               </v>
      </c>
      <c r="D11" s="25">
        <f>'Calendar 2004'!D11+'Calendar 2003'!D11</f>
        <v>49161.5</v>
      </c>
      <c r="E11" s="25">
        <f>'Calendar 2004'!E11+'Calendar 2003'!E11</f>
        <v>337.8</v>
      </c>
      <c r="F11" s="25">
        <f>'Calendar 2004'!F11+'Calendar 2003'!F11</f>
        <v>13281.6</v>
      </c>
      <c r="G11" s="25">
        <f>'Calendar 2004'!G11+'Calendar 2003'!G11</f>
        <v>1732</v>
      </c>
      <c r="H11" s="25">
        <f>'Calendar 2004'!H11+'Calendar 2003'!H11</f>
        <v>12</v>
      </c>
      <c r="I11" s="25">
        <f>'Calendar 2004'!I11+'Calendar 2003'!I11</f>
        <v>3348</v>
      </c>
      <c r="J11" s="25">
        <f>'Calendar 2004'!J11+'Calendar 2003'!J11</f>
        <v>47285.7</v>
      </c>
      <c r="K11" s="25">
        <f>'Calendar 2004'!K11+'Calendar 2003'!K11</f>
        <v>444.2</v>
      </c>
      <c r="L11" s="25">
        <f>'Calendar 2004'!L11+'Calendar 2003'!L11</f>
        <v>13077.1</v>
      </c>
      <c r="M11" s="25">
        <f>J11+G11+D11</f>
        <v>98179.2</v>
      </c>
      <c r="N11" s="25">
        <f aca="true" t="shared" si="0" ref="N11:N26">K11+H11+E11</f>
        <v>794</v>
      </c>
      <c r="O11" s="25">
        <f aca="true" t="shared" si="1" ref="O11:O26">L11+I11+F11</f>
        <v>29706.699999999997</v>
      </c>
    </row>
    <row r="12" spans="1:15" ht="12.75">
      <c r="A12" s="25" t="str">
        <f>'Calendar 2004'!A12</f>
        <v>AC</v>
      </c>
      <c r="B12" s="25" t="str">
        <f>'Calendar 2004'!B12</f>
        <v>KM</v>
      </c>
      <c r="C12" s="25" t="str">
        <f>'Calendar 2004'!C12</f>
        <v>College of Business           </v>
      </c>
      <c r="D12" s="25">
        <f>'Calendar 2004'!D12+'Calendar 2003'!D12</f>
        <v>53225</v>
      </c>
      <c r="E12" s="25">
        <f>'Calendar 2004'!E12+'Calendar 2003'!E12</f>
        <v>74</v>
      </c>
      <c r="F12" s="25">
        <f>'Calendar 2004'!F12+'Calendar 2003'!F12</f>
        <v>16741</v>
      </c>
      <c r="G12" s="25">
        <f>'Calendar 2004'!G12+'Calendar 2003'!G12</f>
        <v>7687</v>
      </c>
      <c r="H12" s="25">
        <f>'Calendar 2004'!H12+'Calendar 2003'!H12</f>
        <v>0</v>
      </c>
      <c r="I12" s="25">
        <f>'Calendar 2004'!I12+'Calendar 2003'!I12</f>
        <v>-782</v>
      </c>
      <c r="J12" s="25">
        <f>'Calendar 2004'!J12+'Calendar 2003'!J12</f>
        <v>55434.8</v>
      </c>
      <c r="K12" s="25">
        <f>'Calendar 2004'!K12+'Calendar 2003'!K12</f>
        <v>84</v>
      </c>
      <c r="L12" s="25">
        <f>'Calendar 2004'!L12+'Calendar 2003'!L12</f>
        <v>17048.5</v>
      </c>
      <c r="M12" s="25">
        <f aca="true" t="shared" si="2" ref="M12:M26">J12+G12+D12</f>
        <v>116346.8</v>
      </c>
      <c r="N12" s="25">
        <f t="shared" si="0"/>
        <v>158</v>
      </c>
      <c r="O12" s="25">
        <f t="shared" si="1"/>
        <v>33007.5</v>
      </c>
    </row>
    <row r="13" spans="1:15" ht="12.75">
      <c r="A13" s="25" t="str">
        <f>'Calendar 2004'!A13</f>
        <v>AC</v>
      </c>
      <c r="B13" s="25" t="str">
        <f>'Calendar 2004'!B13</f>
        <v>KN</v>
      </c>
      <c r="C13" s="25" t="str">
        <f>'Calendar 2004'!C13</f>
        <v>College of Education          </v>
      </c>
      <c r="D13" s="25">
        <f>'Calendar 2004'!D13+'Calendar 2003'!D13</f>
        <v>26232</v>
      </c>
      <c r="E13" s="25">
        <f>'Calendar 2004'!E13+'Calendar 2003'!E13</f>
        <v>29</v>
      </c>
      <c r="F13" s="25">
        <f>'Calendar 2004'!F13+'Calendar 2003'!F13</f>
        <v>16078</v>
      </c>
      <c r="G13" s="25">
        <f>'Calendar 2004'!G13+'Calendar 2003'!G13</f>
        <v>1629</v>
      </c>
      <c r="H13" s="25">
        <f>'Calendar 2004'!H13+'Calendar 2003'!H13</f>
        <v>0</v>
      </c>
      <c r="I13" s="25">
        <f>'Calendar 2004'!I13+'Calendar 2003'!I13</f>
        <v>4480</v>
      </c>
      <c r="J13" s="25">
        <f>'Calendar 2004'!J13+'Calendar 2003'!J13</f>
        <v>24316.9</v>
      </c>
      <c r="K13" s="25">
        <f>'Calendar 2004'!K13+'Calendar 2003'!K13</f>
        <v>43</v>
      </c>
      <c r="L13" s="25">
        <f>'Calendar 2004'!L13+'Calendar 2003'!L13</f>
        <v>16858.6</v>
      </c>
      <c r="M13" s="25">
        <f t="shared" si="2"/>
        <v>52177.9</v>
      </c>
      <c r="N13" s="25">
        <f t="shared" si="0"/>
        <v>72</v>
      </c>
      <c r="O13" s="25">
        <f t="shared" si="1"/>
        <v>37416.6</v>
      </c>
    </row>
    <row r="14" spans="1:15" ht="12.75">
      <c r="A14" s="25" t="str">
        <f>'Calendar 2004'!A14</f>
        <v>AC</v>
      </c>
      <c r="B14" s="25" t="str">
        <f>'Calendar 2004'!B14</f>
        <v>KP</v>
      </c>
      <c r="C14" s="25" t="str">
        <f>'Calendar 2004'!C14</f>
        <v>College of Engineering        </v>
      </c>
      <c r="D14" s="25">
        <f>'Calendar 2004'!D14+'Calendar 2003'!D14</f>
        <v>112968.8</v>
      </c>
      <c r="E14" s="25">
        <f>'Calendar 2004'!E14+'Calendar 2003'!E14</f>
        <v>6</v>
      </c>
      <c r="F14" s="25">
        <f>'Calendar 2004'!F14+'Calendar 2003'!F14</f>
        <v>63600.8</v>
      </c>
      <c r="G14" s="25">
        <f>'Calendar 2004'!G14+'Calendar 2003'!G14</f>
        <v>8354.5</v>
      </c>
      <c r="H14" s="25">
        <f>'Calendar 2004'!H14+'Calendar 2003'!H14</f>
        <v>4.9</v>
      </c>
      <c r="I14" s="25">
        <f>'Calendar 2004'!I14+'Calendar 2003'!I14</f>
        <v>15432.9</v>
      </c>
      <c r="J14" s="25">
        <f>'Calendar 2004'!J14+'Calendar 2003'!J14</f>
        <v>114241.3</v>
      </c>
      <c r="K14" s="25">
        <f>'Calendar 2004'!K14+'Calendar 2003'!K14</f>
        <v>26</v>
      </c>
      <c r="L14" s="25">
        <f>'Calendar 2004'!L14+'Calendar 2003'!L14</f>
        <v>68608.7</v>
      </c>
      <c r="M14" s="25">
        <f t="shared" si="2"/>
        <v>235564.6</v>
      </c>
      <c r="N14" s="25">
        <f t="shared" si="0"/>
        <v>36.9</v>
      </c>
      <c r="O14" s="25">
        <f t="shared" si="1"/>
        <v>147642.4</v>
      </c>
    </row>
    <row r="15" spans="1:15" ht="12.75">
      <c r="A15" s="25" t="str">
        <f>'Calendar 2004'!A15</f>
        <v>AC</v>
      </c>
      <c r="B15" s="25" t="str">
        <f>'Calendar 2004'!B15</f>
        <v>KR</v>
      </c>
      <c r="C15" s="25" t="str">
        <f>'Calendar 2004'!C15</f>
        <v>Fine &amp; Applied Arts           </v>
      </c>
      <c r="D15" s="25">
        <f>'Calendar 2004'!D15+'Calendar 2003'!D15</f>
        <v>52802</v>
      </c>
      <c r="E15" s="25">
        <f>'Calendar 2004'!E15+'Calendar 2003'!E15</f>
        <v>27</v>
      </c>
      <c r="F15" s="25">
        <f>'Calendar 2004'!F15+'Calendar 2003'!F15</f>
        <v>19225</v>
      </c>
      <c r="G15" s="25">
        <f>'Calendar 2004'!G15+'Calendar 2003'!G15</f>
        <v>1999</v>
      </c>
      <c r="H15" s="25">
        <f>'Calendar 2004'!H15+'Calendar 2003'!H15</f>
        <v>0</v>
      </c>
      <c r="I15" s="25">
        <f>'Calendar 2004'!I15+'Calendar 2003'!I15</f>
        <v>3293</v>
      </c>
      <c r="J15" s="25">
        <f>'Calendar 2004'!J15+'Calendar 2003'!J15</f>
        <v>58025.2</v>
      </c>
      <c r="K15" s="25">
        <f>'Calendar 2004'!K15+'Calendar 2003'!K15</f>
        <v>40.5</v>
      </c>
      <c r="L15" s="25">
        <f>'Calendar 2004'!L15+'Calendar 2003'!L15</f>
        <v>19739.2</v>
      </c>
      <c r="M15" s="25">
        <f t="shared" si="2"/>
        <v>112826.2</v>
      </c>
      <c r="N15" s="25">
        <f t="shared" si="0"/>
        <v>67.5</v>
      </c>
      <c r="O15" s="25">
        <f t="shared" si="1"/>
        <v>42257.2</v>
      </c>
    </row>
    <row r="16" spans="1:15" ht="12.75">
      <c r="A16" s="25" t="str">
        <f>'Calendar 2004'!A16</f>
        <v>AC</v>
      </c>
      <c r="B16" s="25" t="str">
        <f>'Calendar 2004'!B16</f>
        <v>KT</v>
      </c>
      <c r="C16" s="25" t="str">
        <f>'Calendar 2004'!C16</f>
        <v>Communications                </v>
      </c>
      <c r="D16" s="25">
        <f>'Calendar 2004'!D16+'Calendar 2003'!D16</f>
        <v>15278</v>
      </c>
      <c r="E16" s="25">
        <f>'Calendar 2004'!E16+'Calendar 2003'!E16</f>
        <v>4</v>
      </c>
      <c r="F16" s="25">
        <f>'Calendar 2004'!F16+'Calendar 2003'!F16</f>
        <v>2326</v>
      </c>
      <c r="G16" s="25">
        <f>'Calendar 2004'!G16+'Calendar 2003'!G16</f>
        <v>508</v>
      </c>
      <c r="H16" s="25">
        <f>'Calendar 2004'!H16+'Calendar 2003'!H16</f>
        <v>2</v>
      </c>
      <c r="I16" s="25">
        <f>'Calendar 2004'!I16+'Calendar 2003'!I16</f>
        <v>431</v>
      </c>
      <c r="J16" s="25">
        <f>'Calendar 2004'!J16+'Calendar 2003'!J16</f>
        <v>15662.8</v>
      </c>
      <c r="K16" s="25">
        <f>'Calendar 2004'!K16+'Calendar 2003'!K16</f>
        <v>3</v>
      </c>
      <c r="L16" s="25">
        <f>'Calendar 2004'!L16+'Calendar 2003'!L16</f>
        <v>2392</v>
      </c>
      <c r="M16" s="25">
        <f t="shared" si="2"/>
        <v>31448.8</v>
      </c>
      <c r="N16" s="25">
        <f t="shared" si="0"/>
        <v>9</v>
      </c>
      <c r="O16" s="25">
        <f t="shared" si="1"/>
        <v>5149</v>
      </c>
    </row>
    <row r="17" spans="1:15" ht="12.75">
      <c r="A17" s="25" t="str">
        <f>'Calendar 2004'!A17</f>
        <v>AC</v>
      </c>
      <c r="B17" s="25" t="str">
        <f>'Calendar 2004'!B17</f>
        <v>KU</v>
      </c>
      <c r="C17" s="25" t="str">
        <f>'Calendar 2004'!C17</f>
        <v>College of Law                </v>
      </c>
      <c r="D17" s="25">
        <f>'Calendar 2004'!D17+'Calendar 2003'!D17</f>
        <v>286</v>
      </c>
      <c r="E17" s="25">
        <f>'Calendar 2004'!E17+'Calendar 2003'!E17</f>
        <v>18106</v>
      </c>
      <c r="F17" s="25">
        <f>'Calendar 2004'!F17+'Calendar 2003'!F17</f>
        <v>1454</v>
      </c>
      <c r="G17" s="25">
        <f>'Calendar 2004'!G17+'Calendar 2003'!G17</f>
        <v>0</v>
      </c>
      <c r="H17" s="25">
        <f>'Calendar 2004'!H17+'Calendar 2003'!H17</f>
        <v>1424</v>
      </c>
      <c r="I17" s="25">
        <f>'Calendar 2004'!I17+'Calendar 2003'!I17</f>
        <v>41</v>
      </c>
      <c r="J17" s="25">
        <f>'Calendar 2004'!J17+'Calendar 2003'!J17</f>
        <v>464</v>
      </c>
      <c r="K17" s="25">
        <f>'Calendar 2004'!K17+'Calendar 2003'!K17</f>
        <v>19686.5</v>
      </c>
      <c r="L17" s="25">
        <f>'Calendar 2004'!L17+'Calendar 2003'!L17</f>
        <v>1431</v>
      </c>
      <c r="M17" s="25">
        <f t="shared" si="2"/>
        <v>750</v>
      </c>
      <c r="N17" s="25">
        <f t="shared" si="0"/>
        <v>39216.5</v>
      </c>
      <c r="O17" s="25">
        <f t="shared" si="1"/>
        <v>2926</v>
      </c>
    </row>
    <row r="18" spans="1:15" ht="12.75">
      <c r="A18" s="25" t="str">
        <f>'Calendar 2004'!A18</f>
        <v>AC</v>
      </c>
      <c r="B18" s="25" t="str">
        <f>'Calendar 2004'!B18</f>
        <v>KV</v>
      </c>
      <c r="C18" s="25" t="str">
        <f>'Calendar 2004'!C18</f>
        <v>Liberal Arts &amp; Sciences       </v>
      </c>
      <c r="D18" s="25">
        <f>'Calendar 2004'!D18+'Calendar 2003'!D18</f>
        <v>440099.4</v>
      </c>
      <c r="E18" s="25">
        <f>'Calendar 2004'!E18+'Calendar 2003'!E18</f>
        <v>220.7</v>
      </c>
      <c r="F18" s="25">
        <f>'Calendar 2004'!F18+'Calendar 2003'!F18</f>
        <v>65104.3</v>
      </c>
      <c r="G18" s="25">
        <f>'Calendar 2004'!G18+'Calendar 2003'!G18</f>
        <v>32302.5</v>
      </c>
      <c r="H18" s="25">
        <f>'Calendar 2004'!H18+'Calendar 2003'!H18</f>
        <v>61</v>
      </c>
      <c r="I18" s="25">
        <f>'Calendar 2004'!I18+'Calendar 2003'!I18</f>
        <v>15976.1</v>
      </c>
      <c r="J18" s="25">
        <f>'Calendar 2004'!J18+'Calendar 2003'!J18</f>
        <v>489895.4</v>
      </c>
      <c r="K18" s="25">
        <f>'Calendar 2004'!K18+'Calendar 2003'!K18</f>
        <v>437</v>
      </c>
      <c r="L18" s="25">
        <f>'Calendar 2004'!L18+'Calendar 2003'!L18</f>
        <v>68054.3</v>
      </c>
      <c r="M18" s="25">
        <f t="shared" si="2"/>
        <v>962297.3</v>
      </c>
      <c r="N18" s="25">
        <f t="shared" si="0"/>
        <v>718.7</v>
      </c>
      <c r="O18" s="25">
        <f t="shared" si="1"/>
        <v>149134.7</v>
      </c>
    </row>
    <row r="19" spans="1:15" ht="12.75">
      <c r="A19" s="25" t="str">
        <f>'Calendar 2004'!A19</f>
        <v>AC</v>
      </c>
      <c r="B19" s="25" t="str">
        <f>'Calendar 2004'!B19</f>
        <v>KY</v>
      </c>
      <c r="C19" s="25" t="str">
        <f>'Calendar 2004'!C19</f>
        <v>Applied Life Studies          </v>
      </c>
      <c r="D19" s="25">
        <f>'Calendar 2004'!D19+'Calendar 2003'!D19</f>
        <v>52817</v>
      </c>
      <c r="E19" s="25">
        <f>'Calendar 2004'!E19+'Calendar 2003'!E19</f>
        <v>307</v>
      </c>
      <c r="F19" s="25">
        <f>'Calendar 2004'!F19+'Calendar 2003'!F19</f>
        <v>5647</v>
      </c>
      <c r="G19" s="25">
        <f>'Calendar 2004'!G19+'Calendar 2003'!G19</f>
        <v>4601</v>
      </c>
      <c r="H19" s="25">
        <f>'Calendar 2004'!H19+'Calendar 2003'!H19</f>
        <v>7</v>
      </c>
      <c r="I19" s="25">
        <f>'Calendar 2004'!I19+'Calendar 2003'!I19</f>
        <v>1231</v>
      </c>
      <c r="J19" s="25">
        <f>'Calendar 2004'!J19+'Calendar 2003'!J19</f>
        <v>53253.5</v>
      </c>
      <c r="K19" s="25">
        <f>'Calendar 2004'!K19+'Calendar 2003'!K19</f>
        <v>0</v>
      </c>
      <c r="L19" s="25">
        <f>'Calendar 2004'!L19+'Calendar 2003'!L19</f>
        <v>5773</v>
      </c>
      <c r="M19" s="25">
        <f t="shared" si="2"/>
        <v>110671.5</v>
      </c>
      <c r="N19" s="25">
        <f t="shared" si="0"/>
        <v>314</v>
      </c>
      <c r="O19" s="25">
        <f t="shared" si="1"/>
        <v>12651</v>
      </c>
    </row>
    <row r="20" spans="1:15" ht="12.75">
      <c r="A20" s="25" t="str">
        <f>'Calendar 2004'!A20</f>
        <v>AC</v>
      </c>
      <c r="B20" s="25" t="str">
        <f>'Calendar 2004'!B20</f>
        <v>LB</v>
      </c>
      <c r="C20" s="25" t="str">
        <f>'Calendar 2004'!C20</f>
        <v>Medicine at Urbana-Champaign  </v>
      </c>
      <c r="D20" s="25">
        <f>'Calendar 2004'!D20+'Calendar 2003'!D20</f>
        <v>578.4</v>
      </c>
      <c r="E20" s="25">
        <f>'Calendar 2004'!E20+'Calendar 2003'!E20</f>
        <v>3727</v>
      </c>
      <c r="F20" s="25">
        <f>'Calendar 2004'!F20+'Calendar 2003'!F20</f>
        <v>1599.6</v>
      </c>
      <c r="G20" s="25">
        <f>'Calendar 2004'!G20+'Calendar 2003'!G20</f>
        <v>50</v>
      </c>
      <c r="H20" s="25">
        <f>'Calendar 2004'!H20+'Calendar 2003'!H20</f>
        <v>363</v>
      </c>
      <c r="I20" s="25">
        <f>'Calendar 2004'!I20+'Calendar 2003'!I20</f>
        <v>757</v>
      </c>
      <c r="J20" s="25">
        <f>'Calendar 2004'!J20+'Calendar 2003'!J20</f>
        <v>1502.7</v>
      </c>
      <c r="K20" s="25">
        <f>'Calendar 2004'!K20+'Calendar 2003'!K20</f>
        <v>3282</v>
      </c>
      <c r="L20" s="25">
        <f>'Calendar 2004'!L20+'Calendar 2003'!L20</f>
        <v>1673.6</v>
      </c>
      <c r="M20" s="25">
        <f t="shared" si="2"/>
        <v>2131.1</v>
      </c>
      <c r="N20" s="25">
        <f t="shared" si="0"/>
        <v>7372</v>
      </c>
      <c r="O20" s="25">
        <f t="shared" si="1"/>
        <v>4030.2</v>
      </c>
    </row>
    <row r="21" spans="1:15" ht="12.75">
      <c r="A21" s="25" t="str">
        <f>'Calendar 2004'!A21</f>
        <v>AC</v>
      </c>
      <c r="B21" s="25" t="str">
        <f>'Calendar 2004'!B21</f>
        <v>LC</v>
      </c>
      <c r="C21" s="25" t="str">
        <f>'Calendar 2004'!C21</f>
        <v>Veterinary Medicine           </v>
      </c>
      <c r="D21" s="25">
        <f>'Calendar 2004'!D21+'Calendar 2003'!D21</f>
        <v>619</v>
      </c>
      <c r="E21" s="25">
        <f>'Calendar 2004'!E21+'Calendar 2003'!E21</f>
        <v>14741.5</v>
      </c>
      <c r="F21" s="25">
        <f>'Calendar 2004'!F21+'Calendar 2003'!F21</f>
        <v>1893.5</v>
      </c>
      <c r="G21" s="25">
        <f>'Calendar 2004'!G21+'Calendar 2003'!G21</f>
        <v>77</v>
      </c>
      <c r="H21" s="25">
        <f>'Calendar 2004'!H21+'Calendar 2003'!H21</f>
        <v>1456.5</v>
      </c>
      <c r="I21" s="25">
        <f>'Calendar 2004'!I21+'Calendar 2003'!I21</f>
        <v>378</v>
      </c>
      <c r="J21" s="25">
        <f>'Calendar 2004'!J21+'Calendar 2003'!J21</f>
        <v>466.8</v>
      </c>
      <c r="K21" s="25">
        <f>'Calendar 2004'!K21+'Calendar 2003'!K21</f>
        <v>14802.8</v>
      </c>
      <c r="L21" s="25">
        <f>'Calendar 2004'!L21+'Calendar 2003'!L21</f>
        <v>2000.4</v>
      </c>
      <c r="M21" s="25">
        <f t="shared" si="2"/>
        <v>1162.8</v>
      </c>
      <c r="N21" s="25">
        <f t="shared" si="0"/>
        <v>31000.8</v>
      </c>
      <c r="O21" s="25">
        <f t="shared" si="1"/>
        <v>4271.9</v>
      </c>
    </row>
    <row r="22" spans="1:15" ht="12.75">
      <c r="A22" s="25" t="str">
        <f>'Calendar 2004'!A22</f>
        <v>AC</v>
      </c>
      <c r="B22" s="25" t="str">
        <f>'Calendar 2004'!B22</f>
        <v>LD</v>
      </c>
      <c r="C22" s="25" t="str">
        <f>'Calendar 2004'!C22</f>
        <v>Armed Forces                  </v>
      </c>
      <c r="D22" s="25">
        <f>'Calendar 2004'!D22+'Calendar 2003'!D22</f>
        <v>2506</v>
      </c>
      <c r="E22" s="25">
        <f>'Calendar 2004'!E22+'Calendar 2003'!E22</f>
        <v>0</v>
      </c>
      <c r="F22" s="25">
        <f>'Calendar 2004'!F22+'Calendar 2003'!F22</f>
        <v>8</v>
      </c>
      <c r="G22" s="25">
        <f>'Calendar 2004'!G22+'Calendar 2003'!G22</f>
        <v>16</v>
      </c>
      <c r="H22" s="25">
        <f>'Calendar 2004'!H22+'Calendar 2003'!H22</f>
        <v>0</v>
      </c>
      <c r="I22" s="25">
        <f>'Calendar 2004'!I22+'Calendar 2003'!I22</f>
        <v>0</v>
      </c>
      <c r="J22" s="25">
        <f>'Calendar 2004'!J22+'Calendar 2003'!J22</f>
        <v>2240</v>
      </c>
      <c r="K22" s="25">
        <f>'Calendar 2004'!K22+'Calendar 2003'!K22</f>
        <v>0</v>
      </c>
      <c r="L22" s="25">
        <f>'Calendar 2004'!L22+'Calendar 2003'!L22</f>
        <v>10</v>
      </c>
      <c r="M22" s="25">
        <f t="shared" si="2"/>
        <v>4762</v>
      </c>
      <c r="N22" s="25">
        <f t="shared" si="0"/>
        <v>0</v>
      </c>
      <c r="O22" s="25">
        <f t="shared" si="1"/>
        <v>18</v>
      </c>
    </row>
    <row r="23" spans="1:15" ht="12.75">
      <c r="A23" s="25" t="str">
        <f>'Calendar 2004'!A23</f>
        <v>AC</v>
      </c>
      <c r="B23" s="25" t="str">
        <f>'Calendar 2004'!B23</f>
        <v>LE</v>
      </c>
      <c r="C23" s="25" t="str">
        <f>'Calendar 2004'!C23</f>
        <v>Institute of Aviation         </v>
      </c>
      <c r="D23" s="25">
        <f>'Calendar 2004'!D23+'Calendar 2003'!D23</f>
        <v>3916</v>
      </c>
      <c r="E23" s="25">
        <f>'Calendar 2004'!E23+'Calendar 2003'!E23</f>
        <v>0</v>
      </c>
      <c r="F23" s="25">
        <f>'Calendar 2004'!F23+'Calendar 2003'!F23</f>
        <v>179</v>
      </c>
      <c r="G23" s="25">
        <f>'Calendar 2004'!G23+'Calendar 2003'!G23</f>
        <v>615.9</v>
      </c>
      <c r="H23" s="25">
        <f>'Calendar 2004'!H23+'Calendar 2003'!H23</f>
        <v>0</v>
      </c>
      <c r="I23" s="25">
        <f>'Calendar 2004'!I23+'Calendar 2003'!I23</f>
        <v>44</v>
      </c>
      <c r="J23" s="25">
        <f>'Calendar 2004'!J23+'Calendar 2003'!J23</f>
        <v>2284.6</v>
      </c>
      <c r="K23" s="25">
        <f>'Calendar 2004'!K23+'Calendar 2003'!K23</f>
        <v>2</v>
      </c>
      <c r="L23" s="25">
        <f>'Calendar 2004'!L23+'Calendar 2003'!L23</f>
        <v>205.2</v>
      </c>
      <c r="M23" s="25">
        <f t="shared" si="2"/>
        <v>6816.5</v>
      </c>
      <c r="N23" s="25">
        <f t="shared" si="0"/>
        <v>2</v>
      </c>
      <c r="O23" s="25">
        <f t="shared" si="1"/>
        <v>428.2</v>
      </c>
    </row>
    <row r="24" spans="1:15" ht="12.75">
      <c r="A24" s="25" t="str">
        <f>'Calendar 2004'!A24</f>
        <v>AC</v>
      </c>
      <c r="B24" s="25" t="str">
        <f>'Calendar 2004'!B24</f>
        <v>LG</v>
      </c>
      <c r="C24" s="25" t="str">
        <f>'Calendar 2004'!C24</f>
        <v>Labor &amp; Industrial Relations  </v>
      </c>
      <c r="D24" s="25">
        <f>'Calendar 2004'!D24+'Calendar 2003'!D24</f>
        <v>57</v>
      </c>
      <c r="E24" s="25">
        <f>'Calendar 2004'!E24+'Calendar 2003'!E24</f>
        <v>55</v>
      </c>
      <c r="F24" s="25">
        <f>'Calendar 2004'!F24+'Calendar 2003'!F24</f>
        <v>3856</v>
      </c>
      <c r="G24" s="25">
        <f>'Calendar 2004'!G24+'Calendar 2003'!G24</f>
        <v>4</v>
      </c>
      <c r="H24" s="25">
        <f>'Calendar 2004'!H24+'Calendar 2003'!H24</f>
        <v>0</v>
      </c>
      <c r="I24" s="25">
        <f>'Calendar 2004'!I24+'Calendar 2003'!I24</f>
        <v>17</v>
      </c>
      <c r="J24" s="25">
        <f>'Calendar 2004'!J24+'Calendar 2003'!J24</f>
        <v>12</v>
      </c>
      <c r="K24" s="25">
        <f>'Calendar 2004'!K24+'Calendar 2003'!K24</f>
        <v>152</v>
      </c>
      <c r="L24" s="25">
        <f>'Calendar 2004'!L24+'Calendar 2003'!L24</f>
        <v>4636</v>
      </c>
      <c r="M24" s="25">
        <f t="shared" si="2"/>
        <v>73</v>
      </c>
      <c r="N24" s="25">
        <f t="shared" si="0"/>
        <v>207</v>
      </c>
      <c r="O24" s="25">
        <f t="shared" si="1"/>
        <v>8509</v>
      </c>
    </row>
    <row r="25" spans="1:15" ht="12.75">
      <c r="A25" s="25" t="str">
        <f>'Calendar 2004'!A25</f>
        <v>AC</v>
      </c>
      <c r="B25" s="25" t="str">
        <f>'Calendar 2004'!B25</f>
        <v>LL</v>
      </c>
      <c r="C25" s="25" t="str">
        <f>'Calendar 2004'!C25</f>
        <v>School of Social Work         </v>
      </c>
      <c r="D25" s="25">
        <f>'Calendar 2004'!D25+'Calendar 2003'!D25</f>
        <v>1254</v>
      </c>
      <c r="E25" s="25">
        <f>'Calendar 2004'!E25+'Calendar 2003'!E25</f>
        <v>72</v>
      </c>
      <c r="F25" s="25">
        <f>'Calendar 2004'!F25+'Calendar 2003'!F25</f>
        <v>5826</v>
      </c>
      <c r="G25" s="25">
        <f>'Calendar 2004'!G25+'Calendar 2003'!G25</f>
        <v>18</v>
      </c>
      <c r="H25" s="25">
        <f>'Calendar 2004'!H25+'Calendar 2003'!H25</f>
        <v>0</v>
      </c>
      <c r="I25" s="25">
        <f>'Calendar 2004'!I25+'Calendar 2003'!I25</f>
        <v>3570</v>
      </c>
      <c r="J25" s="25">
        <f>'Calendar 2004'!J25+'Calendar 2003'!J25</f>
        <v>1061</v>
      </c>
      <c r="K25" s="25">
        <f>'Calendar 2004'!K25+'Calendar 2003'!K25</f>
        <v>3</v>
      </c>
      <c r="L25" s="25">
        <f>'Calendar 2004'!L25+'Calendar 2003'!L25</f>
        <v>7333.8</v>
      </c>
      <c r="M25" s="25">
        <f t="shared" si="2"/>
        <v>2333</v>
      </c>
      <c r="N25" s="25">
        <f t="shared" si="0"/>
        <v>75</v>
      </c>
      <c r="O25" s="25">
        <f t="shared" si="1"/>
        <v>16729.8</v>
      </c>
    </row>
    <row r="26" spans="1:15" ht="12.75">
      <c r="A26" s="25" t="str">
        <f>'Calendar 2004'!A26</f>
        <v>AC</v>
      </c>
      <c r="B26" s="25" t="str">
        <f>'Calendar 2004'!B26</f>
        <v>LP</v>
      </c>
      <c r="C26" s="25" t="str">
        <f>'Calendar 2004'!C26</f>
        <v>Library &amp; Information Sci     </v>
      </c>
      <c r="D26" s="25">
        <f>'Calendar 2004'!D26+'Calendar 2003'!D26</f>
        <v>833</v>
      </c>
      <c r="E26" s="25">
        <f>'Calendar 2004'!E26+'Calendar 2003'!E26</f>
        <v>4</v>
      </c>
      <c r="F26" s="25">
        <f>'Calendar 2004'!F26+'Calendar 2003'!F26</f>
        <v>5643</v>
      </c>
      <c r="G26" s="25">
        <f>'Calendar 2004'!G26+'Calendar 2003'!G26</f>
        <v>12</v>
      </c>
      <c r="H26" s="25">
        <f>'Calendar 2004'!H26+'Calendar 2003'!H26</f>
        <v>0</v>
      </c>
      <c r="I26" s="25">
        <f>'Calendar 2004'!I26+'Calendar 2003'!I26</f>
        <v>1989</v>
      </c>
      <c r="J26" s="25">
        <f>'Calendar 2004'!J26+'Calendar 2003'!J26</f>
        <v>537</v>
      </c>
      <c r="K26" s="25">
        <f>'Calendar 2004'!K26+'Calendar 2003'!K26</f>
        <v>0</v>
      </c>
      <c r="L26" s="25">
        <f>'Calendar 2004'!L26+'Calendar 2003'!L26</f>
        <v>5703.1</v>
      </c>
      <c r="M26" s="25">
        <f t="shared" si="2"/>
        <v>1382</v>
      </c>
      <c r="N26" s="25">
        <f t="shared" si="0"/>
        <v>4</v>
      </c>
      <c r="O26" s="25">
        <f t="shared" si="1"/>
        <v>13335.1</v>
      </c>
    </row>
    <row r="27" spans="1:15" ht="12.75">
      <c r="A27" s="25"/>
      <c r="B27" s="25"/>
      <c r="C27" s="59" t="s">
        <v>42</v>
      </c>
      <c r="D27" s="25">
        <f aca="true" t="shared" si="3" ref="D27:O27">SUM(D11:D26)</f>
        <v>812633.1</v>
      </c>
      <c r="E27" s="25">
        <f t="shared" si="3"/>
        <v>37711</v>
      </c>
      <c r="F27" s="25">
        <f t="shared" si="3"/>
        <v>222462.80000000002</v>
      </c>
      <c r="G27" s="25">
        <f t="shared" si="3"/>
        <v>59605.9</v>
      </c>
      <c r="H27" s="25">
        <f t="shared" si="3"/>
        <v>3330.4</v>
      </c>
      <c r="I27" s="25">
        <f t="shared" si="3"/>
        <v>50206</v>
      </c>
      <c r="J27" s="25">
        <f t="shared" si="3"/>
        <v>866683.7000000001</v>
      </c>
      <c r="K27" s="25">
        <f t="shared" si="3"/>
        <v>39006</v>
      </c>
      <c r="L27" s="25">
        <f t="shared" si="3"/>
        <v>234544.50000000003</v>
      </c>
      <c r="M27" s="25">
        <f t="shared" si="3"/>
        <v>1738922.7000000002</v>
      </c>
      <c r="N27" s="25">
        <f t="shared" si="3"/>
        <v>80047.4</v>
      </c>
      <c r="O27" s="25">
        <f t="shared" si="3"/>
        <v>507213.3</v>
      </c>
    </row>
    <row r="30" ht="12.75">
      <c r="A30" s="5" t="s">
        <v>71</v>
      </c>
    </row>
    <row r="31" ht="12.75">
      <c r="A31" s="5" t="s">
        <v>85</v>
      </c>
    </row>
    <row r="32" spans="1:15" ht="12.75" customHeight="1">
      <c r="A32" s="96" t="s">
        <v>47</v>
      </c>
      <c r="B32" s="97"/>
      <c r="C32" s="98"/>
      <c r="D32" s="127" t="str">
        <f>D9</f>
        <v>Spring 2004 and Spring 2003</v>
      </c>
      <c r="E32" s="128"/>
      <c r="F32" s="129"/>
      <c r="G32" s="127" t="str">
        <f>G9</f>
        <v>Summer 1 &amp; 2 2004 and Summer 1 &amp; 2 2003</v>
      </c>
      <c r="H32" s="128"/>
      <c r="I32" s="129"/>
      <c r="J32" s="127" t="str">
        <f>J9</f>
        <v>Fall 2004 and Fall 2003</v>
      </c>
      <c r="K32" s="128"/>
      <c r="L32" s="129"/>
      <c r="M32" s="127" t="str">
        <f>M9</f>
        <v>Two-Year Total</v>
      </c>
      <c r="N32" s="128"/>
      <c r="O32" s="129"/>
    </row>
    <row r="33" spans="1:15" ht="12.75">
      <c r="A33" s="109"/>
      <c r="B33" s="110"/>
      <c r="C33" s="111"/>
      <c r="D33" s="130"/>
      <c r="E33" s="131"/>
      <c r="F33" s="132"/>
      <c r="G33" s="130"/>
      <c r="H33" s="131"/>
      <c r="I33" s="132"/>
      <c r="J33" s="130"/>
      <c r="K33" s="131"/>
      <c r="L33" s="132"/>
      <c r="M33" s="130"/>
      <c r="N33" s="131"/>
      <c r="O33" s="132"/>
    </row>
    <row r="34" spans="1:15" ht="12.75">
      <c r="A34" s="109"/>
      <c r="B34" s="110"/>
      <c r="C34" s="111"/>
      <c r="D34" s="49" t="s">
        <v>6</v>
      </c>
      <c r="E34" s="48" t="s">
        <v>7</v>
      </c>
      <c r="F34" s="50" t="s">
        <v>8</v>
      </c>
      <c r="G34" s="18" t="s">
        <v>6</v>
      </c>
      <c r="H34" s="17" t="s">
        <v>7</v>
      </c>
      <c r="I34" s="19" t="s">
        <v>8</v>
      </c>
      <c r="J34" s="18" t="s">
        <v>6</v>
      </c>
      <c r="K34" s="17" t="s">
        <v>7</v>
      </c>
      <c r="L34" s="19" t="s">
        <v>8</v>
      </c>
      <c r="M34" s="17" t="s">
        <v>6</v>
      </c>
      <c r="N34" s="17" t="s">
        <v>7</v>
      </c>
      <c r="O34" s="19" t="s">
        <v>8</v>
      </c>
    </row>
    <row r="35" spans="1:16" ht="12.75">
      <c r="A35" s="63" t="str">
        <f>'Calendar 2004'!A11</f>
        <v>AC</v>
      </c>
      <c r="B35" s="63" t="str">
        <f>'Calendar 2004'!B11</f>
        <v>KL</v>
      </c>
      <c r="C35" s="63" t="str">
        <f>'Calendar 2004'!C11</f>
        <v>College of ACES               </v>
      </c>
      <c r="D35" s="58">
        <f>'Calendar 2004'!D51+'Calendar 2003'!D51</f>
        <v>85</v>
      </c>
      <c r="E35" s="58">
        <f>'Calendar 2004'!E51+'Calendar 2003'!E51</f>
        <v>0</v>
      </c>
      <c r="F35" s="58">
        <f>'Calendar 2004'!F51+'Calendar 2003'!F51</f>
        <v>900</v>
      </c>
      <c r="G35" s="58">
        <f>'Calendar 2004'!G51+'Calendar 2003'!G51</f>
        <v>0</v>
      </c>
      <c r="H35" s="58">
        <f>'Calendar 2004'!H51+'Calendar 2003'!H51</f>
        <v>0</v>
      </c>
      <c r="I35" s="58">
        <f>'Calendar 2004'!I51+'Calendar 2003'!I51</f>
        <v>316</v>
      </c>
      <c r="J35" s="58">
        <f>'Calendar 2004'!J51+'Calendar 2003'!J51</f>
        <v>37</v>
      </c>
      <c r="K35" s="58">
        <f>'Calendar 2004'!K51+'Calendar 2003'!K51</f>
        <v>0</v>
      </c>
      <c r="L35" s="58">
        <f>'Calendar 2004'!L51+'Calendar 2003'!L51</f>
        <v>930</v>
      </c>
      <c r="M35" s="58">
        <f>'Calendar 2004'!M51+'Calendar 2003'!M51</f>
        <v>54</v>
      </c>
      <c r="N35" s="58">
        <f>'Calendar 2004'!N51+'Calendar 2003'!N51</f>
        <v>0</v>
      </c>
      <c r="O35" s="58">
        <f>'Calendar 2004'!O51+'Calendar 2003'!O51</f>
        <v>0</v>
      </c>
      <c r="P35" s="57"/>
    </row>
    <row r="36" spans="1:16" ht="12.75">
      <c r="A36" s="63" t="str">
        <f>'Calendar 2004'!A12</f>
        <v>AC</v>
      </c>
      <c r="B36" s="63" t="str">
        <f>'Calendar 2004'!B12</f>
        <v>KM</v>
      </c>
      <c r="C36" s="63" t="str">
        <f>'Calendar 2004'!C12</f>
        <v>College of Business           </v>
      </c>
      <c r="D36" s="58">
        <f>'Calendar 2004'!D52+'Calendar 2003'!D52</f>
        <v>6</v>
      </c>
      <c r="E36" s="58">
        <f>'Calendar 2004'!E52+'Calendar 2003'!E52</f>
        <v>0</v>
      </c>
      <c r="F36" s="58">
        <f>'Calendar 2004'!F52+'Calendar 2003'!F52</f>
        <v>-144</v>
      </c>
      <c r="G36" s="58">
        <f>'Calendar 2004'!G52+'Calendar 2003'!G52</f>
        <v>0</v>
      </c>
      <c r="H36" s="58">
        <f>'Calendar 2004'!H52+'Calendar 2003'!H52</f>
        <v>0</v>
      </c>
      <c r="I36" s="58">
        <f>'Calendar 2004'!I52+'Calendar 2003'!I52</f>
        <v>192</v>
      </c>
      <c r="J36" s="58">
        <f>'Calendar 2004'!J52+'Calendar 2003'!J52</f>
        <v>0</v>
      </c>
      <c r="K36" s="58">
        <f>'Calendar 2004'!K52+'Calendar 2003'!K52</f>
        <v>0</v>
      </c>
      <c r="L36" s="58">
        <f>'Calendar 2004'!L52+'Calendar 2003'!L52</f>
        <v>20</v>
      </c>
      <c r="M36" s="58">
        <f>'Calendar 2004'!M52+'Calendar 2003'!M52</f>
        <v>249</v>
      </c>
      <c r="N36" s="58">
        <f>'Calendar 2004'!N52+'Calendar 2003'!N52</f>
        <v>0</v>
      </c>
      <c r="O36" s="58">
        <f>'Calendar 2004'!O52+'Calendar 2003'!O52</f>
        <v>0</v>
      </c>
      <c r="P36" s="57"/>
    </row>
    <row r="37" spans="1:16" ht="12.75">
      <c r="A37" s="63" t="str">
        <f>'Calendar 2004'!A13</f>
        <v>AC</v>
      </c>
      <c r="B37" s="63" t="str">
        <f>'Calendar 2004'!B13</f>
        <v>KN</v>
      </c>
      <c r="C37" s="63" t="str">
        <f>'Calendar 2004'!C13</f>
        <v>College of Education          </v>
      </c>
      <c r="D37" s="58">
        <f>'Calendar 2004'!D53+'Calendar 2003'!D53</f>
        <v>10</v>
      </c>
      <c r="E37" s="58">
        <f>'Calendar 2004'!E53+'Calendar 2003'!E53</f>
        <v>0</v>
      </c>
      <c r="F37" s="58">
        <f>'Calendar 2004'!F53+'Calendar 2003'!F53</f>
        <v>3002</v>
      </c>
      <c r="G37" s="58">
        <f>'Calendar 2004'!G53+'Calendar 2003'!G53</f>
        <v>7</v>
      </c>
      <c r="H37" s="58">
        <f>'Calendar 2004'!H53+'Calendar 2003'!H53</f>
        <v>0</v>
      </c>
      <c r="I37" s="58">
        <f>'Calendar 2004'!I53+'Calendar 2003'!I53</f>
        <v>2814</v>
      </c>
      <c r="J37" s="58">
        <f>'Calendar 2004'!J53+'Calendar 2003'!J53</f>
        <v>4</v>
      </c>
      <c r="K37" s="58">
        <f>'Calendar 2004'!K53+'Calendar 2003'!K53</f>
        <v>0</v>
      </c>
      <c r="L37" s="58">
        <f>'Calendar 2004'!L53+'Calendar 2003'!L53</f>
        <v>2418</v>
      </c>
      <c r="M37" s="58">
        <f>'Calendar 2004'!M53+'Calendar 2003'!M53</f>
        <v>64</v>
      </c>
      <c r="N37" s="58">
        <f>'Calendar 2004'!N53+'Calendar 2003'!N53</f>
        <v>0</v>
      </c>
      <c r="O37" s="58">
        <f>'Calendar 2004'!O53+'Calendar 2003'!O53</f>
        <v>0</v>
      </c>
      <c r="P37" s="57"/>
    </row>
    <row r="38" spans="1:16" ht="12.75">
      <c r="A38" s="63" t="str">
        <f>'Calendar 2004'!A14</f>
        <v>AC</v>
      </c>
      <c r="B38" s="63" t="str">
        <f>'Calendar 2004'!B14</f>
        <v>KP</v>
      </c>
      <c r="C38" s="63" t="str">
        <f>'Calendar 2004'!C14</f>
        <v>College of Engineering        </v>
      </c>
      <c r="D38" s="58">
        <f>'Calendar 2004'!D54+'Calendar 2003'!D54</f>
        <v>63</v>
      </c>
      <c r="E38" s="58">
        <f>'Calendar 2004'!E54+'Calendar 2003'!E54</f>
        <v>0</v>
      </c>
      <c r="F38" s="58">
        <f>'Calendar 2004'!F54+'Calendar 2003'!F54</f>
        <v>1586</v>
      </c>
      <c r="G38" s="58">
        <f>'Calendar 2004'!G54+'Calendar 2003'!G54</f>
        <v>14</v>
      </c>
      <c r="H38" s="58">
        <f>'Calendar 2004'!H54+'Calendar 2003'!H54</f>
        <v>0</v>
      </c>
      <c r="I38" s="58">
        <f>'Calendar 2004'!I54+'Calendar 2003'!I54</f>
        <v>451</v>
      </c>
      <c r="J38" s="58">
        <f>'Calendar 2004'!J54+'Calendar 2003'!J54</f>
        <v>24</v>
      </c>
      <c r="K38" s="58">
        <f>'Calendar 2004'!K54+'Calendar 2003'!K54</f>
        <v>0</v>
      </c>
      <c r="L38" s="58">
        <f>'Calendar 2004'!L54+'Calendar 2003'!L54</f>
        <v>1564</v>
      </c>
      <c r="M38" s="58">
        <f>'Calendar 2004'!M54+'Calendar 2003'!M54</f>
        <v>12</v>
      </c>
      <c r="N38" s="58">
        <f>'Calendar 2004'!N54+'Calendar 2003'!N54</f>
        <v>0</v>
      </c>
      <c r="O38" s="58">
        <f>'Calendar 2004'!O54+'Calendar 2003'!O54</f>
        <v>0</v>
      </c>
      <c r="P38" s="57"/>
    </row>
    <row r="39" spans="1:16" ht="12.75">
      <c r="A39" s="63" t="str">
        <f>'Calendar 2004'!A15</f>
        <v>AC</v>
      </c>
      <c r="B39" s="63" t="str">
        <f>'Calendar 2004'!B15</f>
        <v>KR</v>
      </c>
      <c r="C39" s="63" t="str">
        <f>'Calendar 2004'!C15</f>
        <v>Fine &amp; Applied Arts           </v>
      </c>
      <c r="D39" s="58">
        <f>'Calendar 2004'!D55+'Calendar 2003'!D55</f>
        <v>2</v>
      </c>
      <c r="E39" s="58">
        <f>'Calendar 2004'!E55+'Calendar 2003'!E55</f>
        <v>0</v>
      </c>
      <c r="F39" s="58">
        <f>'Calendar 2004'!F55+'Calendar 2003'!F55</f>
        <v>114</v>
      </c>
      <c r="G39" s="58">
        <f>'Calendar 2004'!G55+'Calendar 2003'!G55</f>
        <v>0</v>
      </c>
      <c r="H39" s="58">
        <f>'Calendar 2004'!H55+'Calendar 2003'!H55</f>
        <v>0</v>
      </c>
      <c r="I39" s="58">
        <f>'Calendar 2004'!I55+'Calendar 2003'!I55</f>
        <v>142</v>
      </c>
      <c r="J39" s="58">
        <f>'Calendar 2004'!J55+'Calendar 2003'!J55</f>
        <v>7</v>
      </c>
      <c r="K39" s="58">
        <f>'Calendar 2004'!K55+'Calendar 2003'!K55</f>
        <v>0</v>
      </c>
      <c r="L39" s="58">
        <f>'Calendar 2004'!L55+'Calendar 2003'!L55</f>
        <v>59</v>
      </c>
      <c r="M39" s="58">
        <f>'Calendar 2004'!M55+'Calendar 2003'!M55</f>
        <v>62</v>
      </c>
      <c r="N39" s="58">
        <f>'Calendar 2004'!N55+'Calendar 2003'!N55</f>
        <v>0</v>
      </c>
      <c r="O39" s="58">
        <f>'Calendar 2004'!O55+'Calendar 2003'!O55</f>
        <v>0</v>
      </c>
      <c r="P39" s="57"/>
    </row>
    <row r="40" spans="1:16" ht="12.75">
      <c r="A40" s="63" t="str">
        <f>'Calendar 2004'!A16</f>
        <v>AC</v>
      </c>
      <c r="B40" s="63" t="str">
        <f>'Calendar 2004'!B16</f>
        <v>KT</v>
      </c>
      <c r="C40" s="63" t="str">
        <f>'Calendar 2004'!C16</f>
        <v>Communications                </v>
      </c>
      <c r="D40" s="58">
        <f>'Calendar 2004'!D56+'Calendar 2003'!D56</f>
        <v>0</v>
      </c>
      <c r="E40" s="58">
        <f>'Calendar 2004'!E56+'Calendar 2003'!E56</f>
        <v>0</v>
      </c>
      <c r="F40" s="58">
        <f>'Calendar 2004'!F56+'Calendar 2003'!F56</f>
        <v>2</v>
      </c>
      <c r="G40" s="58">
        <f>'Calendar 2004'!G56+'Calendar 2003'!G56</f>
        <v>0</v>
      </c>
      <c r="H40" s="58">
        <f>'Calendar 2004'!H56+'Calendar 2003'!H56</f>
        <v>0</v>
      </c>
      <c r="I40" s="58">
        <f>'Calendar 2004'!I56+'Calendar 2003'!I56</f>
        <v>0</v>
      </c>
      <c r="J40" s="58">
        <f>'Calendar 2004'!J56+'Calendar 2003'!J56</f>
        <v>0</v>
      </c>
      <c r="K40" s="58">
        <f>'Calendar 2004'!K56+'Calendar 2003'!K56</f>
        <v>0</v>
      </c>
      <c r="L40" s="58">
        <f>'Calendar 2004'!L56+'Calendar 2003'!L56</f>
        <v>0</v>
      </c>
      <c r="M40" s="58">
        <f>'Calendar 2004'!M56+'Calendar 2003'!M56</f>
        <v>0</v>
      </c>
      <c r="N40" s="58">
        <f>'Calendar 2004'!N56+'Calendar 2003'!N56</f>
        <v>0</v>
      </c>
      <c r="O40" s="58">
        <f>'Calendar 2004'!O56+'Calendar 2003'!O56</f>
        <v>0</v>
      </c>
      <c r="P40" s="57"/>
    </row>
    <row r="41" spans="1:16" ht="12.75">
      <c r="A41" s="63" t="str">
        <f>'Calendar 2004'!A17</f>
        <v>AC</v>
      </c>
      <c r="B41" s="63" t="str">
        <f>'Calendar 2004'!B17</f>
        <v>KU</v>
      </c>
      <c r="C41" s="63" t="str">
        <f>'Calendar 2004'!C17</f>
        <v>College of Law                </v>
      </c>
      <c r="D41" s="58">
        <f>'Calendar 2004'!D57+'Calendar 2003'!D57</f>
        <v>0</v>
      </c>
      <c r="E41" s="58">
        <f>'Calendar 2004'!E57+'Calendar 2003'!E57</f>
        <v>0</v>
      </c>
      <c r="F41" s="58">
        <f>'Calendar 2004'!F57+'Calendar 2003'!F57</f>
        <v>27</v>
      </c>
      <c r="G41" s="58">
        <f>'Calendar 2004'!G57+'Calendar 2003'!G57</f>
        <v>0</v>
      </c>
      <c r="H41" s="58">
        <f>'Calendar 2004'!H57+'Calendar 2003'!H57</f>
        <v>44</v>
      </c>
      <c r="I41" s="58">
        <f>'Calendar 2004'!I57+'Calendar 2003'!I57</f>
        <v>156</v>
      </c>
      <c r="J41" s="58">
        <f>'Calendar 2004'!J57+'Calendar 2003'!J57</f>
        <v>0</v>
      </c>
      <c r="K41" s="58">
        <f>'Calendar 2004'!K57+'Calendar 2003'!K57</f>
        <v>0</v>
      </c>
      <c r="L41" s="58">
        <f>'Calendar 2004'!L57+'Calendar 2003'!L57</f>
        <v>18</v>
      </c>
      <c r="M41" s="58">
        <f>'Calendar 2004'!M57+'Calendar 2003'!M57</f>
        <v>0</v>
      </c>
      <c r="N41" s="58">
        <f>'Calendar 2004'!N57+'Calendar 2003'!N57</f>
        <v>0</v>
      </c>
      <c r="O41" s="58">
        <f>'Calendar 2004'!O57+'Calendar 2003'!O57</f>
        <v>0</v>
      </c>
      <c r="P41" s="57"/>
    </row>
    <row r="42" spans="1:16" ht="12.75">
      <c r="A42" s="63" t="str">
        <f>'Calendar 2004'!A18</f>
        <v>AC</v>
      </c>
      <c r="B42" s="63" t="str">
        <f>'Calendar 2004'!B18</f>
        <v>KV</v>
      </c>
      <c r="C42" s="63" t="str">
        <f>'Calendar 2004'!C18</f>
        <v>Liberal Arts &amp; Sciences       </v>
      </c>
      <c r="D42" s="58">
        <f>'Calendar 2004'!D58+'Calendar 2003'!D58</f>
        <v>428</v>
      </c>
      <c r="E42" s="58">
        <f>'Calendar 2004'!E58+'Calendar 2003'!E58</f>
        <v>0</v>
      </c>
      <c r="F42" s="58">
        <f>'Calendar 2004'!F58+'Calendar 2003'!F58</f>
        <v>466</v>
      </c>
      <c r="G42" s="58">
        <f>'Calendar 2004'!G58+'Calendar 2003'!G58</f>
        <v>522</v>
      </c>
      <c r="H42" s="58">
        <f>'Calendar 2004'!H58+'Calendar 2003'!H58</f>
        <v>0</v>
      </c>
      <c r="I42" s="58">
        <f>'Calendar 2004'!I58+'Calendar 2003'!I58</f>
        <v>239</v>
      </c>
      <c r="J42" s="58">
        <f>'Calendar 2004'!J58+'Calendar 2003'!J58</f>
        <v>426</v>
      </c>
      <c r="K42" s="58">
        <f>'Calendar 2004'!K58+'Calendar 2003'!K58</f>
        <v>0</v>
      </c>
      <c r="L42" s="58">
        <f>'Calendar 2004'!L58+'Calendar 2003'!L58</f>
        <v>180</v>
      </c>
      <c r="M42" s="58">
        <f>'Calendar 2004'!M58+'Calendar 2003'!M58</f>
        <v>4111</v>
      </c>
      <c r="N42" s="58">
        <f>'Calendar 2004'!N58+'Calendar 2003'!N58</f>
        <v>0</v>
      </c>
      <c r="O42" s="58">
        <f>'Calendar 2004'!O58+'Calendar 2003'!O58</f>
        <v>0</v>
      </c>
      <c r="P42" s="57"/>
    </row>
    <row r="43" spans="1:16" ht="12.75">
      <c r="A43" s="63" t="str">
        <f>'Calendar 2004'!A19</f>
        <v>AC</v>
      </c>
      <c r="B43" s="63" t="str">
        <f>'Calendar 2004'!B19</f>
        <v>KY</v>
      </c>
      <c r="C43" s="63" t="str">
        <f>'Calendar 2004'!C19</f>
        <v>Applied Life Studies          </v>
      </c>
      <c r="D43" s="58">
        <f>'Calendar 2004'!D59+'Calendar 2003'!D59</f>
        <v>0</v>
      </c>
      <c r="E43" s="58">
        <f>'Calendar 2004'!E59+'Calendar 2003'!E59</f>
        <v>0</v>
      </c>
      <c r="F43" s="58">
        <f>'Calendar 2004'!F59+'Calendar 2003'!F59</f>
        <v>8</v>
      </c>
      <c r="G43" s="58">
        <f>'Calendar 2004'!G59+'Calendar 2003'!G59</f>
        <v>42</v>
      </c>
      <c r="H43" s="58">
        <f>'Calendar 2004'!H59+'Calendar 2003'!H59</f>
        <v>0</v>
      </c>
      <c r="I43" s="58">
        <f>'Calendar 2004'!I59+'Calendar 2003'!I59</f>
        <v>0</v>
      </c>
      <c r="J43" s="58">
        <f>'Calendar 2004'!J59+'Calendar 2003'!J59</f>
        <v>1</v>
      </c>
      <c r="K43" s="58">
        <f>'Calendar 2004'!K59+'Calendar 2003'!K59</f>
        <v>0</v>
      </c>
      <c r="L43" s="58">
        <f>'Calendar 2004'!L59+'Calendar 2003'!L59</f>
        <v>1</v>
      </c>
      <c r="M43" s="58">
        <f>'Calendar 2004'!M59+'Calendar 2003'!M59</f>
        <v>0</v>
      </c>
      <c r="N43" s="58">
        <f>'Calendar 2004'!N59+'Calendar 2003'!N59</f>
        <v>0</v>
      </c>
      <c r="O43" s="58">
        <f>'Calendar 2004'!O59+'Calendar 2003'!O59</f>
        <v>0</v>
      </c>
      <c r="P43" s="57"/>
    </row>
    <row r="44" spans="1:16" ht="12.75">
      <c r="A44" s="63" t="str">
        <f>'Calendar 2004'!A20</f>
        <v>AC</v>
      </c>
      <c r="B44" s="63" t="str">
        <f>'Calendar 2004'!B20</f>
        <v>LB</v>
      </c>
      <c r="C44" s="63" t="str">
        <f>'Calendar 2004'!C20</f>
        <v>Medicine at Urbana-Champaign  </v>
      </c>
      <c r="D44" s="58">
        <f>'Calendar 2004'!D60+'Calendar 2003'!D60</f>
        <v>0</v>
      </c>
      <c r="E44" s="58">
        <f>'Calendar 2004'!E60+'Calendar 2003'!E60</f>
        <v>0</v>
      </c>
      <c r="F44" s="58">
        <f>'Calendar 2004'!F60+'Calendar 2003'!F60</f>
        <v>0</v>
      </c>
      <c r="G44" s="58">
        <f>'Calendar 2004'!G60+'Calendar 2003'!G60</f>
        <v>0</v>
      </c>
      <c r="H44" s="58">
        <f>'Calendar 2004'!H60+'Calendar 2003'!H60</f>
        <v>0</v>
      </c>
      <c r="I44" s="58">
        <f>'Calendar 2004'!I60+'Calendar 2003'!I60</f>
        <v>0</v>
      </c>
      <c r="J44" s="58">
        <f>'Calendar 2004'!J60+'Calendar 2003'!J60</f>
        <v>0</v>
      </c>
      <c r="K44" s="58">
        <f>'Calendar 2004'!K60+'Calendar 2003'!K60</f>
        <v>0</v>
      </c>
      <c r="L44" s="58">
        <f>'Calendar 2004'!L60+'Calendar 2003'!L60</f>
        <v>0</v>
      </c>
      <c r="M44" s="58">
        <f>'Calendar 2004'!M60+'Calendar 2003'!M60</f>
        <v>0</v>
      </c>
      <c r="N44" s="58">
        <f>'Calendar 2004'!N60+'Calendar 2003'!N60</f>
        <v>0</v>
      </c>
      <c r="O44" s="58">
        <f>'Calendar 2004'!O60+'Calendar 2003'!O60</f>
        <v>0</v>
      </c>
      <c r="P44" s="57"/>
    </row>
    <row r="45" spans="1:16" ht="12.75">
      <c r="A45" s="63" t="str">
        <f>'Calendar 2004'!A21</f>
        <v>AC</v>
      </c>
      <c r="B45" s="63" t="str">
        <f>'Calendar 2004'!B21</f>
        <v>LC</v>
      </c>
      <c r="C45" s="63" t="str">
        <f>'Calendar 2004'!C21</f>
        <v>Veterinary Medicine           </v>
      </c>
      <c r="D45" s="58">
        <f>'Calendar 2004'!D61+'Calendar 2003'!D61</f>
        <v>0</v>
      </c>
      <c r="E45" s="58">
        <f>'Calendar 2004'!E61+'Calendar 2003'!E61</f>
        <v>0</v>
      </c>
      <c r="F45" s="58">
        <f>'Calendar 2004'!F61+'Calendar 2003'!F61</f>
        <v>0</v>
      </c>
      <c r="G45" s="58">
        <f>'Calendar 2004'!G61+'Calendar 2003'!G61</f>
        <v>0</v>
      </c>
      <c r="H45" s="58">
        <f>'Calendar 2004'!H61+'Calendar 2003'!H61</f>
        <v>0</v>
      </c>
      <c r="I45" s="58">
        <f>'Calendar 2004'!I61+'Calendar 2003'!I61</f>
        <v>0</v>
      </c>
      <c r="J45" s="58">
        <f>'Calendar 2004'!J61+'Calendar 2003'!J61</f>
        <v>0</v>
      </c>
      <c r="K45" s="58">
        <f>'Calendar 2004'!K61+'Calendar 2003'!K61</f>
        <v>0</v>
      </c>
      <c r="L45" s="58">
        <f>'Calendar 2004'!L61+'Calendar 2003'!L61</f>
        <v>0</v>
      </c>
      <c r="M45" s="58">
        <f>'Calendar 2004'!M61+'Calendar 2003'!M61</f>
        <v>0</v>
      </c>
      <c r="N45" s="58">
        <f>'Calendar 2004'!N61+'Calendar 2003'!N61</f>
        <v>0</v>
      </c>
      <c r="O45" s="58">
        <f>'Calendar 2004'!O61+'Calendar 2003'!O61</f>
        <v>0</v>
      </c>
      <c r="P45" s="57"/>
    </row>
    <row r="46" spans="1:16" ht="12.75">
      <c r="A46" s="63" t="str">
        <f>'Calendar 2004'!A22</f>
        <v>AC</v>
      </c>
      <c r="B46" s="63" t="str">
        <f>'Calendar 2004'!B22</f>
        <v>LD</v>
      </c>
      <c r="C46" s="63" t="str">
        <f>'Calendar 2004'!C22</f>
        <v>Armed Forces                  </v>
      </c>
      <c r="D46" s="58">
        <f>'Calendar 2004'!D62+'Calendar 2003'!D62</f>
        <v>0</v>
      </c>
      <c r="E46" s="58">
        <f>'Calendar 2004'!E62+'Calendar 2003'!E62</f>
        <v>0</v>
      </c>
      <c r="F46" s="58">
        <f>'Calendar 2004'!F62+'Calendar 2003'!F62</f>
        <v>0</v>
      </c>
      <c r="G46" s="58">
        <f>'Calendar 2004'!G62+'Calendar 2003'!G62</f>
        <v>0</v>
      </c>
      <c r="H46" s="58">
        <f>'Calendar 2004'!H62+'Calendar 2003'!H62</f>
        <v>0</v>
      </c>
      <c r="I46" s="58">
        <f>'Calendar 2004'!I62+'Calendar 2003'!I62</f>
        <v>0</v>
      </c>
      <c r="J46" s="58">
        <f>'Calendar 2004'!J62+'Calendar 2003'!J62</f>
        <v>0</v>
      </c>
      <c r="K46" s="58">
        <f>'Calendar 2004'!K62+'Calendar 2003'!K62</f>
        <v>0</v>
      </c>
      <c r="L46" s="58">
        <f>'Calendar 2004'!L62+'Calendar 2003'!L62</f>
        <v>0</v>
      </c>
      <c r="M46" s="58">
        <f>'Calendar 2004'!M62+'Calendar 2003'!M62</f>
        <v>0</v>
      </c>
      <c r="N46" s="58">
        <f>'Calendar 2004'!N62+'Calendar 2003'!N62</f>
        <v>0</v>
      </c>
      <c r="O46" s="58">
        <f>'Calendar 2004'!O62+'Calendar 2003'!O62</f>
        <v>0</v>
      </c>
      <c r="P46" s="57"/>
    </row>
    <row r="47" spans="1:16" ht="12.75">
      <c r="A47" s="63" t="str">
        <f>'Calendar 2004'!A23</f>
        <v>AC</v>
      </c>
      <c r="B47" s="63" t="str">
        <f>'Calendar 2004'!B23</f>
        <v>LE</v>
      </c>
      <c r="C47" s="63" t="str">
        <f>'Calendar 2004'!C23</f>
        <v>Institute of Aviation         </v>
      </c>
      <c r="D47" s="58">
        <f>'Calendar 2004'!D63+'Calendar 2003'!D63</f>
        <v>0</v>
      </c>
      <c r="E47" s="58">
        <f>'Calendar 2004'!E63+'Calendar 2003'!E63</f>
        <v>0</v>
      </c>
      <c r="F47" s="58">
        <f>'Calendar 2004'!F63+'Calendar 2003'!F63</f>
        <v>0</v>
      </c>
      <c r="G47" s="58">
        <f>'Calendar 2004'!G63+'Calendar 2003'!G63</f>
        <v>0</v>
      </c>
      <c r="H47" s="58">
        <f>'Calendar 2004'!H63+'Calendar 2003'!H63</f>
        <v>0</v>
      </c>
      <c r="I47" s="58">
        <f>'Calendar 2004'!I63+'Calendar 2003'!I63</f>
        <v>0</v>
      </c>
      <c r="J47" s="58">
        <f>'Calendar 2004'!J63+'Calendar 2003'!J63</f>
        <v>0</v>
      </c>
      <c r="K47" s="58">
        <f>'Calendar 2004'!K63+'Calendar 2003'!K63</f>
        <v>0</v>
      </c>
      <c r="L47" s="58">
        <f>'Calendar 2004'!L63+'Calendar 2003'!L63</f>
        <v>0</v>
      </c>
      <c r="M47" s="58">
        <f>'Calendar 2004'!M63+'Calendar 2003'!M63</f>
        <v>0</v>
      </c>
      <c r="N47" s="58">
        <f>'Calendar 2004'!N63+'Calendar 2003'!N63</f>
        <v>0</v>
      </c>
      <c r="O47" s="58">
        <f>'Calendar 2004'!O63+'Calendar 2003'!O63</f>
        <v>0</v>
      </c>
      <c r="P47" s="57"/>
    </row>
    <row r="48" spans="1:16" ht="12.75">
      <c r="A48" s="63" t="str">
        <f>'Calendar 2004'!A24</f>
        <v>AC</v>
      </c>
      <c r="B48" s="63" t="str">
        <f>'Calendar 2004'!B24</f>
        <v>LG</v>
      </c>
      <c r="C48" s="63" t="str">
        <f>'Calendar 2004'!C24</f>
        <v>Labor &amp; Industrial Relations  </v>
      </c>
      <c r="D48" s="58">
        <f>'Calendar 2004'!D64+'Calendar 2003'!D64</f>
        <v>0</v>
      </c>
      <c r="E48" s="58">
        <f>'Calendar 2004'!E64+'Calendar 2003'!E64</f>
        <v>0</v>
      </c>
      <c r="F48" s="58">
        <f>'Calendar 2004'!F64+'Calendar 2003'!F64</f>
        <v>36</v>
      </c>
      <c r="G48" s="58">
        <f>'Calendar 2004'!G64+'Calendar 2003'!G64</f>
        <v>0</v>
      </c>
      <c r="H48" s="58">
        <f>'Calendar 2004'!H64+'Calendar 2003'!H64</f>
        <v>0</v>
      </c>
      <c r="I48" s="58">
        <f>'Calendar 2004'!I64+'Calendar 2003'!I64</f>
        <v>0</v>
      </c>
      <c r="J48" s="58">
        <f>'Calendar 2004'!J64+'Calendar 2003'!J64</f>
        <v>0</v>
      </c>
      <c r="K48" s="58">
        <f>'Calendar 2004'!K64+'Calendar 2003'!K64</f>
        <v>0</v>
      </c>
      <c r="L48" s="58">
        <f>'Calendar 2004'!L64+'Calendar 2003'!L64</f>
        <v>20</v>
      </c>
      <c r="M48" s="58">
        <f>'Calendar 2004'!M64+'Calendar 2003'!M64</f>
        <v>0</v>
      </c>
      <c r="N48" s="58">
        <f>'Calendar 2004'!N64+'Calendar 2003'!N64</f>
        <v>0</v>
      </c>
      <c r="O48" s="58">
        <f>'Calendar 2004'!O64+'Calendar 2003'!O64</f>
        <v>0</v>
      </c>
      <c r="P48" s="57"/>
    </row>
    <row r="49" spans="1:16" ht="12.75">
      <c r="A49" s="63" t="str">
        <f>'Calendar 2004'!A25</f>
        <v>AC</v>
      </c>
      <c r="B49" s="63" t="str">
        <f>'Calendar 2004'!B25</f>
        <v>LL</v>
      </c>
      <c r="C49" s="63" t="str">
        <f>'Calendar 2004'!C25</f>
        <v>School of Social Work         </v>
      </c>
      <c r="D49" s="58">
        <f>'Calendar 2004'!D65+'Calendar 2003'!D65</f>
        <v>21</v>
      </c>
      <c r="E49" s="58">
        <f>'Calendar 2004'!E65+'Calendar 2003'!E65</f>
        <v>0</v>
      </c>
      <c r="F49" s="58">
        <f>'Calendar 2004'!F65+'Calendar 2003'!F65</f>
        <v>583</v>
      </c>
      <c r="G49" s="58">
        <f>'Calendar 2004'!G65+'Calendar 2003'!G65</f>
        <v>0</v>
      </c>
      <c r="H49" s="58">
        <f>'Calendar 2004'!H65+'Calendar 2003'!H65</f>
        <v>0</v>
      </c>
      <c r="I49" s="58">
        <f>'Calendar 2004'!I65+'Calendar 2003'!I65</f>
        <v>512</v>
      </c>
      <c r="J49" s="58">
        <f>'Calendar 2004'!J65+'Calendar 2003'!J65</f>
        <v>0</v>
      </c>
      <c r="K49" s="58">
        <f>'Calendar 2004'!K65+'Calendar 2003'!K65</f>
        <v>0</v>
      </c>
      <c r="L49" s="58">
        <f>'Calendar 2004'!L65+'Calendar 2003'!L65</f>
        <v>458</v>
      </c>
      <c r="M49" s="58">
        <f>'Calendar 2004'!M65+'Calendar 2003'!M65</f>
        <v>0</v>
      </c>
      <c r="N49" s="58">
        <f>'Calendar 2004'!N65+'Calendar 2003'!N65</f>
        <v>0</v>
      </c>
      <c r="O49" s="58">
        <f>'Calendar 2004'!O65+'Calendar 2003'!O65</f>
        <v>0</v>
      </c>
      <c r="P49" s="57"/>
    </row>
    <row r="50" spans="1:16" ht="12.75">
      <c r="A50" s="63" t="str">
        <f>'Calendar 2004'!A26</f>
        <v>AC</v>
      </c>
      <c r="B50" s="63" t="str">
        <f>'Calendar 2004'!B26</f>
        <v>LP</v>
      </c>
      <c r="C50" s="63" t="str">
        <f>'Calendar 2004'!C26</f>
        <v>Library &amp; Information Sci     </v>
      </c>
      <c r="D50" s="58">
        <f>'Calendar 2004'!D66+'Calendar 2003'!D66</f>
        <v>3</v>
      </c>
      <c r="E50" s="58">
        <f>'Calendar 2004'!E66+'Calendar 2003'!E66</f>
        <v>0</v>
      </c>
      <c r="F50" s="58">
        <f>'Calendar 2004'!F66+'Calendar 2003'!F66</f>
        <v>2524</v>
      </c>
      <c r="G50" s="58">
        <f>'Calendar 2004'!G66+'Calendar 2003'!G66</f>
        <v>4</v>
      </c>
      <c r="H50" s="58">
        <f>'Calendar 2004'!H66+'Calendar 2003'!H66</f>
        <v>0</v>
      </c>
      <c r="I50" s="58">
        <f>'Calendar 2004'!I66+'Calendar 2003'!I66</f>
        <v>1582</v>
      </c>
      <c r="J50" s="58">
        <f>'Calendar 2004'!J66+'Calendar 2003'!J66</f>
        <v>0</v>
      </c>
      <c r="K50" s="58">
        <f>'Calendar 2004'!K66+'Calendar 2003'!K66</f>
        <v>0</v>
      </c>
      <c r="L50" s="58">
        <f>'Calendar 2004'!L66+'Calendar 2003'!L66</f>
        <v>3041.9</v>
      </c>
      <c r="M50" s="58">
        <f>'Calendar 2004'!M66+'Calendar 2003'!M66</f>
        <v>0</v>
      </c>
      <c r="N50" s="58">
        <f>'Calendar 2004'!N66+'Calendar 2003'!N66</f>
        <v>0</v>
      </c>
      <c r="O50" s="58">
        <f>'Calendar 2004'!O66+'Calendar 2003'!O66</f>
        <v>0</v>
      </c>
      <c r="P50" s="57"/>
    </row>
    <row r="51" spans="1:16" ht="12.75">
      <c r="A51" s="63" t="str">
        <f>'Calendar 2004'!A27</f>
        <v>AD</v>
      </c>
      <c r="B51" s="63" t="str">
        <f>'Calendar 2004'!B27</f>
        <v>LR</v>
      </c>
      <c r="C51" s="63" t="str">
        <f>'Calendar 2004'!C27</f>
        <v>Library                       </v>
      </c>
      <c r="D51" s="58">
        <f>'Calendar 2004'!D67+'Calendar 2003'!D67</f>
        <v>0</v>
      </c>
      <c r="E51" s="58">
        <f>'Calendar 2004'!E67+'Calendar 2003'!E67</f>
        <v>0</v>
      </c>
      <c r="F51" s="58">
        <f>'Calendar 2004'!F67+'Calendar 2003'!F67</f>
        <v>0</v>
      </c>
      <c r="G51" s="58">
        <f>'Calendar 2004'!G67+'Calendar 2003'!G67</f>
        <v>0</v>
      </c>
      <c r="H51" s="58">
        <f>'Calendar 2004'!H67+'Calendar 2003'!H67</f>
        <v>0</v>
      </c>
      <c r="I51" s="58">
        <f>'Calendar 2004'!I67+'Calendar 2003'!I67</f>
        <v>0</v>
      </c>
      <c r="J51" s="58">
        <f>'Calendar 2004'!J67+'Calendar 2003'!J67</f>
        <v>0</v>
      </c>
      <c r="K51" s="58">
        <f>'Calendar 2004'!K67+'Calendar 2003'!K67</f>
        <v>0</v>
      </c>
      <c r="L51" s="58">
        <f>'Calendar 2004'!L67+'Calendar 2003'!L67</f>
        <v>46</v>
      </c>
      <c r="M51" s="58">
        <f>'Calendar 2004'!M67+'Calendar 2003'!M67</f>
        <v>0</v>
      </c>
      <c r="N51" s="58">
        <f>'Calendar 2004'!N67+'Calendar 2003'!N67</f>
        <v>0</v>
      </c>
      <c r="O51" s="58">
        <f>'Calendar 2004'!O67+'Calendar 2003'!O67</f>
        <v>0</v>
      </c>
      <c r="P51" s="57"/>
    </row>
    <row r="52" spans="1:16" ht="12.75">
      <c r="A52" s="92" t="s">
        <v>42</v>
      </c>
      <c r="B52" s="93"/>
      <c r="C52" s="94"/>
      <c r="D52" s="58">
        <f>SUM(D35:D51)</f>
        <v>618</v>
      </c>
      <c r="E52" s="58">
        <f aca="true" t="shared" si="4" ref="E52:O52">SUM(E35:E51)</f>
        <v>0</v>
      </c>
      <c r="F52" s="58">
        <f t="shared" si="4"/>
        <v>9104</v>
      </c>
      <c r="G52" s="58">
        <f t="shared" si="4"/>
        <v>589</v>
      </c>
      <c r="H52" s="58">
        <f t="shared" si="4"/>
        <v>44</v>
      </c>
      <c r="I52" s="58">
        <f t="shared" si="4"/>
        <v>6404</v>
      </c>
      <c r="J52" s="58">
        <f t="shared" si="4"/>
        <v>499</v>
      </c>
      <c r="K52" s="58">
        <f t="shared" si="4"/>
        <v>0</v>
      </c>
      <c r="L52" s="58">
        <f t="shared" si="4"/>
        <v>8755.9</v>
      </c>
      <c r="M52" s="58">
        <f t="shared" si="4"/>
        <v>4552</v>
      </c>
      <c r="N52" s="58">
        <f t="shared" si="4"/>
        <v>0</v>
      </c>
      <c r="O52" s="58">
        <f t="shared" si="4"/>
        <v>0</v>
      </c>
      <c r="P52" s="57"/>
    </row>
    <row r="53" spans="4:16" ht="12.75">
      <c r="D53" s="57"/>
      <c r="E53" s="57"/>
      <c r="F53" s="57"/>
      <c r="G53" s="57"/>
      <c r="H53" s="57"/>
      <c r="I53" s="57"/>
      <c r="J53" s="57"/>
      <c r="K53" s="57"/>
      <c r="L53" s="57"/>
      <c r="M53" s="57"/>
      <c r="N53" s="57"/>
      <c r="O53" s="57"/>
      <c r="P53" s="57"/>
    </row>
    <row r="54" spans="4:16" ht="12.75">
      <c r="D54" s="57"/>
      <c r="E54" s="57"/>
      <c r="F54" s="57"/>
      <c r="G54" s="57"/>
      <c r="H54" s="57"/>
      <c r="I54" s="57"/>
      <c r="J54" s="57"/>
      <c r="K54" s="57"/>
      <c r="L54" s="57"/>
      <c r="M54" s="57"/>
      <c r="N54" s="57"/>
      <c r="O54" s="57"/>
      <c r="P54" s="57"/>
    </row>
  </sheetData>
  <mergeCells count="12">
    <mergeCell ref="A52:C52"/>
    <mergeCell ref="M32:O33"/>
    <mergeCell ref="J32:L33"/>
    <mergeCell ref="A32:C34"/>
    <mergeCell ref="D32:F33"/>
    <mergeCell ref="G32:I33"/>
    <mergeCell ref="A5:B5"/>
    <mergeCell ref="M9:O9"/>
    <mergeCell ref="A9:C10"/>
    <mergeCell ref="G9:I9"/>
    <mergeCell ref="J9:L9"/>
    <mergeCell ref="D9:F9"/>
  </mergeCells>
  <printOptions/>
  <pageMargins left="0.75" right="0.75" top="1" bottom="1" header="0.5" footer="0.5"/>
  <pageSetup fitToHeight="1" fitToWidth="1" horizontalDpi="600" verticalDpi="600" orientation="landscape" scale="85"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4"/>
  <dimension ref="A1:W51"/>
  <sheetViews>
    <sheetView tabSelected="1" workbookViewId="0" topLeftCell="A1">
      <selection activeCell="A25" sqref="A25"/>
    </sheetView>
  </sheetViews>
  <sheetFormatPr defaultColWidth="9.140625" defaultRowHeight="12.75"/>
  <cols>
    <col min="1" max="1" width="4.8515625" style="1" customWidth="1"/>
    <col min="2" max="2" width="5.140625" style="1" customWidth="1"/>
    <col min="3" max="3" width="29.57421875" style="1" customWidth="1"/>
    <col min="4" max="15" width="8.7109375" style="1" customWidth="1"/>
    <col min="16" max="16" width="10.28125" style="1" customWidth="1"/>
    <col min="17" max="17" width="9.8515625" style="1" customWidth="1"/>
    <col min="18" max="18" width="10.140625" style="1" customWidth="1"/>
    <col min="19" max="16384" width="8.8515625" style="1" customWidth="1"/>
  </cols>
  <sheetData>
    <row r="1" ht="12.75">
      <c r="A1" s="5" t="s">
        <v>73</v>
      </c>
    </row>
    <row r="2" ht="12.75">
      <c r="A2" s="5" t="s">
        <v>86</v>
      </c>
    </row>
    <row r="3" ht="12.75">
      <c r="A3" s="5" t="s">
        <v>87</v>
      </c>
    </row>
    <row r="4" ht="12.75">
      <c r="A4" s="43" t="str">
        <f>'2-year total'!A4</f>
        <v>iu-sum05.xls</v>
      </c>
    </row>
    <row r="5" spans="1:2" ht="12.75">
      <c r="A5" s="124">
        <f>'2-year total'!A5:B5</f>
        <v>38479</v>
      </c>
      <c r="B5" s="124"/>
    </row>
    <row r="6" ht="12.75">
      <c r="A6" s="44"/>
    </row>
    <row r="7" spans="18:23" ht="15.75" customHeight="1">
      <c r="R7" s="39"/>
      <c r="S7" s="38"/>
      <c r="T7" s="38"/>
      <c r="U7" s="38"/>
      <c r="V7" s="38"/>
      <c r="W7" s="38"/>
    </row>
    <row r="8" spans="1:23" ht="30.75" customHeight="1">
      <c r="A8" s="135" t="s">
        <v>5</v>
      </c>
      <c r="B8" s="136"/>
      <c r="C8" s="137"/>
      <c r="D8" s="126" t="str">
        <f>'2-year total'!D9:F9</f>
        <v>Spring 2004 and Spring 2003</v>
      </c>
      <c r="E8" s="126"/>
      <c r="F8" s="126"/>
      <c r="G8" s="141" t="str">
        <f>'2-year total'!G9:I9</f>
        <v>Summer 1 &amp; 2 2004 and Summer 1 &amp; 2 2003</v>
      </c>
      <c r="H8" s="141"/>
      <c r="I8" s="141"/>
      <c r="J8" s="126" t="str">
        <f>'2-year total'!J9:L9</f>
        <v>Fall 2004 and Fall 2003</v>
      </c>
      <c r="K8" s="126"/>
      <c r="L8" s="126"/>
      <c r="M8" s="126" t="s">
        <v>80</v>
      </c>
      <c r="N8" s="126"/>
      <c r="O8" s="126"/>
      <c r="P8" s="126" t="s">
        <v>82</v>
      </c>
      <c r="Q8" s="126"/>
      <c r="R8" s="126"/>
      <c r="S8" s="38"/>
      <c r="T8" s="38"/>
      <c r="U8" s="38"/>
      <c r="V8" s="38"/>
      <c r="W8" s="38"/>
    </row>
    <row r="9" spans="1:21" ht="37.5" customHeight="1">
      <c r="A9" s="138"/>
      <c r="B9" s="139"/>
      <c r="C9" s="140"/>
      <c r="D9" s="33" t="s">
        <v>6</v>
      </c>
      <c r="E9" s="33" t="s">
        <v>7</v>
      </c>
      <c r="F9" s="33" t="s">
        <v>8</v>
      </c>
      <c r="G9" s="33" t="s">
        <v>6</v>
      </c>
      <c r="H9" s="33" t="s">
        <v>7</v>
      </c>
      <c r="I9" s="33" t="s">
        <v>8</v>
      </c>
      <c r="J9" s="51" t="s">
        <v>6</v>
      </c>
      <c r="K9" s="51" t="s">
        <v>7</v>
      </c>
      <c r="L9" s="51" t="s">
        <v>8</v>
      </c>
      <c r="M9" s="34" t="s">
        <v>391</v>
      </c>
      <c r="N9" s="34" t="s">
        <v>75</v>
      </c>
      <c r="O9" s="34" t="s">
        <v>81</v>
      </c>
      <c r="P9" s="34" t="s">
        <v>76</v>
      </c>
      <c r="Q9" s="37" t="s">
        <v>77</v>
      </c>
      <c r="R9" s="34" t="s">
        <v>910</v>
      </c>
      <c r="S9" s="41"/>
      <c r="T9" s="41"/>
      <c r="U9" s="41"/>
    </row>
    <row r="10" spans="1:21" ht="12.75">
      <c r="A10" s="25" t="str">
        <f>'2-year total'!A11</f>
        <v>AC</v>
      </c>
      <c r="B10" s="25" t="str">
        <f>'2-year total'!B11</f>
        <v>KL</v>
      </c>
      <c r="C10" s="25" t="str">
        <f>'2-year total'!C11</f>
        <v>College of ACES               </v>
      </c>
      <c r="D10" s="25">
        <f>'2-year total'!D11/2</f>
        <v>24580.75</v>
      </c>
      <c r="E10" s="25">
        <f>'2-year total'!E11/2</f>
        <v>168.9</v>
      </c>
      <c r="F10" s="25">
        <f>'2-year total'!F11/2</f>
        <v>6640.8</v>
      </c>
      <c r="G10" s="25">
        <f>'2-year total'!G11/2</f>
        <v>866</v>
      </c>
      <c r="H10" s="25">
        <f>'2-year total'!H11/2</f>
        <v>6</v>
      </c>
      <c r="I10" s="25">
        <f>'2-year total'!I11/2</f>
        <v>1674</v>
      </c>
      <c r="J10" s="25">
        <f>'2-year total'!J11/2</f>
        <v>23642.85</v>
      </c>
      <c r="K10" s="25">
        <f>'2-year total'!K11/2</f>
        <v>222.1</v>
      </c>
      <c r="L10" s="25">
        <f>'2-year total'!L11/2</f>
        <v>6538.55</v>
      </c>
      <c r="M10" s="25">
        <f>J10+D10</f>
        <v>48223.6</v>
      </c>
      <c r="N10" s="25">
        <f>G10</f>
        <v>866</v>
      </c>
      <c r="O10" s="25">
        <f>L10+I10+F10</f>
        <v>14853.349999999999</v>
      </c>
      <c r="P10" s="35">
        <f aca="true" t="shared" si="0" ref="P10:P26">M10/M$26</f>
        <v>0.05743240346312262</v>
      </c>
      <c r="Q10" s="40">
        <f aca="true" t="shared" si="1" ref="Q10:Q26">N10/N$26</f>
        <v>0.02905752618448845</v>
      </c>
      <c r="R10" s="35">
        <f aca="true" t="shared" si="2" ref="R10:R26">O10/O$26</f>
        <v>0.05856845630822377</v>
      </c>
      <c r="S10" s="8"/>
      <c r="T10" s="42"/>
      <c r="U10" s="42"/>
    </row>
    <row r="11" spans="1:21" ht="12.75">
      <c r="A11" s="25" t="str">
        <f>'2-year total'!A12</f>
        <v>AC</v>
      </c>
      <c r="B11" s="25" t="str">
        <f>'2-year total'!B12</f>
        <v>KM</v>
      </c>
      <c r="C11" s="25" t="str">
        <f>'2-year total'!C12</f>
        <v>College of Business           </v>
      </c>
      <c r="D11" s="25">
        <f>'2-year total'!D12/2</f>
        <v>26612.5</v>
      </c>
      <c r="E11" s="25">
        <f>'2-year total'!E12/2</f>
        <v>37</v>
      </c>
      <c r="F11" s="25">
        <f>'2-year total'!F12/2</f>
        <v>8370.5</v>
      </c>
      <c r="G11" s="25">
        <f>'2-year total'!G12/2</f>
        <v>3843.5</v>
      </c>
      <c r="H11" s="25">
        <f>'2-year total'!H12/2</f>
        <v>0</v>
      </c>
      <c r="I11" s="25">
        <f>'2-year total'!I12/2</f>
        <v>-391</v>
      </c>
      <c r="J11" s="25">
        <f>'2-year total'!J12/2</f>
        <v>27717.4</v>
      </c>
      <c r="K11" s="25">
        <f>'2-year total'!K12/2</f>
        <v>42</v>
      </c>
      <c r="L11" s="25">
        <f>'2-year total'!L12/2</f>
        <v>8524.25</v>
      </c>
      <c r="M11" s="25">
        <f aca="true" t="shared" si="3" ref="M11:M26">J11+D11</f>
        <v>54329.9</v>
      </c>
      <c r="N11" s="25">
        <f aca="true" t="shared" si="4" ref="N11:N26">G11</f>
        <v>3843.5</v>
      </c>
      <c r="O11" s="25">
        <f aca="true" t="shared" si="5" ref="O11:O26">L11+I11+F11</f>
        <v>16503.75</v>
      </c>
      <c r="P11" s="35">
        <f t="shared" si="0"/>
        <v>0.06470476565231766</v>
      </c>
      <c r="Q11" s="40">
        <f t="shared" si="1"/>
        <v>0.12896374352203388</v>
      </c>
      <c r="R11" s="35">
        <f t="shared" si="2"/>
        <v>0.06507617209564497</v>
      </c>
      <c r="S11" s="8"/>
      <c r="T11" s="42"/>
      <c r="U11" s="42"/>
    </row>
    <row r="12" spans="1:21" ht="12.75">
      <c r="A12" s="25" t="str">
        <f>'2-year total'!A13</f>
        <v>AC</v>
      </c>
      <c r="B12" s="25" t="str">
        <f>'2-year total'!B13</f>
        <v>KN</v>
      </c>
      <c r="C12" s="25" t="str">
        <f>'2-year total'!C13</f>
        <v>College of Education          </v>
      </c>
      <c r="D12" s="25">
        <f>'2-year total'!D13/2</f>
        <v>13116</v>
      </c>
      <c r="E12" s="25">
        <f>'2-year total'!E13/2</f>
        <v>14.5</v>
      </c>
      <c r="F12" s="25">
        <f>'2-year total'!F13/2</f>
        <v>8039</v>
      </c>
      <c r="G12" s="25">
        <f>'2-year total'!G13/2</f>
        <v>814.5</v>
      </c>
      <c r="H12" s="25">
        <f>'2-year total'!H13/2</f>
        <v>0</v>
      </c>
      <c r="I12" s="25">
        <f>'2-year total'!I13/2</f>
        <v>2240</v>
      </c>
      <c r="J12" s="25">
        <f>'2-year total'!J13/2</f>
        <v>12158.45</v>
      </c>
      <c r="K12" s="25">
        <f>'2-year total'!K13/2</f>
        <v>21.5</v>
      </c>
      <c r="L12" s="25">
        <f>'2-year total'!L13/2</f>
        <v>8429.3</v>
      </c>
      <c r="M12" s="25">
        <f t="shared" si="3"/>
        <v>25274.45</v>
      </c>
      <c r="N12" s="25">
        <f t="shared" si="4"/>
        <v>814.5</v>
      </c>
      <c r="O12" s="25">
        <f t="shared" si="5"/>
        <v>18708.3</v>
      </c>
      <c r="P12" s="35">
        <f t="shared" si="0"/>
        <v>0.030100871973650238</v>
      </c>
      <c r="Q12" s="40">
        <f t="shared" si="1"/>
        <v>0.027329509327096813</v>
      </c>
      <c r="R12" s="35">
        <f t="shared" si="2"/>
        <v>0.07376896465451516</v>
      </c>
      <c r="S12" s="8"/>
      <c r="T12" s="42"/>
      <c r="U12" s="42"/>
    </row>
    <row r="13" spans="1:21" ht="12.75">
      <c r="A13" s="25" t="str">
        <f>'2-year total'!A14</f>
        <v>AC</v>
      </c>
      <c r="B13" s="25" t="str">
        <f>'2-year total'!B14</f>
        <v>KP</v>
      </c>
      <c r="C13" s="25" t="str">
        <f>'2-year total'!C14</f>
        <v>College of Engineering        </v>
      </c>
      <c r="D13" s="25">
        <f>'2-year total'!D14/2</f>
        <v>56484.4</v>
      </c>
      <c r="E13" s="25">
        <f>'2-year total'!E14/2</f>
        <v>3</v>
      </c>
      <c r="F13" s="25">
        <f>'2-year total'!F14/2</f>
        <v>31800.4</v>
      </c>
      <c r="G13" s="25">
        <f>'2-year total'!G14/2</f>
        <v>4177.25</v>
      </c>
      <c r="H13" s="25">
        <f>'2-year total'!H14/2</f>
        <v>2.45</v>
      </c>
      <c r="I13" s="25">
        <f>'2-year total'!I14/2</f>
        <v>7716.45</v>
      </c>
      <c r="J13" s="25">
        <f>'2-year total'!J14/2</f>
        <v>57120.65</v>
      </c>
      <c r="K13" s="25">
        <f>'2-year total'!K14/2</f>
        <v>13</v>
      </c>
      <c r="L13" s="25">
        <f>'2-year total'!L14/2</f>
        <v>34304.35</v>
      </c>
      <c r="M13" s="25">
        <f t="shared" si="3"/>
        <v>113605.05</v>
      </c>
      <c r="N13" s="25">
        <f t="shared" si="4"/>
        <v>4177.25</v>
      </c>
      <c r="O13" s="25">
        <f t="shared" si="5"/>
        <v>73821.2</v>
      </c>
      <c r="P13" s="35">
        <f t="shared" si="0"/>
        <v>0.13529912878856448</v>
      </c>
      <c r="Q13" s="40">
        <f t="shared" si="1"/>
        <v>0.14016229936969327</v>
      </c>
      <c r="R13" s="35">
        <f t="shared" si="2"/>
        <v>0.29108542697914264</v>
      </c>
      <c r="S13" s="8"/>
      <c r="T13" s="42"/>
      <c r="U13" s="42"/>
    </row>
    <row r="14" spans="1:21" ht="12.75">
      <c r="A14" s="25" t="str">
        <f>'2-year total'!A15</f>
        <v>AC</v>
      </c>
      <c r="B14" s="25" t="str">
        <f>'2-year total'!B15</f>
        <v>KR</v>
      </c>
      <c r="C14" s="25" t="str">
        <f>'2-year total'!C15</f>
        <v>Fine &amp; Applied Arts           </v>
      </c>
      <c r="D14" s="25">
        <f>'2-year total'!D15/2</f>
        <v>26401</v>
      </c>
      <c r="E14" s="25">
        <f>'2-year total'!E15/2</f>
        <v>13.5</v>
      </c>
      <c r="F14" s="25">
        <f>'2-year total'!F15/2</f>
        <v>9612.5</v>
      </c>
      <c r="G14" s="25">
        <f>'2-year total'!G15/2</f>
        <v>999.5</v>
      </c>
      <c r="H14" s="25">
        <f>'2-year total'!H15/2</f>
        <v>0</v>
      </c>
      <c r="I14" s="25">
        <f>'2-year total'!I15/2</f>
        <v>1646.5</v>
      </c>
      <c r="J14" s="25">
        <f>'2-year total'!J15/2</f>
        <v>29012.6</v>
      </c>
      <c r="K14" s="25">
        <f>'2-year total'!K15/2</f>
        <v>20.25</v>
      </c>
      <c r="L14" s="25">
        <f>'2-year total'!L15/2</f>
        <v>9869.6</v>
      </c>
      <c r="M14" s="25">
        <f t="shared" si="3"/>
        <v>55413.6</v>
      </c>
      <c r="N14" s="25">
        <f t="shared" si="4"/>
        <v>999.5</v>
      </c>
      <c r="O14" s="25">
        <f t="shared" si="5"/>
        <v>21128.6</v>
      </c>
      <c r="P14" s="35">
        <f t="shared" si="0"/>
        <v>0.06599540956179321</v>
      </c>
      <c r="Q14" s="40">
        <f t="shared" si="1"/>
        <v>0.0335369485235522</v>
      </c>
      <c r="R14" s="35">
        <f t="shared" si="2"/>
        <v>0.08331248411664283</v>
      </c>
      <c r="S14" s="8"/>
      <c r="T14" s="42"/>
      <c r="U14" s="42"/>
    </row>
    <row r="15" spans="1:21" ht="12.75">
      <c r="A15" s="25" t="str">
        <f>'2-year total'!A16</f>
        <v>AC</v>
      </c>
      <c r="B15" s="25" t="str">
        <f>'2-year total'!B16</f>
        <v>KT</v>
      </c>
      <c r="C15" s="25" t="str">
        <f>'2-year total'!C16</f>
        <v>Communications                </v>
      </c>
      <c r="D15" s="25">
        <f>'2-year total'!D16/2</f>
        <v>7639</v>
      </c>
      <c r="E15" s="25">
        <f>'2-year total'!E16/2</f>
        <v>2</v>
      </c>
      <c r="F15" s="25">
        <f>'2-year total'!F16/2</f>
        <v>1163</v>
      </c>
      <c r="G15" s="25">
        <f>'2-year total'!G16/2</f>
        <v>254</v>
      </c>
      <c r="H15" s="25">
        <f>'2-year total'!H16/2</f>
        <v>1</v>
      </c>
      <c r="I15" s="25">
        <f>'2-year total'!I16/2</f>
        <v>215.5</v>
      </c>
      <c r="J15" s="25">
        <f>'2-year total'!J16/2</f>
        <v>7831.4</v>
      </c>
      <c r="K15" s="25">
        <f>'2-year total'!K16/2</f>
        <v>1.5</v>
      </c>
      <c r="L15" s="25">
        <f>'2-year total'!L16/2</f>
        <v>1196</v>
      </c>
      <c r="M15" s="25">
        <f t="shared" si="3"/>
        <v>15470.4</v>
      </c>
      <c r="N15" s="25">
        <f t="shared" si="4"/>
        <v>254</v>
      </c>
      <c r="O15" s="25">
        <f t="shared" si="5"/>
        <v>2574.5</v>
      </c>
      <c r="P15" s="35">
        <f t="shared" si="0"/>
        <v>0.01842463554226338</v>
      </c>
      <c r="Q15" s="40">
        <f t="shared" si="1"/>
        <v>0.008522646248106312</v>
      </c>
      <c r="R15" s="35">
        <f t="shared" si="2"/>
        <v>0.01015154768220786</v>
      </c>
      <c r="S15" s="8"/>
      <c r="T15" s="42"/>
      <c r="U15" s="42"/>
    </row>
    <row r="16" spans="1:21" ht="12.75">
      <c r="A16" s="25" t="str">
        <f>'2-year total'!A17</f>
        <v>AC</v>
      </c>
      <c r="B16" s="25" t="str">
        <f>'2-year total'!B17</f>
        <v>KU</v>
      </c>
      <c r="C16" s="25" t="str">
        <f>'2-year total'!C17</f>
        <v>College of Law                </v>
      </c>
      <c r="D16" s="25">
        <f>'2-year total'!D17/2</f>
        <v>143</v>
      </c>
      <c r="E16" s="25">
        <f>'2-year total'!E17/2</f>
        <v>9053</v>
      </c>
      <c r="F16" s="25">
        <f>'2-year total'!F17/2</f>
        <v>727</v>
      </c>
      <c r="G16" s="25">
        <f>'2-year total'!G17/2</f>
        <v>0</v>
      </c>
      <c r="H16" s="25">
        <f>'2-year total'!H17/2</f>
        <v>712</v>
      </c>
      <c r="I16" s="25">
        <f>'2-year total'!I17/2</f>
        <v>20.5</v>
      </c>
      <c r="J16" s="25">
        <f>'2-year total'!J17/2</f>
        <v>232</v>
      </c>
      <c r="K16" s="25">
        <f>'2-year total'!K17/2</f>
        <v>9843.25</v>
      </c>
      <c r="L16" s="25">
        <f>'2-year total'!L17/2</f>
        <v>715.5</v>
      </c>
      <c r="M16" s="25">
        <f t="shared" si="3"/>
        <v>375</v>
      </c>
      <c r="N16" s="25">
        <f t="shared" si="4"/>
        <v>0</v>
      </c>
      <c r="O16" s="25">
        <f t="shared" si="5"/>
        <v>1463</v>
      </c>
      <c r="P16" s="35">
        <f t="shared" si="0"/>
        <v>0.0004466101929070203</v>
      </c>
      <c r="Q16" s="40">
        <f t="shared" si="1"/>
        <v>0</v>
      </c>
      <c r="R16" s="35">
        <f t="shared" si="2"/>
        <v>0.005768776173653175</v>
      </c>
      <c r="S16" s="8"/>
      <c r="T16" s="42"/>
      <c r="U16" s="42"/>
    </row>
    <row r="17" spans="1:21" ht="12.75">
      <c r="A17" s="25" t="str">
        <f>'2-year total'!A18</f>
        <v>AC</v>
      </c>
      <c r="B17" s="25" t="str">
        <f>'2-year total'!B18</f>
        <v>KV</v>
      </c>
      <c r="C17" s="25" t="str">
        <f>'2-year total'!C18</f>
        <v>Liberal Arts &amp; Sciences       </v>
      </c>
      <c r="D17" s="25">
        <f>'2-year total'!D18/2</f>
        <v>220049.7</v>
      </c>
      <c r="E17" s="25">
        <f>'2-year total'!E18/2</f>
        <v>110.35</v>
      </c>
      <c r="F17" s="25">
        <f>'2-year total'!F18/2</f>
        <v>32552.15</v>
      </c>
      <c r="G17" s="25">
        <f>'2-year total'!G18/2</f>
        <v>16151.25</v>
      </c>
      <c r="H17" s="25">
        <f>'2-year total'!H18/2</f>
        <v>30.5</v>
      </c>
      <c r="I17" s="25">
        <f>'2-year total'!I18/2</f>
        <v>7988.05</v>
      </c>
      <c r="J17" s="25">
        <f>'2-year total'!J18/2</f>
        <v>244947.7</v>
      </c>
      <c r="K17" s="25">
        <f>'2-year total'!K18/2</f>
        <v>218.5</v>
      </c>
      <c r="L17" s="25">
        <f>'2-year total'!L18/2</f>
        <v>34027.15</v>
      </c>
      <c r="M17" s="25">
        <f t="shared" si="3"/>
        <v>464997.4</v>
      </c>
      <c r="N17" s="25">
        <f t="shared" si="4"/>
        <v>16151.25</v>
      </c>
      <c r="O17" s="25">
        <f t="shared" si="5"/>
        <v>74567.35</v>
      </c>
      <c r="P17" s="35">
        <f t="shared" si="0"/>
        <v>0.5537935427073677</v>
      </c>
      <c r="Q17" s="40">
        <f t="shared" si="1"/>
        <v>0.5419346071445947</v>
      </c>
      <c r="R17" s="35">
        <f t="shared" si="2"/>
        <v>0.29402758168999116</v>
      </c>
      <c r="S17" s="8"/>
      <c r="T17" s="42"/>
      <c r="U17" s="42"/>
    </row>
    <row r="18" spans="1:21" ht="12.75">
      <c r="A18" s="25" t="str">
        <f>'2-year total'!A19</f>
        <v>AC</v>
      </c>
      <c r="B18" s="25" t="str">
        <f>'2-year total'!B19</f>
        <v>KY</v>
      </c>
      <c r="C18" s="25" t="str">
        <f>'2-year total'!C19</f>
        <v>Applied Life Studies          </v>
      </c>
      <c r="D18" s="25">
        <f>'2-year total'!D19/2</f>
        <v>26408.5</v>
      </c>
      <c r="E18" s="25">
        <f>'2-year total'!E19/2</f>
        <v>153.5</v>
      </c>
      <c r="F18" s="25">
        <f>'2-year total'!F19/2</f>
        <v>2823.5</v>
      </c>
      <c r="G18" s="25">
        <f>'2-year total'!G19/2</f>
        <v>2300.5</v>
      </c>
      <c r="H18" s="25">
        <f>'2-year total'!H19/2</f>
        <v>3.5</v>
      </c>
      <c r="I18" s="25">
        <f>'2-year total'!I19/2</f>
        <v>615.5</v>
      </c>
      <c r="J18" s="25">
        <f>'2-year total'!J19/2</f>
        <v>26626.75</v>
      </c>
      <c r="K18" s="25">
        <f>'2-year total'!K19/2</f>
        <v>0</v>
      </c>
      <c r="L18" s="25">
        <f>'2-year total'!L19/2</f>
        <v>2886.5</v>
      </c>
      <c r="M18" s="25">
        <f t="shared" si="3"/>
        <v>53035.25</v>
      </c>
      <c r="N18" s="25">
        <f t="shared" si="4"/>
        <v>2300.5</v>
      </c>
      <c r="O18" s="25">
        <f t="shared" si="5"/>
        <v>6325.5</v>
      </c>
      <c r="P18" s="35">
        <f t="shared" si="0"/>
        <v>0.06316288862232546</v>
      </c>
      <c r="Q18" s="40">
        <f t="shared" si="1"/>
        <v>0.07719034525105736</v>
      </c>
      <c r="R18" s="35">
        <f t="shared" si="2"/>
        <v>0.024942169300371263</v>
      </c>
      <c r="S18" s="8"/>
      <c r="T18" s="42"/>
      <c r="U18" s="42"/>
    </row>
    <row r="19" spans="1:21" ht="12.75">
      <c r="A19" s="25" t="str">
        <f>'2-year total'!A20</f>
        <v>AC</v>
      </c>
      <c r="B19" s="25" t="str">
        <f>'2-year total'!B20</f>
        <v>LB</v>
      </c>
      <c r="C19" s="25" t="str">
        <f>'2-year total'!C20</f>
        <v>Medicine at Urbana-Champaign  </v>
      </c>
      <c r="D19" s="25">
        <f>'2-year total'!D20/2</f>
        <v>289.2</v>
      </c>
      <c r="E19" s="25">
        <f>'2-year total'!E20/2</f>
        <v>1863.5</v>
      </c>
      <c r="F19" s="25">
        <f>'2-year total'!F20/2</f>
        <v>799.8</v>
      </c>
      <c r="G19" s="25">
        <f>'2-year total'!G20/2</f>
        <v>25</v>
      </c>
      <c r="H19" s="25">
        <f>'2-year total'!H20/2</f>
        <v>181.5</v>
      </c>
      <c r="I19" s="25">
        <f>'2-year total'!I20/2</f>
        <v>378.5</v>
      </c>
      <c r="J19" s="25">
        <f>'2-year total'!J20/2</f>
        <v>751.35</v>
      </c>
      <c r="K19" s="25">
        <f>'2-year total'!K20/2</f>
        <v>1641</v>
      </c>
      <c r="L19" s="25">
        <f>'2-year total'!L20/2</f>
        <v>836.8</v>
      </c>
      <c r="M19" s="25">
        <f t="shared" si="3"/>
        <v>1040.55</v>
      </c>
      <c r="N19" s="25">
        <f t="shared" si="4"/>
        <v>25</v>
      </c>
      <c r="O19" s="25">
        <f t="shared" si="5"/>
        <v>2015.1</v>
      </c>
      <c r="P19" s="35">
        <f t="shared" si="0"/>
        <v>0.0012392539632783998</v>
      </c>
      <c r="Q19" s="40">
        <f t="shared" si="1"/>
        <v>0.0008388431346561331</v>
      </c>
      <c r="R19" s="35">
        <f t="shared" si="2"/>
        <v>0.007945769560853392</v>
      </c>
      <c r="S19" s="8"/>
      <c r="T19" s="42"/>
      <c r="U19" s="42"/>
    </row>
    <row r="20" spans="1:21" ht="12.75">
      <c r="A20" s="25" t="str">
        <f>'2-year total'!A21</f>
        <v>AC</v>
      </c>
      <c r="B20" s="25" t="str">
        <f>'2-year total'!B21</f>
        <v>LC</v>
      </c>
      <c r="C20" s="25" t="str">
        <f>'2-year total'!C21</f>
        <v>Veterinary Medicine           </v>
      </c>
      <c r="D20" s="25">
        <f>'2-year total'!D21/2</f>
        <v>309.5</v>
      </c>
      <c r="E20" s="25">
        <f>'2-year total'!E21/2</f>
        <v>7370.75</v>
      </c>
      <c r="F20" s="25">
        <f>'2-year total'!F21/2</f>
        <v>946.75</v>
      </c>
      <c r="G20" s="25">
        <f>'2-year total'!G21/2</f>
        <v>38.5</v>
      </c>
      <c r="H20" s="25">
        <f>'2-year total'!H21/2</f>
        <v>728.25</v>
      </c>
      <c r="I20" s="25">
        <f>'2-year total'!I21/2</f>
        <v>189</v>
      </c>
      <c r="J20" s="25">
        <f>'2-year total'!J21/2</f>
        <v>233.4</v>
      </c>
      <c r="K20" s="25">
        <f>'2-year total'!K21/2</f>
        <v>7401.4</v>
      </c>
      <c r="L20" s="25">
        <f>'2-year total'!L21/2</f>
        <v>1000.2</v>
      </c>
      <c r="M20" s="25">
        <f t="shared" si="3"/>
        <v>542.9</v>
      </c>
      <c r="N20" s="25">
        <f t="shared" si="4"/>
        <v>38.5</v>
      </c>
      <c r="O20" s="25">
        <f t="shared" si="5"/>
        <v>2135.95</v>
      </c>
      <c r="P20" s="35">
        <f t="shared" si="0"/>
        <v>0.0006465724632779235</v>
      </c>
      <c r="Q20" s="40">
        <f t="shared" si="1"/>
        <v>0.001291818427370445</v>
      </c>
      <c r="R20" s="35">
        <f t="shared" si="2"/>
        <v>0.008422294920105603</v>
      </c>
      <c r="S20" s="8"/>
      <c r="T20" s="42"/>
      <c r="U20" s="42"/>
    </row>
    <row r="21" spans="1:21" ht="12.75">
      <c r="A21" s="25" t="str">
        <f>'2-year total'!A22</f>
        <v>AC</v>
      </c>
      <c r="B21" s="25" t="str">
        <f>'2-year total'!B22</f>
        <v>LD</v>
      </c>
      <c r="C21" s="25" t="str">
        <f>'2-year total'!C22</f>
        <v>Armed Forces                  </v>
      </c>
      <c r="D21" s="25">
        <f>'2-year total'!D22/2</f>
        <v>1253</v>
      </c>
      <c r="E21" s="25">
        <f>'2-year total'!E22/2</f>
        <v>0</v>
      </c>
      <c r="F21" s="25">
        <f>'2-year total'!F22/2</f>
        <v>4</v>
      </c>
      <c r="G21" s="25">
        <f>'2-year total'!G22/2</f>
        <v>8</v>
      </c>
      <c r="H21" s="25">
        <f>'2-year total'!H22/2</f>
        <v>0</v>
      </c>
      <c r="I21" s="25">
        <f>'2-year total'!I22/2</f>
        <v>0</v>
      </c>
      <c r="J21" s="25">
        <f>'2-year total'!J22/2</f>
        <v>1120</v>
      </c>
      <c r="K21" s="25">
        <f>'2-year total'!K22/2</f>
        <v>0</v>
      </c>
      <c r="L21" s="25">
        <f>'2-year total'!L22/2</f>
        <v>5</v>
      </c>
      <c r="M21" s="25">
        <f t="shared" si="3"/>
        <v>2373</v>
      </c>
      <c r="N21" s="25">
        <f t="shared" si="4"/>
        <v>8</v>
      </c>
      <c r="O21" s="25">
        <f t="shared" si="5"/>
        <v>9</v>
      </c>
      <c r="P21" s="35">
        <f t="shared" si="0"/>
        <v>0.0028261493007156243</v>
      </c>
      <c r="Q21" s="40">
        <f t="shared" si="1"/>
        <v>0.0002684298030899626</v>
      </c>
      <c r="R21" s="35">
        <f t="shared" si="2"/>
        <v>3.548802840934967E-05</v>
      </c>
      <c r="S21" s="8"/>
      <c r="T21" s="42"/>
      <c r="U21" s="42"/>
    </row>
    <row r="22" spans="1:21" ht="12.75">
      <c r="A22" s="25" t="str">
        <f>'2-year total'!A23</f>
        <v>AC</v>
      </c>
      <c r="B22" s="25" t="str">
        <f>'2-year total'!B23</f>
        <v>LE</v>
      </c>
      <c r="C22" s="25" t="str">
        <f>'2-year total'!C23</f>
        <v>Institute of Aviation         </v>
      </c>
      <c r="D22" s="25">
        <f>'2-year total'!D23/2</f>
        <v>1958</v>
      </c>
      <c r="E22" s="25">
        <f>'2-year total'!E23/2</f>
        <v>0</v>
      </c>
      <c r="F22" s="25">
        <f>'2-year total'!F23/2</f>
        <v>89.5</v>
      </c>
      <c r="G22" s="25">
        <f>'2-year total'!G23/2</f>
        <v>307.95</v>
      </c>
      <c r="H22" s="25">
        <f>'2-year total'!H23/2</f>
        <v>0</v>
      </c>
      <c r="I22" s="25">
        <f>'2-year total'!I23/2</f>
        <v>22</v>
      </c>
      <c r="J22" s="25">
        <f>'2-year total'!J23/2</f>
        <v>1142.3</v>
      </c>
      <c r="K22" s="25">
        <f>'2-year total'!K23/2</f>
        <v>1</v>
      </c>
      <c r="L22" s="25">
        <f>'2-year total'!L23/2</f>
        <v>102.6</v>
      </c>
      <c r="M22" s="25">
        <f t="shared" si="3"/>
        <v>3100.3</v>
      </c>
      <c r="N22" s="25">
        <f t="shared" si="4"/>
        <v>307.95</v>
      </c>
      <c r="O22" s="25">
        <f t="shared" si="5"/>
        <v>214.1</v>
      </c>
      <c r="P22" s="35">
        <f t="shared" si="0"/>
        <v>0.00369233488285236</v>
      </c>
      <c r="Q22" s="40">
        <f t="shared" si="1"/>
        <v>0.010332869732694245</v>
      </c>
      <c r="R22" s="35">
        <f t="shared" si="2"/>
        <v>0.0008442207647157517</v>
      </c>
      <c r="S22" s="8"/>
      <c r="T22" s="42"/>
      <c r="U22" s="42"/>
    </row>
    <row r="23" spans="1:21" ht="12.75">
      <c r="A23" s="25" t="str">
        <f>'2-year total'!A24</f>
        <v>AC</v>
      </c>
      <c r="B23" s="25" t="str">
        <f>'2-year total'!B24</f>
        <v>LG</v>
      </c>
      <c r="C23" s="25" t="str">
        <f>'2-year total'!C24</f>
        <v>Labor &amp; Industrial Relations  </v>
      </c>
      <c r="D23" s="25">
        <f>'2-year total'!D24/2</f>
        <v>28.5</v>
      </c>
      <c r="E23" s="25">
        <f>'2-year total'!E24/2</f>
        <v>27.5</v>
      </c>
      <c r="F23" s="25">
        <f>'2-year total'!F24/2</f>
        <v>1928</v>
      </c>
      <c r="G23" s="25">
        <f>'2-year total'!G24/2</f>
        <v>2</v>
      </c>
      <c r="H23" s="25">
        <f>'2-year total'!H24/2</f>
        <v>0</v>
      </c>
      <c r="I23" s="25">
        <f>'2-year total'!I24/2</f>
        <v>8.5</v>
      </c>
      <c r="J23" s="25">
        <f>'2-year total'!J24/2</f>
        <v>6</v>
      </c>
      <c r="K23" s="25">
        <f>'2-year total'!K24/2</f>
        <v>76</v>
      </c>
      <c r="L23" s="25">
        <f>'2-year total'!L24/2</f>
        <v>2318</v>
      </c>
      <c r="M23" s="25">
        <f t="shared" si="3"/>
        <v>34.5</v>
      </c>
      <c r="N23" s="25">
        <f t="shared" si="4"/>
        <v>2</v>
      </c>
      <c r="O23" s="25">
        <f t="shared" si="5"/>
        <v>4254.5</v>
      </c>
      <c r="P23" s="35">
        <f t="shared" si="0"/>
        <v>4.1088137747445866E-05</v>
      </c>
      <c r="Q23" s="40">
        <f t="shared" si="1"/>
        <v>6.710745077249064E-05</v>
      </c>
      <c r="R23" s="35">
        <f t="shared" si="2"/>
        <v>0.01677597965195313</v>
      </c>
      <c r="S23" s="8"/>
      <c r="T23" s="42"/>
      <c r="U23" s="42"/>
    </row>
    <row r="24" spans="1:21" ht="12.75">
      <c r="A24" s="25" t="str">
        <f>'2-year total'!A25</f>
        <v>AC</v>
      </c>
      <c r="B24" s="25" t="str">
        <f>'2-year total'!B25</f>
        <v>LL</v>
      </c>
      <c r="C24" s="25" t="str">
        <f>'2-year total'!C25</f>
        <v>School of Social Work         </v>
      </c>
      <c r="D24" s="25">
        <f>'2-year total'!D25/2</f>
        <v>627</v>
      </c>
      <c r="E24" s="25">
        <f>'2-year total'!E25/2</f>
        <v>36</v>
      </c>
      <c r="F24" s="25">
        <f>'2-year total'!F25/2</f>
        <v>2913</v>
      </c>
      <c r="G24" s="25">
        <f>'2-year total'!G25/2</f>
        <v>9</v>
      </c>
      <c r="H24" s="25">
        <f>'2-year total'!H25/2</f>
        <v>0</v>
      </c>
      <c r="I24" s="25">
        <f>'2-year total'!I25/2</f>
        <v>1785</v>
      </c>
      <c r="J24" s="25">
        <f>'2-year total'!J25/2</f>
        <v>530.5</v>
      </c>
      <c r="K24" s="25">
        <f>'2-year total'!K25/2</f>
        <v>1.5</v>
      </c>
      <c r="L24" s="25">
        <f>'2-year total'!L25/2</f>
        <v>3666.9</v>
      </c>
      <c r="M24" s="25">
        <f t="shared" si="3"/>
        <v>1157.5</v>
      </c>
      <c r="N24" s="25">
        <f t="shared" si="4"/>
        <v>9</v>
      </c>
      <c r="O24" s="25">
        <f t="shared" si="5"/>
        <v>8364.9</v>
      </c>
      <c r="P24" s="35">
        <f t="shared" si="0"/>
        <v>0.0013785367954396693</v>
      </c>
      <c r="Q24" s="40">
        <f t="shared" si="1"/>
        <v>0.00030198352847620786</v>
      </c>
      <c r="R24" s="35">
        <f t="shared" si="2"/>
        <v>0.0329837565379299</v>
      </c>
      <c r="S24" s="8"/>
      <c r="T24" s="42"/>
      <c r="U24" s="42"/>
    </row>
    <row r="25" spans="1:21" ht="12.75">
      <c r="A25" s="25" t="str">
        <f>'2-year total'!A26</f>
        <v>AC</v>
      </c>
      <c r="B25" s="25" t="str">
        <f>'2-year total'!B26</f>
        <v>LP</v>
      </c>
      <c r="C25" s="25" t="str">
        <f>'2-year total'!C26</f>
        <v>Library &amp; Information Sci     </v>
      </c>
      <c r="D25" s="25">
        <f>'2-year total'!D26/2</f>
        <v>416.5</v>
      </c>
      <c r="E25" s="25">
        <f>'2-year total'!E26/2</f>
        <v>2</v>
      </c>
      <c r="F25" s="25">
        <f>'2-year total'!F26/2</f>
        <v>2821.5</v>
      </c>
      <c r="G25" s="25">
        <f>'2-year total'!G26/2</f>
        <v>6</v>
      </c>
      <c r="H25" s="25">
        <f>'2-year total'!H26/2</f>
        <v>0</v>
      </c>
      <c r="I25" s="25">
        <f>'2-year total'!I26/2</f>
        <v>994.5</v>
      </c>
      <c r="J25" s="25">
        <f>'2-year total'!J26/2</f>
        <v>268.5</v>
      </c>
      <c r="K25" s="25">
        <f>'2-year total'!K26/2</f>
        <v>0</v>
      </c>
      <c r="L25" s="25">
        <f>'2-year total'!L26/2</f>
        <v>2851.55</v>
      </c>
      <c r="M25" s="25">
        <f t="shared" si="3"/>
        <v>685</v>
      </c>
      <c r="N25" s="25">
        <f t="shared" si="4"/>
        <v>6</v>
      </c>
      <c r="O25" s="25">
        <f t="shared" si="5"/>
        <v>6667.55</v>
      </c>
      <c r="P25" s="35">
        <f t="shared" si="0"/>
        <v>0.0008158079523768237</v>
      </c>
      <c r="Q25" s="40">
        <f t="shared" si="1"/>
        <v>0.00020132235231747192</v>
      </c>
      <c r="R25" s="35">
        <f t="shared" si="2"/>
        <v>0.026290911535639935</v>
      </c>
      <c r="S25" s="8"/>
      <c r="T25" s="42"/>
      <c r="U25" s="42"/>
    </row>
    <row r="26" spans="1:21" ht="12.75">
      <c r="A26" s="25">
        <f>'2-year total'!A27</f>
        <v>0</v>
      </c>
      <c r="B26" s="25">
        <f>'2-year total'!B27</f>
        <v>0</v>
      </c>
      <c r="C26" s="25" t="str">
        <f>'2-year total'!C27</f>
        <v>Total</v>
      </c>
      <c r="D26" s="25">
        <f>'2-year total'!D27/2</f>
        <v>406316.55</v>
      </c>
      <c r="E26" s="25">
        <f>'2-year total'!E27/2</f>
        <v>18855.5</v>
      </c>
      <c r="F26" s="25">
        <f>'2-year total'!F27/2</f>
        <v>111231.40000000001</v>
      </c>
      <c r="G26" s="25">
        <f>'2-year total'!G27/2</f>
        <v>29802.95</v>
      </c>
      <c r="H26" s="25">
        <f>'2-year total'!H27/2</f>
        <v>1665.2</v>
      </c>
      <c r="I26" s="25">
        <f>'2-year total'!I27/2</f>
        <v>25103</v>
      </c>
      <c r="J26" s="25">
        <f>'2-year total'!J27/2</f>
        <v>433341.85000000003</v>
      </c>
      <c r="K26" s="25">
        <f>'2-year total'!K27/2</f>
        <v>19503</v>
      </c>
      <c r="L26" s="25">
        <f>'2-year total'!L27/2</f>
        <v>117272.25000000001</v>
      </c>
      <c r="M26" s="25">
        <f t="shared" si="3"/>
        <v>839658.4</v>
      </c>
      <c r="N26" s="25">
        <f t="shared" si="4"/>
        <v>29802.95</v>
      </c>
      <c r="O26" s="25">
        <f t="shared" si="5"/>
        <v>253606.65000000002</v>
      </c>
      <c r="P26" s="35">
        <f t="shared" si="0"/>
        <v>1</v>
      </c>
      <c r="Q26" s="40">
        <f t="shared" si="1"/>
        <v>1</v>
      </c>
      <c r="R26" s="35">
        <f t="shared" si="2"/>
        <v>1</v>
      </c>
      <c r="S26" s="8"/>
      <c r="T26" s="42"/>
      <c r="U26" s="42"/>
    </row>
    <row r="27" spans="18:21" ht="12.75">
      <c r="R27" s="8"/>
      <c r="S27" s="8"/>
      <c r="T27" s="8"/>
      <c r="U27" s="8"/>
    </row>
    <row r="28" spans="13:21" s="8" customFormat="1" ht="33.75" customHeight="1">
      <c r="M28" s="134" t="s">
        <v>79</v>
      </c>
      <c r="N28" s="134"/>
      <c r="O28" s="134"/>
      <c r="P28" s="134"/>
      <c r="Q28" s="134"/>
      <c r="R28" s="134"/>
      <c r="S28" s="134"/>
      <c r="T28" s="134"/>
      <c r="U28" s="134"/>
    </row>
    <row r="29" spans="13:21" s="8" customFormat="1" ht="33.75" customHeight="1">
      <c r="M29" s="134" t="s">
        <v>78</v>
      </c>
      <c r="N29" s="134"/>
      <c r="O29" s="134"/>
      <c r="P29" s="134"/>
      <c r="Q29" s="134"/>
      <c r="R29" s="134"/>
      <c r="S29" s="134"/>
      <c r="T29" s="134"/>
      <c r="U29" s="134"/>
    </row>
    <row r="30" spans="13:21" s="8" customFormat="1" ht="30" customHeight="1">
      <c r="M30" s="133"/>
      <c r="N30" s="133"/>
      <c r="O30" s="133"/>
      <c r="P30" s="133"/>
      <c r="Q30" s="133"/>
      <c r="R30" s="133"/>
      <c r="S30" s="133"/>
      <c r="T30" s="133"/>
      <c r="U30" s="133"/>
    </row>
    <row r="31" spans="18:21" ht="12.75">
      <c r="R31" s="8"/>
      <c r="S31" s="8"/>
      <c r="T31" s="8"/>
      <c r="U31" s="8"/>
    </row>
    <row r="32" spans="18:21" ht="12.75">
      <c r="R32" s="8"/>
      <c r="S32" s="8"/>
      <c r="T32" s="8"/>
      <c r="U32" s="8"/>
    </row>
    <row r="33" spans="18:21" ht="12.75">
      <c r="R33" s="8"/>
      <c r="S33" s="8"/>
      <c r="T33" s="8"/>
      <c r="U33" s="8"/>
    </row>
    <row r="34" spans="18:21" ht="12.75">
      <c r="R34" s="8"/>
      <c r="S34" s="8"/>
      <c r="T34" s="8"/>
      <c r="U34" s="8"/>
    </row>
    <row r="35" spans="18:21" ht="12.75">
      <c r="R35" s="8"/>
      <c r="S35" s="8"/>
      <c r="T35" s="8"/>
      <c r="U35" s="8"/>
    </row>
    <row r="36" spans="18:21" ht="12.75">
      <c r="R36" s="8"/>
      <c r="S36" s="8"/>
      <c r="T36" s="8"/>
      <c r="U36" s="8"/>
    </row>
    <row r="37" spans="18:21" ht="12.75">
      <c r="R37" s="8"/>
      <c r="S37" s="8"/>
      <c r="T37" s="8"/>
      <c r="U37" s="8"/>
    </row>
    <row r="38" spans="18:21" ht="12.75">
      <c r="R38" s="8"/>
      <c r="S38" s="8"/>
      <c r="T38" s="8"/>
      <c r="U38" s="8"/>
    </row>
    <row r="39" spans="18:21" ht="12.75">
      <c r="R39" s="8"/>
      <c r="S39" s="8"/>
      <c r="T39" s="8"/>
      <c r="U39" s="8"/>
    </row>
    <row r="40" spans="18:21" ht="12.75">
      <c r="R40" s="8"/>
      <c r="S40" s="8"/>
      <c r="T40" s="8"/>
      <c r="U40" s="8"/>
    </row>
    <row r="41" spans="18:21" ht="12.75">
      <c r="R41" s="8"/>
      <c r="S41" s="8"/>
      <c r="T41" s="8"/>
      <c r="U41" s="8"/>
    </row>
    <row r="42" spans="18:21" ht="12.75">
      <c r="R42" s="8"/>
      <c r="S42" s="8"/>
      <c r="T42" s="8"/>
      <c r="U42" s="8"/>
    </row>
    <row r="43" spans="18:21" ht="12.75">
      <c r="R43" s="8"/>
      <c r="S43" s="8"/>
      <c r="T43" s="8"/>
      <c r="U43" s="8"/>
    </row>
    <row r="44" spans="18:21" ht="12.75">
      <c r="R44" s="8"/>
      <c r="S44" s="8"/>
      <c r="T44" s="8"/>
      <c r="U44" s="8"/>
    </row>
    <row r="45" spans="18:21" ht="12.75">
      <c r="R45" s="8"/>
      <c r="S45" s="8"/>
      <c r="T45" s="8"/>
      <c r="U45" s="8"/>
    </row>
    <row r="46" spans="18:21" ht="12.75">
      <c r="R46" s="8"/>
      <c r="S46" s="8"/>
      <c r="T46" s="8"/>
      <c r="U46" s="8"/>
    </row>
    <row r="47" spans="18:21" ht="12.75">
      <c r="R47" s="8"/>
      <c r="S47" s="8"/>
      <c r="T47" s="8"/>
      <c r="U47" s="8"/>
    </row>
    <row r="48" spans="18:21" ht="12.75">
      <c r="R48" s="8"/>
      <c r="S48" s="8"/>
      <c r="T48" s="8"/>
      <c r="U48" s="8"/>
    </row>
    <row r="49" spans="18:21" ht="12.75">
      <c r="R49" s="8"/>
      <c r="S49" s="8"/>
      <c r="T49" s="8"/>
      <c r="U49" s="8"/>
    </row>
    <row r="50" spans="18:21" ht="12.75">
      <c r="R50" s="8"/>
      <c r="S50" s="8"/>
      <c r="T50" s="8"/>
      <c r="U50" s="8"/>
    </row>
    <row r="51" spans="18:21" ht="12.75">
      <c r="R51" s="8"/>
      <c r="S51" s="8"/>
      <c r="T51" s="8"/>
      <c r="U51" s="8"/>
    </row>
  </sheetData>
  <mergeCells count="10">
    <mergeCell ref="A5:B5"/>
    <mergeCell ref="M8:O8"/>
    <mergeCell ref="P8:R8"/>
    <mergeCell ref="M30:U30"/>
    <mergeCell ref="D8:F8"/>
    <mergeCell ref="M28:U28"/>
    <mergeCell ref="M29:U29"/>
    <mergeCell ref="A8:C9"/>
    <mergeCell ref="J8:L8"/>
    <mergeCell ref="G8:I8"/>
  </mergeCells>
  <printOptions/>
  <pageMargins left="0.25" right="0.25" top="1" bottom="1" header="0.5" footer="0.5"/>
  <pageSetup horizontalDpi="600" verticalDpi="600" orientation="landscape" r:id="rId1"/>
  <headerFooter alignWithMargins="0">
    <oddFooter>&amp;CPage &amp;P</oddFooter>
  </headerFooter>
  <colBreaks count="1" manualBreakCount="1">
    <brk id="12"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Grants and Contracts</dc:creator>
  <cp:keywords/>
  <dc:description/>
  <cp:lastModifiedBy>livngstn</cp:lastModifiedBy>
  <cp:lastPrinted>2000-04-24T19:25:34Z</cp:lastPrinted>
  <dcterms:created xsi:type="dcterms:W3CDTF">1997-10-30T23:22:10Z</dcterms:created>
  <dcterms:modified xsi:type="dcterms:W3CDTF">2009-07-24T13:47:23Z</dcterms:modified>
  <cp:category/>
  <cp:version/>
  <cp:contentType/>
  <cp:contentStatus/>
</cp:coreProperties>
</file>