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45" windowWidth="10560" windowHeight="8835" activeTab="0"/>
  </bookViews>
  <sheets>
    <sheet name="step 1 results" sheetId="1" r:id="rId1"/>
    <sheet name="changes from last year" sheetId="2" r:id="rId2"/>
    <sheet name="calculations" sheetId="3" r:id="rId3"/>
  </sheets>
  <definedNames>
    <definedName name="_Fill" hidden="1">'calculations'!$O$128:$CY$316</definedName>
    <definedName name="_MatMult_A" hidden="1">'calculations'!$AR$181:$DS$260</definedName>
    <definedName name="_MatMult_AxB" hidden="1">'calculations'!$DX$181:$DX$181</definedName>
    <definedName name="_MatMult_B" hidden="1">'calculations'!$DW$181:$DW$260</definedName>
    <definedName name="IDENTITY">'calculations'!$B$128:$CY$316</definedName>
    <definedName name="matrixc">'calculations'!$AR$10:$DS$89</definedName>
    <definedName name="matrixic">'calculations'!$AR$94:$DS$172</definedName>
    <definedName name="_xlnm.Print_Area" localSheetId="2">'calculations'!$T$4:$AO$91</definedName>
    <definedName name="_xlnm.Print_Area" localSheetId="1">'changes from last year'!$A$4:$AE$68</definedName>
    <definedName name="_xlnm.Print_Area" localSheetId="0">'step 1 results'!$A$4:$AE$64</definedName>
    <definedName name="_xlnm.Print_Area">'calculations'!$D$10:$Q$125</definedName>
    <definedName name="Print_Area_MI" localSheetId="2">'calculations'!$D$10:$Q$125</definedName>
    <definedName name="_xlnm.Print_Titles" localSheetId="2">'calculations'!$A:$C,'calculations'!$1:$8</definedName>
    <definedName name="_xlnm.Print_Titles" localSheetId="1">'changes from last year'!$A:$B,'changes from last year'!$4:$5</definedName>
    <definedName name="_xlnm.Print_Titles" localSheetId="0">'step 1 results'!$A:$B,'step 1 results'!$4:$7</definedName>
    <definedName name="Print_Titles_MI" localSheetId="2">'calculations'!$1:$8,'calculations'!$A:$C</definedName>
    <definedName name="units">'calculations'!$B$10:$C$89</definedName>
  </definedNames>
  <calcPr fullCalcOnLoad="1" iterate="1" iterateCount="50" iterateDelta="0.001"/>
</workbook>
</file>

<file path=xl/comments1.xml><?xml version="1.0" encoding="utf-8"?>
<comments xmlns="http://schemas.openxmlformats.org/spreadsheetml/2006/main">
  <authors>
    <author>A satisfied Microsoft Office user</author>
  </authors>
  <commentList>
    <comment ref="B20" authorId="0">
      <text>
        <r>
          <rPr>
            <sz val="8"/>
            <rFont val="Tahoma"/>
            <family val="0"/>
          </rPr>
          <t>CCSO has requested that its allocation be split into instruction, research, &amp; public service.</t>
        </r>
      </text>
    </comment>
    <comment ref="B37" authorId="0">
      <text>
        <r>
          <rPr>
            <sz val="8"/>
            <rFont val="Tahoma"/>
            <family val="0"/>
          </rPr>
          <t xml:space="preserve">Includes Miller Comm
</t>
        </r>
      </text>
    </comment>
    <comment ref="B46" authorId="0">
      <text>
        <r>
          <rPr>
            <sz val="8"/>
            <rFont val="Tahoma"/>
            <family val="0"/>
          </rPr>
          <t xml:space="preserve">Merged in FY99
</t>
        </r>
      </text>
    </comment>
  </commentList>
</comments>
</file>

<file path=xl/comments2.xml><?xml version="1.0" encoding="utf-8"?>
<comments xmlns="http://schemas.openxmlformats.org/spreadsheetml/2006/main">
  <authors>
    <author>A satisfied Microsoft Office user</author>
  </authors>
  <commentList>
    <comment ref="B10" authorId="0">
      <text>
        <r>
          <rPr>
            <sz val="8"/>
            <rFont val="Tahoma"/>
            <family val="0"/>
          </rPr>
          <t xml:space="preserve">new unit
</t>
        </r>
      </text>
    </comment>
    <comment ref="B18" authorId="0">
      <text>
        <r>
          <rPr>
            <sz val="8"/>
            <rFont val="Tahoma"/>
            <family val="0"/>
          </rPr>
          <t>CCSO has requested that its allocation be split into instruction, research, &amp; public service.</t>
        </r>
      </text>
    </comment>
    <comment ref="B35" authorId="0">
      <text>
        <r>
          <rPr>
            <sz val="8"/>
            <rFont val="Tahoma"/>
            <family val="0"/>
          </rPr>
          <t xml:space="preserve">Includes Miller Comm
</t>
        </r>
      </text>
    </comment>
    <comment ref="B44" authorId="0">
      <text>
        <r>
          <rPr>
            <sz val="8"/>
            <rFont val="Tahoma"/>
            <family val="0"/>
          </rPr>
          <t xml:space="preserve">Merged in FY99
</t>
        </r>
      </text>
    </comment>
  </commentList>
</comments>
</file>

<file path=xl/comments3.xml><?xml version="1.0" encoding="utf-8"?>
<comments xmlns="http://schemas.openxmlformats.org/spreadsheetml/2006/main">
  <authors>
    <author>A satisfied Microsoft Office user</author>
    <author>Carol</author>
  </authors>
  <commentList>
    <comment ref="C11" authorId="0">
      <text>
        <r>
          <rPr>
            <sz val="8"/>
            <rFont val="Tahoma"/>
            <family val="0"/>
          </rPr>
          <t>Exec Dev Center (an auxiliary unit) was removed from basis</t>
        </r>
      </text>
    </comment>
    <comment ref="C19" authorId="0">
      <text>
        <r>
          <rPr>
            <sz val="8"/>
            <rFont val="Tahoma"/>
            <family val="0"/>
          </rPr>
          <t>Removed VCM space</t>
        </r>
      </text>
    </comment>
    <comment ref="C68" authorId="0">
      <text>
        <r>
          <rPr>
            <sz val="8"/>
            <rFont val="Tahoma"/>
            <family val="0"/>
          </rPr>
          <t xml:space="preserve">Includes Admin Svcs
</t>
        </r>
      </text>
    </comment>
    <comment ref="C26" authorId="1">
      <text>
        <r>
          <rPr>
            <b/>
            <sz val="8"/>
            <rFont val="Tahoma"/>
            <family val="0"/>
          </rPr>
          <t xml:space="preserve">Removed 90% of Conf &amp; Institutes, which is 90% auxiliary
</t>
        </r>
      </text>
    </comment>
    <comment ref="C46" authorId="1">
      <text>
        <r>
          <rPr>
            <b/>
            <sz val="8"/>
            <rFont val="Tahoma"/>
            <family val="0"/>
          </rPr>
          <t xml:space="preserve">CCSO split its costs into instruction, research, and network services
</t>
        </r>
      </text>
    </comment>
    <comment ref="C71" authorId="1">
      <text>
        <r>
          <rPr>
            <b/>
            <sz val="8"/>
            <rFont val="Tahoma"/>
            <family val="0"/>
          </rPr>
          <t xml:space="preserve">Most of this unit is auxilary, so removed all FTE and most of 
expenditures. Left space
</t>
        </r>
      </text>
    </comment>
    <comment ref="C67" authorId="1">
      <text>
        <r>
          <rPr>
            <b/>
            <sz val="8"/>
            <rFont val="Tahoma"/>
            <family val="0"/>
          </rPr>
          <t xml:space="preserve">Pass-through expenditures subtracted
</t>
        </r>
      </text>
    </comment>
    <comment ref="C76" authorId="1">
      <text>
        <r>
          <rPr>
            <b/>
            <sz val="8"/>
            <rFont val="Tahoma"/>
            <family val="0"/>
          </rPr>
          <t xml:space="preserve">subtracted heat,light,power passthrough expenditures
</t>
        </r>
      </text>
    </comment>
    <comment ref="C83" authorId="1">
      <text>
        <r>
          <rPr>
            <b/>
            <sz val="8"/>
            <rFont val="Tahoma"/>
            <family val="0"/>
          </rPr>
          <t xml:space="preserve">subtracted scholarship passthroughs
</t>
        </r>
      </text>
    </comment>
    <comment ref="C10" authorId="1">
      <text>
        <r>
          <rPr>
            <sz val="8"/>
            <rFont val="Tahoma"/>
            <family val="0"/>
          </rPr>
          <t>Mike thinks that the Profile gift &amp; endowment expenditures of 24,931 includes farm income.  Until we can look at that more closely, we will hold ACES harmless by keeping the old number of 14,042 used for two years.</t>
        </r>
      </text>
    </comment>
    <comment ref="O10" authorId="1">
      <text>
        <r>
          <rPr>
            <sz val="8"/>
            <rFont val="Tahoma"/>
            <family val="0"/>
          </rPr>
          <t>Mike thinks that the Profile gift &amp; endowment expenditures of 24,931 includes farm income.  Until we can look at that more closely, we will hold ACES harmless by keeping the old number of 14,042 used for two years.</t>
        </r>
      </text>
    </comment>
    <comment ref="C85" authorId="1">
      <text>
        <r>
          <rPr>
            <b/>
            <sz val="8"/>
            <rFont val="Tahoma"/>
            <family val="0"/>
          </rPr>
          <t xml:space="preserve">Omitted space -- funded primarily on auxiliary funds
</t>
        </r>
      </text>
    </comment>
    <comment ref="C86" authorId="1">
      <text>
        <r>
          <rPr>
            <b/>
            <sz val="8"/>
            <rFont val="Tahoma"/>
            <family val="0"/>
          </rPr>
          <t>Omitted space.</t>
        </r>
      </text>
    </comment>
    <comment ref="C21" authorId="1">
      <text>
        <r>
          <rPr>
            <sz val="8"/>
            <rFont val="Tahoma"/>
            <family val="0"/>
          </rPr>
          <t xml:space="preserve">Most of Willard is not maintained by O&amp;M.  79 sq ft is an office on campus.
</t>
        </r>
      </text>
    </comment>
  </commentList>
</comments>
</file>

<file path=xl/sharedStrings.xml><?xml version="1.0" encoding="utf-8"?>
<sst xmlns="http://schemas.openxmlformats.org/spreadsheetml/2006/main" count="1700" uniqueCount="379">
  <si>
    <t>15</t>
  </si>
  <si>
    <t>17</t>
  </si>
  <si>
    <t>20</t>
  </si>
  <si>
    <t>22</t>
  </si>
  <si>
    <t>24</t>
  </si>
  <si>
    <t>28</t>
  </si>
  <si>
    <t>30</t>
  </si>
  <si>
    <t>32</t>
  </si>
  <si>
    <t>36</t>
  </si>
  <si>
    <t>44</t>
  </si>
  <si>
    <t>50</t>
  </si>
  <si>
    <t>52</t>
  </si>
  <si>
    <t>60</t>
  </si>
  <si>
    <t>61</t>
  </si>
  <si>
    <t>68</t>
  </si>
  <si>
    <t>73</t>
  </si>
  <si>
    <t>74</t>
  </si>
  <si>
    <t>79</t>
  </si>
  <si>
    <t>80</t>
  </si>
  <si>
    <t>0619</t>
  </si>
  <si>
    <t>0206</t>
  </si>
  <si>
    <t>0174</t>
  </si>
  <si>
    <t>0175</t>
  </si>
  <si>
    <t>0200</t>
  </si>
  <si>
    <t>0202</t>
  </si>
  <si>
    <t>0203</t>
  </si>
  <si>
    <t>08xx</t>
  </si>
  <si>
    <t>14xx</t>
  </si>
  <si>
    <t>83XX</t>
  </si>
  <si>
    <t>0204</t>
  </si>
  <si>
    <t>020D</t>
  </si>
  <si>
    <t>020G</t>
  </si>
  <si>
    <t>020E</t>
  </si>
  <si>
    <t>0212</t>
  </si>
  <si>
    <t>0220</t>
  </si>
  <si>
    <t>0238</t>
  </si>
  <si>
    <t>0270</t>
  </si>
  <si>
    <t>0271</t>
  </si>
  <si>
    <t>0284</t>
  </si>
  <si>
    <t>0285</t>
  </si>
  <si>
    <t>0290</t>
  </si>
  <si>
    <t>0601</t>
  </si>
  <si>
    <t>0630</t>
  </si>
  <si>
    <t>0633</t>
  </si>
  <si>
    <t>0643</t>
  </si>
  <si>
    <t>0650</t>
  </si>
  <si>
    <t>2601/2</t>
  </si>
  <si>
    <t>260C</t>
  </si>
  <si>
    <t>2609</t>
  </si>
  <si>
    <t>2620</t>
  </si>
  <si>
    <t>2660</t>
  </si>
  <si>
    <t>2665</t>
  </si>
  <si>
    <t>0301/51</t>
  </si>
  <si>
    <t>0340</t>
  </si>
  <si>
    <t>0348</t>
  </si>
  <si>
    <t>0353</t>
  </si>
  <si>
    <t>0358</t>
  </si>
  <si>
    <t>0366</t>
  </si>
  <si>
    <t>0385</t>
  </si>
  <si>
    <t>1230</t>
  </si>
  <si>
    <t>82xx</t>
  </si>
  <si>
    <t>0901/2</t>
  </si>
  <si>
    <t>0921</t>
  </si>
  <si>
    <t>0925</t>
  </si>
  <si>
    <t>0935</t>
  </si>
  <si>
    <t>0961</t>
  </si>
  <si>
    <t>0971</t>
  </si>
  <si>
    <t>0981</t>
  </si>
  <si>
    <t>10xx</t>
  </si>
  <si>
    <t>0708</t>
  </si>
  <si>
    <t>0711</t>
  </si>
  <si>
    <t>0794-7</t>
  </si>
  <si>
    <t>Total Cost</t>
  </si>
  <si>
    <t>Discovery</t>
  </si>
  <si>
    <t>Code</t>
  </si>
  <si>
    <t>Name</t>
  </si>
  <si>
    <t>Distribution Basis</t>
  </si>
  <si>
    <t>Overheads</t>
  </si>
  <si>
    <t>ACES</t>
  </si>
  <si>
    <t>CBA</t>
  </si>
  <si>
    <t>EDU</t>
  </si>
  <si>
    <t>ENG</t>
  </si>
  <si>
    <t>FAA</t>
  </si>
  <si>
    <t>CMC</t>
  </si>
  <si>
    <t>LAW</t>
  </si>
  <si>
    <t>LAS</t>
  </si>
  <si>
    <t>ALS</t>
  </si>
  <si>
    <t>VMED</t>
  </si>
  <si>
    <t>ARMF</t>
  </si>
  <si>
    <t>AVI</t>
  </si>
  <si>
    <t>LIR</t>
  </si>
  <si>
    <t>BECK</t>
  </si>
  <si>
    <t>ENV C</t>
  </si>
  <si>
    <t>SW</t>
  </si>
  <si>
    <t>CEPS</t>
  </si>
  <si>
    <t>LIS</t>
  </si>
  <si>
    <t>IPS</t>
  </si>
  <si>
    <t>Library</t>
  </si>
  <si>
    <t>NCSA</t>
  </si>
  <si>
    <t>Uni High</t>
  </si>
  <si>
    <t>CIC</t>
  </si>
  <si>
    <t>RTMO</t>
  </si>
  <si>
    <t>Fellowships</t>
  </si>
  <si>
    <t>O&amp;M</t>
  </si>
  <si>
    <t>IMPE O&amp;M</t>
  </si>
  <si>
    <t>Office of the Chancellor</t>
  </si>
  <si>
    <t>J</t>
  </si>
  <si>
    <t>Total Expenditures</t>
  </si>
  <si>
    <t>Affirmative Action</t>
  </si>
  <si>
    <t>F</t>
  </si>
  <si>
    <t>FTE Faculty, Ac Prof, &amp; Staff</t>
  </si>
  <si>
    <t>Office of Development</t>
  </si>
  <si>
    <t>L</t>
  </si>
  <si>
    <t>Gift &amp; Endowment Expenditures</t>
  </si>
  <si>
    <t>Public Affairs</t>
  </si>
  <si>
    <t>Public Service</t>
  </si>
  <si>
    <t>Leasehld, Rehab/ Alterations</t>
  </si>
  <si>
    <t>M</t>
  </si>
  <si>
    <t>NASF</t>
  </si>
  <si>
    <t>Provost &amp; VC Acad Affairs</t>
  </si>
  <si>
    <t xml:space="preserve">   Discovery Programs</t>
  </si>
  <si>
    <t>C</t>
  </si>
  <si>
    <t>Freshmen</t>
  </si>
  <si>
    <t xml:space="preserve">   General Education</t>
  </si>
  <si>
    <t>D</t>
  </si>
  <si>
    <t>Undergraduates</t>
  </si>
  <si>
    <t xml:space="preserve">   Ed Tech Board</t>
  </si>
  <si>
    <t>A</t>
  </si>
  <si>
    <t>Total IUs</t>
  </si>
  <si>
    <t>Academic Human Resources</t>
  </si>
  <si>
    <t>H</t>
  </si>
  <si>
    <t>FTE Faculty &amp; Acad Professional</t>
  </si>
  <si>
    <t>Chief Information Officer</t>
  </si>
  <si>
    <t>Cmte on Institutional Cooperation</t>
  </si>
  <si>
    <t>O</t>
  </si>
  <si>
    <t>Academic unit expenditures</t>
  </si>
  <si>
    <t>Principal's Scholars Pgm</t>
  </si>
  <si>
    <t>Campus Honors Program</t>
  </si>
  <si>
    <t>Admissions and Records</t>
  </si>
  <si>
    <t>B</t>
  </si>
  <si>
    <t>Total enrollment</t>
  </si>
  <si>
    <t>Instructional Resources</t>
  </si>
  <si>
    <t>Management Information</t>
  </si>
  <si>
    <t>VC Research Office</t>
  </si>
  <si>
    <t>CCSO - Instruction (44%)</t>
  </si>
  <si>
    <t>CCSO - Research (16%)</t>
  </si>
  <si>
    <t>W</t>
  </si>
  <si>
    <t>50% Faculty FTE, 50% gr/prf enrollment</t>
  </si>
  <si>
    <t>CCSO - Network (40%)</t>
  </si>
  <si>
    <t>T</t>
  </si>
  <si>
    <t>50% All FTE, 50% total enrollment</t>
  </si>
  <si>
    <t>Lab Animal Resources</t>
  </si>
  <si>
    <t>Q</t>
  </si>
  <si>
    <t>G&amp;C Exp  LAS, ACES, V Med, Beckman</t>
  </si>
  <si>
    <t>Committee on Natural Areas</t>
  </si>
  <si>
    <t>Biotechnology Center</t>
  </si>
  <si>
    <t>P</t>
  </si>
  <si>
    <t>Exp of LAS, ACES, V Med, Beckman</t>
  </si>
  <si>
    <t>K</t>
  </si>
  <si>
    <t>Grants &amp; Contracts Expenditures</t>
  </si>
  <si>
    <t>Graduate Admin</t>
  </si>
  <si>
    <t>U</t>
  </si>
  <si>
    <t>50% Acad FTE, 50% grad &amp; prf enrol</t>
  </si>
  <si>
    <t xml:space="preserve">   Critical Research Initiatives</t>
  </si>
  <si>
    <t>Graduate Research Board</t>
  </si>
  <si>
    <t>G</t>
  </si>
  <si>
    <t>FTE Tenure-System Faculty</t>
  </si>
  <si>
    <t>Center for Advanced Study</t>
  </si>
  <si>
    <t>Ancient Technologies</t>
  </si>
  <si>
    <t>E</t>
  </si>
  <si>
    <t>Grad &amp; Professional</t>
  </si>
  <si>
    <t>VC Admin &amp; Human Res&amp; Adm Svcs</t>
  </si>
  <si>
    <t>Planning &amp; Facility Mgmt</t>
  </si>
  <si>
    <t>Environ Health &amp; Safety</t>
  </si>
  <si>
    <t>R</t>
  </si>
  <si>
    <t>50% total Exp, 50% G&amp;C expenditures</t>
  </si>
  <si>
    <t>Printing Services</t>
  </si>
  <si>
    <t>Campus Stores &amp; Mail Svcs</t>
  </si>
  <si>
    <t>Levis Faculty Center</t>
  </si>
  <si>
    <t>Division of Public Safety</t>
  </si>
  <si>
    <t>Faculty &amp; Staff Assist Pgm</t>
  </si>
  <si>
    <t>O&amp;M (Incl utilities,excl IMPE)</t>
  </si>
  <si>
    <t xml:space="preserve">O&amp;M  IMPE </t>
  </si>
  <si>
    <t>N</t>
  </si>
  <si>
    <t>DCR Classroom support</t>
  </si>
  <si>
    <t>VC Student Affairs</t>
  </si>
  <si>
    <t>Dean of Students</t>
  </si>
  <si>
    <t>Minority Student Affairs</t>
  </si>
  <si>
    <t>Health Professions Info Office</t>
  </si>
  <si>
    <t>Student Conflict Resolution</t>
  </si>
  <si>
    <t>Student Financial Aids</t>
  </si>
  <si>
    <t>International Student Affairs</t>
  </si>
  <si>
    <t>McKinley Health Service</t>
  </si>
  <si>
    <t>Campus Rec (IMPE maintenance)</t>
  </si>
  <si>
    <t>Campus Insurance Coverage</t>
  </si>
  <si>
    <t>Dev &amp; Foundation Services</t>
  </si>
  <si>
    <t>Medicare,Worker's Comp,Death Benefits</t>
  </si>
  <si>
    <t>V</t>
  </si>
  <si>
    <t>Personal Services State &amp; ICR Bdg</t>
  </si>
  <si>
    <t>Total, All Service Units</t>
  </si>
  <si>
    <t xml:space="preserve">Management Information  </t>
  </si>
  <si>
    <t>Willard Airport eliminated from responsibility centers</t>
  </si>
  <si>
    <t>Miller Comm merged in to Center for Advanced Study</t>
  </si>
  <si>
    <t>Admin Services and VC Admin &amp; HR are combined</t>
  </si>
  <si>
    <t>Mail Services and Central stores combined</t>
  </si>
  <si>
    <t>CCSO is split into three functions</t>
  </si>
  <si>
    <t>Public Service was split off from Chancellor's Office</t>
  </si>
  <si>
    <t>Chief Info Officer was moved from VCResearch to Provost, then split out</t>
  </si>
  <si>
    <t>Used line 131 of Campus Profile for Acad Staff, not 132 + 144</t>
  </si>
  <si>
    <t>Used NASF instead of GSF, which was unavailable</t>
  </si>
  <si>
    <t>Removed from basis some factors wholly funded by unit:</t>
  </si>
  <si>
    <t xml:space="preserve">  Printing services FTE and expenditures: auxiliary</t>
  </si>
  <si>
    <t xml:space="preserve">  Vet Clinical Med space excluded - self-supported</t>
  </si>
  <si>
    <t xml:space="preserve">  CBA Exec Dev Center excluded: auxiliary</t>
  </si>
  <si>
    <t xml:space="preserve">  Conferences &amp; Institutes: 90% excluded as auxiliary</t>
  </si>
  <si>
    <t>Responsibility Centers</t>
  </si>
  <si>
    <t>Total</t>
  </si>
  <si>
    <t>Service Center Name</t>
  </si>
  <si>
    <t>Basis for distribution of assessment</t>
  </si>
  <si>
    <t>Space</t>
  </si>
  <si>
    <t>Budget Reform: Basis for Assessment of Administrative Unit Overheads</t>
  </si>
  <si>
    <t>Share of  "service center" administrative expenses to be distributed to each unit (matrix c)</t>
  </si>
  <si>
    <t>Sources:</t>
  </si>
  <si>
    <t>Campus Profile Data and DMI PN99032</t>
  </si>
  <si>
    <t>0301</t>
  </si>
  <si>
    <t>Division of Management Information      PN97123</t>
  </si>
  <si>
    <t xml:space="preserve"> Fraction of Campus Total for Assessment Bases</t>
  </si>
  <si>
    <t>Fire Protection Inst</t>
  </si>
  <si>
    <t>Police Training Inst</t>
  </si>
  <si>
    <t>Office of Devlpmnt</t>
  </si>
  <si>
    <t>Leasehld, Rehab/ Altrtns</t>
  </si>
  <si>
    <t>Discovery Programs</t>
  </si>
  <si>
    <t>General Education</t>
  </si>
  <si>
    <t>Ed Tech Board</t>
  </si>
  <si>
    <t>Chief Info Officer</t>
  </si>
  <si>
    <t>OIR</t>
  </si>
  <si>
    <t>Mgmt Info</t>
  </si>
  <si>
    <t>Critical Research Inits</t>
  </si>
  <si>
    <t>VC Admin &amp; Human Res</t>
  </si>
  <si>
    <t>Central Stores</t>
  </si>
  <si>
    <t>O&amp;M -8260</t>
  </si>
  <si>
    <t>Health Prof Inf Office</t>
  </si>
  <si>
    <t>Student Conflict Resolutn</t>
  </si>
  <si>
    <t>Intl Student Affairs</t>
  </si>
  <si>
    <t>Campus Insurance Cvg</t>
  </si>
  <si>
    <t>Dev &amp; Foundation Svcs</t>
  </si>
  <si>
    <t>Medi,WC,Death</t>
  </si>
  <si>
    <t>$ Incl utilities*</t>
  </si>
  <si>
    <t>S</t>
  </si>
  <si>
    <t>Service center state &amp; ICR</t>
  </si>
  <si>
    <t>Direct costs</t>
  </si>
  <si>
    <t>Total costs</t>
  </si>
  <si>
    <t>Unit Name</t>
  </si>
  <si>
    <t>Freshman</t>
  </si>
  <si>
    <t>Ugrad</t>
  </si>
  <si>
    <t>Gr/Prf</t>
  </si>
  <si>
    <t>360-380</t>
  </si>
  <si>
    <t>131+154</t>
  </si>
  <si>
    <t>DMI PN99032</t>
  </si>
  <si>
    <t>I</t>
  </si>
  <si>
    <t>RC</t>
  </si>
  <si>
    <t>Continuing Ed</t>
  </si>
  <si>
    <t>Fire Service Inst</t>
  </si>
  <si>
    <t>SC</t>
  </si>
  <si>
    <t>O&amp;M all but 8260,excl utility exps $27.3 mm)</t>
  </si>
  <si>
    <t>8260</t>
  </si>
  <si>
    <t>8555</t>
  </si>
  <si>
    <t>Medicare, Wkr Comp,Death Benefits</t>
  </si>
  <si>
    <t>Identity matrix-share of each admin unit cost  (matrix c')</t>
  </si>
  <si>
    <t xml:space="preserve">Inverted matrix * </t>
  </si>
  <si>
    <r>
      <t xml:space="preserve">(use </t>
    </r>
    <r>
      <rPr>
        <u val="single"/>
        <sz val="8"/>
        <rFont val="Arial"/>
        <family val="2"/>
      </rPr>
      <t>H</t>
    </r>
    <r>
      <rPr>
        <sz val="8"/>
        <rFont val="Arial"/>
        <family val="2"/>
      </rPr>
      <t xml:space="preserve">elp/ </t>
    </r>
    <r>
      <rPr>
        <u val="single"/>
        <sz val="8"/>
        <rFont val="Arial"/>
        <family val="2"/>
      </rPr>
      <t>L</t>
    </r>
    <r>
      <rPr>
        <sz val="8"/>
        <rFont val="Arial"/>
        <family val="2"/>
      </rPr>
      <t>otus 1-2-3 help/Data Matrix Multiply</t>
    </r>
  </si>
  <si>
    <t>direct costs =</t>
  </si>
  <si>
    <t>new</t>
  </si>
  <si>
    <t>direct costs</t>
  </si>
  <si>
    <t>total cost</t>
  </si>
  <si>
    <t>Inverted Matrix of Identity-costs (c')-1 (must do inversion in Lotus 1-2-3, excel cannot handle this size matrix)</t>
  </si>
  <si>
    <t>Identity Matrix</t>
  </si>
  <si>
    <t>CCSO - Instr</t>
  </si>
  <si>
    <t>CCSO-Research</t>
  </si>
  <si>
    <t>CCSO-Network</t>
  </si>
  <si>
    <t>also: check to see whether any of this is state/icr and needs to be subtracted from budget.</t>
  </si>
  <si>
    <t xml:space="preserve">F99 pass-through expenditures to deduct -- from Mike </t>
  </si>
  <si>
    <t>Pass-through accounts for real units -- subtract only the pass-through expenditures</t>
  </si>
  <si>
    <t>8240-5</t>
  </si>
  <si>
    <t>Heat, Ligh, Power</t>
  </si>
  <si>
    <t>St Fin aids</t>
  </si>
  <si>
    <t>Unchargeable space eliminated : this cost is now distributed</t>
  </si>
  <si>
    <t>Step 1: Change in assessments due to change in consumption patterns among colleges</t>
  </si>
  <si>
    <t>Note: CCSO was moved from the VCR units to the Provost's units</t>
  </si>
  <si>
    <t>FY00 Changes to model that will cause some shifting of assessments</t>
  </si>
  <si>
    <t>0221A</t>
  </si>
  <si>
    <t>0221B</t>
  </si>
  <si>
    <t>0221C</t>
  </si>
  <si>
    <t>Total Cost with Overheads distributed using FY01 usage</t>
  </si>
  <si>
    <t>FY01 assessment based on FY00 usage, FY00 budget</t>
  </si>
  <si>
    <t>FY00 assessment based on FY99 usage &amp; FY00 budget</t>
  </si>
  <si>
    <t>Change in assessments for colleges due to change in usage</t>
  </si>
  <si>
    <t>CBA minus Exec Dev Ctr</t>
  </si>
  <si>
    <t>FTE, Oct 1999 (All funds)</t>
  </si>
  <si>
    <t>Enrollments, Fall 1999</t>
  </si>
  <si>
    <t>Expenditures, FY99 (000)</t>
  </si>
  <si>
    <t>Fa99 NASF</t>
  </si>
  <si>
    <t xml:space="preserve">Grad Coll Coble Hall Ofc      </t>
  </si>
  <si>
    <t xml:space="preserve">Grad Coll Minority Affairs    </t>
  </si>
  <si>
    <t xml:space="preserve">  Critical Research Inits</t>
  </si>
  <si>
    <t>Critical Research Initiatives</t>
  </si>
  <si>
    <t>Graduate College Admin</t>
  </si>
  <si>
    <t>Biotech- nology Center</t>
  </si>
  <si>
    <t>Committee On Natural Areas</t>
  </si>
  <si>
    <t>Principal's Scholars Program</t>
  </si>
  <si>
    <t>CCSO Network</t>
  </si>
  <si>
    <t>CCSO Research</t>
  </si>
  <si>
    <t>CCSO Instruction</t>
  </si>
  <si>
    <t>Acad Human Res</t>
  </si>
  <si>
    <t>Ed Tech board</t>
  </si>
  <si>
    <t>General Educ</t>
  </si>
  <si>
    <t>Provost &amp; VC Acad Aff Office</t>
  </si>
  <si>
    <t>Leasehld, Rehab Alterations</t>
  </si>
  <si>
    <t>Respons- ibillity Center Subtotal</t>
  </si>
  <si>
    <t>Fire Service Institute</t>
  </si>
  <si>
    <t>Ancient Technologies &amp; Materials</t>
  </si>
  <si>
    <t>VC Admin &amp; Human Resources</t>
  </si>
  <si>
    <t>Planning &amp; Facility Management</t>
  </si>
  <si>
    <t>Div of Public Safety</t>
  </si>
  <si>
    <t>Faculty &amp; Staff Asstnce Pgm</t>
  </si>
  <si>
    <t>Ofc of the VC Student Affairs</t>
  </si>
  <si>
    <t>Health Professions Info Ofc</t>
  </si>
  <si>
    <t>McKinley Health Svc</t>
  </si>
  <si>
    <t>Campus Recreation</t>
  </si>
  <si>
    <t>Campus Insurance</t>
  </si>
  <si>
    <t>Dev &amp; Fndn</t>
  </si>
  <si>
    <t>Medicare Worker's Comp</t>
  </si>
  <si>
    <t>2629</t>
  </si>
  <si>
    <t>2635</t>
  </si>
  <si>
    <t xml:space="preserve">Service center state, ICR, &amp; Overheads </t>
  </si>
  <si>
    <t>Personal Services State &amp; ICR FY00 Budget</t>
  </si>
  <si>
    <t>IMPE for DCR</t>
  </si>
  <si>
    <t>Campus profile line:</t>
  </si>
  <si>
    <t>Resp Center (RC) or Svc Center (SC)</t>
  </si>
  <si>
    <t>Unit Code</t>
  </si>
  <si>
    <t>Total IUs AY1998-99</t>
  </si>
  <si>
    <t>Tenure System Faculty</t>
  </si>
  <si>
    <t>Faculty &amp; Ac prf</t>
  </si>
  <si>
    <t>Civil Service</t>
  </si>
  <si>
    <t>Total Exp Excl Aux, St &amp; Svcs</t>
  </si>
  <si>
    <t>Grants &amp; Contracts</t>
  </si>
  <si>
    <t>Faculty,  Ac prf, &amp; Staff</t>
  </si>
  <si>
    <t>Gift &amp;       Endowment Excl Farms</t>
  </si>
  <si>
    <t>Total Enrollmt</t>
  </si>
  <si>
    <t>Grad &amp; Prof</t>
  </si>
  <si>
    <t>FTE Faculty, Ac prf, &amp; Staff</t>
  </si>
  <si>
    <t>FTE Tenure System Faculty</t>
  </si>
  <si>
    <t>FTE Faculty &amp; Ac prf</t>
  </si>
  <si>
    <t>FTE Civil Service</t>
  </si>
  <si>
    <t>Gift &amp; Endowment Excl Farms</t>
  </si>
  <si>
    <t>Total Exp Acad Units</t>
  </si>
  <si>
    <t>Total Exp LAS,ACES, VM,Beck</t>
  </si>
  <si>
    <t>G&amp;C Exp LAS,ACES, VM,Beck</t>
  </si>
  <si>
    <t>50% Total 50% G&amp;C Expend</t>
  </si>
  <si>
    <t>50% Acad FTE 50% total Enrolmnt</t>
  </si>
  <si>
    <t>50% All FTE 50% total Enrolmnt</t>
  </si>
  <si>
    <t>50% Acad FTE 50% gr/prf Enrolmnt</t>
  </si>
  <si>
    <t>Personal Services State &amp; ICR Budget</t>
  </si>
  <si>
    <t>50% Faculty 50% gr/pr enrollment</t>
  </si>
  <si>
    <t>Undergrad</t>
  </si>
  <si>
    <t>Step 1. Changes in assessment due to changes in usage figures for each college.</t>
  </si>
  <si>
    <t>From  row 6</t>
  </si>
  <si>
    <t>Goes to row 7</t>
  </si>
  <si>
    <t>O&amp;M ,excl utility exps $25.16 mm)</t>
  </si>
  <si>
    <t xml:space="preserve">Final cost distribution: percents times the total cost. </t>
  </si>
  <si>
    <t>After multiplying the inverted matrix above times the direct costs in far right columns, these numbers will be ready to copy (transposed, values) to the results page.</t>
  </si>
  <si>
    <t>FY00 Budget as assessed to colleges</t>
  </si>
  <si>
    <t>Step 1: Incremental FY00 Assessments</t>
  </si>
  <si>
    <t>Change from last year's assessments due to changes in usage (FTE, students, expenditures, etc.)</t>
  </si>
  <si>
    <t>Final FY00 Budget</t>
  </si>
  <si>
    <t>Fire Svc Inst</t>
  </si>
  <si>
    <t>Police Trng Inst</t>
  </si>
  <si>
    <t>Total Increment</t>
  </si>
  <si>
    <t>Police Trng Institute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</si>
</sst>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000_)"/>
    <numFmt numFmtId="166" formatCode="0_)"/>
    <numFmt numFmtId="167" formatCode="0.00000"/>
    <numFmt numFmtId="168" formatCode="0.000000"/>
    <numFmt numFmtId="169" formatCode="_(* #,##0_);_(* \(#,##0\);_(* &quot;-&quot;??_);_(@_)"/>
    <numFmt numFmtId="170" formatCode="_(* #,##0.0_);_(* \(#,##0.0\);_(* &quot;-&quot;??_);_(@_)"/>
    <numFmt numFmtId="171" formatCode="0.0"/>
    <numFmt numFmtId="172" formatCode="0000"/>
    <numFmt numFmtId="173" formatCode="_(* #,##0.0_);_(* \(#,##0.0\);_(* &quot;-&quot;?_);_(@_)"/>
    <numFmt numFmtId="174" formatCode="0.000"/>
    <numFmt numFmtId="175" formatCode="0.0000"/>
  </numFmts>
  <fonts count="13">
    <font>
      <sz val="10"/>
      <name val="Courier"/>
      <family val="0"/>
    </font>
    <font>
      <sz val="10"/>
      <name val="Arial"/>
      <family val="0"/>
    </font>
    <font>
      <sz val="8"/>
      <name val="Arial"/>
      <family val="2"/>
    </font>
    <font>
      <sz val="9"/>
      <name val="Arial"/>
      <family val="2"/>
    </font>
    <font>
      <b/>
      <sz val="9"/>
      <name val="Arial"/>
      <family val="2"/>
    </font>
    <font>
      <sz val="14"/>
      <name val="Arial"/>
      <family val="2"/>
    </font>
    <font>
      <b/>
      <sz val="8"/>
      <name val="Arial"/>
      <family val="2"/>
    </font>
    <font>
      <u val="single"/>
      <sz val="8"/>
      <name val="Arial"/>
      <family val="2"/>
    </font>
    <font>
      <sz val="8"/>
      <name val="Courier"/>
      <family val="0"/>
    </font>
    <font>
      <b/>
      <sz val="8"/>
      <name val="Courier"/>
      <family val="0"/>
    </font>
    <font>
      <sz val="8"/>
      <name val="Tahoma"/>
      <family val="0"/>
    </font>
    <font>
      <b/>
      <sz val="8"/>
      <name val="Tahoma"/>
      <family val="0"/>
    </font>
    <font>
      <b/>
      <sz val="10"/>
      <name val="Arial"/>
      <family val="2"/>
    </font>
  </fonts>
  <fills count="2">
    <fill>
      <patternFill/>
    </fill>
    <fill>
      <patternFill patternType="gray125"/>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97">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0" xfId="0" applyFont="1"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right"/>
      <protection/>
    </xf>
    <xf numFmtId="37" fontId="2" fillId="0" borderId="0" xfId="0" applyNumberFormat="1" applyFont="1" applyAlignment="1" applyProtection="1">
      <alignment/>
      <protection/>
    </xf>
    <xf numFmtId="164" fontId="2" fillId="0" borderId="0" xfId="0" applyNumberFormat="1" applyFont="1" applyAlignment="1" applyProtection="1">
      <alignment/>
      <protection/>
    </xf>
    <xf numFmtId="165" fontId="2" fillId="0" borderId="0" xfId="0" applyNumberFormat="1" applyFont="1" applyAlignment="1" applyProtection="1">
      <alignment/>
      <protection/>
    </xf>
    <xf numFmtId="166" fontId="2" fillId="0" borderId="0" xfId="0" applyNumberFormat="1" applyFont="1" applyAlignment="1" applyProtection="1">
      <alignment/>
      <protection/>
    </xf>
    <xf numFmtId="165" fontId="2" fillId="0" borderId="0" xfId="0" applyNumberFormat="1" applyFont="1" applyAlignment="1" applyProtection="1">
      <alignment horizontal="left"/>
      <protection/>
    </xf>
    <xf numFmtId="0" fontId="2" fillId="0" borderId="0" xfId="0" applyFont="1" applyAlignment="1" applyProtection="1" quotePrefix="1">
      <alignment/>
      <protection/>
    </xf>
    <xf numFmtId="0" fontId="2" fillId="0" borderId="0" xfId="0" applyFont="1" applyAlignment="1">
      <alignment horizontal="center"/>
    </xf>
    <xf numFmtId="0" fontId="2" fillId="0" borderId="0" xfId="0" applyNumberFormat="1" applyFont="1" applyAlignment="1">
      <alignment/>
    </xf>
    <xf numFmtId="167" fontId="2" fillId="0" borderId="0" xfId="0" applyNumberFormat="1" applyFont="1" applyAlignment="1">
      <alignment/>
    </xf>
    <xf numFmtId="0" fontId="2" fillId="0" borderId="0" xfId="0" applyFont="1" applyAlignment="1">
      <alignment horizontal="left"/>
    </xf>
    <xf numFmtId="1" fontId="2" fillId="0" borderId="0" xfId="0" applyNumberFormat="1" applyFont="1" applyAlignment="1" applyProtection="1">
      <alignment/>
      <protection/>
    </xf>
    <xf numFmtId="1" fontId="2" fillId="0" borderId="0" xfId="0" applyNumberFormat="1"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49" fontId="2" fillId="0" borderId="2" xfId="0" applyNumberFormat="1" applyFont="1" applyBorder="1" applyAlignment="1" applyProtection="1">
      <alignment horizontal="centerContinuous"/>
      <protection/>
    </xf>
    <xf numFmtId="49" fontId="2" fillId="0" borderId="0" xfId="0" applyNumberFormat="1" applyFont="1" applyAlignment="1">
      <alignment/>
    </xf>
    <xf numFmtId="0" fontId="2" fillId="0" borderId="5" xfId="0" applyFont="1" applyBorder="1" applyAlignment="1">
      <alignment/>
    </xf>
    <xf numFmtId="0" fontId="3" fillId="0" borderId="0" xfId="0" applyFont="1" applyAlignment="1">
      <alignment/>
    </xf>
    <xf numFmtId="0" fontId="3" fillId="0" borderId="6" xfId="0" applyFont="1" applyBorder="1" applyAlignment="1">
      <alignment horizontal="centerContinuous" vertical="justify"/>
    </xf>
    <xf numFmtId="0" fontId="3" fillId="0" borderId="4" xfId="0" applyFont="1" applyBorder="1" applyAlignment="1">
      <alignment/>
    </xf>
    <xf numFmtId="0" fontId="3" fillId="0" borderId="7" xfId="0" applyFont="1" applyBorder="1" applyAlignment="1">
      <alignment/>
    </xf>
    <xf numFmtId="0" fontId="3" fillId="0" borderId="2" xfId="0" applyFont="1" applyBorder="1" applyAlignment="1">
      <alignment/>
    </xf>
    <xf numFmtId="0" fontId="3" fillId="0" borderId="0" xfId="0" applyFont="1" applyBorder="1" applyAlignment="1">
      <alignment/>
    </xf>
    <xf numFmtId="0" fontId="3" fillId="0" borderId="4" xfId="0" applyFont="1" applyBorder="1" applyAlignment="1">
      <alignment horizontal="left"/>
    </xf>
    <xf numFmtId="3" fontId="4" fillId="0" borderId="2" xfId="0" applyNumberFormat="1" applyFont="1" applyBorder="1" applyAlignment="1">
      <alignment/>
    </xf>
    <xf numFmtId="3" fontId="4" fillId="0" borderId="8" xfId="0" applyNumberFormat="1" applyFont="1" applyBorder="1" applyAlignment="1">
      <alignment/>
    </xf>
    <xf numFmtId="4" fontId="3" fillId="0" borderId="0" xfId="0" applyNumberFormat="1" applyFont="1" applyAlignment="1">
      <alignment/>
    </xf>
    <xf numFmtId="0" fontId="3" fillId="0" borderId="0" xfId="0" applyFont="1" applyFill="1" applyAlignment="1">
      <alignment/>
    </xf>
    <xf numFmtId="14" fontId="3" fillId="0" borderId="0" xfId="0" applyNumberFormat="1" applyFont="1" applyAlignment="1">
      <alignment/>
    </xf>
    <xf numFmtId="0" fontId="3" fillId="0" borderId="0" xfId="0" applyFont="1" applyAlignment="1" applyProtection="1">
      <alignment vertical="top"/>
      <protection/>
    </xf>
    <xf numFmtId="0" fontId="3" fillId="0" borderId="0" xfId="0" applyFont="1" applyAlignment="1">
      <alignment vertical="justify"/>
    </xf>
    <xf numFmtId="0" fontId="3" fillId="0" borderId="0" xfId="0" applyFont="1" applyAlignment="1" applyProtection="1">
      <alignment vertical="justify"/>
      <protection/>
    </xf>
    <xf numFmtId="0" fontId="3" fillId="0" borderId="0" xfId="0" applyFont="1" applyAlignment="1" applyProtection="1">
      <alignment horizontal="center"/>
      <protection/>
    </xf>
    <xf numFmtId="0" fontId="3" fillId="0" borderId="0" xfId="0" applyFont="1" applyAlignment="1">
      <alignment horizontal="center"/>
    </xf>
    <xf numFmtId="0" fontId="2" fillId="0" borderId="9" xfId="0" applyFont="1" applyBorder="1" applyAlignment="1">
      <alignment/>
    </xf>
    <xf numFmtId="0" fontId="2" fillId="0" borderId="0" xfId="0" applyFont="1" applyBorder="1" applyAlignment="1" applyProtection="1">
      <alignment/>
      <protection/>
    </xf>
    <xf numFmtId="166" fontId="2" fillId="0" borderId="0" xfId="0" applyNumberFormat="1" applyFont="1" applyBorder="1" applyAlignment="1" applyProtection="1">
      <alignment/>
      <protection/>
    </xf>
    <xf numFmtId="0" fontId="2" fillId="0" borderId="4" xfId="0" applyFont="1" applyBorder="1" applyAlignment="1" applyProtection="1">
      <alignment horizontal="center"/>
      <protection/>
    </xf>
    <xf numFmtId="0" fontId="2" fillId="0" borderId="4" xfId="0" applyFont="1" applyBorder="1" applyAlignment="1" applyProtection="1">
      <alignment/>
      <protection/>
    </xf>
    <xf numFmtId="0" fontId="2" fillId="0" borderId="0" xfId="0" applyFont="1" applyBorder="1" applyAlignment="1" applyProtection="1">
      <alignment horizontal="centerContinuous"/>
      <protection/>
    </xf>
    <xf numFmtId="0" fontId="2" fillId="0" borderId="0" xfId="0" applyFont="1" applyBorder="1" applyAlignment="1" applyProtection="1">
      <alignment horizontal="left"/>
      <protection/>
    </xf>
    <xf numFmtId="0" fontId="2" fillId="0" borderId="9" xfId="0" applyFont="1" applyBorder="1" applyAlignment="1" applyProtection="1">
      <alignment horizontal="left"/>
      <protection/>
    </xf>
    <xf numFmtId="3" fontId="4" fillId="0" borderId="7" xfId="0" applyNumberFormat="1" applyFont="1" applyBorder="1" applyAlignment="1">
      <alignment/>
    </xf>
    <xf numFmtId="0" fontId="3" fillId="0" borderId="9" xfId="0" applyFont="1" applyBorder="1" applyAlignment="1">
      <alignment/>
    </xf>
    <xf numFmtId="0" fontId="5" fillId="0" borderId="0" xfId="0" applyFont="1" applyAlignment="1">
      <alignment horizontal="center"/>
    </xf>
    <xf numFmtId="1" fontId="6" fillId="0" borderId="0" xfId="0" applyNumberFormat="1" applyFont="1" applyAlignment="1" applyProtection="1">
      <alignment/>
      <protection/>
    </xf>
    <xf numFmtId="1" fontId="6" fillId="0" borderId="0" xfId="0" applyNumberFormat="1" applyFont="1" applyAlignment="1">
      <alignment/>
    </xf>
    <xf numFmtId="0" fontId="6" fillId="0" borderId="0" xfId="0" applyFont="1" applyAlignment="1" applyProtection="1">
      <alignment/>
      <protection/>
    </xf>
    <xf numFmtId="0" fontId="6" fillId="0" borderId="0" xfId="0" applyFont="1" applyAlignment="1">
      <alignment/>
    </xf>
    <xf numFmtId="0" fontId="3" fillId="0" borderId="4" xfId="0" applyFont="1" applyBorder="1" applyAlignment="1" quotePrefix="1">
      <alignment horizontal="left"/>
    </xf>
    <xf numFmtId="0" fontId="2" fillId="0" borderId="0" xfId="0" applyFont="1" applyAlignment="1" quotePrefix="1">
      <alignment horizontal="center"/>
    </xf>
    <xf numFmtId="0" fontId="2" fillId="0" borderId="9" xfId="0" applyFont="1" applyBorder="1" applyAlignment="1">
      <alignment horizontal="center"/>
    </xf>
    <xf numFmtId="165" fontId="2" fillId="0" borderId="9" xfId="0" applyNumberFormat="1" applyFont="1" applyBorder="1" applyAlignment="1" applyProtection="1">
      <alignment/>
      <protection/>
    </xf>
    <xf numFmtId="166" fontId="2" fillId="0" borderId="2" xfId="0" applyNumberFormat="1" applyFont="1" applyBorder="1" applyAlignment="1" applyProtection="1">
      <alignment/>
      <protection/>
    </xf>
    <xf numFmtId="0" fontId="2" fillId="0" borderId="0" xfId="0" applyFont="1" applyAlignment="1" quotePrefix="1">
      <alignment/>
    </xf>
    <xf numFmtId="0" fontId="3" fillId="0" borderId="3" xfId="0" applyFont="1" applyBorder="1" applyAlignment="1">
      <alignment/>
    </xf>
    <xf numFmtId="0" fontId="3" fillId="0" borderId="1" xfId="0" applyFont="1" applyBorder="1" applyAlignment="1">
      <alignment/>
    </xf>
    <xf numFmtId="166" fontId="2" fillId="0" borderId="3" xfId="0" applyNumberFormat="1" applyFont="1" applyBorder="1" applyAlignment="1" applyProtection="1">
      <alignment/>
      <protection/>
    </xf>
    <xf numFmtId="166" fontId="2" fillId="0" borderId="4" xfId="0" applyNumberFormat="1" applyFont="1" applyBorder="1" applyAlignment="1" applyProtection="1">
      <alignment/>
      <protection/>
    </xf>
    <xf numFmtId="166" fontId="2" fillId="0" borderId="7" xfId="0" applyNumberFormat="1" applyFont="1" applyBorder="1" applyAlignment="1" applyProtection="1">
      <alignment/>
      <protection/>
    </xf>
    <xf numFmtId="0" fontId="8" fillId="0" borderId="0" xfId="0" applyFont="1" applyAlignment="1">
      <alignment/>
    </xf>
    <xf numFmtId="0" fontId="2" fillId="0" borderId="0" xfId="0" applyFont="1" applyBorder="1" applyAlignment="1">
      <alignment horizontal="center"/>
    </xf>
    <xf numFmtId="0" fontId="2" fillId="0" borderId="2" xfId="0" applyFont="1" applyBorder="1" applyAlignment="1">
      <alignment horizontal="center"/>
    </xf>
    <xf numFmtId="3" fontId="2" fillId="0" borderId="3" xfId="0" applyNumberFormat="1" applyFont="1" applyBorder="1" applyAlignment="1">
      <alignment/>
    </xf>
    <xf numFmtId="3" fontId="2" fillId="0" borderId="10" xfId="0" applyNumberFormat="1" applyFont="1" applyBorder="1" applyAlignment="1">
      <alignment/>
    </xf>
    <xf numFmtId="3" fontId="2" fillId="0" borderId="0" xfId="0" applyNumberFormat="1" applyFont="1" applyBorder="1" applyAlignment="1">
      <alignment/>
    </xf>
    <xf numFmtId="3" fontId="2" fillId="0" borderId="0" xfId="0" applyNumberFormat="1" applyFont="1" applyFill="1" applyBorder="1" applyAlignment="1">
      <alignment/>
    </xf>
    <xf numFmtId="3" fontId="6" fillId="0" borderId="2" xfId="0" applyNumberFormat="1" applyFont="1" applyFill="1" applyBorder="1" applyAlignment="1">
      <alignment/>
    </xf>
    <xf numFmtId="3" fontId="2" fillId="0" borderId="4" xfId="0" applyNumberFormat="1" applyFont="1" applyFill="1" applyBorder="1" applyAlignment="1">
      <alignment/>
    </xf>
    <xf numFmtId="3" fontId="6" fillId="0" borderId="3" xfId="0" applyNumberFormat="1" applyFont="1" applyFill="1" applyBorder="1" applyAlignment="1">
      <alignment/>
    </xf>
    <xf numFmtId="0" fontId="9" fillId="0" borderId="0" xfId="0" applyFont="1" applyAlignment="1">
      <alignment/>
    </xf>
    <xf numFmtId="0" fontId="2" fillId="0" borderId="11" xfId="0" applyFont="1" applyBorder="1" applyAlignment="1">
      <alignment horizontal="left"/>
    </xf>
    <xf numFmtId="0" fontId="2" fillId="0" borderId="12" xfId="0" applyFont="1" applyBorder="1" applyAlignment="1">
      <alignment horizontal="left"/>
    </xf>
    <xf numFmtId="0" fontId="8" fillId="0" borderId="0" xfId="0" applyFont="1" applyAlignment="1">
      <alignment horizontal="left"/>
    </xf>
    <xf numFmtId="0" fontId="3" fillId="0" borderId="10" xfId="0" applyFont="1" applyBorder="1" applyAlignment="1">
      <alignment/>
    </xf>
    <xf numFmtId="0" fontId="6" fillId="0" borderId="11" xfId="0" applyFont="1" applyFill="1" applyBorder="1" applyAlignment="1">
      <alignment horizontal="left"/>
    </xf>
    <xf numFmtId="0" fontId="6" fillId="0" borderId="1" xfId="0" applyFont="1" applyFill="1" applyBorder="1" applyAlignment="1">
      <alignment horizontal="left"/>
    </xf>
    <xf numFmtId="3" fontId="6" fillId="0" borderId="1" xfId="0" applyNumberFormat="1" applyFont="1" applyFill="1" applyBorder="1" applyAlignment="1">
      <alignment/>
    </xf>
    <xf numFmtId="0" fontId="6" fillId="0" borderId="12" xfId="0" applyFont="1" applyBorder="1" applyAlignment="1">
      <alignment horizontal="left"/>
    </xf>
    <xf numFmtId="0" fontId="9" fillId="0" borderId="2" xfId="0" applyFont="1" applyFill="1" applyBorder="1" applyAlignment="1">
      <alignment horizontal="left"/>
    </xf>
    <xf numFmtId="0" fontId="9" fillId="0" borderId="2" xfId="0" applyFont="1" applyFill="1" applyBorder="1" applyAlignment="1">
      <alignment/>
    </xf>
    <xf numFmtId="0" fontId="2" fillId="0" borderId="9" xfId="0" applyFont="1" applyFill="1" applyBorder="1" applyAlignment="1">
      <alignment horizontal="left"/>
    </xf>
    <xf numFmtId="0" fontId="2" fillId="0" borderId="0" xfId="0" applyFont="1" applyFill="1" applyBorder="1" applyAlignment="1">
      <alignment horizontal="left"/>
    </xf>
    <xf numFmtId="0" fontId="6" fillId="0" borderId="13" xfId="0" applyFont="1" applyBorder="1" applyAlignment="1">
      <alignment horizontal="left"/>
    </xf>
    <xf numFmtId="0" fontId="6" fillId="0" borderId="6" xfId="0" applyFont="1" applyBorder="1" applyAlignment="1">
      <alignment horizontal="left"/>
    </xf>
    <xf numFmtId="0" fontId="2" fillId="0" borderId="2" xfId="0" applyFont="1" applyBorder="1" applyAlignment="1" applyProtection="1">
      <alignment horizontal="centerContinuous"/>
      <protection/>
    </xf>
    <xf numFmtId="0" fontId="2" fillId="0" borderId="7" xfId="0" applyFont="1" applyBorder="1" applyAlignment="1">
      <alignment/>
    </xf>
    <xf numFmtId="0" fontId="6" fillId="0" borderId="14" xfId="0" applyFont="1" applyBorder="1" applyAlignment="1">
      <alignment horizontal="center"/>
    </xf>
    <xf numFmtId="3" fontId="2" fillId="0" borderId="5" xfId="0" applyNumberFormat="1" applyFont="1" applyBorder="1" applyAlignment="1">
      <alignment/>
    </xf>
    <xf numFmtId="3" fontId="2" fillId="0" borderId="8" xfId="0" applyNumberFormat="1" applyFont="1" applyBorder="1" applyAlignment="1">
      <alignment/>
    </xf>
    <xf numFmtId="3" fontId="2" fillId="0" borderId="11" xfId="0" applyNumberFormat="1" applyFont="1" applyBorder="1" applyAlignment="1">
      <alignment/>
    </xf>
    <xf numFmtId="3" fontId="2" fillId="0" borderId="1" xfId="0" applyNumberFormat="1" applyFont="1" applyBorder="1" applyAlignment="1">
      <alignment/>
    </xf>
    <xf numFmtId="3" fontId="2" fillId="0" borderId="9" xfId="0" applyNumberFormat="1" applyFont="1" applyBorder="1" applyAlignment="1">
      <alignment/>
    </xf>
    <xf numFmtId="3" fontId="2" fillId="0" borderId="0" xfId="0" applyNumberFormat="1" applyFont="1" applyBorder="1" applyAlignment="1" applyProtection="1">
      <alignment/>
      <protection/>
    </xf>
    <xf numFmtId="3" fontId="2" fillId="0" borderId="12" xfId="0" applyNumberFormat="1" applyFont="1" applyBorder="1" applyAlignment="1">
      <alignment/>
    </xf>
    <xf numFmtId="3" fontId="2" fillId="0" borderId="2" xfId="0" applyNumberFormat="1" applyFont="1" applyBorder="1" applyAlignment="1">
      <alignment/>
    </xf>
    <xf numFmtId="0" fontId="2" fillId="0" borderId="3" xfId="0" applyFont="1" applyBorder="1" applyAlignment="1">
      <alignment horizontal="center"/>
    </xf>
    <xf numFmtId="0" fontId="2" fillId="0" borderId="4" xfId="0" applyFont="1" applyBorder="1" applyAlignment="1">
      <alignment horizontal="center"/>
    </xf>
    <xf numFmtId="3" fontId="3" fillId="0" borderId="0" xfId="0" applyNumberFormat="1" applyFont="1" applyAlignment="1">
      <alignment/>
    </xf>
    <xf numFmtId="0" fontId="3" fillId="0" borderId="0" xfId="0" applyFont="1" applyBorder="1" applyAlignment="1">
      <alignment horizontal="center"/>
    </xf>
    <xf numFmtId="0" fontId="3" fillId="0" borderId="8" xfId="0" applyFont="1" applyBorder="1" applyAlignment="1">
      <alignment/>
    </xf>
    <xf numFmtId="0" fontId="2" fillId="0" borderId="0" xfId="0" applyFont="1" applyBorder="1" applyAlignment="1">
      <alignment horizontal="left"/>
    </xf>
    <xf numFmtId="0" fontId="2" fillId="0" borderId="8" xfId="0" applyFont="1" applyBorder="1" applyAlignment="1">
      <alignment horizontal="left"/>
    </xf>
    <xf numFmtId="0" fontId="2" fillId="0" borderId="10" xfId="0" applyFont="1" applyBorder="1" applyAlignment="1">
      <alignment horizontal="left"/>
    </xf>
    <xf numFmtId="0" fontId="6" fillId="0" borderId="0" xfId="0" applyFont="1" applyBorder="1" applyAlignment="1">
      <alignment horizontal="left"/>
    </xf>
    <xf numFmtId="0" fontId="6" fillId="0" borderId="0" xfId="0" applyFont="1" applyBorder="1" applyAlignment="1">
      <alignment/>
    </xf>
    <xf numFmtId="0" fontId="6" fillId="0" borderId="3" xfId="0" applyFont="1" applyBorder="1" applyAlignment="1">
      <alignment/>
    </xf>
    <xf numFmtId="3" fontId="2" fillId="0" borderId="4" xfId="0" applyNumberFormat="1" applyFont="1" applyBorder="1" applyAlignment="1">
      <alignment/>
    </xf>
    <xf numFmtId="3" fontId="2" fillId="0" borderId="7" xfId="0" applyNumberFormat="1" applyFont="1" applyBorder="1" applyAlignment="1">
      <alignment/>
    </xf>
    <xf numFmtId="3" fontId="6" fillId="0" borderId="4" xfId="0" applyNumberFormat="1" applyFont="1" applyBorder="1" applyAlignment="1">
      <alignment/>
    </xf>
    <xf numFmtId="0" fontId="6" fillId="0" borderId="3" xfId="0" applyFont="1" applyBorder="1" applyAlignment="1">
      <alignment horizontal="center"/>
    </xf>
    <xf numFmtId="0" fontId="6" fillId="0" borderId="12" xfId="0" applyFont="1" applyFill="1" applyBorder="1" applyAlignment="1">
      <alignment horizontal="left"/>
    </xf>
    <xf numFmtId="0" fontId="6" fillId="0" borderId="2" xfId="0" applyFont="1" applyFill="1" applyBorder="1" applyAlignment="1">
      <alignment horizontal="left"/>
    </xf>
    <xf numFmtId="14" fontId="8" fillId="0" borderId="0" xfId="0" applyNumberFormat="1" applyFont="1" applyAlignment="1">
      <alignment horizontal="left"/>
    </xf>
    <xf numFmtId="0" fontId="4" fillId="0" borderId="0" xfId="0" applyFont="1" applyBorder="1" applyAlignment="1">
      <alignment/>
    </xf>
    <xf numFmtId="0" fontId="3" fillId="0" borderId="7" xfId="0" applyFont="1" applyBorder="1" applyAlignment="1">
      <alignment horizontal="left"/>
    </xf>
    <xf numFmtId="0" fontId="4" fillId="0" borderId="4" xfId="0" applyFont="1" applyBorder="1" applyAlignment="1">
      <alignment/>
    </xf>
    <xf numFmtId="0" fontId="3" fillId="0" borderId="3" xfId="0" applyFont="1" applyBorder="1" applyAlignment="1">
      <alignment horizontal="left"/>
    </xf>
    <xf numFmtId="0" fontId="4" fillId="0" borderId="3" xfId="0" applyFont="1" applyBorder="1" applyAlignment="1">
      <alignment/>
    </xf>
    <xf numFmtId="0" fontId="3" fillId="0" borderId="5" xfId="0" applyFont="1" applyBorder="1" applyAlignment="1">
      <alignment/>
    </xf>
    <xf numFmtId="0" fontId="4" fillId="0" borderId="5" xfId="0" applyFont="1" applyBorder="1" applyAlignment="1">
      <alignment/>
    </xf>
    <xf numFmtId="0" fontId="3" fillId="0" borderId="9" xfId="0" applyFont="1" applyBorder="1" applyAlignment="1">
      <alignment horizontal="left"/>
    </xf>
    <xf numFmtId="0" fontId="2" fillId="0" borderId="0" xfId="0" applyFont="1" applyFill="1" applyBorder="1" applyAlignment="1">
      <alignment/>
    </xf>
    <xf numFmtId="0" fontId="4" fillId="0" borderId="0" xfId="0" applyFont="1" applyAlignment="1" applyProtection="1">
      <alignment vertical="top"/>
      <protection/>
    </xf>
    <xf numFmtId="0" fontId="3" fillId="0" borderId="0" xfId="0" applyFont="1" applyAlignment="1">
      <alignment horizontal="left"/>
    </xf>
    <xf numFmtId="3" fontId="2" fillId="0" borderId="0" xfId="0" applyNumberFormat="1" applyFont="1" applyAlignment="1">
      <alignment/>
    </xf>
    <xf numFmtId="4" fontId="2" fillId="0" borderId="0" xfId="0" applyNumberFormat="1" applyFont="1" applyAlignment="1">
      <alignment/>
    </xf>
    <xf numFmtId="1" fontId="2" fillId="0" borderId="0" xfId="0" applyNumberFormat="1" applyFont="1" applyBorder="1" applyAlignment="1">
      <alignment/>
    </xf>
    <xf numFmtId="0" fontId="2" fillId="0" borderId="3" xfId="0" applyFont="1" applyBorder="1" applyAlignment="1" applyProtection="1">
      <alignment horizontal="left"/>
      <protection/>
    </xf>
    <xf numFmtId="0" fontId="2" fillId="0" borderId="4" xfId="0" applyFont="1" applyBorder="1" applyAlignment="1" applyProtection="1">
      <alignment horizontal="left"/>
      <protection/>
    </xf>
    <xf numFmtId="0" fontId="2" fillId="0" borderId="7" xfId="0" applyFont="1" applyBorder="1" applyAlignment="1" applyProtection="1">
      <alignment horizontal="left"/>
      <protection/>
    </xf>
    <xf numFmtId="0" fontId="2" fillId="0" borderId="4" xfId="0" applyFont="1" applyBorder="1" applyAlignment="1" applyProtection="1" quotePrefix="1">
      <alignment horizontal="left"/>
      <protection/>
    </xf>
    <xf numFmtId="0" fontId="2" fillId="0" borderId="4" xfId="0" applyFont="1" applyBorder="1" applyAlignment="1" applyProtection="1" quotePrefix="1">
      <alignment/>
      <protection/>
    </xf>
    <xf numFmtId="4" fontId="2" fillId="0" borderId="0" xfId="0" applyNumberFormat="1" applyFont="1" applyAlignment="1" applyProtection="1">
      <alignment/>
      <protection/>
    </xf>
    <xf numFmtId="1" fontId="2" fillId="0" borderId="6" xfId="0" applyNumberFormat="1" applyFont="1" applyBorder="1" applyAlignment="1">
      <alignment/>
    </xf>
    <xf numFmtId="169" fontId="2" fillId="0" borderId="3" xfId="15" applyNumberFormat="1" applyFont="1" applyBorder="1" applyAlignment="1">
      <alignment/>
    </xf>
    <xf numFmtId="169" fontId="2" fillId="0" borderId="4" xfId="15" applyNumberFormat="1" applyFont="1" applyBorder="1" applyAlignment="1">
      <alignment/>
    </xf>
    <xf numFmtId="3" fontId="2" fillId="0" borderId="4" xfId="15" applyNumberFormat="1" applyFont="1" applyBorder="1" applyAlignment="1">
      <alignment/>
    </xf>
    <xf numFmtId="1" fontId="3" fillId="0" borderId="8" xfId="0" applyNumberFormat="1" applyFont="1" applyBorder="1" applyAlignment="1">
      <alignment/>
    </xf>
    <xf numFmtId="169" fontId="2" fillId="0" borderId="7" xfId="15" applyNumberFormat="1" applyFont="1" applyBorder="1" applyAlignment="1">
      <alignment/>
    </xf>
    <xf numFmtId="3" fontId="6" fillId="0" borderId="3" xfId="0" applyNumberFormat="1" applyFont="1" applyBorder="1" applyAlignment="1">
      <alignment/>
    </xf>
    <xf numFmtId="3" fontId="2" fillId="0" borderId="1" xfId="0" applyNumberFormat="1" applyFont="1" applyFill="1" applyBorder="1" applyAlignment="1">
      <alignment/>
    </xf>
    <xf numFmtId="3" fontId="6" fillId="0" borderId="7" xfId="0" applyNumberFormat="1" applyFont="1" applyBorder="1" applyAlignment="1">
      <alignment/>
    </xf>
    <xf numFmtId="3" fontId="2" fillId="0" borderId="2" xfId="0" applyNumberFormat="1" applyFont="1" applyFill="1" applyBorder="1" applyAlignment="1">
      <alignment/>
    </xf>
    <xf numFmtId="3" fontId="2" fillId="0" borderId="9" xfId="0" applyNumberFormat="1" applyFont="1" applyFill="1" applyBorder="1" applyAlignment="1">
      <alignment/>
    </xf>
    <xf numFmtId="3" fontId="6" fillId="0" borderId="10" xfId="0" applyNumberFormat="1" applyFont="1" applyFill="1" applyBorder="1" applyAlignment="1">
      <alignment/>
    </xf>
    <xf numFmtId="3" fontId="6" fillId="0" borderId="8" xfId="0" applyNumberFormat="1" applyFont="1" applyFill="1" applyBorder="1" applyAlignment="1">
      <alignment/>
    </xf>
    <xf numFmtId="3" fontId="6" fillId="0" borderId="11" xfId="0" applyNumberFormat="1" applyFont="1" applyFill="1" applyBorder="1" applyAlignment="1">
      <alignment/>
    </xf>
    <xf numFmtId="3" fontId="6" fillId="0" borderId="4" xfId="0" applyNumberFormat="1" applyFont="1" applyFill="1" applyBorder="1" applyAlignment="1">
      <alignment/>
    </xf>
    <xf numFmtId="3" fontId="6" fillId="0" borderId="0" xfId="0" applyNumberFormat="1" applyFont="1" applyFill="1" applyBorder="1" applyAlignment="1">
      <alignment/>
    </xf>
    <xf numFmtId="0" fontId="9" fillId="0" borderId="0" xfId="0" applyFont="1" applyFill="1" applyBorder="1" applyAlignment="1">
      <alignment horizontal="left"/>
    </xf>
    <xf numFmtId="0" fontId="9" fillId="0" borderId="0" xfId="0" applyFont="1" applyFill="1" applyBorder="1" applyAlignment="1">
      <alignment/>
    </xf>
    <xf numFmtId="0" fontId="6" fillId="0" borderId="9" xfId="0" applyFont="1" applyBorder="1" applyAlignment="1">
      <alignment horizontal="left"/>
    </xf>
    <xf numFmtId="3" fontId="6" fillId="0" borderId="5" xfId="0" applyNumberFormat="1" applyFont="1" applyBorder="1" applyAlignment="1">
      <alignment/>
    </xf>
    <xf numFmtId="3" fontId="6" fillId="0" borderId="7" xfId="0" applyNumberFormat="1" applyFont="1" applyFill="1" applyBorder="1" applyAlignment="1">
      <alignment/>
    </xf>
    <xf numFmtId="3" fontId="6" fillId="0" borderId="5" xfId="0" applyNumberFormat="1" applyFont="1" applyFill="1" applyBorder="1" applyAlignment="1">
      <alignment/>
    </xf>
    <xf numFmtId="3" fontId="6" fillId="0" borderId="9" xfId="0" applyNumberFormat="1" applyFont="1" applyFill="1" applyBorder="1" applyAlignment="1">
      <alignment/>
    </xf>
    <xf numFmtId="3" fontId="6" fillId="0" borderId="12" xfId="0" applyNumberFormat="1" applyFont="1" applyFill="1" applyBorder="1" applyAlignment="1">
      <alignment/>
    </xf>
    <xf numFmtId="0" fontId="2" fillId="0" borderId="1" xfId="0" applyFont="1" applyFill="1" applyBorder="1" applyAlignment="1">
      <alignment horizontal="left"/>
    </xf>
    <xf numFmtId="0" fontId="6" fillId="0" borderId="9" xfId="0" applyFont="1" applyFill="1" applyBorder="1" applyAlignment="1">
      <alignment horizontal="left"/>
    </xf>
    <xf numFmtId="0" fontId="2" fillId="0" borderId="13" xfId="0" applyFont="1" applyBorder="1" applyAlignment="1">
      <alignment horizontal="centerContinuous" wrapText="1"/>
    </xf>
    <xf numFmtId="0" fontId="2" fillId="0" borderId="0" xfId="0" applyFont="1" applyBorder="1" applyAlignment="1" applyProtection="1">
      <alignment horizontal="center" wrapText="1"/>
      <protection/>
    </xf>
    <xf numFmtId="0" fontId="2" fillId="0" borderId="5" xfId="0" applyFont="1" applyBorder="1" applyAlignment="1" applyProtection="1">
      <alignment horizontal="center" wrapText="1"/>
      <protection/>
    </xf>
    <xf numFmtId="0" fontId="2" fillId="0" borderId="8" xfId="0" applyFont="1" applyBorder="1" applyAlignment="1" applyProtection="1">
      <alignment horizontal="center" wrapText="1"/>
      <protection/>
    </xf>
    <xf numFmtId="0" fontId="2" fillId="0" borderId="0" xfId="0" applyFont="1" applyBorder="1" applyAlignment="1" quotePrefix="1">
      <alignment horizontal="center"/>
    </xf>
    <xf numFmtId="165" fontId="2" fillId="0" borderId="0" xfId="0" applyNumberFormat="1" applyFont="1" applyBorder="1" applyAlignment="1" applyProtection="1">
      <alignment/>
      <protection/>
    </xf>
    <xf numFmtId="166" fontId="2" fillId="0" borderId="0" xfId="0" applyNumberFormat="1" applyFont="1" applyAlignment="1">
      <alignment/>
    </xf>
    <xf numFmtId="0" fontId="3" fillId="0" borderId="6" xfId="0" applyFont="1" applyBorder="1" applyAlignment="1">
      <alignment horizontal="center" wrapText="1"/>
    </xf>
    <xf numFmtId="0" fontId="3" fillId="0" borderId="1" xfId="0" applyFont="1" applyBorder="1" applyAlignment="1">
      <alignment horizontal="center" wrapText="1"/>
    </xf>
    <xf numFmtId="0" fontId="3" fillId="0" borderId="1" xfId="0" applyFont="1" applyBorder="1" applyAlignment="1" quotePrefix="1">
      <alignment horizontal="center" wrapText="1"/>
    </xf>
    <xf numFmtId="0" fontId="3" fillId="0" borderId="6" xfId="0" applyFont="1" applyBorder="1" applyAlignment="1" quotePrefix="1">
      <alignment horizontal="center" wrapText="1"/>
    </xf>
    <xf numFmtId="0" fontId="3" fillId="0" borderId="15" xfId="0" applyFont="1" applyBorder="1" applyAlignment="1" quotePrefix="1">
      <alignment horizontal="center" wrapText="1"/>
    </xf>
    <xf numFmtId="0" fontId="3" fillId="0" borderId="13" xfId="0" applyFont="1" applyBorder="1" applyAlignment="1">
      <alignment horizontal="center" wrapText="1"/>
    </xf>
    <xf numFmtId="0" fontId="3" fillId="0" borderId="15" xfId="0" applyFont="1" applyBorder="1" applyAlignment="1">
      <alignment horizontal="center" wrapText="1"/>
    </xf>
    <xf numFmtId="0" fontId="3" fillId="0" borderId="0" xfId="0" applyFont="1" applyBorder="1" applyAlignment="1">
      <alignment horizontal="left" vertical="justify"/>
    </xf>
    <xf numFmtId="0" fontId="3" fillId="0" borderId="2" xfId="0" applyFont="1" applyBorder="1" applyAlignment="1">
      <alignment horizontal="left"/>
    </xf>
    <xf numFmtId="0" fontId="3" fillId="0" borderId="4" xfId="0" applyFont="1" applyBorder="1" applyAlignment="1">
      <alignment/>
    </xf>
    <xf numFmtId="0" fontId="3" fillId="0" borderId="4" xfId="0" applyFont="1" applyBorder="1" applyAlignment="1" applyProtection="1" quotePrefix="1">
      <alignment horizontal="left"/>
      <protection/>
    </xf>
    <xf numFmtId="169" fontId="2" fillId="0" borderId="5" xfId="15" applyNumberFormat="1" applyFont="1" applyBorder="1" applyAlignment="1">
      <alignment/>
    </xf>
    <xf numFmtId="169" fontId="2" fillId="0" borderId="8" xfId="15" applyNumberFormat="1" applyFont="1" applyBorder="1" applyAlignment="1">
      <alignment/>
    </xf>
    <xf numFmtId="169" fontId="2" fillId="0" borderId="10" xfId="15" applyNumberFormat="1" applyFont="1" applyBorder="1" applyAlignment="1">
      <alignment/>
    </xf>
    <xf numFmtId="0" fontId="2" fillId="0" borderId="5" xfId="0" applyFont="1" applyBorder="1" applyAlignment="1">
      <alignment horizontal="left"/>
    </xf>
    <xf numFmtId="0" fontId="2" fillId="0" borderId="5" xfId="0" applyFont="1" applyBorder="1" applyAlignment="1">
      <alignment horizontal="right"/>
    </xf>
    <xf numFmtId="169" fontId="2" fillId="0" borderId="0" xfId="15" applyNumberFormat="1" applyFont="1" applyBorder="1" applyAlignment="1">
      <alignment/>
    </xf>
    <xf numFmtId="2" fontId="2" fillId="0" borderId="0" xfId="0" applyNumberFormat="1" applyFont="1" applyBorder="1" applyAlignment="1">
      <alignment/>
    </xf>
    <xf numFmtId="2" fontId="2" fillId="0" borderId="0" xfId="0" applyNumberFormat="1" applyFont="1" applyBorder="1" applyAlignment="1" applyProtection="1">
      <alignment/>
      <protection/>
    </xf>
    <xf numFmtId="0" fontId="6" fillId="0" borderId="11" xfId="0" applyFont="1" applyBorder="1" applyAlignment="1">
      <alignment horizontal="center"/>
    </xf>
    <xf numFmtId="0" fontId="6" fillId="0" borderId="1" xfId="0" applyFont="1" applyBorder="1" applyAlignment="1">
      <alignment horizontal="center"/>
    </xf>
    <xf numFmtId="0" fontId="6" fillId="0" borderId="10" xfId="0" applyFont="1" applyBorder="1" applyAlignment="1">
      <alignment horizontal="center"/>
    </xf>
    <xf numFmtId="0" fontId="6" fillId="0" borderId="1" xfId="0" applyFont="1" applyBorder="1" applyAlignment="1" quotePrefix="1">
      <alignment horizontal="center"/>
    </xf>
    <xf numFmtId="0" fontId="2" fillId="0" borderId="11" xfId="0" applyFont="1" applyBorder="1" applyAlignment="1" applyProtection="1">
      <alignment horizontal="left"/>
      <protection/>
    </xf>
    <xf numFmtId="2" fontId="2" fillId="0" borderId="1" xfId="0" applyNumberFormat="1" applyFont="1" applyBorder="1" applyAlignment="1">
      <alignment/>
    </xf>
    <xf numFmtId="0" fontId="2" fillId="0" borderId="12" xfId="0" applyFont="1" applyBorder="1" applyAlignment="1" applyProtection="1">
      <alignment horizontal="left"/>
      <protection/>
    </xf>
    <xf numFmtId="2" fontId="2" fillId="0" borderId="2" xfId="0" applyNumberFormat="1" applyFont="1" applyBorder="1" applyAlignment="1">
      <alignment/>
    </xf>
    <xf numFmtId="0" fontId="6" fillId="0" borderId="14" xfId="0" applyFont="1" applyBorder="1" applyAlignment="1">
      <alignment/>
    </xf>
    <xf numFmtId="1" fontId="2" fillId="0" borderId="4" xfId="0" applyNumberFormat="1" applyFont="1" applyBorder="1" applyAlignment="1">
      <alignment horizontal="right"/>
    </xf>
    <xf numFmtId="0" fontId="2" fillId="0" borderId="0" xfId="0" applyFont="1" applyBorder="1" applyAlignment="1" applyProtection="1">
      <alignment horizontal="center"/>
      <protection/>
    </xf>
    <xf numFmtId="166" fontId="2" fillId="0" borderId="9" xfId="0" applyNumberFormat="1" applyFont="1" applyBorder="1" applyAlignment="1">
      <alignment/>
    </xf>
    <xf numFmtId="172" fontId="0" fillId="0" borderId="0" xfId="0" applyNumberFormat="1" applyAlignment="1">
      <alignment/>
    </xf>
    <xf numFmtId="170" fontId="0" fillId="0" borderId="0" xfId="15" applyNumberFormat="1" applyAlignment="1">
      <alignment/>
    </xf>
    <xf numFmtId="172" fontId="2" fillId="0" borderId="0" xfId="0" applyNumberFormat="1" applyFont="1" applyAlignment="1">
      <alignment/>
    </xf>
    <xf numFmtId="170" fontId="2" fillId="0" borderId="0" xfId="15" applyNumberFormat="1" applyFont="1" applyAlignment="1">
      <alignment horizontal="center"/>
    </xf>
    <xf numFmtId="170" fontId="2" fillId="0" borderId="0" xfId="15" applyNumberFormat="1" applyFont="1" applyAlignment="1">
      <alignment/>
    </xf>
    <xf numFmtId="172" fontId="2" fillId="0" borderId="0" xfId="0" applyNumberFormat="1" applyFont="1" applyAlignment="1" quotePrefix="1">
      <alignment horizontal="right"/>
    </xf>
    <xf numFmtId="170" fontId="2" fillId="0" borderId="0" xfId="0" applyNumberFormat="1" applyFont="1" applyBorder="1" applyAlignment="1">
      <alignment/>
    </xf>
    <xf numFmtId="173" fontId="2" fillId="0" borderId="0" xfId="0" applyNumberFormat="1" applyFont="1" applyBorder="1" applyAlignment="1">
      <alignment/>
    </xf>
    <xf numFmtId="167" fontId="2" fillId="0" borderId="0" xfId="0" applyNumberFormat="1" applyFont="1" applyAlignment="1" applyProtection="1">
      <alignment/>
      <protection/>
    </xf>
    <xf numFmtId="0" fontId="2" fillId="0" borderId="0" xfId="0" applyFont="1" applyBorder="1" applyAlignment="1">
      <alignment horizontal="center" wrapText="1"/>
    </xf>
    <xf numFmtId="175" fontId="2" fillId="0" borderId="0" xfId="0" applyNumberFormat="1" applyFont="1" applyAlignment="1" applyProtection="1">
      <alignment/>
      <protection/>
    </xf>
    <xf numFmtId="175" fontId="2" fillId="0" borderId="0" xfId="0" applyNumberFormat="1" applyFont="1" applyAlignment="1">
      <alignment/>
    </xf>
    <xf numFmtId="175" fontId="2" fillId="0" borderId="9" xfId="0" applyNumberFormat="1" applyFont="1" applyBorder="1" applyAlignment="1">
      <alignment/>
    </xf>
    <xf numFmtId="175" fontId="2" fillId="0" borderId="9" xfId="0" applyNumberFormat="1" applyFont="1" applyBorder="1" applyAlignment="1" applyProtection="1">
      <alignment/>
      <protection/>
    </xf>
    <xf numFmtId="175" fontId="2" fillId="0" borderId="0" xfId="0" applyNumberFormat="1" applyFont="1" applyBorder="1" applyAlignment="1" applyProtection="1">
      <alignment/>
      <protection/>
    </xf>
    <xf numFmtId="175" fontId="2" fillId="0" borderId="2" xfId="0" applyNumberFormat="1" applyFont="1" applyBorder="1" applyAlignment="1" applyProtection="1">
      <alignment/>
      <protection/>
    </xf>
    <xf numFmtId="175" fontId="6" fillId="0" borderId="0" xfId="0" applyNumberFormat="1" applyFont="1" applyAlignment="1" applyProtection="1">
      <alignment/>
      <protection/>
    </xf>
    <xf numFmtId="166" fontId="2" fillId="0" borderId="9" xfId="0" applyNumberFormat="1" applyFont="1" applyBorder="1" applyAlignment="1" applyProtection="1">
      <alignment/>
      <protection/>
    </xf>
    <xf numFmtId="166" fontId="2" fillId="0" borderId="12" xfId="0" applyNumberFormat="1" applyFont="1" applyBorder="1" applyAlignment="1" applyProtection="1">
      <alignment/>
      <protection/>
    </xf>
    <xf numFmtId="1" fontId="3" fillId="0" borderId="1" xfId="0" applyNumberFormat="1" applyFont="1" applyBorder="1" applyAlignment="1">
      <alignment/>
    </xf>
    <xf numFmtId="1" fontId="3" fillId="0" borderId="10" xfId="0" applyNumberFormat="1" applyFont="1" applyBorder="1" applyAlignment="1">
      <alignment/>
    </xf>
    <xf numFmtId="0" fontId="6" fillId="0" borderId="7" xfId="0" applyFont="1" applyBorder="1" applyAlignment="1">
      <alignment horizontal="center" wrapText="1"/>
    </xf>
    <xf numFmtId="0" fontId="12" fillId="0" borderId="0" xfId="0" applyFont="1" applyBorder="1" applyAlignment="1">
      <alignment horizontal="left"/>
    </xf>
    <xf numFmtId="0" fontId="4" fillId="0" borderId="14" xfId="0" applyFont="1" applyBorder="1" applyAlignment="1">
      <alignment/>
    </xf>
    <xf numFmtId="0" fontId="4" fillId="0" borderId="15" xfId="0" applyFont="1" applyBorder="1" applyAlignment="1">
      <alignment/>
    </xf>
    <xf numFmtId="0" fontId="4" fillId="0" borderId="10" xfId="0" applyFont="1" applyBorder="1" applyAlignment="1">
      <alignment/>
    </xf>
    <xf numFmtId="0" fontId="4" fillId="0" borderId="0" xfId="0" applyFont="1" applyBorder="1" applyAlignment="1">
      <alignment horizontal="left"/>
    </xf>
    <xf numFmtId="0" fontId="3" fillId="0" borderId="5"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wrapText="1"/>
    </xf>
    <xf numFmtId="0" fontId="3" fillId="0" borderId="10" xfId="0" applyFont="1" applyBorder="1" applyAlignment="1">
      <alignment horizontal="center"/>
    </xf>
    <xf numFmtId="44" fontId="3" fillId="0" borderId="10" xfId="17" applyFont="1" applyBorder="1" applyAlignment="1">
      <alignment horizontal="center" wrapText="1"/>
    </xf>
    <xf numFmtId="44" fontId="3" fillId="0" borderId="5" xfId="17" applyFont="1" applyBorder="1" applyAlignment="1">
      <alignment horizontal="center" wrapText="1"/>
    </xf>
    <xf numFmtId="44" fontId="3" fillId="0" borderId="8" xfId="17" applyFont="1" applyBorder="1" applyAlignment="1">
      <alignment horizontal="center" wrapText="1"/>
    </xf>
    <xf numFmtId="0" fontId="3" fillId="0" borderId="1" xfId="0" applyFont="1" applyBorder="1" applyAlignment="1">
      <alignment horizontal="center" wrapText="1"/>
    </xf>
    <xf numFmtId="0" fontId="3" fillId="0" borderId="0" xfId="0" applyFont="1" applyBorder="1" applyAlignment="1">
      <alignment horizontal="center" wrapText="1"/>
    </xf>
    <xf numFmtId="0" fontId="3" fillId="0" borderId="2" xfId="0" applyFont="1" applyBorder="1" applyAlignment="1">
      <alignment horizontal="center" wrapText="1"/>
    </xf>
    <xf numFmtId="0" fontId="2" fillId="0" borderId="1" xfId="0" applyFont="1" applyBorder="1" applyAlignment="1" applyProtection="1">
      <alignment horizontal="center" wrapText="1"/>
      <protection/>
    </xf>
    <xf numFmtId="0" fontId="2" fillId="0" borderId="0" xfId="0" applyFont="1" applyBorder="1" applyAlignment="1" applyProtection="1">
      <alignment horizontal="center" wrapText="1"/>
      <protection/>
    </xf>
    <xf numFmtId="0" fontId="2" fillId="0" borderId="2" xfId="0" applyFont="1" applyBorder="1" applyAlignment="1" applyProtection="1">
      <alignment horizontal="center" wrapText="1"/>
      <protection/>
    </xf>
    <xf numFmtId="44" fontId="3" fillId="0" borderId="1" xfId="17" applyFont="1" applyBorder="1" applyAlignment="1">
      <alignment horizontal="center" wrapText="1"/>
    </xf>
    <xf numFmtId="44" fontId="3" fillId="0" borderId="0" xfId="17" applyFont="1" applyBorder="1" applyAlignment="1">
      <alignment horizontal="center" wrapText="1"/>
    </xf>
    <xf numFmtId="44" fontId="3" fillId="0" borderId="2" xfId="17" applyFont="1" applyBorder="1" applyAlignment="1">
      <alignment horizontal="center" wrapText="1"/>
    </xf>
    <xf numFmtId="0" fontId="3" fillId="0" borderId="11" xfId="0" applyFont="1" applyBorder="1" applyAlignment="1">
      <alignment horizontal="center" wrapText="1"/>
    </xf>
    <xf numFmtId="0" fontId="3" fillId="0" borderId="9" xfId="0" applyFont="1" applyBorder="1" applyAlignment="1">
      <alignment horizontal="center" wrapText="1"/>
    </xf>
    <xf numFmtId="0" fontId="3" fillId="0" borderId="12" xfId="0" applyFont="1" applyBorder="1" applyAlignment="1">
      <alignment horizontal="center" wrapText="1"/>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4" fillId="0" borderId="7" xfId="0" applyFont="1" applyFill="1" applyBorder="1" applyAlignment="1">
      <alignment horizontal="center" wrapText="1"/>
    </xf>
    <xf numFmtId="0" fontId="2" fillId="0" borderId="10"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2" fillId="0" borderId="1" xfId="0" applyFont="1" applyBorder="1" applyAlignment="1">
      <alignment horizontal="center" wrapText="1"/>
    </xf>
    <xf numFmtId="0" fontId="2" fillId="0" borderId="0" xfId="0" applyFont="1" applyBorder="1" applyAlignment="1">
      <alignment horizontal="center" wrapText="1"/>
    </xf>
    <xf numFmtId="0" fontId="2" fillId="0" borderId="2" xfId="0" applyFont="1" applyBorder="1" applyAlignment="1">
      <alignment horizontal="center" wrapText="1"/>
    </xf>
    <xf numFmtId="0" fontId="3" fillId="0" borderId="0" xfId="0" applyFont="1" applyAlignment="1">
      <alignment horizontal="center" wrapText="1"/>
    </xf>
    <xf numFmtId="0" fontId="2" fillId="0" borderId="0" xfId="0" applyFont="1" applyAlignment="1">
      <alignment horizontal="center" wrapText="1"/>
    </xf>
    <xf numFmtId="0" fontId="3" fillId="0" borderId="0" xfId="0" applyFont="1" applyAlignment="1" applyProtection="1">
      <alignment horizontal="left" vertical="justify"/>
      <protection/>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xf>
    <xf numFmtId="3" fontId="4" fillId="0" borderId="12" xfId="0" applyNumberFormat="1" applyFont="1" applyBorder="1" applyAlignment="1">
      <alignment horizontal="right"/>
    </xf>
    <xf numFmtId="3" fontId="4" fillId="0" borderId="8" xfId="0" applyNumberFormat="1" applyFont="1" applyBorder="1" applyAlignment="1">
      <alignment horizontal="right"/>
    </xf>
    <xf numFmtId="14" fontId="2" fillId="0" borderId="2" xfId="0" applyNumberFormat="1" applyFont="1" applyBorder="1" applyAlignment="1">
      <alignment horizontal="left"/>
    </xf>
    <xf numFmtId="0" fontId="3" fillId="0" borderId="3" xfId="0" applyFont="1" applyBorder="1" applyAlignment="1">
      <alignment horizontal="center" vertical="justify"/>
    </xf>
    <xf numFmtId="0" fontId="3" fillId="0" borderId="7" xfId="0" applyFont="1" applyBorder="1" applyAlignment="1">
      <alignment horizontal="center" vertical="justify"/>
    </xf>
    <xf numFmtId="0" fontId="2" fillId="0" borderId="13" xfId="0" applyFont="1" applyBorder="1" applyAlignment="1" applyProtection="1">
      <alignment horizontal="center" wrapText="1"/>
      <protection/>
    </xf>
    <xf numFmtId="0" fontId="2" fillId="0" borderId="6" xfId="0" applyFont="1" applyBorder="1" applyAlignment="1" applyProtection="1">
      <alignment horizontal="center" wrapText="1"/>
      <protection/>
    </xf>
    <xf numFmtId="0" fontId="2" fillId="0" borderId="15" xfId="0" applyFont="1" applyBorder="1" applyAlignment="1" applyProtection="1">
      <alignment horizontal="center" wrapText="1"/>
      <protection/>
    </xf>
    <xf numFmtId="0" fontId="2" fillId="0" borderId="3" xfId="0" applyFont="1" applyBorder="1" applyAlignment="1" applyProtection="1">
      <alignment horizontal="center" wrapText="1"/>
      <protection/>
    </xf>
    <xf numFmtId="0" fontId="2" fillId="0" borderId="4" xfId="0" applyFont="1" applyBorder="1" applyAlignment="1" applyProtection="1">
      <alignment horizontal="center" wrapText="1"/>
      <protection/>
    </xf>
    <xf numFmtId="0" fontId="2" fillId="0" borderId="7"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2" fillId="0" borderId="9" xfId="0" applyFont="1" applyBorder="1" applyAlignment="1" applyProtection="1">
      <alignment horizontal="center" wrapText="1"/>
      <protection/>
    </xf>
    <xf numFmtId="0" fontId="2" fillId="0" borderId="12" xfId="0" applyFont="1" applyBorder="1" applyAlignment="1" applyProtection="1">
      <alignment horizontal="center" wrapText="1"/>
      <protection/>
    </xf>
    <xf numFmtId="0" fontId="2" fillId="0" borderId="10" xfId="0" applyFont="1" applyBorder="1" applyAlignment="1" applyProtection="1">
      <alignment horizontal="center" wrapText="1"/>
      <protection/>
    </xf>
    <xf numFmtId="0" fontId="2" fillId="0" borderId="5" xfId="0" applyFont="1" applyBorder="1" applyAlignment="1" applyProtection="1">
      <alignment horizontal="center" wrapText="1"/>
      <protection/>
    </xf>
    <xf numFmtId="0" fontId="2" fillId="0" borderId="8" xfId="0" applyFont="1" applyBorder="1" applyAlignment="1" applyProtection="1">
      <alignment horizontal="center" wrapText="1"/>
      <protection/>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7" xfId="0" applyFont="1" applyBorder="1" applyAlignment="1">
      <alignment horizontal="center" wrapText="1"/>
    </xf>
    <xf numFmtId="0" fontId="2" fillId="0" borderId="13" xfId="0" applyFont="1" applyBorder="1" applyAlignment="1">
      <alignment horizontal="right"/>
    </xf>
    <xf numFmtId="0" fontId="2" fillId="0" borderId="6" xfId="0" applyFont="1" applyBorder="1" applyAlignment="1">
      <alignment horizontal="right"/>
    </xf>
    <xf numFmtId="0" fontId="2" fillId="0" borderId="15" xfId="0" applyFont="1" applyBorder="1" applyAlignment="1">
      <alignment horizontal="right"/>
    </xf>
    <xf numFmtId="0" fontId="2" fillId="0" borderId="11" xfId="0" applyFont="1" applyBorder="1" applyAlignment="1">
      <alignment horizontal="center" wrapText="1"/>
    </xf>
    <xf numFmtId="0" fontId="2" fillId="0" borderId="9" xfId="0" applyFont="1" applyBorder="1" applyAlignment="1">
      <alignment horizontal="center" wrapText="1"/>
    </xf>
    <xf numFmtId="0" fontId="2" fillId="0" borderId="12" xfId="0" applyFont="1" applyBorder="1" applyAlignment="1">
      <alignment horizontal="center" wrapText="1"/>
    </xf>
    <xf numFmtId="0" fontId="2" fillId="0" borderId="0" xfId="0" applyFont="1" applyAlignment="1" applyProtection="1">
      <alignment horizont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I95"/>
  <sheetViews>
    <sheetView tabSelected="1" workbookViewId="0" topLeftCell="A1">
      <selection activeCell="A3" sqref="A3"/>
    </sheetView>
  </sheetViews>
  <sheetFormatPr defaultColWidth="9.00390625" defaultRowHeight="12.75"/>
  <cols>
    <col min="1" max="1" width="6.625" style="26" customWidth="1"/>
    <col min="2" max="2" width="20.625" style="26" customWidth="1"/>
    <col min="3" max="3" width="9.00390625" style="26" hidden="1" customWidth="1"/>
    <col min="4" max="4" width="23.75390625" style="26" customWidth="1"/>
    <col min="5" max="5" width="9.625" style="26" customWidth="1"/>
    <col min="6" max="6" width="10.25390625" style="26" hidden="1" customWidth="1"/>
    <col min="7" max="30" width="9.00390625" style="26" customWidth="1"/>
    <col min="31" max="31" width="10.375" style="26" customWidth="1"/>
    <col min="32" max="32" width="9.50390625" style="26" customWidth="1"/>
    <col min="33" max="34" width="9.00390625" style="26" customWidth="1"/>
    <col min="35" max="35" width="7.50390625" style="26" customWidth="1"/>
    <col min="36" max="38" width="9.00390625" style="26" customWidth="1"/>
    <col min="39" max="40" width="5.625" style="26" customWidth="1"/>
    <col min="41" max="46" width="6.50390625" style="26" customWidth="1"/>
    <col min="47" max="16384" width="9.00390625" style="26" customWidth="1"/>
  </cols>
  <sheetData>
    <row r="1" spans="1:87" ht="12.75">
      <c r="A1" s="229" t="s">
        <v>287</v>
      </c>
      <c r="E1" s="31"/>
      <c r="F1" s="31"/>
      <c r="G1" s="12"/>
      <c r="H1" s="12"/>
      <c r="I1" s="12"/>
      <c r="J1" s="12"/>
      <c r="K1" s="12"/>
      <c r="L1" s="12"/>
      <c r="M1" s="12"/>
      <c r="N1" s="12"/>
      <c r="O1" s="12"/>
      <c r="P1" s="12"/>
      <c r="Q1" s="12"/>
      <c r="R1" s="12"/>
      <c r="S1" s="12"/>
      <c r="T1" s="12"/>
      <c r="U1" s="12"/>
      <c r="V1" s="12"/>
      <c r="W1" s="12"/>
      <c r="X1" s="12"/>
      <c r="Y1" s="12"/>
      <c r="Z1" s="12"/>
      <c r="AA1" s="12"/>
      <c r="AB1" s="12"/>
      <c r="AC1" s="12"/>
      <c r="AD1" s="12"/>
      <c r="AF1" s="70"/>
      <c r="AG1" s="12"/>
      <c r="AH1" s="12"/>
      <c r="AI1" s="12"/>
      <c r="AJ1" s="70"/>
      <c r="AK1" s="12"/>
      <c r="AL1" s="12"/>
      <c r="AM1" s="12"/>
      <c r="AN1" s="12"/>
      <c r="AO1" s="12"/>
      <c r="AP1" s="59"/>
      <c r="AQ1" s="59"/>
      <c r="AR1" s="12"/>
      <c r="AS1" s="12"/>
      <c r="AT1" s="12"/>
      <c r="AU1" s="12"/>
      <c r="AV1" s="12"/>
      <c r="AW1" s="12"/>
      <c r="AX1" s="12"/>
      <c r="AY1" s="12"/>
      <c r="AZ1" s="12"/>
      <c r="BA1" s="12"/>
      <c r="BB1" s="12"/>
      <c r="BC1" s="12"/>
      <c r="BD1" s="12"/>
      <c r="BE1" s="70"/>
      <c r="BF1" s="12"/>
      <c r="BG1" s="12"/>
      <c r="BH1" s="12"/>
      <c r="BI1" s="12"/>
      <c r="BJ1" s="46"/>
      <c r="BK1" s="46"/>
      <c r="BL1" s="12"/>
      <c r="BM1" s="12"/>
      <c r="BN1" s="12"/>
      <c r="BO1" s="12"/>
      <c r="BP1" s="12"/>
      <c r="BQ1" s="12"/>
      <c r="BR1" s="12"/>
      <c r="BS1" s="12"/>
      <c r="BT1" s="12"/>
      <c r="BU1" s="12"/>
      <c r="BV1" s="12"/>
      <c r="BW1" s="12"/>
      <c r="BX1" s="12"/>
      <c r="BY1" s="12"/>
      <c r="BZ1" s="12"/>
      <c r="CA1" s="12"/>
      <c r="CB1" s="12"/>
      <c r="CC1" s="12"/>
      <c r="CD1" s="12"/>
      <c r="CE1" s="12"/>
      <c r="CF1" s="12"/>
      <c r="CG1" s="12"/>
      <c r="CH1" s="12"/>
      <c r="CI1" s="12"/>
    </row>
    <row r="2" spans="1:87" ht="12">
      <c r="A2" s="113" t="s">
        <v>288</v>
      </c>
      <c r="G2" s="49"/>
      <c r="H2" s="49"/>
      <c r="I2" s="49"/>
      <c r="J2" s="49"/>
      <c r="K2" s="49"/>
      <c r="L2" s="49"/>
      <c r="M2" s="49"/>
      <c r="N2" s="49"/>
      <c r="O2" s="49"/>
      <c r="P2" s="49"/>
      <c r="Q2" s="49"/>
      <c r="R2" s="49"/>
      <c r="S2" s="49"/>
      <c r="T2" s="49"/>
      <c r="U2" s="49"/>
      <c r="V2" s="49"/>
      <c r="W2" s="49"/>
      <c r="X2" s="49"/>
      <c r="Y2" s="49"/>
      <c r="Z2" s="49"/>
      <c r="AA2" s="49"/>
      <c r="AB2" s="49"/>
      <c r="AC2" s="49"/>
      <c r="AD2" s="49"/>
      <c r="AF2" s="49"/>
      <c r="AG2" s="49"/>
      <c r="AH2" s="49"/>
      <c r="AI2" s="49"/>
      <c r="AJ2" s="19"/>
      <c r="AK2" s="49"/>
      <c r="AL2" s="49"/>
      <c r="AM2" s="49"/>
      <c r="AN2" s="49"/>
      <c r="AO2" s="49"/>
      <c r="AP2" s="49"/>
      <c r="AQ2" s="49"/>
      <c r="AR2" s="19"/>
      <c r="AS2" s="19"/>
      <c r="AT2" s="19"/>
      <c r="AU2" s="49"/>
      <c r="AV2" s="49"/>
      <c r="AW2" s="49"/>
      <c r="AX2" s="49"/>
      <c r="AY2" s="19"/>
      <c r="AZ2" s="19"/>
      <c r="BA2" s="49"/>
      <c r="BB2" s="49"/>
      <c r="BC2" s="49"/>
      <c r="BD2" s="49"/>
      <c r="BE2" s="19"/>
      <c r="BF2" s="49"/>
      <c r="BG2" s="49"/>
      <c r="BH2" s="49"/>
      <c r="BI2" s="19"/>
      <c r="BJ2" s="2"/>
      <c r="BK2" s="2"/>
      <c r="BL2" s="49"/>
      <c r="BM2" s="49"/>
      <c r="BN2" s="49"/>
      <c r="BO2" s="49"/>
      <c r="BP2" s="49"/>
      <c r="BQ2" s="49"/>
      <c r="BR2" s="19"/>
      <c r="BS2" s="49"/>
      <c r="BT2" s="49"/>
      <c r="BU2" s="49"/>
      <c r="BV2" s="49"/>
      <c r="BW2" s="49"/>
      <c r="BX2" s="49"/>
      <c r="BY2" s="49"/>
      <c r="BZ2" s="49"/>
      <c r="CA2" s="49"/>
      <c r="CB2" s="49"/>
      <c r="CC2" s="49"/>
      <c r="CD2" s="49"/>
      <c r="CE2" s="49"/>
      <c r="CF2" s="49"/>
      <c r="CG2" s="49"/>
      <c r="CH2" s="49"/>
      <c r="CI2" s="49"/>
    </row>
    <row r="3" spans="1:4" ht="12">
      <c r="A3" s="26" t="s">
        <v>200</v>
      </c>
      <c r="D3" s="37">
        <f ca="1">TODAY()</f>
        <v>36678</v>
      </c>
    </row>
    <row r="4" spans="1:87" ht="16.5" customHeight="1">
      <c r="A4" s="267" t="s">
        <v>74</v>
      </c>
      <c r="B4" s="267" t="s">
        <v>75</v>
      </c>
      <c r="C4" s="27"/>
      <c r="D4" s="237" t="s">
        <v>76</v>
      </c>
      <c r="E4" s="265" t="s">
        <v>371</v>
      </c>
      <c r="F4" s="265" t="s">
        <v>293</v>
      </c>
      <c r="G4" s="176" t="s">
        <v>0</v>
      </c>
      <c r="H4" s="176" t="s">
        <v>1</v>
      </c>
      <c r="I4" s="176" t="s">
        <v>2</v>
      </c>
      <c r="J4" s="176" t="s">
        <v>3</v>
      </c>
      <c r="K4" s="176" t="s">
        <v>4</v>
      </c>
      <c r="L4" s="176" t="s">
        <v>5</v>
      </c>
      <c r="M4" s="176" t="s">
        <v>6</v>
      </c>
      <c r="N4" s="176" t="s">
        <v>7</v>
      </c>
      <c r="O4" s="176" t="s">
        <v>8</v>
      </c>
      <c r="P4" s="176" t="s">
        <v>9</v>
      </c>
      <c r="Q4" s="176" t="s">
        <v>10</v>
      </c>
      <c r="R4" s="176" t="s">
        <v>11</v>
      </c>
      <c r="S4" s="176" t="s">
        <v>12</v>
      </c>
      <c r="T4" s="176" t="s">
        <v>13</v>
      </c>
      <c r="U4" s="176">
        <v>66</v>
      </c>
      <c r="V4" s="176" t="s">
        <v>14</v>
      </c>
      <c r="W4" s="176" t="s">
        <v>15</v>
      </c>
      <c r="X4" s="176" t="s">
        <v>16</v>
      </c>
      <c r="Y4" s="176" t="s">
        <v>17</v>
      </c>
      <c r="Z4" s="176" t="s">
        <v>18</v>
      </c>
      <c r="AA4" s="176" t="s">
        <v>19</v>
      </c>
      <c r="AB4" s="176" t="s">
        <v>20</v>
      </c>
      <c r="AC4" s="176" t="s">
        <v>21</v>
      </c>
      <c r="AD4" s="176" t="s">
        <v>22</v>
      </c>
      <c r="AE4" s="253" t="s">
        <v>318</v>
      </c>
      <c r="AF4" s="177" t="s">
        <v>23</v>
      </c>
      <c r="AG4" s="177" t="s">
        <v>24</v>
      </c>
      <c r="AH4" s="177" t="s">
        <v>25</v>
      </c>
      <c r="AI4" s="177" t="s">
        <v>26</v>
      </c>
      <c r="AJ4" s="176" t="s">
        <v>27</v>
      </c>
      <c r="AK4" s="177" t="s">
        <v>28</v>
      </c>
      <c r="AL4" s="178" t="s">
        <v>29</v>
      </c>
      <c r="AM4" s="177" t="s">
        <v>30</v>
      </c>
      <c r="AN4" s="178" t="s">
        <v>31</v>
      </c>
      <c r="AO4" s="178" t="s">
        <v>32</v>
      </c>
      <c r="AP4" s="178" t="s">
        <v>33</v>
      </c>
      <c r="AQ4" s="177" t="s">
        <v>34</v>
      </c>
      <c r="AR4" s="176" t="s">
        <v>290</v>
      </c>
      <c r="AS4" s="176" t="s">
        <v>291</v>
      </c>
      <c r="AT4" s="176" t="s">
        <v>292</v>
      </c>
      <c r="AU4" s="177" t="s">
        <v>35</v>
      </c>
      <c r="AV4" s="177" t="s">
        <v>36</v>
      </c>
      <c r="AW4" s="177" t="s">
        <v>37</v>
      </c>
      <c r="AX4" s="177" t="s">
        <v>38</v>
      </c>
      <c r="AY4" s="177" t="s">
        <v>39</v>
      </c>
      <c r="AZ4" s="177" t="s">
        <v>40</v>
      </c>
      <c r="BA4" s="177" t="s">
        <v>41</v>
      </c>
      <c r="BB4" s="177" t="s">
        <v>42</v>
      </c>
      <c r="BC4" s="178" t="s">
        <v>43</v>
      </c>
      <c r="BD4" s="176" t="s">
        <v>44</v>
      </c>
      <c r="BE4" s="176" t="s">
        <v>45</v>
      </c>
      <c r="BF4" s="176" t="s">
        <v>46</v>
      </c>
      <c r="BG4" s="179" t="s">
        <v>47</v>
      </c>
      <c r="BH4" s="176" t="s">
        <v>48</v>
      </c>
      <c r="BI4" s="176" t="s">
        <v>49</v>
      </c>
      <c r="BJ4" s="170">
        <v>2629</v>
      </c>
      <c r="BK4" s="170">
        <v>2635</v>
      </c>
      <c r="BL4" s="176" t="s">
        <v>50</v>
      </c>
      <c r="BM4" s="176" t="s">
        <v>51</v>
      </c>
      <c r="BN4" s="176" t="s">
        <v>52</v>
      </c>
      <c r="BO4" s="176" t="s">
        <v>53</v>
      </c>
      <c r="BP4" s="176" t="s">
        <v>54</v>
      </c>
      <c r="BQ4" s="179" t="s">
        <v>55</v>
      </c>
      <c r="BR4" s="179" t="s">
        <v>56</v>
      </c>
      <c r="BS4" s="176" t="s">
        <v>57</v>
      </c>
      <c r="BT4" s="176" t="s">
        <v>58</v>
      </c>
      <c r="BU4" s="179" t="s">
        <v>59</v>
      </c>
      <c r="BV4" s="176" t="s">
        <v>60</v>
      </c>
      <c r="BW4" s="176">
        <v>8260</v>
      </c>
      <c r="BX4" s="176" t="s">
        <v>61</v>
      </c>
      <c r="BY4" s="176" t="s">
        <v>62</v>
      </c>
      <c r="BZ4" s="176" t="s">
        <v>63</v>
      </c>
      <c r="CA4" s="176" t="s">
        <v>64</v>
      </c>
      <c r="CB4" s="176" t="s">
        <v>65</v>
      </c>
      <c r="CC4" s="176" t="s">
        <v>66</v>
      </c>
      <c r="CD4" s="176" t="s">
        <v>67</v>
      </c>
      <c r="CE4" s="179" t="s">
        <v>68</v>
      </c>
      <c r="CF4" s="179">
        <v>8555</v>
      </c>
      <c r="CG4" s="180" t="s">
        <v>69</v>
      </c>
      <c r="CH4" s="181" t="s">
        <v>70</v>
      </c>
      <c r="CI4" s="182" t="s">
        <v>71</v>
      </c>
    </row>
    <row r="5" spans="1:87" ht="18" customHeight="1">
      <c r="A5" s="268"/>
      <c r="B5" s="268"/>
      <c r="C5" s="183"/>
      <c r="D5" s="234"/>
      <c r="E5" s="266"/>
      <c r="F5" s="266"/>
      <c r="G5" s="250" t="s">
        <v>78</v>
      </c>
      <c r="H5" s="241" t="s">
        <v>79</v>
      </c>
      <c r="I5" s="241" t="s">
        <v>80</v>
      </c>
      <c r="J5" s="241" t="s">
        <v>81</v>
      </c>
      <c r="K5" s="241" t="s">
        <v>82</v>
      </c>
      <c r="L5" s="241" t="s">
        <v>83</v>
      </c>
      <c r="M5" s="241" t="s">
        <v>84</v>
      </c>
      <c r="N5" s="241" t="s">
        <v>85</v>
      </c>
      <c r="O5" s="241" t="s">
        <v>86</v>
      </c>
      <c r="P5" s="241" t="s">
        <v>87</v>
      </c>
      <c r="Q5" s="241" t="s">
        <v>88</v>
      </c>
      <c r="R5" s="241" t="s">
        <v>89</v>
      </c>
      <c r="S5" s="241" t="s">
        <v>90</v>
      </c>
      <c r="T5" s="241" t="s">
        <v>91</v>
      </c>
      <c r="U5" s="241" t="s">
        <v>92</v>
      </c>
      <c r="V5" s="241" t="s">
        <v>93</v>
      </c>
      <c r="W5" s="241" t="s">
        <v>94</v>
      </c>
      <c r="X5" s="241" t="s">
        <v>95</v>
      </c>
      <c r="Y5" s="241" t="s">
        <v>96</v>
      </c>
      <c r="Z5" s="241" t="s">
        <v>97</v>
      </c>
      <c r="AA5" s="241" t="s">
        <v>98</v>
      </c>
      <c r="AB5" s="241" t="s">
        <v>99</v>
      </c>
      <c r="AC5" s="241" t="s">
        <v>319</v>
      </c>
      <c r="AD5" s="256" t="s">
        <v>378</v>
      </c>
      <c r="AE5" s="254"/>
      <c r="AF5" s="250" t="s">
        <v>105</v>
      </c>
      <c r="AG5" s="241" t="s">
        <v>108</v>
      </c>
      <c r="AH5" s="241" t="s">
        <v>111</v>
      </c>
      <c r="AI5" s="241" t="s">
        <v>114</v>
      </c>
      <c r="AJ5" s="241" t="s">
        <v>115</v>
      </c>
      <c r="AK5" s="244" t="s">
        <v>317</v>
      </c>
      <c r="AL5" s="241" t="s">
        <v>316</v>
      </c>
      <c r="AM5" s="259" t="s">
        <v>73</v>
      </c>
      <c r="AN5" s="259" t="s">
        <v>315</v>
      </c>
      <c r="AO5" s="259" t="s">
        <v>314</v>
      </c>
      <c r="AP5" s="259" t="s">
        <v>313</v>
      </c>
      <c r="AQ5" s="259" t="s">
        <v>234</v>
      </c>
      <c r="AR5" s="241" t="s">
        <v>312</v>
      </c>
      <c r="AS5" s="241" t="s">
        <v>311</v>
      </c>
      <c r="AT5" s="241" t="s">
        <v>310</v>
      </c>
      <c r="AU5" s="241" t="s">
        <v>100</v>
      </c>
      <c r="AV5" s="241" t="s">
        <v>309</v>
      </c>
      <c r="AW5" s="241" t="s">
        <v>137</v>
      </c>
      <c r="AX5" s="241" t="s">
        <v>138</v>
      </c>
      <c r="AY5" s="259" t="s">
        <v>141</v>
      </c>
      <c r="AZ5" s="259" t="s">
        <v>142</v>
      </c>
      <c r="BA5" s="241" t="s">
        <v>143</v>
      </c>
      <c r="BB5" s="241" t="s">
        <v>151</v>
      </c>
      <c r="BC5" s="241" t="s">
        <v>308</v>
      </c>
      <c r="BD5" s="241" t="s">
        <v>307</v>
      </c>
      <c r="BE5" s="241" t="s">
        <v>101</v>
      </c>
      <c r="BF5" s="241" t="s">
        <v>306</v>
      </c>
      <c r="BG5" s="241" t="s">
        <v>305</v>
      </c>
      <c r="BH5" s="241" t="s">
        <v>164</v>
      </c>
      <c r="BI5" s="241" t="s">
        <v>167</v>
      </c>
      <c r="BJ5" s="263" t="s">
        <v>302</v>
      </c>
      <c r="BK5" s="263" t="s">
        <v>303</v>
      </c>
      <c r="BL5" s="241" t="s">
        <v>320</v>
      </c>
      <c r="BM5" s="244" t="s">
        <v>102</v>
      </c>
      <c r="BN5" s="241" t="s">
        <v>321</v>
      </c>
      <c r="BO5" s="241" t="s">
        <v>322</v>
      </c>
      <c r="BP5" s="241" t="s">
        <v>173</v>
      </c>
      <c r="BQ5" s="247" t="s">
        <v>176</v>
      </c>
      <c r="BR5" s="241" t="s">
        <v>239</v>
      </c>
      <c r="BS5" s="241" t="s">
        <v>178</v>
      </c>
      <c r="BT5" s="241" t="s">
        <v>323</v>
      </c>
      <c r="BU5" s="247" t="s">
        <v>324</v>
      </c>
      <c r="BV5" s="241" t="s">
        <v>103</v>
      </c>
      <c r="BW5" s="244" t="s">
        <v>104</v>
      </c>
      <c r="BX5" s="241" t="s">
        <v>325</v>
      </c>
      <c r="BY5" s="241" t="s">
        <v>186</v>
      </c>
      <c r="BZ5" s="241" t="s">
        <v>187</v>
      </c>
      <c r="CA5" s="241" t="s">
        <v>326</v>
      </c>
      <c r="CB5" s="241" t="s">
        <v>189</v>
      </c>
      <c r="CC5" s="241" t="s">
        <v>190</v>
      </c>
      <c r="CD5" s="241" t="s">
        <v>191</v>
      </c>
      <c r="CE5" s="241" t="s">
        <v>327</v>
      </c>
      <c r="CF5" s="241" t="s">
        <v>328</v>
      </c>
      <c r="CG5" s="241" t="s">
        <v>329</v>
      </c>
      <c r="CH5" s="241" t="s">
        <v>330</v>
      </c>
      <c r="CI5" s="238" t="s">
        <v>331</v>
      </c>
    </row>
    <row r="6" spans="1:87" ht="12">
      <c r="A6" s="268"/>
      <c r="B6" s="268"/>
      <c r="C6" s="183"/>
      <c r="D6" s="234"/>
      <c r="E6" s="266"/>
      <c r="F6" s="266"/>
      <c r="G6" s="251"/>
      <c r="H6" s="242"/>
      <c r="I6" s="242"/>
      <c r="J6" s="242"/>
      <c r="K6" s="242"/>
      <c r="L6" s="242"/>
      <c r="M6" s="242"/>
      <c r="N6" s="242"/>
      <c r="O6" s="242"/>
      <c r="P6" s="242"/>
      <c r="Q6" s="242"/>
      <c r="R6" s="242"/>
      <c r="S6" s="242"/>
      <c r="T6" s="242"/>
      <c r="U6" s="242"/>
      <c r="V6" s="242"/>
      <c r="W6" s="242"/>
      <c r="X6" s="242"/>
      <c r="Y6" s="242"/>
      <c r="Z6" s="242"/>
      <c r="AA6" s="242"/>
      <c r="AB6" s="242"/>
      <c r="AC6" s="242"/>
      <c r="AD6" s="257"/>
      <c r="AE6" s="254"/>
      <c r="AF6" s="251"/>
      <c r="AG6" s="242"/>
      <c r="AH6" s="242"/>
      <c r="AI6" s="242"/>
      <c r="AJ6" s="262"/>
      <c r="AK6" s="245"/>
      <c r="AL6" s="242"/>
      <c r="AM6" s="260"/>
      <c r="AN6" s="260"/>
      <c r="AO6" s="260"/>
      <c r="AP6" s="260"/>
      <c r="AQ6" s="260"/>
      <c r="AR6" s="242"/>
      <c r="AS6" s="262"/>
      <c r="AT6" s="262"/>
      <c r="AU6" s="242"/>
      <c r="AV6" s="242"/>
      <c r="AW6" s="242"/>
      <c r="AX6" s="242"/>
      <c r="AY6" s="260"/>
      <c r="AZ6" s="260"/>
      <c r="BA6" s="242"/>
      <c r="BB6" s="242"/>
      <c r="BC6" s="242"/>
      <c r="BD6" s="242"/>
      <c r="BE6" s="242"/>
      <c r="BF6" s="242"/>
      <c r="BG6" s="262"/>
      <c r="BH6" s="242"/>
      <c r="BI6" s="242"/>
      <c r="BJ6" s="263"/>
      <c r="BK6" s="263"/>
      <c r="BL6" s="242"/>
      <c r="BM6" s="245"/>
      <c r="BN6" s="242"/>
      <c r="BO6" s="242"/>
      <c r="BP6" s="242"/>
      <c r="BQ6" s="248"/>
      <c r="BR6" s="242"/>
      <c r="BS6" s="242"/>
      <c r="BT6" s="242"/>
      <c r="BU6" s="248"/>
      <c r="BV6" s="242"/>
      <c r="BW6" s="245"/>
      <c r="BX6" s="242"/>
      <c r="BY6" s="242"/>
      <c r="BZ6" s="242"/>
      <c r="CA6" s="242"/>
      <c r="CB6" s="242"/>
      <c r="CC6" s="242"/>
      <c r="CD6" s="242"/>
      <c r="CE6" s="242"/>
      <c r="CF6" s="242"/>
      <c r="CG6" s="242"/>
      <c r="CH6" s="242"/>
      <c r="CI6" s="239"/>
    </row>
    <row r="7" spans="1:87" ht="15" customHeight="1" hidden="1">
      <c r="A7" s="269"/>
      <c r="B7" s="269"/>
      <c r="C7" s="184"/>
      <c r="D7" s="235"/>
      <c r="E7" s="236"/>
      <c r="F7" s="236"/>
      <c r="G7" s="252"/>
      <c r="H7" s="243"/>
      <c r="I7" s="243"/>
      <c r="J7" s="243"/>
      <c r="K7" s="243"/>
      <c r="L7" s="243"/>
      <c r="M7" s="243"/>
      <c r="N7" s="243"/>
      <c r="O7" s="243"/>
      <c r="P7" s="243"/>
      <c r="Q7" s="243"/>
      <c r="R7" s="243"/>
      <c r="S7" s="243"/>
      <c r="T7" s="243"/>
      <c r="U7" s="243"/>
      <c r="V7" s="243"/>
      <c r="W7" s="243"/>
      <c r="X7" s="243"/>
      <c r="Y7" s="243"/>
      <c r="Z7" s="243"/>
      <c r="AA7" s="243"/>
      <c r="AB7" s="243"/>
      <c r="AC7" s="243"/>
      <c r="AD7" s="258"/>
      <c r="AE7" s="255"/>
      <c r="AF7" s="252"/>
      <c r="AG7" s="243"/>
      <c r="AH7" s="243"/>
      <c r="AI7" s="243"/>
      <c r="AJ7" s="243"/>
      <c r="AK7" s="246"/>
      <c r="AL7" s="243"/>
      <c r="AM7" s="261"/>
      <c r="AN7" s="261"/>
      <c r="AO7" s="261"/>
      <c r="AP7" s="261"/>
      <c r="AQ7" s="261"/>
      <c r="AR7" s="243"/>
      <c r="AS7" s="243"/>
      <c r="AT7" s="243"/>
      <c r="AU7" s="243"/>
      <c r="AV7" s="243"/>
      <c r="AW7" s="243"/>
      <c r="AX7" s="243"/>
      <c r="AY7" s="261"/>
      <c r="AZ7" s="261"/>
      <c r="BA7" s="243"/>
      <c r="BB7" s="243"/>
      <c r="BC7" s="243"/>
      <c r="BD7" s="243"/>
      <c r="BE7" s="243"/>
      <c r="BF7" s="243"/>
      <c r="BG7" s="243"/>
      <c r="BH7" s="243"/>
      <c r="BI7" s="243"/>
      <c r="BJ7" s="261"/>
      <c r="BK7" s="261"/>
      <c r="BL7" s="243"/>
      <c r="BM7" s="246"/>
      <c r="BN7" s="243"/>
      <c r="BO7" s="243"/>
      <c r="BP7" s="243"/>
      <c r="BQ7" s="249"/>
      <c r="BR7" s="243"/>
      <c r="BS7" s="243"/>
      <c r="BT7" s="243"/>
      <c r="BU7" s="249"/>
      <c r="BV7" s="243"/>
      <c r="BW7" s="246"/>
      <c r="BX7" s="243"/>
      <c r="BY7" s="243"/>
      <c r="BZ7" s="243"/>
      <c r="CA7" s="243"/>
      <c r="CB7" s="243"/>
      <c r="CC7" s="243"/>
      <c r="CD7" s="243"/>
      <c r="CE7" s="243"/>
      <c r="CF7" s="243"/>
      <c r="CG7" s="243"/>
      <c r="CH7" s="243"/>
      <c r="CI7" s="240"/>
    </row>
    <row r="8" spans="1:87" ht="12">
      <c r="A8" s="126" t="s">
        <v>23</v>
      </c>
      <c r="B8" s="232" t="s">
        <v>105</v>
      </c>
      <c r="C8" s="65" t="s">
        <v>106</v>
      </c>
      <c r="D8" s="83" t="s">
        <v>107</v>
      </c>
      <c r="E8" s="144">
        <v>1280414</v>
      </c>
      <c r="F8" s="66">
        <v>1414751.6015722938</v>
      </c>
      <c r="G8" s="100">
        <v>229849.59464559992</v>
      </c>
      <c r="H8" s="100">
        <v>59447.08318234248</v>
      </c>
      <c r="I8" s="100">
        <v>39491.68210137957</v>
      </c>
      <c r="J8" s="100">
        <v>262029.33082582822</v>
      </c>
      <c r="K8" s="100">
        <v>55372.93412532091</v>
      </c>
      <c r="L8" s="100">
        <v>17283.98267703079</v>
      </c>
      <c r="M8" s="100">
        <v>18758.454601745267</v>
      </c>
      <c r="N8" s="100">
        <v>244601.86560554735</v>
      </c>
      <c r="O8" s="100">
        <v>19224.772867307976</v>
      </c>
      <c r="P8" s="100">
        <v>52829.894839033586</v>
      </c>
      <c r="Q8" s="100">
        <v>319.0598659113275</v>
      </c>
      <c r="R8" s="100">
        <v>14905.193144200774</v>
      </c>
      <c r="S8" s="100">
        <v>5373.043659074781</v>
      </c>
      <c r="T8" s="100">
        <v>28930.61174689457</v>
      </c>
      <c r="U8" s="100">
        <v>1755.7732266126307</v>
      </c>
      <c r="V8" s="100">
        <v>8548.538892582787</v>
      </c>
      <c r="W8" s="100">
        <v>11116.121245478676</v>
      </c>
      <c r="X8" s="100">
        <v>9681.295812978033</v>
      </c>
      <c r="Y8" s="100">
        <v>8963.88309672771</v>
      </c>
      <c r="Z8" s="100">
        <v>50511.51900862466</v>
      </c>
      <c r="AA8" s="100">
        <v>91724.99162900502</v>
      </c>
      <c r="AB8" s="100">
        <v>3513.43438142592</v>
      </c>
      <c r="AC8" s="100">
        <v>3875.9165959523984</v>
      </c>
      <c r="AD8" s="100">
        <v>5720.42244799599</v>
      </c>
      <c r="AE8" s="149">
        <f>SUM(G8:AD8)</f>
        <v>1243829.4002246012</v>
      </c>
      <c r="AF8" s="73">
        <v>3239.684792330402</v>
      </c>
      <c r="AG8" s="150">
        <v>675.8782958358298</v>
      </c>
      <c r="AH8" s="100">
        <v>2214.539779372705</v>
      </c>
      <c r="AI8" s="100">
        <v>2716.7286807479304</v>
      </c>
      <c r="AJ8" s="100">
        <v>194.45660466785048</v>
      </c>
      <c r="AK8" s="100">
        <v>3402.046617587054</v>
      </c>
      <c r="AL8" s="100">
        <v>6298.128477397565</v>
      </c>
      <c r="AM8" s="100">
        <v>0</v>
      </c>
      <c r="AN8" s="100">
        <v>0</v>
      </c>
      <c r="AO8" s="100">
        <v>0</v>
      </c>
      <c r="AP8" s="100">
        <v>360.5942863258198</v>
      </c>
      <c r="AQ8" s="100">
        <v>479.5337629673206</v>
      </c>
      <c r="AR8" s="100">
        <v>5490.019690387597</v>
      </c>
      <c r="AS8" s="100">
        <v>1996.3707965045808</v>
      </c>
      <c r="AT8" s="100">
        <v>4990.926991261453</v>
      </c>
      <c r="AU8" s="100">
        <v>3764.5288321135326</v>
      </c>
      <c r="AV8" s="100">
        <v>947.7399567306887</v>
      </c>
      <c r="AW8" s="100">
        <v>847.6797620957753</v>
      </c>
      <c r="AX8" s="100">
        <v>8678.805938428239</v>
      </c>
      <c r="AY8" s="100">
        <v>4850.08754749231</v>
      </c>
      <c r="AZ8" s="100">
        <v>566.3784601976228</v>
      </c>
      <c r="BA8" s="100">
        <v>2388.2291738333092</v>
      </c>
      <c r="BB8" s="100">
        <v>977.9468079412286</v>
      </c>
      <c r="BC8" s="100">
        <v>100.06019463491336</v>
      </c>
      <c r="BD8" s="100">
        <v>3301.986422952141</v>
      </c>
      <c r="BE8" s="100">
        <v>2193.7725691654587</v>
      </c>
      <c r="BF8" s="100">
        <v>1863.385134050179</v>
      </c>
      <c r="BG8" s="100">
        <v>0</v>
      </c>
      <c r="BH8" s="100">
        <v>517.2923269804954</v>
      </c>
      <c r="BI8" s="100">
        <v>1346.0928070696834</v>
      </c>
      <c r="BJ8" s="100">
        <v>334.16329151659744</v>
      </c>
      <c r="BK8" s="100">
        <v>932.6365311254189</v>
      </c>
      <c r="BL8" s="100">
        <v>58.52577422042102</v>
      </c>
      <c r="BM8" s="100">
        <v>576.9508581213124</v>
      </c>
      <c r="BN8" s="100">
        <v>3768.30468851485</v>
      </c>
      <c r="BO8" s="100">
        <v>5860.129134844738</v>
      </c>
      <c r="BP8" s="100">
        <v>3256.6761461363308</v>
      </c>
      <c r="BQ8" s="100">
        <v>11.705154844084204</v>
      </c>
      <c r="BR8" s="100">
        <v>1327.213525063096</v>
      </c>
      <c r="BS8" s="100">
        <v>117.05154844084204</v>
      </c>
      <c r="BT8" s="100">
        <v>6449.162733450264</v>
      </c>
      <c r="BU8" s="100">
        <v>218.99967127641415</v>
      </c>
      <c r="BV8" s="100">
        <v>58072.67145226292</v>
      </c>
      <c r="BW8" s="100">
        <v>434.22348615151077</v>
      </c>
      <c r="BX8" s="100">
        <v>5765.732724811799</v>
      </c>
      <c r="BY8" s="100">
        <v>2301.384476603007</v>
      </c>
      <c r="BZ8" s="100">
        <v>2794.1337369749394</v>
      </c>
      <c r="CA8" s="100">
        <v>0</v>
      </c>
      <c r="CB8" s="100">
        <v>190.680748266533</v>
      </c>
      <c r="CC8" s="100">
        <v>5079.470823872347</v>
      </c>
      <c r="CD8" s="100">
        <v>623.016306217385</v>
      </c>
      <c r="CE8" s="100">
        <v>320.94779411198624</v>
      </c>
      <c r="CF8" s="100">
        <v>545.6112499903767</v>
      </c>
      <c r="CG8" s="100">
        <v>1068.5673615728483</v>
      </c>
      <c r="CH8" s="65">
        <v>1415.946150494057</v>
      </c>
      <c r="CI8" s="83">
        <v>8429.599415941286</v>
      </c>
    </row>
    <row r="9" spans="1:87" ht="12">
      <c r="A9" s="32" t="s">
        <v>24</v>
      </c>
      <c r="B9" s="128" t="s">
        <v>108</v>
      </c>
      <c r="C9" s="31" t="s">
        <v>109</v>
      </c>
      <c r="D9" s="128" t="s">
        <v>110</v>
      </c>
      <c r="E9" s="145">
        <v>513829</v>
      </c>
      <c r="F9" s="67">
        <v>546205.0868850907</v>
      </c>
      <c r="G9" s="74">
        <v>94167.14618629128</v>
      </c>
      <c r="H9" s="74">
        <v>16613.33871248193</v>
      </c>
      <c r="I9" s="74">
        <v>13516.548714455179</v>
      </c>
      <c r="J9" s="74">
        <v>59472.569489679234</v>
      </c>
      <c r="K9" s="74">
        <v>26138.15633835588</v>
      </c>
      <c r="L9" s="74">
        <v>7726.365557440933</v>
      </c>
      <c r="M9" s="74">
        <v>5656.737768682591</v>
      </c>
      <c r="N9" s="74">
        <v>86431.59860671744</v>
      </c>
      <c r="O9" s="74">
        <v>8275.450480989066</v>
      </c>
      <c r="P9" s="74">
        <v>22649.600062658217</v>
      </c>
      <c r="Q9" s="74">
        <v>336.6741448734364</v>
      </c>
      <c r="R9" s="74">
        <v>4061.514456791364</v>
      </c>
      <c r="S9" s="74">
        <v>1782.5365634026305</v>
      </c>
      <c r="T9" s="74">
        <v>8050.1848713282925</v>
      </c>
      <c r="U9" s="74">
        <v>421.7608833050866</v>
      </c>
      <c r="V9" s="74">
        <v>3396.736054368542</v>
      </c>
      <c r="W9" s="74">
        <v>3859.754823790847</v>
      </c>
      <c r="X9" s="74">
        <v>3981.3247968306005</v>
      </c>
      <c r="Y9" s="74">
        <v>1917.8183561608655</v>
      </c>
      <c r="Z9" s="74">
        <v>21211.08326183535</v>
      </c>
      <c r="AA9" s="74">
        <v>14106.646670196982</v>
      </c>
      <c r="AB9" s="74">
        <v>2650.5437223672347</v>
      </c>
      <c r="AC9" s="74">
        <v>1040.6291750633488</v>
      </c>
      <c r="AD9" s="74">
        <v>1456.8808450886881</v>
      </c>
      <c r="AE9" s="118">
        <f>SUM(G9:AD9)</f>
        <v>408921.60054315504</v>
      </c>
      <c r="AF9" s="97">
        <v>1193.662877278547</v>
      </c>
      <c r="AG9" s="75">
        <v>367.280885316476</v>
      </c>
      <c r="AH9" s="74">
        <v>1016.1437827089171</v>
      </c>
      <c r="AI9" s="74">
        <v>1944.7522877507406</v>
      </c>
      <c r="AJ9" s="74">
        <v>91.820221329119</v>
      </c>
      <c r="AK9" s="74">
        <v>0</v>
      </c>
      <c r="AL9" s="74">
        <v>1141.6314185253796</v>
      </c>
      <c r="AM9" s="74">
        <v>0</v>
      </c>
      <c r="AN9" s="74">
        <v>0</v>
      </c>
      <c r="AO9" s="74">
        <v>0</v>
      </c>
      <c r="AP9" s="74">
        <v>244.85392354431735</v>
      </c>
      <c r="AQ9" s="74">
        <v>500.726273648129</v>
      </c>
      <c r="AR9" s="74">
        <v>5343.422688115283</v>
      </c>
      <c r="AS9" s="74">
        <v>1943.062795678285</v>
      </c>
      <c r="AT9" s="74">
        <v>4857.6569891957115</v>
      </c>
      <c r="AU9" s="74">
        <v>887.5954728481504</v>
      </c>
      <c r="AV9" s="74">
        <v>351.97751509495623</v>
      </c>
      <c r="AW9" s="74">
        <v>306.0674044303967</v>
      </c>
      <c r="AX9" s="74">
        <v>6806.9390745320225</v>
      </c>
      <c r="AY9" s="74">
        <v>2849.487535246993</v>
      </c>
      <c r="AZ9" s="74">
        <v>386.86919920002146</v>
      </c>
      <c r="BA9" s="74">
        <v>1377.303319936785</v>
      </c>
      <c r="BB9" s="74">
        <v>501.9505432658505</v>
      </c>
      <c r="BC9" s="74">
        <v>61.21348088607934</v>
      </c>
      <c r="BD9" s="74">
        <v>1775.1909456963008</v>
      </c>
      <c r="BE9" s="74">
        <v>0</v>
      </c>
      <c r="BF9" s="74">
        <v>948.8089537342297</v>
      </c>
      <c r="BG9" s="74">
        <v>0</v>
      </c>
      <c r="BH9" s="74">
        <v>0</v>
      </c>
      <c r="BI9" s="74">
        <v>399.11189537723726</v>
      </c>
      <c r="BJ9" s="74">
        <v>0</v>
      </c>
      <c r="BK9" s="74">
        <v>0</v>
      </c>
      <c r="BL9" s="74">
        <v>36.7280885316476</v>
      </c>
      <c r="BM9" s="74">
        <v>0</v>
      </c>
      <c r="BN9" s="74">
        <v>428.49436620255534</v>
      </c>
      <c r="BO9" s="74">
        <v>1836.40442658238</v>
      </c>
      <c r="BP9" s="74">
        <v>1423.2134306013445</v>
      </c>
      <c r="BQ9" s="74">
        <v>0</v>
      </c>
      <c r="BR9" s="74">
        <v>6794.696378354807</v>
      </c>
      <c r="BS9" s="74">
        <v>61.21348088607934</v>
      </c>
      <c r="BT9" s="74">
        <v>306.0674044303967</v>
      </c>
      <c r="BU9" s="74">
        <v>122.42696177215868</v>
      </c>
      <c r="BV9" s="74">
        <v>72695.9056306901</v>
      </c>
      <c r="BW9" s="74">
        <v>0</v>
      </c>
      <c r="BX9" s="74">
        <v>1260.9977062532346</v>
      </c>
      <c r="BY9" s="74">
        <v>1649.7033098798381</v>
      </c>
      <c r="BZ9" s="74">
        <v>1346.6965794937455</v>
      </c>
      <c r="CA9" s="74">
        <v>0</v>
      </c>
      <c r="CB9" s="74">
        <v>127.32404024304502</v>
      </c>
      <c r="CC9" s="74">
        <v>2203.685311898856</v>
      </c>
      <c r="CD9" s="74">
        <v>550.921327974714</v>
      </c>
      <c r="CE9" s="74">
        <v>9643.571778792937</v>
      </c>
      <c r="CF9" s="74">
        <v>2260.61384912291</v>
      </c>
      <c r="CG9" s="74">
        <v>0</v>
      </c>
      <c r="CH9" s="31">
        <v>0</v>
      </c>
      <c r="CI9" s="128">
        <v>0</v>
      </c>
    </row>
    <row r="10" spans="1:87" ht="12">
      <c r="A10" s="32" t="s">
        <v>25</v>
      </c>
      <c r="B10" s="128" t="s">
        <v>111</v>
      </c>
      <c r="C10" s="31" t="s">
        <v>112</v>
      </c>
      <c r="D10" s="128" t="s">
        <v>113</v>
      </c>
      <c r="E10" s="145">
        <v>1404333</v>
      </c>
      <c r="F10" s="67">
        <v>1469006.6486104599</v>
      </c>
      <c r="G10" s="74">
        <v>428504.6352493618</v>
      </c>
      <c r="H10" s="74">
        <v>65487.17755626909</v>
      </c>
      <c r="I10" s="74">
        <v>13182.88010452388</v>
      </c>
      <c r="J10" s="74">
        <v>258225.76723259507</v>
      </c>
      <c r="K10" s="74">
        <v>70705.40093097647</v>
      </c>
      <c r="L10" s="74">
        <v>81630.10249907727</v>
      </c>
      <c r="M10" s="74">
        <v>44309.124795760814</v>
      </c>
      <c r="N10" s="74">
        <v>160940.9946093957</v>
      </c>
      <c r="O10" s="74">
        <v>14220.421594231777</v>
      </c>
      <c r="P10" s="74">
        <v>20994.95720350099</v>
      </c>
      <c r="Q10" s="74">
        <v>305.1592616787935</v>
      </c>
      <c r="R10" s="74">
        <v>976.5096373721393</v>
      </c>
      <c r="S10" s="74">
        <v>11046.765272772323</v>
      </c>
      <c r="T10" s="74">
        <v>66402.65534130546</v>
      </c>
      <c r="U10" s="74">
        <v>91.54777850363806</v>
      </c>
      <c r="V10" s="74">
        <v>579.8025971897076</v>
      </c>
      <c r="W10" s="74">
        <v>13884.746406385104</v>
      </c>
      <c r="X10" s="74">
        <v>11046.765272772323</v>
      </c>
      <c r="Y10" s="74">
        <v>2319.2103887588305</v>
      </c>
      <c r="Z10" s="74">
        <v>33506.48693233153</v>
      </c>
      <c r="AA10" s="74">
        <v>47635.36074805966</v>
      </c>
      <c r="AB10" s="74">
        <v>13945.778258720864</v>
      </c>
      <c r="AC10" s="74">
        <v>183.0955570072761</v>
      </c>
      <c r="AD10" s="74">
        <v>30.515926167879353</v>
      </c>
      <c r="AE10" s="118">
        <f>SUM(G10:AD10)</f>
        <v>1360155.8611547188</v>
      </c>
      <c r="AF10" s="97">
        <v>7690.013394305597</v>
      </c>
      <c r="AG10" s="75">
        <v>61.03185233575871</v>
      </c>
      <c r="AH10" s="74">
        <v>945.9937112042597</v>
      </c>
      <c r="AI10" s="74">
        <v>0</v>
      </c>
      <c r="AJ10" s="74">
        <v>152.57963083939674</v>
      </c>
      <c r="AK10" s="74">
        <v>0</v>
      </c>
      <c r="AL10" s="74">
        <v>3051.5926167879347</v>
      </c>
      <c r="AM10" s="74">
        <v>0</v>
      </c>
      <c r="AN10" s="74">
        <v>0</v>
      </c>
      <c r="AO10" s="74">
        <v>0</v>
      </c>
      <c r="AP10" s="74">
        <v>0</v>
      </c>
      <c r="AQ10" s="74">
        <v>0</v>
      </c>
      <c r="AR10" s="74">
        <v>255.11314276347133</v>
      </c>
      <c r="AS10" s="74">
        <v>92.76841555035323</v>
      </c>
      <c r="AT10" s="74">
        <v>231.92103887588306</v>
      </c>
      <c r="AU10" s="74">
        <v>0</v>
      </c>
      <c r="AV10" s="74">
        <v>732.3822280291045</v>
      </c>
      <c r="AW10" s="74">
        <v>0</v>
      </c>
      <c r="AX10" s="74">
        <v>122.06370467151741</v>
      </c>
      <c r="AY10" s="74">
        <v>579.8025971897076</v>
      </c>
      <c r="AZ10" s="74">
        <v>0</v>
      </c>
      <c r="BA10" s="74">
        <v>701.8663018612251</v>
      </c>
      <c r="BB10" s="74">
        <v>0</v>
      </c>
      <c r="BC10" s="74">
        <v>0</v>
      </c>
      <c r="BD10" s="74">
        <v>16661.695687662126</v>
      </c>
      <c r="BE10" s="74">
        <v>0</v>
      </c>
      <c r="BF10" s="74">
        <v>91.54777850363806</v>
      </c>
      <c r="BG10" s="74">
        <v>0</v>
      </c>
      <c r="BH10" s="74">
        <v>0</v>
      </c>
      <c r="BI10" s="74">
        <v>2624.369650437624</v>
      </c>
      <c r="BJ10" s="74">
        <v>1373.2166775545707</v>
      </c>
      <c r="BK10" s="74">
        <v>0</v>
      </c>
      <c r="BL10" s="74">
        <v>61.03185233575871</v>
      </c>
      <c r="BM10" s="74">
        <v>0</v>
      </c>
      <c r="BN10" s="74">
        <v>0</v>
      </c>
      <c r="BO10" s="74">
        <v>0</v>
      </c>
      <c r="BP10" s="74">
        <v>30.515926167879353</v>
      </c>
      <c r="BQ10" s="74">
        <v>0</v>
      </c>
      <c r="BR10" s="74">
        <v>0</v>
      </c>
      <c r="BS10" s="74">
        <v>0</v>
      </c>
      <c r="BT10" s="74">
        <v>0</v>
      </c>
      <c r="BU10" s="74">
        <v>0</v>
      </c>
      <c r="BV10" s="74">
        <v>30.515926167879353</v>
      </c>
      <c r="BW10" s="74">
        <v>0</v>
      </c>
      <c r="BX10" s="74">
        <v>72292.22909170619</v>
      </c>
      <c r="BY10" s="74">
        <v>366.1911140145522</v>
      </c>
      <c r="BZ10" s="74">
        <v>30.515926167879353</v>
      </c>
      <c r="CA10" s="74">
        <v>0</v>
      </c>
      <c r="CB10" s="74">
        <v>0</v>
      </c>
      <c r="CC10" s="74">
        <v>939.8905259706826</v>
      </c>
      <c r="CD10" s="74">
        <v>366.1911140145522</v>
      </c>
      <c r="CE10" s="74">
        <v>122.06370467151741</v>
      </c>
      <c r="CF10" s="74">
        <v>122.06370467151741</v>
      </c>
      <c r="CG10" s="74">
        <v>0</v>
      </c>
      <c r="CH10" s="31">
        <v>0</v>
      </c>
      <c r="CI10" s="128">
        <v>0</v>
      </c>
    </row>
    <row r="11" spans="1:87" ht="12">
      <c r="A11" s="32" t="s">
        <v>26</v>
      </c>
      <c r="B11" s="128" t="s">
        <v>114</v>
      </c>
      <c r="C11" s="31" t="s">
        <v>106</v>
      </c>
      <c r="D11" s="128" t="s">
        <v>107</v>
      </c>
      <c r="E11" s="145">
        <v>1385900</v>
      </c>
      <c r="F11" s="67">
        <v>1511249.3944871451</v>
      </c>
      <c r="G11" s="74">
        <v>245383.43277512066</v>
      </c>
      <c r="H11" s="74">
        <v>63464.672897262346</v>
      </c>
      <c r="I11" s="74">
        <v>42160.633500537784</v>
      </c>
      <c r="J11" s="74">
        <v>279737.9598817593</v>
      </c>
      <c r="K11" s="74">
        <v>59115.18216707014</v>
      </c>
      <c r="L11" s="74">
        <v>18452.079534249136</v>
      </c>
      <c r="M11" s="74">
        <v>20026.200136788575</v>
      </c>
      <c r="N11" s="74">
        <v>261132.70087786485</v>
      </c>
      <c r="O11" s="74">
        <v>20524.03341313588</v>
      </c>
      <c r="P11" s="74">
        <v>56400.27761954053</v>
      </c>
      <c r="Q11" s="74">
        <v>340.6227680271004</v>
      </c>
      <c r="R11" s="74">
        <v>15912.525169076673</v>
      </c>
      <c r="S11" s="74">
        <v>5736.168034349868</v>
      </c>
      <c r="T11" s="74">
        <v>30885.818326907018</v>
      </c>
      <c r="U11" s="74">
        <v>1874.4329838177714</v>
      </c>
      <c r="V11" s="74">
        <v>9126.271559921364</v>
      </c>
      <c r="W11" s="74">
        <v>11867.377858837675</v>
      </c>
      <c r="X11" s="74">
        <v>10335.583162384442</v>
      </c>
      <c r="Y11" s="74">
        <v>9569.685814157827</v>
      </c>
      <c r="Z11" s="74">
        <v>53925.219873166105</v>
      </c>
      <c r="AA11" s="74">
        <v>97924.00700944777</v>
      </c>
      <c r="AB11" s="74">
        <v>3750.8814869729813</v>
      </c>
      <c r="AC11" s="74">
        <v>4137.861199761166</v>
      </c>
      <c r="AD11" s="74">
        <v>6107.023592438546</v>
      </c>
      <c r="AE11" s="118">
        <f>SUM(G11:AD11)</f>
        <v>1327890.6516425952</v>
      </c>
      <c r="AF11" s="97">
        <v>3458.631183044404</v>
      </c>
      <c r="AG11" s="75">
        <v>721.55592280297</v>
      </c>
      <c r="AH11" s="74">
        <v>2364.2041828153183</v>
      </c>
      <c r="AI11" s="74">
        <v>2900.3323265739496</v>
      </c>
      <c r="AJ11" s="74">
        <v>207.59849175616176</v>
      </c>
      <c r="AK11" s="74">
        <v>3631.9658460641117</v>
      </c>
      <c r="AL11" s="74">
        <v>6723.772509694715</v>
      </c>
      <c r="AM11" s="74">
        <v>0</v>
      </c>
      <c r="AN11" s="74">
        <v>0</v>
      </c>
      <c r="AO11" s="74">
        <v>0</v>
      </c>
      <c r="AP11" s="74">
        <v>384.96419345074656</v>
      </c>
      <c r="AQ11" s="74">
        <v>511.94191170936983</v>
      </c>
      <c r="AR11" s="74">
        <v>5861.049612497555</v>
      </c>
      <c r="AS11" s="74">
        <v>2131.2907681809293</v>
      </c>
      <c r="AT11" s="74">
        <v>5328.2269204523245</v>
      </c>
      <c r="AU11" s="74">
        <v>4018.945558852297</v>
      </c>
      <c r="AV11" s="74">
        <v>1011.7907073941088</v>
      </c>
      <c r="AW11" s="74">
        <v>904.9681825098702</v>
      </c>
      <c r="AX11" s="74">
        <v>9265.342394204617</v>
      </c>
      <c r="AY11" s="74">
        <v>5177.869177879414</v>
      </c>
      <c r="AZ11" s="74">
        <v>604.6558012315392</v>
      </c>
      <c r="BA11" s="74">
        <v>2549.6319618596567</v>
      </c>
      <c r="BB11" s="74">
        <v>1044.0390167931243</v>
      </c>
      <c r="BC11" s="74">
        <v>106.82252488423859</v>
      </c>
      <c r="BD11" s="74">
        <v>3525.1433211798735</v>
      </c>
      <c r="BE11" s="74">
        <v>2342.033470103495</v>
      </c>
      <c r="BF11" s="74">
        <v>1989.3175860517638</v>
      </c>
      <c r="BG11" s="74">
        <v>0</v>
      </c>
      <c r="BH11" s="74">
        <v>552.2522984581391</v>
      </c>
      <c r="BI11" s="74">
        <v>1437.0652875936248</v>
      </c>
      <c r="BJ11" s="74">
        <v>356.7469227266081</v>
      </c>
      <c r="BK11" s="74">
        <v>995.6665526946013</v>
      </c>
      <c r="BL11" s="74">
        <v>62.48109946059238</v>
      </c>
      <c r="BM11" s="74">
        <v>615.9427095211953</v>
      </c>
      <c r="BN11" s="74">
        <v>4022.976597527174</v>
      </c>
      <c r="BO11" s="74">
        <v>6256.172023408993</v>
      </c>
      <c r="BP11" s="74">
        <v>3476.77085708135</v>
      </c>
      <c r="BQ11" s="74">
        <v>12.496219892118477</v>
      </c>
      <c r="BR11" s="74">
        <v>1416.9100942192401</v>
      </c>
      <c r="BS11" s="74">
        <v>124.96219892118476</v>
      </c>
      <c r="BT11" s="74">
        <v>6885.014056689792</v>
      </c>
      <c r="BU11" s="74">
        <v>233.8002431428618</v>
      </c>
      <c r="BV11" s="74">
        <v>61997.37481960715</v>
      </c>
      <c r="BW11" s="74">
        <v>463.5694476108467</v>
      </c>
      <c r="BX11" s="74">
        <v>6155.396056537068</v>
      </c>
      <c r="BY11" s="74">
        <v>2456.9180723374875</v>
      </c>
      <c r="BZ11" s="74">
        <v>2982.9686194089268</v>
      </c>
      <c r="CA11" s="74">
        <v>0</v>
      </c>
      <c r="CB11" s="74">
        <v>203.56745308128484</v>
      </c>
      <c r="CC11" s="74">
        <v>5422.754777378187</v>
      </c>
      <c r="CD11" s="74">
        <v>665.1213813546931</v>
      </c>
      <c r="CE11" s="74">
        <v>342.6382873645389</v>
      </c>
      <c r="CF11" s="74">
        <v>582.4850885197161</v>
      </c>
      <c r="CG11" s="74">
        <v>1140.7839449901705</v>
      </c>
      <c r="CH11" s="31">
        <v>1511.639503078848</v>
      </c>
      <c r="CI11" s="128">
        <v>8999.29384166274</v>
      </c>
    </row>
    <row r="12" spans="1:87" ht="12">
      <c r="A12" s="28" t="s">
        <v>27</v>
      </c>
      <c r="B12" s="31" t="s">
        <v>115</v>
      </c>
      <c r="C12" s="31" t="s">
        <v>106</v>
      </c>
      <c r="D12" s="28" t="s">
        <v>107</v>
      </c>
      <c r="E12" s="28">
        <v>576401</v>
      </c>
      <c r="F12" s="67">
        <v>584695.0317410155</v>
      </c>
      <c r="G12" s="74">
        <v>94768.27295887381</v>
      </c>
      <c r="H12" s="74">
        <v>24510.364764051832</v>
      </c>
      <c r="I12" s="74">
        <v>16282.641327948304</v>
      </c>
      <c r="J12" s="74">
        <v>108036.1581025242</v>
      </c>
      <c r="K12" s="74">
        <v>22830.570329320384</v>
      </c>
      <c r="L12" s="74">
        <v>7126.282692292129</v>
      </c>
      <c r="M12" s="74">
        <v>7734.215710607819</v>
      </c>
      <c r="N12" s="74">
        <v>100850.7167554408</v>
      </c>
      <c r="O12" s="74">
        <v>7926.481338679491</v>
      </c>
      <c r="P12" s="74">
        <v>21782.06101348013</v>
      </c>
      <c r="Q12" s="74">
        <v>131.5501665753544</v>
      </c>
      <c r="R12" s="74">
        <v>6145.494468120847</v>
      </c>
      <c r="S12" s="74">
        <v>2215.335941263069</v>
      </c>
      <c r="T12" s="74">
        <v>11928.252973968822</v>
      </c>
      <c r="U12" s="74">
        <v>723.9151178407077</v>
      </c>
      <c r="V12" s="74">
        <v>3524.610380196478</v>
      </c>
      <c r="W12" s="74">
        <v>4583.2389396194485</v>
      </c>
      <c r="X12" s="74">
        <v>3991.6523917066124</v>
      </c>
      <c r="Y12" s="74">
        <v>3695.859117750194</v>
      </c>
      <c r="Z12" s="74">
        <v>20826.181696589392</v>
      </c>
      <c r="AA12" s="74">
        <v>37818.72688203311</v>
      </c>
      <c r="AB12" s="74">
        <v>1448.6086390339324</v>
      </c>
      <c r="AC12" s="74">
        <v>1598.0620827171754</v>
      </c>
      <c r="AD12" s="74">
        <v>2358.562158126177</v>
      </c>
      <c r="AE12" s="118">
        <f>SUM(G12:AD12)</f>
        <v>512837.8159487602</v>
      </c>
      <c r="AF12" s="97">
        <v>1335.7401529189833</v>
      </c>
      <c r="AG12" s="75">
        <v>278.66840020104667</v>
      </c>
      <c r="AH12" s="74">
        <v>913.067132502312</v>
      </c>
      <c r="AI12" s="74">
        <v>1120.1224242718047</v>
      </c>
      <c r="AJ12" s="74">
        <v>80.17554530923967</v>
      </c>
      <c r="AK12" s="74">
        <v>1402.6828412354357</v>
      </c>
      <c r="AL12" s="74">
        <v>2596.7535839963452</v>
      </c>
      <c r="AM12" s="74">
        <v>0</v>
      </c>
      <c r="AN12" s="74">
        <v>0</v>
      </c>
      <c r="AO12" s="74">
        <v>0</v>
      </c>
      <c r="AP12" s="74">
        <v>148.67504033072598</v>
      </c>
      <c r="AQ12" s="74">
        <v>197.71445153929008</v>
      </c>
      <c r="AR12" s="74">
        <v>2263.5658129850153</v>
      </c>
      <c r="AS12" s="74">
        <v>823.1148410854602</v>
      </c>
      <c r="AT12" s="74">
        <v>2057.7871027136507</v>
      </c>
      <c r="AU12" s="74">
        <v>1552.1362849186787</v>
      </c>
      <c r="AV12" s="74">
        <v>390.7584829634788</v>
      </c>
      <c r="AW12" s="74">
        <v>349.5031052800836</v>
      </c>
      <c r="AX12" s="74">
        <v>3578.3202115201434</v>
      </c>
      <c r="AY12" s="74">
        <v>1999.7182126158905</v>
      </c>
      <c r="AZ12" s="74">
        <v>233.52100575506702</v>
      </c>
      <c r="BA12" s="74">
        <v>984.6802409338659</v>
      </c>
      <c r="BB12" s="74">
        <v>403.21293660374903</v>
      </c>
      <c r="BC12" s="74">
        <v>41.255377683395174</v>
      </c>
      <c r="BD12" s="74">
        <v>1361.4274635520408</v>
      </c>
      <c r="BE12" s="74">
        <v>904.5046956246262</v>
      </c>
      <c r="BF12" s="74">
        <v>768.2841089341705</v>
      </c>
      <c r="BG12" s="74">
        <v>0</v>
      </c>
      <c r="BH12" s="74">
        <v>213.28251858962787</v>
      </c>
      <c r="BI12" s="74">
        <v>555.0015903445426</v>
      </c>
      <c r="BJ12" s="74">
        <v>137.77739339548953</v>
      </c>
      <c r="BK12" s="74">
        <v>384.5312561433437</v>
      </c>
      <c r="BL12" s="74">
        <v>24.13050392802359</v>
      </c>
      <c r="BM12" s="74">
        <v>237.8800645291619</v>
      </c>
      <c r="BN12" s="74">
        <v>1553.6930916237127</v>
      </c>
      <c r="BO12" s="74">
        <v>2416.164006212427</v>
      </c>
      <c r="BP12" s="74">
        <v>1342.7457830916353</v>
      </c>
      <c r="BQ12" s="74">
        <v>4.8261007856047184</v>
      </c>
      <c r="BR12" s="74">
        <v>547.2175568193737</v>
      </c>
      <c r="BS12" s="74">
        <v>48.26100785604718</v>
      </c>
      <c r="BT12" s="74">
        <v>2659.025852197696</v>
      </c>
      <c r="BU12" s="74">
        <v>90.29478889195924</v>
      </c>
      <c r="BV12" s="74">
        <v>23943.68712341954</v>
      </c>
      <c r="BW12" s="74">
        <v>179.0327710788847</v>
      </c>
      <c r="BX12" s="74">
        <v>2377.243838586582</v>
      </c>
      <c r="BY12" s="74">
        <v>948.873686718089</v>
      </c>
      <c r="BZ12" s="74">
        <v>1152.0369617249974</v>
      </c>
      <c r="CA12" s="74">
        <v>0</v>
      </c>
      <c r="CB12" s="74">
        <v>78.61873860420589</v>
      </c>
      <c r="CC12" s="74">
        <v>2094.2942199466925</v>
      </c>
      <c r="CD12" s="74">
        <v>256.8731063305737</v>
      </c>
      <c r="CE12" s="74">
        <v>132.3285699278713</v>
      </c>
      <c r="CF12" s="74">
        <v>224.95856887738123</v>
      </c>
      <c r="CG12" s="74">
        <v>440.5762975245598</v>
      </c>
      <c r="CH12" s="31">
        <v>583.8025143876675</v>
      </c>
      <c r="CI12" s="128">
        <v>3475.570968987914</v>
      </c>
    </row>
    <row r="13" spans="1:87" ht="12">
      <c r="A13" s="124" t="s">
        <v>28</v>
      </c>
      <c r="B13" s="29" t="s">
        <v>116</v>
      </c>
      <c r="C13" s="30" t="s">
        <v>117</v>
      </c>
      <c r="D13" s="109" t="s">
        <v>118</v>
      </c>
      <c r="E13" s="148">
        <v>710101</v>
      </c>
      <c r="F13" s="68">
        <v>753741.7500830335</v>
      </c>
      <c r="G13" s="104">
        <v>99373.9474928098</v>
      </c>
      <c r="H13" s="104">
        <v>9407.191475078616</v>
      </c>
      <c r="I13" s="104">
        <v>11357.096556760569</v>
      </c>
      <c r="J13" s="104">
        <v>134721.0913911721</v>
      </c>
      <c r="K13" s="104">
        <v>69880.6620641025</v>
      </c>
      <c r="L13" s="104">
        <v>6731.445232180925</v>
      </c>
      <c r="M13" s="104">
        <v>6635.503687325258</v>
      </c>
      <c r="N13" s="104">
        <v>144886.49296972546</v>
      </c>
      <c r="O13" s="104">
        <v>16941.77490258976</v>
      </c>
      <c r="P13" s="104">
        <v>21373.730476691573</v>
      </c>
      <c r="Q13" s="104">
        <v>2448.904695546644</v>
      </c>
      <c r="R13" s="104">
        <v>10.228585753842912</v>
      </c>
      <c r="S13" s="104">
        <v>1373.22000639567</v>
      </c>
      <c r="T13" s="104">
        <v>21477.4405676894</v>
      </c>
      <c r="U13" s="104">
        <v>2303.1149796121235</v>
      </c>
      <c r="V13" s="104">
        <v>2327.844851497997</v>
      </c>
      <c r="W13" s="104">
        <v>1742.096472379195</v>
      </c>
      <c r="X13" s="104">
        <v>1714.0002304983857</v>
      </c>
      <c r="Y13" s="104">
        <v>1170.8493793924235</v>
      </c>
      <c r="Z13" s="104">
        <v>96670.49343533842</v>
      </c>
      <c r="AA13" s="104">
        <v>12010.949190392299</v>
      </c>
      <c r="AB13" s="104">
        <v>5105.48852462701</v>
      </c>
      <c r="AC13" s="104">
        <v>1684.2208036201089</v>
      </c>
      <c r="AD13" s="104">
        <v>3443.278601743018</v>
      </c>
      <c r="AE13" s="151">
        <f aca="true" t="shared" si="0" ref="AE13:AE29">SUM(G13:AD13)</f>
        <v>674791.0665729231</v>
      </c>
      <c r="AF13" s="98">
        <v>837.319798355723</v>
      </c>
      <c r="AG13" s="152">
        <v>212.7286885261254</v>
      </c>
      <c r="AH13" s="104">
        <v>164.30475090666653</v>
      </c>
      <c r="AI13" s="104">
        <v>865.5455160055681</v>
      </c>
      <c r="AJ13" s="104">
        <v>0</v>
      </c>
      <c r="AK13" s="104">
        <v>0</v>
      </c>
      <c r="AL13" s="104">
        <v>444.23136356246886</v>
      </c>
      <c r="AM13" s="104">
        <v>0</v>
      </c>
      <c r="AN13" s="104">
        <v>0</v>
      </c>
      <c r="AO13" s="104">
        <v>0</v>
      </c>
      <c r="AP13" s="104">
        <v>90.37408678711839</v>
      </c>
      <c r="AQ13" s="104">
        <v>0</v>
      </c>
      <c r="AR13" s="104">
        <v>3255.911626855662</v>
      </c>
      <c r="AS13" s="104">
        <v>1183.9678643111497</v>
      </c>
      <c r="AT13" s="104">
        <v>2959.9196607778745</v>
      </c>
      <c r="AU13" s="104">
        <v>485.53413388494846</v>
      </c>
      <c r="AV13" s="104">
        <v>194.21365355397936</v>
      </c>
      <c r="AW13" s="104">
        <v>405.9065359278169</v>
      </c>
      <c r="AX13" s="104">
        <v>2730.514493199914</v>
      </c>
      <c r="AY13" s="104">
        <v>2157.9726425227827</v>
      </c>
      <c r="AZ13" s="104">
        <v>214.02344621648527</v>
      </c>
      <c r="BA13" s="104">
        <v>0</v>
      </c>
      <c r="BB13" s="104">
        <v>311.7776518386549</v>
      </c>
      <c r="BC13" s="104">
        <v>0</v>
      </c>
      <c r="BD13" s="104">
        <v>1030.3681699883787</v>
      </c>
      <c r="BE13" s="104">
        <v>0</v>
      </c>
      <c r="BF13" s="104">
        <v>1319.8759895528437</v>
      </c>
      <c r="BG13" s="104">
        <v>0</v>
      </c>
      <c r="BH13" s="104">
        <v>0</v>
      </c>
      <c r="BI13" s="104">
        <v>532.4043622759755</v>
      </c>
      <c r="BJ13" s="104">
        <v>0</v>
      </c>
      <c r="BK13" s="104">
        <v>0</v>
      </c>
      <c r="BL13" s="104">
        <v>0</v>
      </c>
      <c r="BM13" s="104">
        <v>0</v>
      </c>
      <c r="BN13" s="104">
        <v>244.57972770897803</v>
      </c>
      <c r="BO13" s="104">
        <v>1232.997748529697</v>
      </c>
      <c r="BP13" s="104">
        <v>2753.4317043192837</v>
      </c>
      <c r="BQ13" s="104">
        <v>7566.175515155927</v>
      </c>
      <c r="BR13" s="104">
        <v>10613.128787879792</v>
      </c>
      <c r="BS13" s="104">
        <v>2476.871461658417</v>
      </c>
      <c r="BT13" s="104">
        <v>1275.7247523115725</v>
      </c>
      <c r="BU13" s="104">
        <v>52.95558953571837</v>
      </c>
      <c r="BV13" s="104">
        <v>29320.5647528133</v>
      </c>
      <c r="BW13" s="104">
        <v>0</v>
      </c>
      <c r="BX13" s="104">
        <v>897.0081278813127</v>
      </c>
      <c r="BY13" s="104">
        <v>1339.5563064463136</v>
      </c>
      <c r="BZ13" s="104">
        <v>1595.4004260614224</v>
      </c>
      <c r="CA13" s="104">
        <v>0</v>
      </c>
      <c r="CB13" s="104">
        <v>0</v>
      </c>
      <c r="CC13" s="104">
        <v>1479.3901370051788</v>
      </c>
      <c r="CD13" s="104">
        <v>254.031458848605</v>
      </c>
      <c r="CE13" s="104">
        <v>0</v>
      </c>
      <c r="CF13" s="104">
        <v>0</v>
      </c>
      <c r="CG13" s="104">
        <v>0</v>
      </c>
      <c r="CH13" s="30">
        <v>0</v>
      </c>
      <c r="CI13" s="109">
        <v>0</v>
      </c>
    </row>
    <row r="14" spans="1:87" ht="12">
      <c r="A14" s="32" t="s">
        <v>29</v>
      </c>
      <c r="B14" s="127" t="s">
        <v>119</v>
      </c>
      <c r="C14" s="31" t="s">
        <v>106</v>
      </c>
      <c r="D14" s="64" t="s">
        <v>107</v>
      </c>
      <c r="E14" s="144">
        <v>1625279</v>
      </c>
      <c r="F14" s="67">
        <v>1765705.182046934</v>
      </c>
      <c r="G14" s="100">
        <v>286751.76163009397</v>
      </c>
      <c r="H14" s="100">
        <v>74163.95862081529</v>
      </c>
      <c r="I14" s="100">
        <v>49268.34624079694</v>
      </c>
      <c r="J14" s="100">
        <v>326897.99748793815</v>
      </c>
      <c r="K14" s="100">
        <v>69081.20256442175</v>
      </c>
      <c r="L14" s="100">
        <v>21562.850647026295</v>
      </c>
      <c r="M14" s="100">
        <v>23402.346698946287</v>
      </c>
      <c r="N14" s="100">
        <v>305156.1433838748</v>
      </c>
      <c r="O14" s="100">
        <v>23984.10793431663</v>
      </c>
      <c r="P14" s="100">
        <v>65908.60181930494</v>
      </c>
      <c r="Q14" s="100">
        <v>398.0471610428666</v>
      </c>
      <c r="R14" s="100">
        <v>18595.161754043977</v>
      </c>
      <c r="S14" s="100">
        <v>6703.208404307682</v>
      </c>
      <c r="T14" s="100">
        <v>36092.74967941354</v>
      </c>
      <c r="U14" s="100">
        <v>2190.4370400583784</v>
      </c>
      <c r="V14" s="100">
        <v>10664.837545574555</v>
      </c>
      <c r="W14" s="100">
        <v>13868.05730307928</v>
      </c>
      <c r="X14" s="100">
        <v>12078.022732708994</v>
      </c>
      <c r="Y14" s="100">
        <v>11183.00544752385</v>
      </c>
      <c r="Z14" s="100">
        <v>63016.2828029698</v>
      </c>
      <c r="AA14" s="100">
        <v>114432.67052821109</v>
      </c>
      <c r="AB14" s="100">
        <v>4383.229388761981</v>
      </c>
      <c r="AC14" s="100">
        <v>4835.448648645001</v>
      </c>
      <c r="AD14" s="100">
        <v>7136.585195028911</v>
      </c>
      <c r="AE14" s="149">
        <f t="shared" si="0"/>
        <v>1551755.0606589057</v>
      </c>
      <c r="AF14" s="73">
        <v>4041.709635204492</v>
      </c>
      <c r="AG14" s="150">
        <v>843.2004949902145</v>
      </c>
      <c r="AH14" s="100">
        <v>2762.7770408478254</v>
      </c>
      <c r="AI14" s="100">
        <v>3389.2891404774264</v>
      </c>
      <c r="AJ14" s="100">
        <v>242.59679045807846</v>
      </c>
      <c r="AK14" s="100">
        <v>4244.266178693761</v>
      </c>
      <c r="AL14" s="100">
        <v>7857.3096404674725</v>
      </c>
      <c r="AM14" s="100">
        <v>0</v>
      </c>
      <c r="AN14" s="100">
        <v>0</v>
      </c>
      <c r="AO14" s="100">
        <v>0</v>
      </c>
      <c r="AP14" s="100">
        <v>449.86395123779596</v>
      </c>
      <c r="AQ14" s="100">
        <v>598.2483958869119</v>
      </c>
      <c r="AR14" s="100">
        <v>6849.143327965766</v>
      </c>
      <c r="AS14" s="100">
        <v>2490.5975738057327</v>
      </c>
      <c r="AT14" s="100">
        <v>6226.493934514333</v>
      </c>
      <c r="AU14" s="100">
        <v>4696.485438576781</v>
      </c>
      <c r="AV14" s="100">
        <v>1182.3649399024794</v>
      </c>
      <c r="AW14" s="100">
        <v>1057.533581705604</v>
      </c>
      <c r="AX14" s="100">
        <v>10827.353842095015</v>
      </c>
      <c r="AY14" s="100">
        <v>6050.787909580617</v>
      </c>
      <c r="AZ14" s="100">
        <v>706.5925935672188</v>
      </c>
      <c r="BA14" s="100">
        <v>2979.4654362084393</v>
      </c>
      <c r="BB14" s="100">
        <v>1220.0498782260645</v>
      </c>
      <c r="BC14" s="100">
        <v>124.83135819687533</v>
      </c>
      <c r="BD14" s="100">
        <v>4119.4348204968865</v>
      </c>
      <c r="BE14" s="100">
        <v>2736.868645750361</v>
      </c>
      <c r="BF14" s="100">
        <v>2324.68963283615</v>
      </c>
      <c r="BG14" s="100">
        <v>0</v>
      </c>
      <c r="BH14" s="100">
        <v>645.3545687913931</v>
      </c>
      <c r="BI14" s="100">
        <v>1679.3350640447568</v>
      </c>
      <c r="BJ14" s="100">
        <v>416.8896302046591</v>
      </c>
      <c r="BK14" s="100">
        <v>1163.5224707406871</v>
      </c>
      <c r="BL14" s="100">
        <v>73.01456800194595</v>
      </c>
      <c r="BM14" s="100">
        <v>719.7823219804744</v>
      </c>
      <c r="BN14" s="100">
        <v>4701.196055867229</v>
      </c>
      <c r="BO14" s="100">
        <v>7310.878034775491</v>
      </c>
      <c r="BP14" s="100">
        <v>4062.907413011508</v>
      </c>
      <c r="BQ14" s="100">
        <v>14.60291360038919</v>
      </c>
      <c r="BR14" s="100">
        <v>1655.7819775925161</v>
      </c>
      <c r="BS14" s="100">
        <v>146.0291360038919</v>
      </c>
      <c r="BT14" s="100">
        <v>8045.734332085398</v>
      </c>
      <c r="BU14" s="100">
        <v>273.2158028459913</v>
      </c>
      <c r="BV14" s="100">
        <v>72449.29392709216</v>
      </c>
      <c r="BW14" s="100">
        <v>541.7209884015344</v>
      </c>
      <c r="BX14" s="100">
        <v>7193.112602514287</v>
      </c>
      <c r="BY14" s="100">
        <v>2871.1212385281324</v>
      </c>
      <c r="BZ14" s="100">
        <v>3485.856794931613</v>
      </c>
      <c r="CA14" s="100">
        <v>0</v>
      </c>
      <c r="CB14" s="100">
        <v>237.88617316763032</v>
      </c>
      <c r="CC14" s="100">
        <v>6336.95790997534</v>
      </c>
      <c r="CD14" s="100">
        <v>777.2518529239406</v>
      </c>
      <c r="CE14" s="100">
        <v>400.40246968809066</v>
      </c>
      <c r="CF14" s="100">
        <v>680.6841984697542</v>
      </c>
      <c r="CG14" s="100">
        <v>1333.1046931968194</v>
      </c>
      <c r="CH14" s="65">
        <v>1766.4814839180472</v>
      </c>
      <c r="CI14" s="83">
        <v>10516.45310092544</v>
      </c>
    </row>
    <row r="15" spans="1:87" ht="12">
      <c r="A15" s="32" t="s">
        <v>30</v>
      </c>
      <c r="B15" s="28" t="s">
        <v>120</v>
      </c>
      <c r="C15" s="31" t="s">
        <v>121</v>
      </c>
      <c r="D15" s="28" t="s">
        <v>122</v>
      </c>
      <c r="E15" s="145">
        <v>945000</v>
      </c>
      <c r="F15" s="67">
        <v>945000</v>
      </c>
      <c r="G15" s="74">
        <v>86209.23913043478</v>
      </c>
      <c r="H15" s="74">
        <v>84008.15217391304</v>
      </c>
      <c r="I15" s="74">
        <v>22010.869565217392</v>
      </c>
      <c r="J15" s="74">
        <v>145271.73913043478</v>
      </c>
      <c r="K15" s="74">
        <v>63342.39130434783</v>
      </c>
      <c r="L15" s="74">
        <v>0</v>
      </c>
      <c r="M15" s="74">
        <v>0</v>
      </c>
      <c r="N15" s="74">
        <v>504782.60869565216</v>
      </c>
      <c r="O15" s="74">
        <v>25067.934782608696</v>
      </c>
      <c r="P15" s="74">
        <v>0</v>
      </c>
      <c r="Q15" s="74">
        <v>0</v>
      </c>
      <c r="R15" s="74">
        <v>14307.065217391306</v>
      </c>
      <c r="S15" s="74">
        <v>0</v>
      </c>
      <c r="T15" s="74">
        <v>0</v>
      </c>
      <c r="U15" s="74">
        <v>0</v>
      </c>
      <c r="V15" s="74">
        <v>0</v>
      </c>
      <c r="W15" s="74">
        <v>0</v>
      </c>
      <c r="X15" s="74">
        <v>0</v>
      </c>
      <c r="Y15" s="74">
        <v>0</v>
      </c>
      <c r="Z15" s="74">
        <v>0</v>
      </c>
      <c r="AA15" s="74">
        <v>0</v>
      </c>
      <c r="AB15" s="74">
        <v>0</v>
      </c>
      <c r="AC15" s="74">
        <v>0</v>
      </c>
      <c r="AD15" s="74">
        <v>0</v>
      </c>
      <c r="AE15" s="118">
        <f t="shared" si="0"/>
        <v>945000</v>
      </c>
      <c r="AF15" s="97">
        <v>0</v>
      </c>
      <c r="AG15" s="75">
        <v>0</v>
      </c>
      <c r="AH15" s="74">
        <v>0</v>
      </c>
      <c r="AI15" s="74">
        <v>0</v>
      </c>
      <c r="AJ15" s="74">
        <v>0</v>
      </c>
      <c r="AK15" s="74">
        <v>0</v>
      </c>
      <c r="AL15" s="74">
        <v>0</v>
      </c>
      <c r="AM15" s="74">
        <v>0</v>
      </c>
      <c r="AN15" s="74">
        <v>0</v>
      </c>
      <c r="AO15" s="74">
        <v>0</v>
      </c>
      <c r="AP15" s="74">
        <v>0</v>
      </c>
      <c r="AQ15" s="74">
        <v>0</v>
      </c>
      <c r="AR15" s="74">
        <v>0</v>
      </c>
      <c r="AS15" s="74">
        <v>0</v>
      </c>
      <c r="AT15" s="74">
        <v>0</v>
      </c>
      <c r="AU15" s="74">
        <v>0</v>
      </c>
      <c r="AV15" s="74">
        <v>0</v>
      </c>
      <c r="AW15" s="74">
        <v>0</v>
      </c>
      <c r="AX15" s="74">
        <v>0</v>
      </c>
      <c r="AY15" s="74">
        <v>0</v>
      </c>
      <c r="AZ15" s="74">
        <v>0</v>
      </c>
      <c r="BA15" s="74">
        <v>0</v>
      </c>
      <c r="BB15" s="74">
        <v>0</v>
      </c>
      <c r="BC15" s="74">
        <v>0</v>
      </c>
      <c r="BD15" s="74">
        <v>0</v>
      </c>
      <c r="BE15" s="74">
        <v>0</v>
      </c>
      <c r="BF15" s="74">
        <v>0</v>
      </c>
      <c r="BG15" s="74">
        <v>0</v>
      </c>
      <c r="BH15" s="74">
        <v>0</v>
      </c>
      <c r="BI15" s="74">
        <v>0</v>
      </c>
      <c r="BJ15" s="74">
        <v>0</v>
      </c>
      <c r="BK15" s="74">
        <v>0</v>
      </c>
      <c r="BL15" s="74">
        <v>0</v>
      </c>
      <c r="BM15" s="74">
        <v>0</v>
      </c>
      <c r="BN15" s="74">
        <v>0</v>
      </c>
      <c r="BO15" s="74">
        <v>0</v>
      </c>
      <c r="BP15" s="74">
        <v>0</v>
      </c>
      <c r="BQ15" s="74">
        <v>0</v>
      </c>
      <c r="BR15" s="74">
        <v>0</v>
      </c>
      <c r="BS15" s="74">
        <v>0</v>
      </c>
      <c r="BT15" s="74">
        <v>0</v>
      </c>
      <c r="BU15" s="74">
        <v>0</v>
      </c>
      <c r="BV15" s="74">
        <v>0</v>
      </c>
      <c r="BW15" s="74">
        <v>0</v>
      </c>
      <c r="BX15" s="74">
        <v>0</v>
      </c>
      <c r="BY15" s="74">
        <v>0</v>
      </c>
      <c r="BZ15" s="74">
        <v>0</v>
      </c>
      <c r="CA15" s="74">
        <v>0</v>
      </c>
      <c r="CB15" s="74">
        <v>0</v>
      </c>
      <c r="CC15" s="74">
        <v>0</v>
      </c>
      <c r="CD15" s="74">
        <v>0</v>
      </c>
      <c r="CE15" s="74">
        <v>0</v>
      </c>
      <c r="CF15" s="74">
        <v>0</v>
      </c>
      <c r="CG15" s="74">
        <v>0</v>
      </c>
      <c r="CH15" s="31">
        <v>0</v>
      </c>
      <c r="CI15" s="128">
        <v>0</v>
      </c>
    </row>
    <row r="16" spans="1:87" ht="12">
      <c r="A16" s="32" t="s">
        <v>31</v>
      </c>
      <c r="B16" s="28" t="s">
        <v>123</v>
      </c>
      <c r="C16" s="31" t="s">
        <v>124</v>
      </c>
      <c r="D16" s="28" t="s">
        <v>125</v>
      </c>
      <c r="E16" s="145">
        <v>1171745</v>
      </c>
      <c r="F16" s="67">
        <v>1171745</v>
      </c>
      <c r="G16" s="74">
        <v>94269.63004846527</v>
      </c>
      <c r="H16" s="74">
        <v>137934.01023155628</v>
      </c>
      <c r="I16" s="74">
        <v>26543.56830012565</v>
      </c>
      <c r="J16" s="74">
        <v>203682.9757673667</v>
      </c>
      <c r="K16" s="74">
        <v>85183.40064620356</v>
      </c>
      <c r="L16" s="74">
        <v>21790.12421468318</v>
      </c>
      <c r="M16" s="74">
        <v>0</v>
      </c>
      <c r="N16" s="74">
        <v>550347.8669897685</v>
      </c>
      <c r="O16" s="74">
        <v>44295.368336025844</v>
      </c>
      <c r="P16" s="74">
        <v>0</v>
      </c>
      <c r="Q16" s="74">
        <v>0</v>
      </c>
      <c r="R16" s="74">
        <v>7698.055465805061</v>
      </c>
      <c r="S16" s="74">
        <v>0</v>
      </c>
      <c r="T16" s="74">
        <v>0</v>
      </c>
      <c r="U16" s="74">
        <v>0</v>
      </c>
      <c r="V16" s="74">
        <v>0</v>
      </c>
      <c r="W16" s="74">
        <v>0</v>
      </c>
      <c r="X16" s="74">
        <v>0</v>
      </c>
      <c r="Y16" s="74">
        <v>0</v>
      </c>
      <c r="Z16" s="74">
        <v>0</v>
      </c>
      <c r="AA16" s="74">
        <v>0</v>
      </c>
      <c r="AB16" s="74">
        <v>0</v>
      </c>
      <c r="AC16" s="74">
        <v>0</v>
      </c>
      <c r="AD16" s="74">
        <v>0</v>
      </c>
      <c r="AE16" s="118">
        <f t="shared" si="0"/>
        <v>1171745</v>
      </c>
      <c r="AF16" s="97">
        <v>0</v>
      </c>
      <c r="AG16" s="75">
        <v>0</v>
      </c>
      <c r="AH16" s="74">
        <v>0</v>
      </c>
      <c r="AI16" s="74">
        <v>0</v>
      </c>
      <c r="AJ16" s="74">
        <v>0</v>
      </c>
      <c r="AK16" s="74">
        <v>0</v>
      </c>
      <c r="AL16" s="74">
        <v>0</v>
      </c>
      <c r="AM16" s="74">
        <v>0</v>
      </c>
      <c r="AN16" s="74">
        <v>0</v>
      </c>
      <c r="AO16" s="74">
        <v>0</v>
      </c>
      <c r="AP16" s="74">
        <v>0</v>
      </c>
      <c r="AQ16" s="74">
        <v>0</v>
      </c>
      <c r="AR16" s="74">
        <v>0</v>
      </c>
      <c r="AS16" s="74">
        <v>0</v>
      </c>
      <c r="AT16" s="74">
        <v>0</v>
      </c>
      <c r="AU16" s="74">
        <v>0</v>
      </c>
      <c r="AV16" s="74">
        <v>0</v>
      </c>
      <c r="AW16" s="74">
        <v>0</v>
      </c>
      <c r="AX16" s="74">
        <v>0</v>
      </c>
      <c r="AY16" s="74">
        <v>0</v>
      </c>
      <c r="AZ16" s="74">
        <v>0</v>
      </c>
      <c r="BA16" s="74">
        <v>0</v>
      </c>
      <c r="BB16" s="74">
        <v>0</v>
      </c>
      <c r="BC16" s="74">
        <v>0</v>
      </c>
      <c r="BD16" s="74">
        <v>0</v>
      </c>
      <c r="BE16" s="74">
        <v>0</v>
      </c>
      <c r="BF16" s="74">
        <v>0</v>
      </c>
      <c r="BG16" s="74">
        <v>0</v>
      </c>
      <c r="BH16" s="74">
        <v>0</v>
      </c>
      <c r="BI16" s="74">
        <v>0</v>
      </c>
      <c r="BJ16" s="74">
        <v>0</v>
      </c>
      <c r="BK16" s="74">
        <v>0</v>
      </c>
      <c r="BL16" s="74">
        <v>0</v>
      </c>
      <c r="BM16" s="74">
        <v>0</v>
      </c>
      <c r="BN16" s="74">
        <v>0</v>
      </c>
      <c r="BO16" s="74">
        <v>0</v>
      </c>
      <c r="BP16" s="74">
        <v>0</v>
      </c>
      <c r="BQ16" s="74">
        <v>0</v>
      </c>
      <c r="BR16" s="74">
        <v>0</v>
      </c>
      <c r="BS16" s="74">
        <v>0</v>
      </c>
      <c r="BT16" s="74">
        <v>0</v>
      </c>
      <c r="BU16" s="74">
        <v>0</v>
      </c>
      <c r="BV16" s="74">
        <v>0</v>
      </c>
      <c r="BW16" s="74">
        <v>0</v>
      </c>
      <c r="BX16" s="74">
        <v>0</v>
      </c>
      <c r="BY16" s="74">
        <v>0</v>
      </c>
      <c r="BZ16" s="74">
        <v>0</v>
      </c>
      <c r="CA16" s="74">
        <v>0</v>
      </c>
      <c r="CB16" s="74">
        <v>0</v>
      </c>
      <c r="CC16" s="74">
        <v>0</v>
      </c>
      <c r="CD16" s="74">
        <v>0</v>
      </c>
      <c r="CE16" s="74">
        <v>0</v>
      </c>
      <c r="CF16" s="74">
        <v>0</v>
      </c>
      <c r="CG16" s="74">
        <v>0</v>
      </c>
      <c r="CH16" s="31">
        <v>0</v>
      </c>
      <c r="CI16" s="128">
        <v>0</v>
      </c>
    </row>
    <row r="17" spans="1:87" ht="12">
      <c r="A17" s="32" t="s">
        <v>32</v>
      </c>
      <c r="B17" s="28" t="s">
        <v>126</v>
      </c>
      <c r="C17" s="31" t="s">
        <v>127</v>
      </c>
      <c r="D17" s="28" t="s">
        <v>128</v>
      </c>
      <c r="E17" s="145">
        <v>269500</v>
      </c>
      <c r="F17" s="67">
        <v>269500</v>
      </c>
      <c r="G17" s="74">
        <v>13922.84279869787</v>
      </c>
      <c r="H17" s="74">
        <v>31397.65299651006</v>
      </c>
      <c r="I17" s="74">
        <v>8728.883933808434</v>
      </c>
      <c r="J17" s="74">
        <v>43724.19753357968</v>
      </c>
      <c r="K17" s="74">
        <v>19190.157780514986</v>
      </c>
      <c r="L17" s="74">
        <v>3920.9708963868848</v>
      </c>
      <c r="M17" s="74">
        <v>4513.006627954719</v>
      </c>
      <c r="N17" s="74">
        <v>125254.70518798757</v>
      </c>
      <c r="O17" s="74">
        <v>8849.415196639098</v>
      </c>
      <c r="P17" s="74">
        <v>4165.985266731186</v>
      </c>
      <c r="Q17" s="74">
        <v>585.6139839580035</v>
      </c>
      <c r="R17" s="74">
        <v>625.1324307877295</v>
      </c>
      <c r="S17" s="74">
        <v>773.3266063992023</v>
      </c>
      <c r="T17" s="74">
        <v>0</v>
      </c>
      <c r="U17" s="74">
        <v>20.994174878291982</v>
      </c>
      <c r="V17" s="74">
        <v>2355.5464213443606</v>
      </c>
      <c r="W17" s="74">
        <v>0</v>
      </c>
      <c r="X17" s="74">
        <v>1471.568163821925</v>
      </c>
      <c r="Y17" s="74">
        <v>0</v>
      </c>
      <c r="Z17" s="74">
        <v>0</v>
      </c>
      <c r="AA17" s="74">
        <v>0</v>
      </c>
      <c r="AB17" s="74">
        <v>0</v>
      </c>
      <c r="AC17" s="74">
        <v>0</v>
      </c>
      <c r="AD17" s="74">
        <v>0</v>
      </c>
      <c r="AE17" s="118">
        <f t="shared" si="0"/>
        <v>269500.00000000006</v>
      </c>
      <c r="AF17" s="97">
        <v>0</v>
      </c>
      <c r="AG17" s="75">
        <v>0</v>
      </c>
      <c r="AH17" s="74">
        <v>0</v>
      </c>
      <c r="AI17" s="74">
        <v>0</v>
      </c>
      <c r="AJ17" s="74">
        <v>0</v>
      </c>
      <c r="AK17" s="74">
        <v>0</v>
      </c>
      <c r="AL17" s="74">
        <v>0</v>
      </c>
      <c r="AM17" s="74">
        <v>0</v>
      </c>
      <c r="AN17" s="74">
        <v>0</v>
      </c>
      <c r="AO17" s="74">
        <v>0</v>
      </c>
      <c r="AP17" s="74">
        <v>0</v>
      </c>
      <c r="AQ17" s="74">
        <v>0</v>
      </c>
      <c r="AR17" s="74">
        <v>0</v>
      </c>
      <c r="AS17" s="74">
        <v>0</v>
      </c>
      <c r="AT17" s="74">
        <v>0</v>
      </c>
      <c r="AU17" s="74">
        <v>0</v>
      </c>
      <c r="AV17" s="74">
        <v>0</v>
      </c>
      <c r="AW17" s="74">
        <v>0</v>
      </c>
      <c r="AX17" s="74">
        <v>0</v>
      </c>
      <c r="AY17" s="74">
        <v>0</v>
      </c>
      <c r="AZ17" s="74">
        <v>0</v>
      </c>
      <c r="BA17" s="74">
        <v>0</v>
      </c>
      <c r="BB17" s="74">
        <v>0</v>
      </c>
      <c r="BC17" s="74">
        <v>0</v>
      </c>
      <c r="BD17" s="74">
        <v>0</v>
      </c>
      <c r="BE17" s="74">
        <v>0</v>
      </c>
      <c r="BF17" s="74">
        <v>0</v>
      </c>
      <c r="BG17" s="74">
        <v>0</v>
      </c>
      <c r="BH17" s="74">
        <v>0</v>
      </c>
      <c r="BI17" s="74">
        <v>0</v>
      </c>
      <c r="BJ17" s="74">
        <v>0</v>
      </c>
      <c r="BK17" s="74">
        <v>0</v>
      </c>
      <c r="BL17" s="74">
        <v>0</v>
      </c>
      <c r="BM17" s="74">
        <v>0</v>
      </c>
      <c r="BN17" s="74">
        <v>0</v>
      </c>
      <c r="BO17" s="74">
        <v>0</v>
      </c>
      <c r="BP17" s="74">
        <v>0</v>
      </c>
      <c r="BQ17" s="74">
        <v>0</v>
      </c>
      <c r="BR17" s="74">
        <v>0</v>
      </c>
      <c r="BS17" s="74">
        <v>0</v>
      </c>
      <c r="BT17" s="74">
        <v>0</v>
      </c>
      <c r="BU17" s="74">
        <v>0</v>
      </c>
      <c r="BV17" s="74">
        <v>0</v>
      </c>
      <c r="BW17" s="74">
        <v>0</v>
      </c>
      <c r="BX17" s="74">
        <v>0</v>
      </c>
      <c r="BY17" s="74">
        <v>0</v>
      </c>
      <c r="BZ17" s="74">
        <v>0</v>
      </c>
      <c r="CA17" s="74">
        <v>0</v>
      </c>
      <c r="CB17" s="74">
        <v>0</v>
      </c>
      <c r="CC17" s="74">
        <v>0</v>
      </c>
      <c r="CD17" s="74">
        <v>0</v>
      </c>
      <c r="CE17" s="74">
        <v>0</v>
      </c>
      <c r="CF17" s="74">
        <v>0</v>
      </c>
      <c r="CG17" s="74">
        <v>0</v>
      </c>
      <c r="CH17" s="31">
        <v>0</v>
      </c>
      <c r="CI17" s="128">
        <v>0</v>
      </c>
    </row>
    <row r="18" spans="1:87" ht="12">
      <c r="A18" s="58" t="s">
        <v>33</v>
      </c>
      <c r="B18" s="28" t="s">
        <v>129</v>
      </c>
      <c r="C18" s="31" t="s">
        <v>130</v>
      </c>
      <c r="D18" s="28" t="s">
        <v>131</v>
      </c>
      <c r="E18" s="145">
        <v>177595</v>
      </c>
      <c r="F18" s="67">
        <v>192461.4340505246</v>
      </c>
      <c r="G18" s="74">
        <v>35569.00497138989</v>
      </c>
      <c r="H18" s="74">
        <v>8044.431279560464</v>
      </c>
      <c r="I18" s="74">
        <v>6162.448798356103</v>
      </c>
      <c r="J18" s="74">
        <v>27914.655927559746</v>
      </c>
      <c r="K18" s="74">
        <v>11627.079523874516</v>
      </c>
      <c r="L18" s="74">
        <v>3469.760223666626</v>
      </c>
      <c r="M18" s="74">
        <v>2246.5489314458787</v>
      </c>
      <c r="N18" s="74">
        <v>42827.08613452273</v>
      </c>
      <c r="O18" s="74">
        <v>3756.2329061999926</v>
      </c>
      <c r="P18" s="74">
        <v>8124.071458510359</v>
      </c>
      <c r="Q18" s="74">
        <v>0</v>
      </c>
      <c r="R18" s="74">
        <v>1784.1719701639531</v>
      </c>
      <c r="S18" s="74">
        <v>855.1654166853011</v>
      </c>
      <c r="T18" s="74">
        <v>3294.2425477285033</v>
      </c>
      <c r="U18" s="74">
        <v>150.3884932597568</v>
      </c>
      <c r="V18" s="74">
        <v>1812.7805781362463</v>
      </c>
      <c r="W18" s="74">
        <v>754.8033270960134</v>
      </c>
      <c r="X18" s="74">
        <v>2181.986262103001</v>
      </c>
      <c r="Y18" s="74">
        <v>708.642951529908</v>
      </c>
      <c r="Z18" s="74">
        <v>4550.701681646779</v>
      </c>
      <c r="AA18" s="74">
        <v>6468.251621411288</v>
      </c>
      <c r="AB18" s="74">
        <v>1480.6887639713846</v>
      </c>
      <c r="AC18" s="74">
        <v>386.6028104363929</v>
      </c>
      <c r="AD18" s="74">
        <v>463.9233725236714</v>
      </c>
      <c r="AE18" s="118">
        <f t="shared" si="0"/>
        <v>174633.66995177855</v>
      </c>
      <c r="AF18" s="97">
        <v>309.2822483491143</v>
      </c>
      <c r="AG18" s="74">
        <v>115.98084313091785</v>
      </c>
      <c r="AH18" s="74">
        <v>456.19131631494366</v>
      </c>
      <c r="AI18" s="74">
        <v>970.3730541953461</v>
      </c>
      <c r="AJ18" s="74">
        <v>19.330140521819644</v>
      </c>
      <c r="AK18" s="74">
        <v>0</v>
      </c>
      <c r="AL18" s="74">
        <v>411.73199311475844</v>
      </c>
      <c r="AM18" s="74">
        <v>0</v>
      </c>
      <c r="AN18" s="74">
        <v>0</v>
      </c>
      <c r="AO18" s="74">
        <v>0</v>
      </c>
      <c r="AP18" s="74">
        <v>77.32056208727857</v>
      </c>
      <c r="AQ18" s="74">
        <v>277.58081789333005</v>
      </c>
      <c r="AR18" s="74">
        <v>1927.2923305875054</v>
      </c>
      <c r="AS18" s="74">
        <v>700.833574759093</v>
      </c>
      <c r="AT18" s="74">
        <v>1752.0839368977322</v>
      </c>
      <c r="AU18" s="74">
        <v>336.34444507966174</v>
      </c>
      <c r="AV18" s="74">
        <v>144.97605391364732</v>
      </c>
      <c r="AW18" s="74">
        <v>115.98084313091785</v>
      </c>
      <c r="AX18" s="74">
        <v>1389.8371035188325</v>
      </c>
      <c r="AY18" s="74">
        <v>560.5740751327696</v>
      </c>
      <c r="AZ18" s="74">
        <v>183.6363349572866</v>
      </c>
      <c r="BA18" s="74">
        <v>463.9233725236714</v>
      </c>
      <c r="BB18" s="74">
        <v>162.373180383285</v>
      </c>
      <c r="BC18" s="74">
        <v>0</v>
      </c>
      <c r="BD18" s="74">
        <v>966.5070260909822</v>
      </c>
      <c r="BE18" s="74">
        <v>0</v>
      </c>
      <c r="BF18" s="74">
        <v>212.63154574001607</v>
      </c>
      <c r="BG18" s="74">
        <v>0</v>
      </c>
      <c r="BH18" s="74">
        <v>0</v>
      </c>
      <c r="BI18" s="74">
        <v>136.0841892736103</v>
      </c>
      <c r="BJ18" s="74">
        <v>0</v>
      </c>
      <c r="BK18" s="74">
        <v>0</v>
      </c>
      <c r="BL18" s="74">
        <v>23.19616862618357</v>
      </c>
      <c r="BM18" s="74">
        <v>0</v>
      </c>
      <c r="BN18" s="74">
        <v>193.30140521819644</v>
      </c>
      <c r="BO18" s="74">
        <v>502.5836535673107</v>
      </c>
      <c r="BP18" s="74">
        <v>405.9329509582125</v>
      </c>
      <c r="BQ18" s="74">
        <v>0</v>
      </c>
      <c r="BR18" s="74">
        <v>77.32056208727857</v>
      </c>
      <c r="BS18" s="74">
        <v>0</v>
      </c>
      <c r="BT18" s="74">
        <v>77.32056208727857</v>
      </c>
      <c r="BU18" s="74">
        <v>38.66028104363929</v>
      </c>
      <c r="BV18" s="74">
        <v>618.5644966982286</v>
      </c>
      <c r="BW18" s="74">
        <v>0</v>
      </c>
      <c r="BX18" s="74">
        <v>301.5501921403864</v>
      </c>
      <c r="BY18" s="74">
        <v>577.9712016024073</v>
      </c>
      <c r="BZ18" s="74">
        <v>579.9042156545893</v>
      </c>
      <c r="CA18" s="74">
        <v>0</v>
      </c>
      <c r="CB18" s="74">
        <v>41.75310352713043</v>
      </c>
      <c r="CC18" s="74">
        <v>695.8850587855071</v>
      </c>
      <c r="CD18" s="74">
        <v>193.30140521819644</v>
      </c>
      <c r="CE18" s="74">
        <v>1411.1002580928339</v>
      </c>
      <c r="CF18" s="74">
        <v>695.8850587855071</v>
      </c>
      <c r="CG18" s="74">
        <v>0</v>
      </c>
      <c r="CH18" s="31">
        <v>0</v>
      </c>
      <c r="CI18" s="128">
        <v>0</v>
      </c>
    </row>
    <row r="19" spans="1:87" ht="12">
      <c r="A19" s="58" t="s">
        <v>34</v>
      </c>
      <c r="B19" s="28" t="s">
        <v>132</v>
      </c>
      <c r="C19" s="31" t="s">
        <v>106</v>
      </c>
      <c r="D19" s="28" t="s">
        <v>107</v>
      </c>
      <c r="E19" s="145">
        <v>259843</v>
      </c>
      <c r="F19" s="67">
        <v>276962.57100457733</v>
      </c>
      <c r="G19" s="74">
        <v>44870.12547794251</v>
      </c>
      <c r="H19" s="74">
        <v>11604.971876509924</v>
      </c>
      <c r="I19" s="74">
        <v>7709.375054396423</v>
      </c>
      <c r="J19" s="74">
        <v>51152.09783678117</v>
      </c>
      <c r="K19" s="74">
        <v>10809.636215003686</v>
      </c>
      <c r="L19" s="74">
        <v>3374.095449995184</v>
      </c>
      <c r="M19" s="74">
        <v>3661.934723227979</v>
      </c>
      <c r="N19" s="74">
        <v>47749.99241909624</v>
      </c>
      <c r="O19" s="74">
        <v>3752.967118219657</v>
      </c>
      <c r="P19" s="74">
        <v>10313.196392923564</v>
      </c>
      <c r="Q19" s="74">
        <v>62.285322889042725</v>
      </c>
      <c r="R19" s="74">
        <v>2909.7196698756943</v>
      </c>
      <c r="S19" s="74">
        <v>1048.899579539737</v>
      </c>
      <c r="T19" s="74">
        <v>5647.694011548465</v>
      </c>
      <c r="U19" s="74">
        <v>342.753551992957</v>
      </c>
      <c r="V19" s="74">
        <v>1668.804390778612</v>
      </c>
      <c r="W19" s="74">
        <v>2170.035391542506</v>
      </c>
      <c r="X19" s="74">
        <v>1889.935714645036</v>
      </c>
      <c r="Y19" s="74">
        <v>1749.8858761963008</v>
      </c>
      <c r="Z19" s="74">
        <v>9860.614283410285</v>
      </c>
      <c r="AA19" s="74">
        <v>17906.10895008367</v>
      </c>
      <c r="AB19" s="74">
        <v>685.8756561923581</v>
      </c>
      <c r="AC19" s="74">
        <v>756.6376798296137</v>
      </c>
      <c r="AD19" s="74">
        <v>1116.7131855254406</v>
      </c>
      <c r="AE19" s="118">
        <f t="shared" si="0"/>
        <v>242814.35582814607</v>
      </c>
      <c r="AF19" s="97">
        <v>632.4355862579722</v>
      </c>
      <c r="AG19" s="74">
        <v>131.94168990696625</v>
      </c>
      <c r="AH19" s="74">
        <v>432.31173815885865</v>
      </c>
      <c r="AI19" s="74">
        <v>530.3466250729732</v>
      </c>
      <c r="AJ19" s="74">
        <v>37.960877263736094</v>
      </c>
      <c r="AK19" s="74">
        <v>664.1310760121596</v>
      </c>
      <c r="AL19" s="74">
        <v>1229.4901606973167</v>
      </c>
      <c r="AM19" s="74">
        <v>0</v>
      </c>
      <c r="AN19" s="74">
        <v>0</v>
      </c>
      <c r="AO19" s="74">
        <v>0</v>
      </c>
      <c r="AP19" s="74">
        <v>70.39347143081159</v>
      </c>
      <c r="AQ19" s="74">
        <v>93.6122604367861</v>
      </c>
      <c r="AR19" s="74">
        <v>1071.7350742510098</v>
      </c>
      <c r="AS19" s="74">
        <v>389.7218451821854</v>
      </c>
      <c r="AT19" s="74">
        <v>974.3046129554637</v>
      </c>
      <c r="AU19" s="74">
        <v>734.8930996494153</v>
      </c>
      <c r="AV19" s="74">
        <v>185.01320763490796</v>
      </c>
      <c r="AW19" s="74">
        <v>165.47994069337383</v>
      </c>
      <c r="AX19" s="74">
        <v>1694.2344930232507</v>
      </c>
      <c r="AY19" s="74">
        <v>946.8106183547382</v>
      </c>
      <c r="AZ19" s="74">
        <v>110.56566193321194</v>
      </c>
      <c r="BA19" s="74">
        <v>466.21854115171027</v>
      </c>
      <c r="BB19" s="74">
        <v>190.9100429380126</v>
      </c>
      <c r="BC19" s="74">
        <v>19.53326694153411</v>
      </c>
      <c r="BD19" s="74">
        <v>644.5978090706255</v>
      </c>
      <c r="BE19" s="74">
        <v>428.25766388797416</v>
      </c>
      <c r="BF19" s="74">
        <v>363.76102776026727</v>
      </c>
      <c r="BG19" s="74">
        <v>0</v>
      </c>
      <c r="BH19" s="74">
        <v>100.9833045656669</v>
      </c>
      <c r="BI19" s="74">
        <v>262.77772319460036</v>
      </c>
      <c r="BJ19" s="74">
        <v>65.23374054059504</v>
      </c>
      <c r="BK19" s="74">
        <v>182.06478998335567</v>
      </c>
      <c r="BL19" s="74">
        <v>11.425118399765232</v>
      </c>
      <c r="BM19" s="74">
        <v>112.62955428929868</v>
      </c>
      <c r="BN19" s="74">
        <v>735.6302040623034</v>
      </c>
      <c r="BO19" s="74">
        <v>1143.9860488022996</v>
      </c>
      <c r="BP19" s="74">
        <v>635.7525561159686</v>
      </c>
      <c r="BQ19" s="74">
        <v>2.2850236799530466</v>
      </c>
      <c r="BR19" s="74">
        <v>259.09220113015994</v>
      </c>
      <c r="BS19" s="74">
        <v>22.850236799530464</v>
      </c>
      <c r="BT19" s="74">
        <v>1258.9743372128398</v>
      </c>
      <c r="BU19" s="74">
        <v>42.752055947508616</v>
      </c>
      <c r="BV19" s="74">
        <v>11336.665870218663</v>
      </c>
      <c r="BW19" s="74">
        <v>84.76700748212915</v>
      </c>
      <c r="BX19" s="74">
        <v>1125.5584384800973</v>
      </c>
      <c r="BY19" s="74">
        <v>449.2651396552845</v>
      </c>
      <c r="BZ19" s="74">
        <v>545.4572655371788</v>
      </c>
      <c r="CA19" s="74">
        <v>0</v>
      </c>
      <c r="CB19" s="74">
        <v>37.223772850848015</v>
      </c>
      <c r="CC19" s="74">
        <v>991.589711437689</v>
      </c>
      <c r="CD19" s="74">
        <v>121.62222812653312</v>
      </c>
      <c r="CE19" s="74">
        <v>62.65387509548676</v>
      </c>
      <c r="CF19" s="74">
        <v>106.5115876623275</v>
      </c>
      <c r="CG19" s="74">
        <v>208.6005488473265</v>
      </c>
      <c r="CH19" s="31">
        <v>276.41415483302984</v>
      </c>
      <c r="CI19" s="128">
        <v>1645.5856017726376</v>
      </c>
    </row>
    <row r="20" spans="1:87" ht="12">
      <c r="A20" s="28" t="s">
        <v>290</v>
      </c>
      <c r="B20" s="28" t="s">
        <v>144</v>
      </c>
      <c r="C20" s="31" t="s">
        <v>139</v>
      </c>
      <c r="D20" s="28" t="s">
        <v>140</v>
      </c>
      <c r="E20" s="116">
        <v>2624913.72</v>
      </c>
      <c r="F20" s="67">
        <v>2987971.6225913838</v>
      </c>
      <c r="G20" s="74">
        <v>223857.80096965286</v>
      </c>
      <c r="H20" s="74">
        <v>337910.8995658701</v>
      </c>
      <c r="I20" s="74">
        <v>105147.80651384789</v>
      </c>
      <c r="J20" s="74">
        <v>556948.4048212129</v>
      </c>
      <c r="K20" s="74">
        <v>223285.90147812452</v>
      </c>
      <c r="L20" s="74">
        <v>49101.65634407349</v>
      </c>
      <c r="M20" s="74">
        <v>50735.65489129723</v>
      </c>
      <c r="N20" s="74">
        <v>1239469.5979965706</v>
      </c>
      <c r="O20" s="74">
        <v>101798.10949203922</v>
      </c>
      <c r="P20" s="74">
        <v>38725.76556920272</v>
      </c>
      <c r="Q20" s="74">
        <v>0</v>
      </c>
      <c r="R20" s="74">
        <v>14951.086707097253</v>
      </c>
      <c r="S20" s="74">
        <v>10539.290629593144</v>
      </c>
      <c r="T20" s="74">
        <v>0</v>
      </c>
      <c r="U20" s="74">
        <v>0</v>
      </c>
      <c r="V20" s="74">
        <v>24183.1784989114</v>
      </c>
      <c r="W20" s="74">
        <v>0</v>
      </c>
      <c r="X20" s="74">
        <v>20915.181404463914</v>
      </c>
      <c r="Y20" s="74">
        <v>0</v>
      </c>
      <c r="Z20" s="74">
        <v>0</v>
      </c>
      <c r="AA20" s="74">
        <v>0</v>
      </c>
      <c r="AB20" s="74">
        <v>0</v>
      </c>
      <c r="AC20" s="74">
        <v>0</v>
      </c>
      <c r="AD20" s="74">
        <v>0</v>
      </c>
      <c r="AE20" s="118">
        <f t="shared" si="0"/>
        <v>2997570.3348819576</v>
      </c>
      <c r="AF20" s="97">
        <v>0</v>
      </c>
      <c r="AG20" s="75">
        <v>0</v>
      </c>
      <c r="AH20" s="74">
        <v>0</v>
      </c>
      <c r="AI20" s="74">
        <v>0</v>
      </c>
      <c r="AJ20" s="74">
        <v>0</v>
      </c>
      <c r="AK20" s="74">
        <v>0</v>
      </c>
      <c r="AL20" s="74">
        <v>0</v>
      </c>
      <c r="AM20" s="74">
        <v>0</v>
      </c>
      <c r="AN20" s="74">
        <v>0</v>
      </c>
      <c r="AO20" s="74">
        <v>0</v>
      </c>
      <c r="AP20" s="74">
        <v>0</v>
      </c>
      <c r="AQ20" s="74">
        <v>0</v>
      </c>
      <c r="AR20" s="74">
        <v>0</v>
      </c>
      <c r="AS20" s="74">
        <v>0</v>
      </c>
      <c r="AT20" s="74">
        <v>0</v>
      </c>
      <c r="AU20" s="74">
        <v>0</v>
      </c>
      <c r="AV20" s="74">
        <v>0</v>
      </c>
      <c r="AW20" s="74">
        <v>0</v>
      </c>
      <c r="AX20" s="74">
        <v>0</v>
      </c>
      <c r="AY20" s="74">
        <v>0</v>
      </c>
      <c r="AZ20" s="74">
        <v>0</v>
      </c>
      <c r="BA20" s="74">
        <v>0</v>
      </c>
      <c r="BB20" s="74">
        <v>0</v>
      </c>
      <c r="BC20" s="74">
        <v>0</v>
      </c>
      <c r="BD20" s="74">
        <v>0</v>
      </c>
      <c r="BE20" s="74">
        <v>0</v>
      </c>
      <c r="BF20" s="74">
        <v>0</v>
      </c>
      <c r="BG20" s="74">
        <v>0</v>
      </c>
      <c r="BH20" s="74">
        <v>0</v>
      </c>
      <c r="BI20" s="74">
        <v>0</v>
      </c>
      <c r="BJ20" s="74">
        <v>0</v>
      </c>
      <c r="BK20" s="74">
        <v>0</v>
      </c>
      <c r="BL20" s="74">
        <v>0</v>
      </c>
      <c r="BM20" s="74">
        <v>0</v>
      </c>
      <c r="BN20" s="74">
        <v>0</v>
      </c>
      <c r="BO20" s="74">
        <v>0</v>
      </c>
      <c r="BP20" s="74">
        <v>0</v>
      </c>
      <c r="BQ20" s="74">
        <v>0</v>
      </c>
      <c r="BR20" s="74">
        <v>0</v>
      </c>
      <c r="BS20" s="74">
        <v>0</v>
      </c>
      <c r="BT20" s="74">
        <v>0</v>
      </c>
      <c r="BU20" s="74">
        <v>0</v>
      </c>
      <c r="BV20" s="74">
        <v>0</v>
      </c>
      <c r="BW20" s="74">
        <v>0</v>
      </c>
      <c r="BX20" s="74">
        <v>0</v>
      </c>
      <c r="BY20" s="74">
        <v>0</v>
      </c>
      <c r="BZ20" s="74">
        <v>0</v>
      </c>
      <c r="CA20" s="74">
        <v>0</v>
      </c>
      <c r="CB20" s="74">
        <v>0</v>
      </c>
      <c r="CC20" s="74">
        <v>0</v>
      </c>
      <c r="CD20" s="74">
        <v>0</v>
      </c>
      <c r="CE20" s="74">
        <v>0</v>
      </c>
      <c r="CF20" s="74">
        <v>0</v>
      </c>
      <c r="CG20" s="74">
        <v>0</v>
      </c>
      <c r="CH20" s="31">
        <v>0</v>
      </c>
      <c r="CI20" s="128">
        <v>0</v>
      </c>
    </row>
    <row r="21" spans="1:87" ht="12">
      <c r="A21" s="28" t="s">
        <v>291</v>
      </c>
      <c r="B21" s="28" t="s">
        <v>145</v>
      </c>
      <c r="C21" s="31" t="s">
        <v>146</v>
      </c>
      <c r="D21" s="28" t="s">
        <v>147</v>
      </c>
      <c r="E21" s="146">
        <v>954514.08</v>
      </c>
      <c r="F21" s="67">
        <v>1086535.1354877756</v>
      </c>
      <c r="G21" s="74">
        <v>100062.80731570178</v>
      </c>
      <c r="H21" s="74">
        <v>84253.6045741437</v>
      </c>
      <c r="I21" s="74">
        <v>64691.05348568816</v>
      </c>
      <c r="J21" s="74">
        <v>223039.73882432733</v>
      </c>
      <c r="K21" s="74">
        <v>96043.02541906743</v>
      </c>
      <c r="L21" s="74">
        <v>14061.621093490048</v>
      </c>
      <c r="M21" s="74">
        <v>47480.51013862806</v>
      </c>
      <c r="N21" s="74">
        <v>302128.50708435976</v>
      </c>
      <c r="O21" s="74">
        <v>25584.347169464472</v>
      </c>
      <c r="P21" s="74">
        <v>52268.49252786057</v>
      </c>
      <c r="Q21" s="74">
        <v>0</v>
      </c>
      <c r="R21" s="74">
        <v>810.7139194133409</v>
      </c>
      <c r="S21" s="74">
        <v>11114.792088268674</v>
      </c>
      <c r="T21" s="74">
        <v>124.27001684438072</v>
      </c>
      <c r="U21" s="74">
        <v>0</v>
      </c>
      <c r="V21" s="74">
        <v>22993.720701004408</v>
      </c>
      <c r="W21" s="74">
        <v>0</v>
      </c>
      <c r="X21" s="74">
        <v>19564.590607690665</v>
      </c>
      <c r="Y21" s="74">
        <v>0</v>
      </c>
      <c r="Z21" s="74">
        <v>24484.152128267866</v>
      </c>
      <c r="AA21" s="74">
        <v>0</v>
      </c>
      <c r="AB21" s="74">
        <v>0</v>
      </c>
      <c r="AC21" s="74">
        <v>0</v>
      </c>
      <c r="AD21" s="74">
        <v>1183.523969946483</v>
      </c>
      <c r="AE21" s="118">
        <f t="shared" si="0"/>
        <v>1089889.471064167</v>
      </c>
      <c r="AF21" s="97">
        <v>0</v>
      </c>
      <c r="AG21" s="75">
        <v>0</v>
      </c>
      <c r="AH21" s="74">
        <v>0</v>
      </c>
      <c r="AI21" s="74">
        <v>0</v>
      </c>
      <c r="AJ21" s="74">
        <v>0</v>
      </c>
      <c r="AK21" s="74">
        <v>0</v>
      </c>
      <c r="AL21" s="74">
        <v>0</v>
      </c>
      <c r="AM21" s="74">
        <v>0</v>
      </c>
      <c r="AN21" s="74">
        <v>0</v>
      </c>
      <c r="AO21" s="74">
        <v>0</v>
      </c>
      <c r="AP21" s="74">
        <v>0</v>
      </c>
      <c r="AQ21" s="74">
        <v>0</v>
      </c>
      <c r="AR21" s="74">
        <v>0</v>
      </c>
      <c r="AS21" s="74">
        <v>0</v>
      </c>
      <c r="AT21" s="74">
        <v>0</v>
      </c>
      <c r="AU21" s="74">
        <v>0</v>
      </c>
      <c r="AV21" s="74">
        <v>0</v>
      </c>
      <c r="AW21" s="74">
        <v>0</v>
      </c>
      <c r="AX21" s="74">
        <v>0</v>
      </c>
      <c r="AY21" s="74">
        <v>0</v>
      </c>
      <c r="AZ21" s="74">
        <v>0</v>
      </c>
      <c r="BA21" s="74">
        <v>0</v>
      </c>
      <c r="BB21" s="74">
        <v>0</v>
      </c>
      <c r="BC21" s="74">
        <v>0</v>
      </c>
      <c r="BD21" s="74">
        <v>0</v>
      </c>
      <c r="BE21" s="74">
        <v>0</v>
      </c>
      <c r="BF21" s="74">
        <v>0</v>
      </c>
      <c r="BG21" s="74">
        <v>0</v>
      </c>
      <c r="BH21" s="74">
        <v>0</v>
      </c>
      <c r="BI21" s="74">
        <v>136.10525654384557</v>
      </c>
      <c r="BJ21" s="74">
        <v>0</v>
      </c>
      <c r="BK21" s="74">
        <v>0</v>
      </c>
      <c r="BL21" s="74">
        <v>0</v>
      </c>
      <c r="BM21" s="74">
        <v>0</v>
      </c>
      <c r="BN21" s="74">
        <v>0</v>
      </c>
      <c r="BO21" s="74">
        <v>0</v>
      </c>
      <c r="BP21" s="74">
        <v>0</v>
      </c>
      <c r="BQ21" s="74">
        <v>0</v>
      </c>
      <c r="BR21" s="74">
        <v>0</v>
      </c>
      <c r="BS21" s="74">
        <v>0</v>
      </c>
      <c r="BT21" s="74">
        <v>0</v>
      </c>
      <c r="BU21" s="74">
        <v>0</v>
      </c>
      <c r="BV21" s="74">
        <v>0</v>
      </c>
      <c r="BW21" s="74">
        <v>0</v>
      </c>
      <c r="BX21" s="74">
        <v>0</v>
      </c>
      <c r="BY21" s="74">
        <v>0</v>
      </c>
      <c r="BZ21" s="74">
        <v>0</v>
      </c>
      <c r="CA21" s="74">
        <v>0</v>
      </c>
      <c r="CB21" s="74">
        <v>0</v>
      </c>
      <c r="CC21" s="74">
        <v>0</v>
      </c>
      <c r="CD21" s="74">
        <v>0</v>
      </c>
      <c r="CE21" s="74">
        <v>0</v>
      </c>
      <c r="CF21" s="74">
        <v>0</v>
      </c>
      <c r="CG21" s="74">
        <v>0</v>
      </c>
      <c r="CH21" s="31">
        <v>0</v>
      </c>
      <c r="CI21" s="128">
        <v>0</v>
      </c>
    </row>
    <row r="22" spans="1:87" ht="12">
      <c r="A22" s="28" t="s">
        <v>292</v>
      </c>
      <c r="B22" s="28" t="s">
        <v>148</v>
      </c>
      <c r="C22" s="31" t="s">
        <v>149</v>
      </c>
      <c r="D22" s="28" t="s">
        <v>150</v>
      </c>
      <c r="E22" s="116">
        <v>2386285.2</v>
      </c>
      <c r="F22" s="67">
        <v>2716337.83871944</v>
      </c>
      <c r="G22" s="74">
        <v>336329.9663439186</v>
      </c>
      <c r="H22" s="74">
        <v>194980.75917713644</v>
      </c>
      <c r="I22" s="74">
        <v>81465.0500926279</v>
      </c>
      <c r="J22" s="74">
        <v>401308.363260812</v>
      </c>
      <c r="K22" s="74">
        <v>166605.4209109977</v>
      </c>
      <c r="L22" s="74">
        <v>41565.80846774535</v>
      </c>
      <c r="M22" s="74">
        <v>37152.95908562708</v>
      </c>
      <c r="N22" s="74">
        <v>778701.9454913891</v>
      </c>
      <c r="O22" s="74">
        <v>66886.54759291057</v>
      </c>
      <c r="P22" s="74">
        <v>74024.231885183</v>
      </c>
      <c r="Q22" s="74">
        <v>838.6769585835514</v>
      </c>
      <c r="R22" s="74">
        <v>16913.442358138494</v>
      </c>
      <c r="S22" s="74">
        <v>9230.99992871561</v>
      </c>
      <c r="T22" s="74">
        <v>20053.52851333142</v>
      </c>
      <c r="U22" s="74">
        <v>1050.6334990255762</v>
      </c>
      <c r="V22" s="74">
        <v>19453.84194165086</v>
      </c>
      <c r="W22" s="74">
        <v>9614.897626641317</v>
      </c>
      <c r="X22" s="74">
        <v>19424.636890442533</v>
      </c>
      <c r="Y22" s="74">
        <v>4777.4089295313925</v>
      </c>
      <c r="Z22" s="74">
        <v>52838.173257961156</v>
      </c>
      <c r="AA22" s="74">
        <v>35140.5645646508</v>
      </c>
      <c r="AB22" s="74">
        <v>6602.674964848685</v>
      </c>
      <c r="AC22" s="74">
        <v>2592.274235621886</v>
      </c>
      <c r="AD22" s="74">
        <v>3629.18392987064</v>
      </c>
      <c r="AE22" s="118">
        <f>SUM(G22:AD22)</f>
        <v>2381181.9899073625</v>
      </c>
      <c r="AF22" s="97">
        <v>2973.4910349780453</v>
      </c>
      <c r="AG22" s="75">
        <v>914.9203184547831</v>
      </c>
      <c r="AH22" s="74">
        <v>2531.2795477249006</v>
      </c>
      <c r="AI22" s="74">
        <v>4844.503086218077</v>
      </c>
      <c r="AJ22" s="74">
        <v>228.73007961369578</v>
      </c>
      <c r="AK22" s="74">
        <v>0</v>
      </c>
      <c r="AL22" s="74">
        <v>2843.8773231969512</v>
      </c>
      <c r="AM22" s="74">
        <v>0</v>
      </c>
      <c r="AN22" s="74">
        <v>0</v>
      </c>
      <c r="AO22" s="74">
        <v>0</v>
      </c>
      <c r="AP22" s="74">
        <v>609.9468789698554</v>
      </c>
      <c r="AQ22" s="74">
        <v>1247.3413674933545</v>
      </c>
      <c r="AR22" s="74">
        <v>13310.809745071258</v>
      </c>
      <c r="AS22" s="74">
        <v>4840.294452753186</v>
      </c>
      <c r="AT22" s="74">
        <v>12100.73613188296</v>
      </c>
      <c r="AU22" s="74">
        <v>2211.057436265726</v>
      </c>
      <c r="AV22" s="74">
        <v>876.7986385191673</v>
      </c>
      <c r="AW22" s="74">
        <v>762.4335987123194</v>
      </c>
      <c r="AX22" s="74">
        <v>16956.523235361983</v>
      </c>
      <c r="AY22" s="74">
        <v>7098.256804011693</v>
      </c>
      <c r="AZ22" s="74">
        <v>963.7160687723718</v>
      </c>
      <c r="BA22" s="74">
        <v>3430.9511942054373</v>
      </c>
      <c r="BB22" s="74">
        <v>1250.3911018882036</v>
      </c>
      <c r="BC22" s="74">
        <v>152.48671974246386</v>
      </c>
      <c r="BD22" s="74">
        <v>4422.114872531452</v>
      </c>
      <c r="BE22" s="74">
        <v>0</v>
      </c>
      <c r="BF22" s="74">
        <v>2363.54415600819</v>
      </c>
      <c r="BG22" s="74">
        <v>0</v>
      </c>
      <c r="BH22" s="74">
        <v>0</v>
      </c>
      <c r="BI22" s="74">
        <v>994.2134127208644</v>
      </c>
      <c r="BJ22" s="74">
        <v>0</v>
      </c>
      <c r="BK22" s="74">
        <v>0</v>
      </c>
      <c r="BL22" s="74">
        <v>91.49203184547832</v>
      </c>
      <c r="BM22" s="74">
        <v>0</v>
      </c>
      <c r="BN22" s="74">
        <v>1067.4070381972472</v>
      </c>
      <c r="BO22" s="74">
        <v>4574.601592273916</v>
      </c>
      <c r="BP22" s="74">
        <v>3545.316234012285</v>
      </c>
      <c r="BQ22" s="74">
        <v>0</v>
      </c>
      <c r="BR22" s="74">
        <v>16926.02589141349</v>
      </c>
      <c r="BS22" s="74">
        <v>152.48671974246386</v>
      </c>
      <c r="BT22" s="74">
        <v>762.4335987123194</v>
      </c>
      <c r="BU22" s="74">
        <v>304.9734394849277</v>
      </c>
      <c r="BV22" s="74">
        <v>181090.17863175526</v>
      </c>
      <c r="BW22" s="74">
        <v>0</v>
      </c>
      <c r="BX22" s="74">
        <v>3141.2264266947564</v>
      </c>
      <c r="BY22" s="74">
        <v>4109.517097059402</v>
      </c>
      <c r="BZ22" s="74">
        <v>3354.7078343342055</v>
      </c>
      <c r="CA22" s="74">
        <v>0</v>
      </c>
      <c r="CB22" s="74">
        <v>317.17237706432485</v>
      </c>
      <c r="CC22" s="74">
        <v>5489.521910728699</v>
      </c>
      <c r="CD22" s="74">
        <v>1372.3804776821748</v>
      </c>
      <c r="CE22" s="74">
        <v>24022.757828227757</v>
      </c>
      <c r="CF22" s="74">
        <v>5631.334560089191</v>
      </c>
      <c r="CG22" s="74">
        <v>0</v>
      </c>
      <c r="CH22" s="31">
        <v>0</v>
      </c>
      <c r="CI22" s="128">
        <v>0</v>
      </c>
    </row>
    <row r="23" spans="1:87" ht="12">
      <c r="A23" s="32" t="s">
        <v>35</v>
      </c>
      <c r="B23" s="28" t="s">
        <v>133</v>
      </c>
      <c r="C23" s="31" t="s">
        <v>134</v>
      </c>
      <c r="D23" s="28" t="s">
        <v>135</v>
      </c>
      <c r="E23" s="145">
        <v>0</v>
      </c>
      <c r="F23" s="67">
        <v>106781.26092882438</v>
      </c>
      <c r="G23" s="74">
        <v>21703.179795672473</v>
      </c>
      <c r="H23" s="74">
        <v>5613.195605691597</v>
      </c>
      <c r="I23" s="74">
        <v>3728.938823674315</v>
      </c>
      <c r="J23" s="74">
        <v>24741.69983819703</v>
      </c>
      <c r="K23" s="74">
        <v>5228.500607054577</v>
      </c>
      <c r="L23" s="74">
        <v>1632.0123783697463</v>
      </c>
      <c r="M23" s="74">
        <v>1771.2370280154887</v>
      </c>
      <c r="N23" s="74">
        <v>23096.139350514768</v>
      </c>
      <c r="O23" s="74">
        <v>1815.2683832811717</v>
      </c>
      <c r="P23" s="74">
        <v>4988.378195949821</v>
      </c>
      <c r="Q23" s="74">
        <v>30.126716760730435</v>
      </c>
      <c r="R23" s="74">
        <v>1407.398987135898</v>
      </c>
      <c r="S23" s="74">
        <v>507.3410408345492</v>
      </c>
      <c r="T23" s="74">
        <v>2731.726672434516</v>
      </c>
      <c r="U23" s="74">
        <v>165.78607448212605</v>
      </c>
      <c r="V23" s="74">
        <v>807.1820916721148</v>
      </c>
      <c r="W23" s="74">
        <v>0</v>
      </c>
      <c r="X23" s="74">
        <v>914.1408494025187</v>
      </c>
      <c r="Y23" s="74">
        <v>0</v>
      </c>
      <c r="Z23" s="74">
        <v>0</v>
      </c>
      <c r="AA23" s="74">
        <v>8660.985407219458</v>
      </c>
      <c r="AB23" s="74">
        <v>0</v>
      </c>
      <c r="AC23" s="74">
        <v>0</v>
      </c>
      <c r="AD23" s="74">
        <v>0</v>
      </c>
      <c r="AE23" s="118">
        <f t="shared" si="0"/>
        <v>109543.2378463629</v>
      </c>
      <c r="AF23" s="97">
        <v>0</v>
      </c>
      <c r="AG23" s="75">
        <v>0</v>
      </c>
      <c r="AH23" s="74">
        <v>0</v>
      </c>
      <c r="AI23" s="74">
        <v>0</v>
      </c>
      <c r="AJ23" s="74">
        <v>0</v>
      </c>
      <c r="AK23" s="74">
        <v>0</v>
      </c>
      <c r="AL23" s="74">
        <v>0</v>
      </c>
      <c r="AM23" s="74">
        <v>0</v>
      </c>
      <c r="AN23" s="74">
        <v>0</v>
      </c>
      <c r="AO23" s="74">
        <v>0</v>
      </c>
      <c r="AP23" s="74">
        <v>0</v>
      </c>
      <c r="AQ23" s="74">
        <v>0</v>
      </c>
      <c r="AR23" s="74">
        <v>0</v>
      </c>
      <c r="AS23" s="74">
        <v>0</v>
      </c>
      <c r="AT23" s="74">
        <v>0</v>
      </c>
      <c r="AU23" s="74">
        <v>0</v>
      </c>
      <c r="AV23" s="74">
        <v>0</v>
      </c>
      <c r="AW23" s="74">
        <v>0</v>
      </c>
      <c r="AX23" s="74">
        <v>0</v>
      </c>
      <c r="AY23" s="74">
        <v>0</v>
      </c>
      <c r="AZ23" s="74">
        <v>0</v>
      </c>
      <c r="BA23" s="74">
        <v>0</v>
      </c>
      <c r="BB23" s="74">
        <v>0</v>
      </c>
      <c r="BC23" s="74">
        <v>0</v>
      </c>
      <c r="BD23" s="74">
        <v>0</v>
      </c>
      <c r="BE23" s="74">
        <v>0</v>
      </c>
      <c r="BF23" s="74">
        <v>0</v>
      </c>
      <c r="BG23" s="74">
        <v>0</v>
      </c>
      <c r="BH23" s="74">
        <v>0</v>
      </c>
      <c r="BI23" s="74">
        <v>0</v>
      </c>
      <c r="BJ23" s="74">
        <v>0</v>
      </c>
      <c r="BK23" s="74">
        <v>0</v>
      </c>
      <c r="BL23" s="74">
        <v>0</v>
      </c>
      <c r="BM23" s="74">
        <v>0</v>
      </c>
      <c r="BN23" s="74">
        <v>0</v>
      </c>
      <c r="BO23" s="74">
        <v>0</v>
      </c>
      <c r="BP23" s="74">
        <v>0</v>
      </c>
      <c r="BQ23" s="74">
        <v>0</v>
      </c>
      <c r="BR23" s="74">
        <v>0</v>
      </c>
      <c r="BS23" s="74">
        <v>0</v>
      </c>
      <c r="BT23" s="74">
        <v>0</v>
      </c>
      <c r="BU23" s="74">
        <v>0</v>
      </c>
      <c r="BV23" s="74">
        <v>0</v>
      </c>
      <c r="BW23" s="74">
        <v>0</v>
      </c>
      <c r="BX23" s="74">
        <v>0</v>
      </c>
      <c r="BY23" s="74">
        <v>0</v>
      </c>
      <c r="BZ23" s="74">
        <v>0</v>
      </c>
      <c r="CA23" s="74">
        <v>0</v>
      </c>
      <c r="CB23" s="74">
        <v>0</v>
      </c>
      <c r="CC23" s="74">
        <v>0</v>
      </c>
      <c r="CD23" s="74">
        <v>0</v>
      </c>
      <c r="CE23" s="74">
        <v>0</v>
      </c>
      <c r="CF23" s="74">
        <v>0</v>
      </c>
      <c r="CG23" s="74">
        <v>0</v>
      </c>
      <c r="CH23" s="31">
        <v>0</v>
      </c>
      <c r="CI23" s="128">
        <v>0</v>
      </c>
    </row>
    <row r="24" spans="1:87" ht="12">
      <c r="A24" s="32" t="s">
        <v>36</v>
      </c>
      <c r="B24" s="28" t="s">
        <v>136</v>
      </c>
      <c r="C24" s="31" t="s">
        <v>124</v>
      </c>
      <c r="D24" s="28" t="s">
        <v>125</v>
      </c>
      <c r="E24" s="145">
        <v>369237</v>
      </c>
      <c r="F24" s="67">
        <v>403310.2587753242</v>
      </c>
      <c r="G24" s="74">
        <v>32514.695273641042</v>
      </c>
      <c r="H24" s="74">
        <v>47575.04944322578</v>
      </c>
      <c r="I24" s="74">
        <v>9155.186397888217</v>
      </c>
      <c r="J24" s="74">
        <v>70252.6347679473</v>
      </c>
      <c r="K24" s="74">
        <v>29380.748741241903</v>
      </c>
      <c r="L24" s="74">
        <v>7515.668073068299</v>
      </c>
      <c r="M24" s="74">
        <v>0</v>
      </c>
      <c r="N24" s="74">
        <v>189821.4003860088</v>
      </c>
      <c r="O24" s="74">
        <v>15277.989345445789</v>
      </c>
      <c r="P24" s="74">
        <v>0</v>
      </c>
      <c r="Q24" s="74">
        <v>0</v>
      </c>
      <c r="R24" s="74">
        <v>2655.1491455048235</v>
      </c>
      <c r="S24" s="74">
        <v>0</v>
      </c>
      <c r="T24" s="74">
        <v>0</v>
      </c>
      <c r="U24" s="74">
        <v>0</v>
      </c>
      <c r="V24" s="74">
        <v>0</v>
      </c>
      <c r="W24" s="74">
        <v>0</v>
      </c>
      <c r="X24" s="74">
        <v>0</v>
      </c>
      <c r="Y24" s="74">
        <v>0</v>
      </c>
      <c r="Z24" s="74">
        <v>0</v>
      </c>
      <c r="AA24" s="74">
        <v>0</v>
      </c>
      <c r="AB24" s="74">
        <v>0</v>
      </c>
      <c r="AC24" s="74">
        <v>0</v>
      </c>
      <c r="AD24" s="74">
        <v>0</v>
      </c>
      <c r="AE24" s="118">
        <f t="shared" si="0"/>
        <v>404148.5215739719</v>
      </c>
      <c r="AF24" s="97">
        <v>0</v>
      </c>
      <c r="AG24" s="75">
        <v>0</v>
      </c>
      <c r="AH24" s="74">
        <v>0</v>
      </c>
      <c r="AI24" s="74">
        <v>0</v>
      </c>
      <c r="AJ24" s="74">
        <v>0</v>
      </c>
      <c r="AK24" s="74">
        <v>0</v>
      </c>
      <c r="AL24" s="74">
        <v>0</v>
      </c>
      <c r="AM24" s="74">
        <v>0</v>
      </c>
      <c r="AN24" s="74">
        <v>0</v>
      </c>
      <c r="AO24" s="74">
        <v>0</v>
      </c>
      <c r="AP24" s="74">
        <v>0</v>
      </c>
      <c r="AQ24" s="74">
        <v>0</v>
      </c>
      <c r="AR24" s="74">
        <v>0</v>
      </c>
      <c r="AS24" s="74">
        <v>0</v>
      </c>
      <c r="AT24" s="74">
        <v>0</v>
      </c>
      <c r="AU24" s="74">
        <v>0</v>
      </c>
      <c r="AV24" s="74">
        <v>0</v>
      </c>
      <c r="AW24" s="74">
        <v>0</v>
      </c>
      <c r="AX24" s="74">
        <v>0</v>
      </c>
      <c r="AY24" s="74">
        <v>0</v>
      </c>
      <c r="AZ24" s="74">
        <v>0</v>
      </c>
      <c r="BA24" s="74">
        <v>0</v>
      </c>
      <c r="BB24" s="74">
        <v>0</v>
      </c>
      <c r="BC24" s="74">
        <v>0</v>
      </c>
      <c r="BD24" s="74">
        <v>0</v>
      </c>
      <c r="BE24" s="74">
        <v>0</v>
      </c>
      <c r="BF24" s="74">
        <v>0</v>
      </c>
      <c r="BG24" s="74">
        <v>0</v>
      </c>
      <c r="BH24" s="74">
        <v>0</v>
      </c>
      <c r="BI24" s="74">
        <v>0</v>
      </c>
      <c r="BJ24" s="74">
        <v>0</v>
      </c>
      <c r="BK24" s="74">
        <v>0</v>
      </c>
      <c r="BL24" s="74">
        <v>0</v>
      </c>
      <c r="BM24" s="74">
        <v>0</v>
      </c>
      <c r="BN24" s="74">
        <v>0</v>
      </c>
      <c r="BO24" s="74">
        <v>0</v>
      </c>
      <c r="BP24" s="74">
        <v>0</v>
      </c>
      <c r="BQ24" s="74">
        <v>0</v>
      </c>
      <c r="BR24" s="74">
        <v>0</v>
      </c>
      <c r="BS24" s="74">
        <v>0</v>
      </c>
      <c r="BT24" s="74">
        <v>0</v>
      </c>
      <c r="BU24" s="74">
        <v>0</v>
      </c>
      <c r="BV24" s="74">
        <v>0</v>
      </c>
      <c r="BW24" s="74">
        <v>0</v>
      </c>
      <c r="BX24" s="74">
        <v>0</v>
      </c>
      <c r="BY24" s="74">
        <v>0</v>
      </c>
      <c r="BZ24" s="74">
        <v>0</v>
      </c>
      <c r="CA24" s="74">
        <v>0</v>
      </c>
      <c r="CB24" s="74">
        <v>0</v>
      </c>
      <c r="CC24" s="74">
        <v>0</v>
      </c>
      <c r="CD24" s="74">
        <v>0</v>
      </c>
      <c r="CE24" s="74">
        <v>0</v>
      </c>
      <c r="CF24" s="74">
        <v>0</v>
      </c>
      <c r="CG24" s="74">
        <v>0</v>
      </c>
      <c r="CH24" s="31">
        <v>0</v>
      </c>
      <c r="CI24" s="128">
        <v>0</v>
      </c>
    </row>
    <row r="25" spans="1:87" ht="12">
      <c r="A25" s="32" t="s">
        <v>37</v>
      </c>
      <c r="B25" s="28" t="s">
        <v>137</v>
      </c>
      <c r="C25" s="31" t="s">
        <v>124</v>
      </c>
      <c r="D25" s="28" t="s">
        <v>125</v>
      </c>
      <c r="E25" s="145">
        <v>722554</v>
      </c>
      <c r="F25" s="67">
        <v>772631.500161197</v>
      </c>
      <c r="G25" s="74">
        <v>62282.07672775572</v>
      </c>
      <c r="H25" s="74">
        <v>91130.26755480186</v>
      </c>
      <c r="I25" s="74">
        <v>17536.809645343088</v>
      </c>
      <c r="J25" s="74">
        <v>134569.30634350432</v>
      </c>
      <c r="K25" s="74">
        <v>56278.98499495998</v>
      </c>
      <c r="L25" s="74">
        <v>14396.303322167541</v>
      </c>
      <c r="M25" s="74">
        <v>0</v>
      </c>
      <c r="N25" s="74">
        <v>363603.9312044748</v>
      </c>
      <c r="O25" s="74">
        <v>29265.072197379188</v>
      </c>
      <c r="P25" s="74">
        <v>0</v>
      </c>
      <c r="Q25" s="74">
        <v>0</v>
      </c>
      <c r="R25" s="74">
        <v>5085.95271806305</v>
      </c>
      <c r="S25" s="74">
        <v>0</v>
      </c>
      <c r="T25" s="74">
        <v>0</v>
      </c>
      <c r="U25" s="74">
        <v>0</v>
      </c>
      <c r="V25" s="74">
        <v>0</v>
      </c>
      <c r="W25" s="74">
        <v>0</v>
      </c>
      <c r="X25" s="74">
        <v>0</v>
      </c>
      <c r="Y25" s="74">
        <v>0</v>
      </c>
      <c r="Z25" s="74">
        <v>0</v>
      </c>
      <c r="AA25" s="74">
        <v>0</v>
      </c>
      <c r="AB25" s="74">
        <v>0</v>
      </c>
      <c r="AC25" s="74">
        <v>0</v>
      </c>
      <c r="AD25" s="74">
        <v>0</v>
      </c>
      <c r="AE25" s="118">
        <f t="shared" si="0"/>
        <v>774148.7047084494</v>
      </c>
      <c r="AF25" s="97">
        <v>0</v>
      </c>
      <c r="AG25" s="75">
        <v>0</v>
      </c>
      <c r="AH25" s="74">
        <v>0</v>
      </c>
      <c r="AI25" s="74">
        <v>0</v>
      </c>
      <c r="AJ25" s="74">
        <v>0</v>
      </c>
      <c r="AK25" s="74">
        <v>0</v>
      </c>
      <c r="AL25" s="74">
        <v>0</v>
      </c>
      <c r="AM25" s="74">
        <v>0</v>
      </c>
      <c r="AN25" s="74">
        <v>0</v>
      </c>
      <c r="AO25" s="74">
        <v>0</v>
      </c>
      <c r="AP25" s="74">
        <v>0</v>
      </c>
      <c r="AQ25" s="74">
        <v>0</v>
      </c>
      <c r="AR25" s="74">
        <v>0</v>
      </c>
      <c r="AS25" s="74">
        <v>0</v>
      </c>
      <c r="AT25" s="74">
        <v>0</v>
      </c>
      <c r="AU25" s="74">
        <v>0</v>
      </c>
      <c r="AV25" s="74">
        <v>0</v>
      </c>
      <c r="AW25" s="74">
        <v>0</v>
      </c>
      <c r="AX25" s="74">
        <v>0</v>
      </c>
      <c r="AY25" s="74">
        <v>0</v>
      </c>
      <c r="AZ25" s="74">
        <v>0</v>
      </c>
      <c r="BA25" s="74">
        <v>0</v>
      </c>
      <c r="BB25" s="74">
        <v>0</v>
      </c>
      <c r="BC25" s="74">
        <v>0</v>
      </c>
      <c r="BD25" s="74">
        <v>0</v>
      </c>
      <c r="BE25" s="74">
        <v>0</v>
      </c>
      <c r="BF25" s="74">
        <v>0</v>
      </c>
      <c r="BG25" s="74">
        <v>0</v>
      </c>
      <c r="BH25" s="74">
        <v>0</v>
      </c>
      <c r="BI25" s="74">
        <v>0</v>
      </c>
      <c r="BJ25" s="74">
        <v>0</v>
      </c>
      <c r="BK25" s="74">
        <v>0</v>
      </c>
      <c r="BL25" s="74">
        <v>0</v>
      </c>
      <c r="BM25" s="74">
        <v>0</v>
      </c>
      <c r="BN25" s="74">
        <v>0</v>
      </c>
      <c r="BO25" s="74">
        <v>0</v>
      </c>
      <c r="BP25" s="74">
        <v>0</v>
      </c>
      <c r="BQ25" s="74">
        <v>0</v>
      </c>
      <c r="BR25" s="74">
        <v>0</v>
      </c>
      <c r="BS25" s="74">
        <v>0</v>
      </c>
      <c r="BT25" s="74">
        <v>0</v>
      </c>
      <c r="BU25" s="74">
        <v>0</v>
      </c>
      <c r="BV25" s="74">
        <v>0</v>
      </c>
      <c r="BW25" s="74">
        <v>0</v>
      </c>
      <c r="BX25" s="74">
        <v>0</v>
      </c>
      <c r="BY25" s="74">
        <v>0</v>
      </c>
      <c r="BZ25" s="74">
        <v>0</v>
      </c>
      <c r="CA25" s="74">
        <v>0</v>
      </c>
      <c r="CB25" s="74">
        <v>0</v>
      </c>
      <c r="CC25" s="74">
        <v>0</v>
      </c>
      <c r="CD25" s="74">
        <v>0</v>
      </c>
      <c r="CE25" s="74">
        <v>0</v>
      </c>
      <c r="CF25" s="74">
        <v>0</v>
      </c>
      <c r="CG25" s="74">
        <v>0</v>
      </c>
      <c r="CH25" s="31">
        <v>0</v>
      </c>
      <c r="CI25" s="128">
        <v>0</v>
      </c>
    </row>
    <row r="26" spans="1:87" ht="12">
      <c r="A26" s="32" t="s">
        <v>38</v>
      </c>
      <c r="B26" s="28" t="s">
        <v>138</v>
      </c>
      <c r="C26" s="31" t="s">
        <v>139</v>
      </c>
      <c r="D26" s="28" t="s">
        <v>140</v>
      </c>
      <c r="E26" s="145">
        <v>4791197</v>
      </c>
      <c r="F26" s="67">
        <v>5186190.176066136</v>
      </c>
      <c r="G26" s="74">
        <v>387926.7566790362</v>
      </c>
      <c r="H26" s="74">
        <v>585571.1918337567</v>
      </c>
      <c r="I26" s="74">
        <v>182212.3123525254</v>
      </c>
      <c r="J26" s="74">
        <v>965144.7811244488</v>
      </c>
      <c r="K26" s="74">
        <v>386935.702921097</v>
      </c>
      <c r="L26" s="74">
        <v>85089.04407448933</v>
      </c>
      <c r="M26" s="74">
        <v>87920.62624002973</v>
      </c>
      <c r="N26" s="74">
        <v>2147896.651670678</v>
      </c>
      <c r="O26" s="74">
        <v>176407.56891316755</v>
      </c>
      <c r="P26" s="74">
        <v>67108.49732330772</v>
      </c>
      <c r="Q26" s="74">
        <v>0</v>
      </c>
      <c r="R26" s="74">
        <v>25908.976814694754</v>
      </c>
      <c r="S26" s="74">
        <v>18263.704967735644</v>
      </c>
      <c r="T26" s="74">
        <v>0</v>
      </c>
      <c r="U26" s="74">
        <v>0</v>
      </c>
      <c r="V26" s="74">
        <v>41907.416049998064</v>
      </c>
      <c r="W26" s="74">
        <v>0</v>
      </c>
      <c r="X26" s="74">
        <v>36244.25171891725</v>
      </c>
      <c r="Y26" s="74">
        <v>0</v>
      </c>
      <c r="Z26" s="74">
        <v>0</v>
      </c>
      <c r="AA26" s="74">
        <v>0</v>
      </c>
      <c r="AB26" s="74">
        <v>0</v>
      </c>
      <c r="AC26" s="74">
        <v>0</v>
      </c>
      <c r="AD26" s="74">
        <v>0</v>
      </c>
      <c r="AE26" s="118">
        <f t="shared" si="0"/>
        <v>5194537.482683882</v>
      </c>
      <c r="AF26" s="97">
        <v>0</v>
      </c>
      <c r="AG26" s="75">
        <v>0</v>
      </c>
      <c r="AH26" s="74">
        <v>0</v>
      </c>
      <c r="AI26" s="74">
        <v>0</v>
      </c>
      <c r="AJ26" s="74">
        <v>0</v>
      </c>
      <c r="AK26" s="74">
        <v>0</v>
      </c>
      <c r="AL26" s="74">
        <v>0</v>
      </c>
      <c r="AM26" s="74">
        <v>0</v>
      </c>
      <c r="AN26" s="74">
        <v>0</v>
      </c>
      <c r="AO26" s="74">
        <v>0</v>
      </c>
      <c r="AP26" s="74">
        <v>0</v>
      </c>
      <c r="AQ26" s="74">
        <v>0</v>
      </c>
      <c r="AR26" s="74">
        <v>0</v>
      </c>
      <c r="AS26" s="74">
        <v>0</v>
      </c>
      <c r="AT26" s="74">
        <v>0</v>
      </c>
      <c r="AU26" s="74">
        <v>0</v>
      </c>
      <c r="AV26" s="74">
        <v>0</v>
      </c>
      <c r="AW26" s="74">
        <v>0</v>
      </c>
      <c r="AX26" s="74">
        <v>0</v>
      </c>
      <c r="AY26" s="74">
        <v>0</v>
      </c>
      <c r="AZ26" s="74">
        <v>0</v>
      </c>
      <c r="BA26" s="74">
        <v>0</v>
      </c>
      <c r="BB26" s="74">
        <v>0</v>
      </c>
      <c r="BC26" s="74">
        <v>0</v>
      </c>
      <c r="BD26" s="74">
        <v>0</v>
      </c>
      <c r="BE26" s="74">
        <v>0</v>
      </c>
      <c r="BF26" s="74">
        <v>0</v>
      </c>
      <c r="BG26" s="74">
        <v>0</v>
      </c>
      <c r="BH26" s="74">
        <v>0</v>
      </c>
      <c r="BI26" s="74">
        <v>0</v>
      </c>
      <c r="BJ26" s="74">
        <v>0</v>
      </c>
      <c r="BK26" s="74">
        <v>0</v>
      </c>
      <c r="BL26" s="74">
        <v>0</v>
      </c>
      <c r="BM26" s="74">
        <v>0</v>
      </c>
      <c r="BN26" s="74">
        <v>0</v>
      </c>
      <c r="BO26" s="74">
        <v>0</v>
      </c>
      <c r="BP26" s="74">
        <v>0</v>
      </c>
      <c r="BQ26" s="74">
        <v>0</v>
      </c>
      <c r="BR26" s="74">
        <v>0</v>
      </c>
      <c r="BS26" s="74">
        <v>0</v>
      </c>
      <c r="BT26" s="74">
        <v>0</v>
      </c>
      <c r="BU26" s="74">
        <v>0</v>
      </c>
      <c r="BV26" s="74">
        <v>0</v>
      </c>
      <c r="BW26" s="74">
        <v>0</v>
      </c>
      <c r="BX26" s="74">
        <v>0</v>
      </c>
      <c r="BY26" s="74">
        <v>0</v>
      </c>
      <c r="BZ26" s="74">
        <v>0</v>
      </c>
      <c r="CA26" s="74">
        <v>0</v>
      </c>
      <c r="CB26" s="74">
        <v>0</v>
      </c>
      <c r="CC26" s="74">
        <v>0</v>
      </c>
      <c r="CD26" s="74">
        <v>0</v>
      </c>
      <c r="CE26" s="74">
        <v>0</v>
      </c>
      <c r="CF26" s="74">
        <v>0</v>
      </c>
      <c r="CG26" s="74">
        <v>0</v>
      </c>
      <c r="CH26" s="31">
        <v>0</v>
      </c>
      <c r="CI26" s="128">
        <v>0</v>
      </c>
    </row>
    <row r="27" spans="1:87" ht="12">
      <c r="A27" s="32" t="s">
        <v>39</v>
      </c>
      <c r="B27" s="28" t="s">
        <v>141</v>
      </c>
      <c r="C27" s="31" t="s">
        <v>127</v>
      </c>
      <c r="D27" s="28" t="s">
        <v>128</v>
      </c>
      <c r="E27" s="145">
        <f>2109593-133000</f>
        <v>1976593</v>
      </c>
      <c r="F27" s="67">
        <v>2230484.390780284</v>
      </c>
      <c r="G27" s="74">
        <v>115611.72719480857</v>
      </c>
      <c r="H27" s="74">
        <v>260718.08360353488</v>
      </c>
      <c r="I27" s="74">
        <v>72482.42062784689</v>
      </c>
      <c r="J27" s="74">
        <v>363074.5581309663</v>
      </c>
      <c r="K27" s="74">
        <v>159350.16420308404</v>
      </c>
      <c r="L27" s="74">
        <v>32558.739918708285</v>
      </c>
      <c r="M27" s="74">
        <v>37474.853278402385</v>
      </c>
      <c r="N27" s="74">
        <v>1040083.0502384265</v>
      </c>
      <c r="O27" s="74">
        <v>73483.2814203086</v>
      </c>
      <c r="P27" s="74">
        <v>34593.27661158127</v>
      </c>
      <c r="Q27" s="74">
        <v>4862.788809276053</v>
      </c>
      <c r="R27" s="74">
        <v>5190.939888771695</v>
      </c>
      <c r="S27" s="74">
        <v>6421.506436880355</v>
      </c>
      <c r="T27" s="74">
        <v>0</v>
      </c>
      <c r="U27" s="74">
        <v>174.3302609820601</v>
      </c>
      <c r="V27" s="74">
        <v>19559.855282187145</v>
      </c>
      <c r="W27" s="74">
        <v>0</v>
      </c>
      <c r="X27" s="74">
        <v>12219.52582271899</v>
      </c>
      <c r="Y27" s="74">
        <v>0</v>
      </c>
      <c r="Z27" s="74">
        <v>0</v>
      </c>
      <c r="AA27" s="74">
        <v>0</v>
      </c>
      <c r="AB27" s="74">
        <v>0</v>
      </c>
      <c r="AC27" s="74">
        <v>0</v>
      </c>
      <c r="AD27" s="74">
        <v>0</v>
      </c>
      <c r="AE27" s="118">
        <f t="shared" si="0"/>
        <v>2237859.1017284845</v>
      </c>
      <c r="AF27" s="97">
        <v>0</v>
      </c>
      <c r="AG27" s="75">
        <v>0</v>
      </c>
      <c r="AH27" s="74">
        <v>0</v>
      </c>
      <c r="AI27" s="74">
        <v>0</v>
      </c>
      <c r="AJ27" s="74">
        <v>0</v>
      </c>
      <c r="AK27" s="74">
        <v>0</v>
      </c>
      <c r="AL27" s="74">
        <v>0</v>
      </c>
      <c r="AM27" s="74">
        <v>0</v>
      </c>
      <c r="AN27" s="74">
        <v>0</v>
      </c>
      <c r="AO27" s="74">
        <v>0</v>
      </c>
      <c r="AP27" s="74">
        <v>0</v>
      </c>
      <c r="AQ27" s="74">
        <v>0</v>
      </c>
      <c r="AR27" s="74">
        <v>0</v>
      </c>
      <c r="AS27" s="74">
        <v>0</v>
      </c>
      <c r="AT27" s="74">
        <v>0</v>
      </c>
      <c r="AU27" s="74">
        <v>0</v>
      </c>
      <c r="AV27" s="74">
        <v>0</v>
      </c>
      <c r="AW27" s="74">
        <v>0</v>
      </c>
      <c r="AX27" s="74">
        <v>0</v>
      </c>
      <c r="AY27" s="74">
        <v>0</v>
      </c>
      <c r="AZ27" s="74">
        <v>0</v>
      </c>
      <c r="BA27" s="74">
        <v>0</v>
      </c>
      <c r="BB27" s="74">
        <v>0</v>
      </c>
      <c r="BC27" s="74">
        <v>0</v>
      </c>
      <c r="BD27" s="74">
        <v>0</v>
      </c>
      <c r="BE27" s="74">
        <v>0</v>
      </c>
      <c r="BF27" s="74">
        <v>0</v>
      </c>
      <c r="BG27" s="74">
        <v>0</v>
      </c>
      <c r="BH27" s="74">
        <v>0</v>
      </c>
      <c r="BI27" s="74">
        <v>0</v>
      </c>
      <c r="BJ27" s="74">
        <v>0</v>
      </c>
      <c r="BK27" s="74">
        <v>0</v>
      </c>
      <c r="BL27" s="74">
        <v>0</v>
      </c>
      <c r="BM27" s="74">
        <v>0</v>
      </c>
      <c r="BN27" s="74">
        <v>0</v>
      </c>
      <c r="BO27" s="74">
        <v>0</v>
      </c>
      <c r="BP27" s="74">
        <v>0</v>
      </c>
      <c r="BQ27" s="74">
        <v>0</v>
      </c>
      <c r="BR27" s="74">
        <v>0</v>
      </c>
      <c r="BS27" s="74">
        <v>0</v>
      </c>
      <c r="BT27" s="74">
        <v>0</v>
      </c>
      <c r="BU27" s="74">
        <v>0</v>
      </c>
      <c r="BV27" s="74">
        <v>0</v>
      </c>
      <c r="BW27" s="74">
        <v>0</v>
      </c>
      <c r="BX27" s="74">
        <v>0</v>
      </c>
      <c r="BY27" s="74">
        <v>0</v>
      </c>
      <c r="BZ27" s="74">
        <v>0</v>
      </c>
      <c r="CA27" s="74">
        <v>0</v>
      </c>
      <c r="CB27" s="74">
        <v>0</v>
      </c>
      <c r="CC27" s="74">
        <v>0</v>
      </c>
      <c r="CD27" s="74">
        <v>0</v>
      </c>
      <c r="CE27" s="74">
        <v>0</v>
      </c>
      <c r="CF27" s="74">
        <v>0</v>
      </c>
      <c r="CG27" s="74">
        <v>0</v>
      </c>
      <c r="CH27" s="31">
        <v>0</v>
      </c>
      <c r="CI27" s="128">
        <v>0</v>
      </c>
    </row>
    <row r="28" spans="1:87" ht="12">
      <c r="A28" s="32" t="s">
        <v>40</v>
      </c>
      <c r="B28" s="28" t="s">
        <v>142</v>
      </c>
      <c r="C28" s="31" t="s">
        <v>106</v>
      </c>
      <c r="D28" s="28" t="s">
        <v>107</v>
      </c>
      <c r="E28" s="148">
        <v>319564</v>
      </c>
      <c r="F28" s="68">
        <v>348774.19781066343</v>
      </c>
      <c r="G28" s="104">
        <v>56640.79297981723</v>
      </c>
      <c r="H28" s="104">
        <v>14649.275048654054</v>
      </c>
      <c r="I28" s="104">
        <v>9731.756080657568</v>
      </c>
      <c r="J28" s="104">
        <v>64570.69939509634</v>
      </c>
      <c r="K28" s="104">
        <v>13645.300977420711</v>
      </c>
      <c r="L28" s="104">
        <v>4259.213448628934</v>
      </c>
      <c r="M28" s="104">
        <v>4622.560876633215</v>
      </c>
      <c r="N28" s="104">
        <v>60276.12819419042</v>
      </c>
      <c r="O28" s="104">
        <v>4737.473571533417</v>
      </c>
      <c r="P28" s="104">
        <v>13018.631341669408</v>
      </c>
      <c r="Q28" s="104">
        <v>78.62447545803275</v>
      </c>
      <c r="R28" s="104">
        <v>3673.019134563128</v>
      </c>
      <c r="S28" s="104">
        <v>1324.054776056575</v>
      </c>
      <c r="T28" s="104">
        <v>7129.239419638425</v>
      </c>
      <c r="U28" s="104">
        <v>432.66723181047604</v>
      </c>
      <c r="V28" s="104">
        <v>2106.5776619761673</v>
      </c>
      <c r="W28" s="104">
        <v>2739.2953343011645</v>
      </c>
      <c r="X28" s="104">
        <v>2385.717811531313</v>
      </c>
      <c r="Y28" s="104">
        <v>2208.9290501463875</v>
      </c>
      <c r="Z28" s="104">
        <v>12447.324502246545</v>
      </c>
      <c r="AA28" s="104">
        <v>22603.373610227936</v>
      </c>
      <c r="AB28" s="104">
        <v>865.799697203544</v>
      </c>
      <c r="AC28" s="104">
        <v>955.1245450611907</v>
      </c>
      <c r="AD28" s="104">
        <v>1409.6577552534866</v>
      </c>
      <c r="AE28" s="151">
        <f t="shared" si="0"/>
        <v>306511.2369197757</v>
      </c>
      <c r="AF28" s="98">
        <v>798.3408277277172</v>
      </c>
      <c r="AG28" s="152">
        <v>166.5536225679037</v>
      </c>
      <c r="AH28" s="104">
        <v>545.7189923803102</v>
      </c>
      <c r="AI28" s="104">
        <v>669.4711253497582</v>
      </c>
      <c r="AJ28" s="104">
        <v>47.919059006966705</v>
      </c>
      <c r="AK28" s="104">
        <v>838.3509158306213</v>
      </c>
      <c r="AL28" s="104">
        <v>1552.0192315266108</v>
      </c>
      <c r="AM28" s="104">
        <v>0</v>
      </c>
      <c r="AN28" s="104">
        <v>0</v>
      </c>
      <c r="AO28" s="104">
        <v>0</v>
      </c>
      <c r="AP28" s="104">
        <v>88.85961427505475</v>
      </c>
      <c r="AQ28" s="104">
        <v>118.16932997834508</v>
      </c>
      <c r="AR28" s="104">
        <v>1352.8806488339699</v>
      </c>
      <c r="AS28" s="104">
        <v>491.956599575989</v>
      </c>
      <c r="AT28" s="104">
        <v>1229.8914989399727</v>
      </c>
      <c r="AU28" s="104">
        <v>927.675763688268</v>
      </c>
      <c r="AV28" s="104">
        <v>233.54725846113868</v>
      </c>
      <c r="AW28" s="104">
        <v>208.88987858376746</v>
      </c>
      <c r="AX28" s="104">
        <v>2138.678779175009</v>
      </c>
      <c r="AY28" s="104">
        <v>1195.1850736786162</v>
      </c>
      <c r="AZ28" s="104">
        <v>139.57007477757293</v>
      </c>
      <c r="BA28" s="104">
        <v>588.5204819787658</v>
      </c>
      <c r="BB28" s="104">
        <v>240.99099578260925</v>
      </c>
      <c r="BC28" s="104">
        <v>24.657379877371216</v>
      </c>
      <c r="BD28" s="104">
        <v>813.6935359532501</v>
      </c>
      <c r="BE28" s="104">
        <v>540.6014229717991</v>
      </c>
      <c r="BF28" s="104">
        <v>459.1855460182149</v>
      </c>
      <c r="BG28" s="104">
        <v>0</v>
      </c>
      <c r="BH28" s="104">
        <v>127.47400163018327</v>
      </c>
      <c r="BI28" s="104">
        <v>331.71154438803165</v>
      </c>
      <c r="BJ28" s="104">
        <v>82.34634411876803</v>
      </c>
      <c r="BK28" s="104">
        <v>229.82538980040343</v>
      </c>
      <c r="BL28" s="104">
        <v>14.4222410603492</v>
      </c>
      <c r="BM28" s="104">
        <v>142.1753828400878</v>
      </c>
      <c r="BN28" s="104">
        <v>928.6062308534518</v>
      </c>
      <c r="BO28" s="104">
        <v>1444.085040365288</v>
      </c>
      <c r="BP28" s="104">
        <v>802.5279299710443</v>
      </c>
      <c r="BQ28" s="104">
        <v>2.8844482120698403</v>
      </c>
      <c r="BR28" s="104">
        <v>327.05920856211253</v>
      </c>
      <c r="BS28" s="104">
        <v>28.8444821206984</v>
      </c>
      <c r="BT28" s="104">
        <v>1589.2379181339636</v>
      </c>
      <c r="BU28" s="104">
        <v>53.96709558066153</v>
      </c>
      <c r="BV28" s="104">
        <v>14310.585000527144</v>
      </c>
      <c r="BW28" s="104">
        <v>107.00372399613924</v>
      </c>
      <c r="BX28" s="104">
        <v>1420.8233612356921</v>
      </c>
      <c r="BY28" s="104">
        <v>567.119737179538</v>
      </c>
      <c r="BZ28" s="104">
        <v>688.5457022360265</v>
      </c>
      <c r="CA28" s="104">
        <v>0</v>
      </c>
      <c r="CB28" s="104">
        <v>46.98859184178288</v>
      </c>
      <c r="CC28" s="104">
        <v>1251.710953963533</v>
      </c>
      <c r="CD28" s="104">
        <v>153.5270822553302</v>
      </c>
      <c r="CE28" s="104">
        <v>79.08970904062465</v>
      </c>
      <c r="CF28" s="104">
        <v>134.45250536906192</v>
      </c>
      <c r="CG28" s="104">
        <v>263.3222077470209</v>
      </c>
      <c r="CH28" s="30">
        <v>348.9251869439323</v>
      </c>
      <c r="CI28" s="109">
        <v>2077.267946272877</v>
      </c>
    </row>
    <row r="29" spans="1:87" ht="12">
      <c r="A29" s="126" t="s">
        <v>41</v>
      </c>
      <c r="B29" s="127" t="s">
        <v>143</v>
      </c>
      <c r="C29" s="65" t="s">
        <v>106</v>
      </c>
      <c r="D29" s="64" t="s">
        <v>107</v>
      </c>
      <c r="E29" s="189">
        <f>3146584-469000</f>
        <v>2677584</v>
      </c>
      <c r="F29" s="66">
        <v>2727418.7949791923</v>
      </c>
      <c r="G29" s="100">
        <v>442068.18077128014</v>
      </c>
      <c r="H29" s="100">
        <v>114334.17559468462</v>
      </c>
      <c r="I29" s="100">
        <v>75954.08679781544</v>
      </c>
      <c r="J29" s="100">
        <v>503959.25111590035</v>
      </c>
      <c r="K29" s="100">
        <v>106498.39209197472</v>
      </c>
      <c r="L29" s="100">
        <v>33242.167732766065</v>
      </c>
      <c r="M29" s="100">
        <v>36078.00967698127</v>
      </c>
      <c r="N29" s="100">
        <v>470441.12437191745</v>
      </c>
      <c r="O29" s="100">
        <v>36974.87646343603</v>
      </c>
      <c r="P29" s="100">
        <v>101607.38172211825</v>
      </c>
      <c r="Q29" s="100">
        <v>613.6456959953539</v>
      </c>
      <c r="R29" s="100">
        <v>28667.057809960468</v>
      </c>
      <c r="S29" s="100">
        <v>10333.938762146608</v>
      </c>
      <c r="T29" s="100">
        <v>55642.05115640711</v>
      </c>
      <c r="U29" s="100">
        <v>3376.8668477850833</v>
      </c>
      <c r="V29" s="100">
        <v>16441.347405129953</v>
      </c>
      <c r="W29" s="100">
        <v>21379.56129006298</v>
      </c>
      <c r="X29" s="100">
        <v>18619.971177894524</v>
      </c>
      <c r="Y29" s="100">
        <v>17240.1761218103</v>
      </c>
      <c r="Z29" s="100">
        <v>97148.46506719345</v>
      </c>
      <c r="AA29" s="100">
        <v>176414.05999961105</v>
      </c>
      <c r="AB29" s="100">
        <v>6757.364735191441</v>
      </c>
      <c r="AC29" s="100">
        <v>7454.524342476104</v>
      </c>
      <c r="AD29" s="100">
        <v>11002.050052461078</v>
      </c>
      <c r="AE29" s="149">
        <f t="shared" si="0"/>
        <v>2392248.726803</v>
      </c>
      <c r="AF29" s="73">
        <v>6230.86399010667</v>
      </c>
      <c r="AG29" s="150">
        <v>1299.9121844161934</v>
      </c>
      <c r="AH29" s="100">
        <v>4259.209475754734</v>
      </c>
      <c r="AI29" s="100">
        <v>5225.066015013694</v>
      </c>
      <c r="AJ29" s="100">
        <v>373.99708099125115</v>
      </c>
      <c r="AK29" s="100">
        <v>6543.133397536258</v>
      </c>
      <c r="AL29" s="100">
        <v>12113.148176571009</v>
      </c>
      <c r="AM29" s="100">
        <v>0</v>
      </c>
      <c r="AN29" s="100">
        <v>0</v>
      </c>
      <c r="AO29" s="100">
        <v>0</v>
      </c>
      <c r="AP29" s="100">
        <v>693.528567663388</v>
      </c>
      <c r="AQ29" s="100">
        <v>922.2840638036679</v>
      </c>
      <c r="AR29" s="100">
        <v>10558.917977080764</v>
      </c>
      <c r="AS29" s="100">
        <v>3839.606537120278</v>
      </c>
      <c r="AT29" s="100">
        <v>9599.016342800696</v>
      </c>
      <c r="AU29" s="100">
        <v>7240.29300482092</v>
      </c>
      <c r="AV29" s="100">
        <v>1822.78188987969</v>
      </c>
      <c r="AW29" s="100">
        <v>1630.336789952153</v>
      </c>
      <c r="AX29" s="100">
        <v>16691.889138997878</v>
      </c>
      <c r="AY29" s="100">
        <v>9328.140787053633</v>
      </c>
      <c r="AZ29" s="100">
        <v>1089.311886382285</v>
      </c>
      <c r="BA29" s="100">
        <v>4593.265120911968</v>
      </c>
      <c r="BB29" s="100">
        <v>1880.8785238200787</v>
      </c>
      <c r="BC29" s="100">
        <v>192.445099927537</v>
      </c>
      <c r="BD29" s="100">
        <v>6350.688297608722</v>
      </c>
      <c r="BE29" s="100">
        <v>4219.268039920717</v>
      </c>
      <c r="BF29" s="100">
        <v>3583.8361061977175</v>
      </c>
      <c r="BG29" s="100">
        <v>0</v>
      </c>
      <c r="BH29" s="100">
        <v>994.9048562291536</v>
      </c>
      <c r="BI29" s="100">
        <v>2588.931249968564</v>
      </c>
      <c r="BJ29" s="100">
        <v>642.6940129655482</v>
      </c>
      <c r="BK29" s="100">
        <v>1793.733572909496</v>
      </c>
      <c r="BL29" s="100">
        <v>112.56222825950277</v>
      </c>
      <c r="BM29" s="100">
        <v>1109.6457082614222</v>
      </c>
      <c r="BN29" s="100">
        <v>7247.55508406347</v>
      </c>
      <c r="BO29" s="100">
        <v>11270.746984435376</v>
      </c>
      <c r="BP29" s="100">
        <v>6263.5433466981385</v>
      </c>
      <c r="BQ29" s="100">
        <v>22.512445651900556</v>
      </c>
      <c r="BR29" s="100">
        <v>2552.620853755821</v>
      </c>
      <c r="BS29" s="100">
        <v>225.12445651900555</v>
      </c>
      <c r="BT29" s="100">
        <v>12403.63134627295</v>
      </c>
      <c r="BU29" s="100">
        <v>421.20059606781683</v>
      </c>
      <c r="BV29" s="100">
        <v>111690.77875039694</v>
      </c>
      <c r="BW29" s="100">
        <v>835.1391128930851</v>
      </c>
      <c r="BX29" s="100">
        <v>11089.19500337166</v>
      </c>
      <c r="BY29" s="100">
        <v>4426.237298333351</v>
      </c>
      <c r="BZ29" s="100">
        <v>5373.938639485939</v>
      </c>
      <c r="CA29" s="100">
        <v>0</v>
      </c>
      <c r="CB29" s="100">
        <v>366.7350017487026</v>
      </c>
      <c r="CC29" s="100">
        <v>9769.312101038458</v>
      </c>
      <c r="CD29" s="100">
        <v>1198.2430750205135</v>
      </c>
      <c r="CE29" s="100">
        <v>617.2767356166281</v>
      </c>
      <c r="CF29" s="100">
        <v>1049.3704505482679</v>
      </c>
      <c r="CG29" s="100">
        <v>2055.168425641244</v>
      </c>
      <c r="CH29" s="65">
        <v>2723.2797159557126</v>
      </c>
      <c r="CI29" s="83">
        <v>16212.591908989674</v>
      </c>
    </row>
    <row r="30" spans="1:87" ht="12">
      <c r="A30" s="32" t="s">
        <v>42</v>
      </c>
      <c r="B30" s="28" t="s">
        <v>151</v>
      </c>
      <c r="C30" s="31" t="s">
        <v>152</v>
      </c>
      <c r="D30" s="28" t="s">
        <v>153</v>
      </c>
      <c r="E30" s="187">
        <v>496749</v>
      </c>
      <c r="F30" s="67">
        <v>540015.6401398219</v>
      </c>
      <c r="G30" s="74">
        <v>199234.50217729225</v>
      </c>
      <c r="H30" s="74">
        <v>0</v>
      </c>
      <c r="I30" s="74">
        <v>0</v>
      </c>
      <c r="J30" s="74">
        <v>0</v>
      </c>
      <c r="K30" s="74">
        <v>0</v>
      </c>
      <c r="L30" s="74">
        <v>0</v>
      </c>
      <c r="M30" s="74">
        <v>0</v>
      </c>
      <c r="N30" s="74">
        <v>247603.4422097347</v>
      </c>
      <c r="O30" s="74">
        <v>0</v>
      </c>
      <c r="P30" s="74">
        <v>33144.59337104663</v>
      </c>
      <c r="Q30" s="74">
        <v>0</v>
      </c>
      <c r="R30" s="74">
        <v>0</v>
      </c>
      <c r="S30" s="74">
        <v>0</v>
      </c>
      <c r="T30" s="74">
        <v>61166.97665040869</v>
      </c>
      <c r="U30" s="74">
        <v>0</v>
      </c>
      <c r="V30" s="74">
        <v>0</v>
      </c>
      <c r="W30" s="74">
        <v>0</v>
      </c>
      <c r="X30" s="74">
        <v>0</v>
      </c>
      <c r="Y30" s="74">
        <v>0</v>
      </c>
      <c r="Z30" s="74">
        <v>0</v>
      </c>
      <c r="AA30" s="74">
        <v>0</v>
      </c>
      <c r="AB30" s="74">
        <v>0</v>
      </c>
      <c r="AC30" s="74">
        <v>0</v>
      </c>
      <c r="AD30" s="74">
        <v>0</v>
      </c>
      <c r="AE30" s="118">
        <f>SUM(G30:AD30)</f>
        <v>541149.5144084822</v>
      </c>
      <c r="AF30" s="97">
        <v>0</v>
      </c>
      <c r="AG30" s="75">
        <v>0</v>
      </c>
      <c r="AH30" s="74">
        <v>0</v>
      </c>
      <c r="AI30" s="74">
        <v>0</v>
      </c>
      <c r="AJ30" s="74">
        <v>0</v>
      </c>
      <c r="AK30" s="74">
        <v>0</v>
      </c>
      <c r="AL30" s="74">
        <v>0</v>
      </c>
      <c r="AM30" s="74">
        <v>0</v>
      </c>
      <c r="AN30" s="74">
        <v>0</v>
      </c>
      <c r="AO30" s="74">
        <v>0</v>
      </c>
      <c r="AP30" s="74">
        <v>0</v>
      </c>
      <c r="AQ30" s="74">
        <v>0</v>
      </c>
      <c r="AR30" s="74">
        <v>0</v>
      </c>
      <c r="AS30" s="74">
        <v>0</v>
      </c>
      <c r="AT30" s="74">
        <v>0</v>
      </c>
      <c r="AU30" s="74">
        <v>0</v>
      </c>
      <c r="AV30" s="74">
        <v>0</v>
      </c>
      <c r="AW30" s="74">
        <v>0</v>
      </c>
      <c r="AX30" s="74">
        <v>0</v>
      </c>
      <c r="AY30" s="74">
        <v>0</v>
      </c>
      <c r="AZ30" s="74">
        <v>0</v>
      </c>
      <c r="BA30" s="74">
        <v>0</v>
      </c>
      <c r="BB30" s="74">
        <v>0</v>
      </c>
      <c r="BC30" s="74">
        <v>0</v>
      </c>
      <c r="BD30" s="74">
        <v>0</v>
      </c>
      <c r="BE30" s="74">
        <v>0</v>
      </c>
      <c r="BF30" s="74">
        <v>0</v>
      </c>
      <c r="BG30" s="74">
        <v>0</v>
      </c>
      <c r="BH30" s="74">
        <v>0</v>
      </c>
      <c r="BI30" s="74">
        <v>0</v>
      </c>
      <c r="BJ30" s="74">
        <v>0</v>
      </c>
      <c r="BK30" s="74">
        <v>0</v>
      </c>
      <c r="BL30" s="74">
        <v>0</v>
      </c>
      <c r="BM30" s="74">
        <v>0</v>
      </c>
      <c r="BN30" s="74">
        <v>0</v>
      </c>
      <c r="BO30" s="74">
        <v>0</v>
      </c>
      <c r="BP30" s="74">
        <v>0</v>
      </c>
      <c r="BQ30" s="74">
        <v>0</v>
      </c>
      <c r="BR30" s="74">
        <v>0</v>
      </c>
      <c r="BS30" s="74">
        <v>0</v>
      </c>
      <c r="BT30" s="74">
        <v>0</v>
      </c>
      <c r="BU30" s="74">
        <v>0</v>
      </c>
      <c r="BV30" s="74">
        <v>0</v>
      </c>
      <c r="BW30" s="74">
        <v>0</v>
      </c>
      <c r="BX30" s="74">
        <v>0</v>
      </c>
      <c r="BY30" s="74">
        <v>0</v>
      </c>
      <c r="BZ30" s="74">
        <v>0</v>
      </c>
      <c r="CA30" s="74">
        <v>0</v>
      </c>
      <c r="CB30" s="74">
        <v>0</v>
      </c>
      <c r="CC30" s="74">
        <v>0</v>
      </c>
      <c r="CD30" s="74">
        <v>0</v>
      </c>
      <c r="CE30" s="74">
        <v>0</v>
      </c>
      <c r="CF30" s="74">
        <v>0</v>
      </c>
      <c r="CG30" s="74">
        <v>0</v>
      </c>
      <c r="CH30" s="31">
        <v>0</v>
      </c>
      <c r="CI30" s="128">
        <v>0</v>
      </c>
    </row>
    <row r="31" spans="1:87" ht="12">
      <c r="A31" s="32" t="s">
        <v>43</v>
      </c>
      <c r="B31" s="28" t="s">
        <v>154</v>
      </c>
      <c r="C31" s="31" t="s">
        <v>134</v>
      </c>
      <c r="D31" s="28" t="s">
        <v>135</v>
      </c>
      <c r="E31" s="187">
        <v>51900</v>
      </c>
      <c r="F31" s="67">
        <v>53927.63680429873</v>
      </c>
      <c r="G31" s="74">
        <v>10685.255029965674</v>
      </c>
      <c r="H31" s="74">
        <v>2763.5778325836295</v>
      </c>
      <c r="I31" s="74">
        <v>1835.8905329644424</v>
      </c>
      <c r="J31" s="74">
        <v>12181.227595907874</v>
      </c>
      <c r="K31" s="74">
        <v>2574.1786658307246</v>
      </c>
      <c r="L31" s="74">
        <v>803.498318638946</v>
      </c>
      <c r="M31" s="74">
        <v>872.0436148548954</v>
      </c>
      <c r="N31" s="74">
        <v>11371.059056382357</v>
      </c>
      <c r="O31" s="74">
        <v>893.7218327362519</v>
      </c>
      <c r="P31" s="74">
        <v>2455.957777222679</v>
      </c>
      <c r="Q31" s="74">
        <v>14.832464866191357</v>
      </c>
      <c r="R31" s="74">
        <v>692.9130776247382</v>
      </c>
      <c r="S31" s="74">
        <v>249.7822189892343</v>
      </c>
      <c r="T31" s="74">
        <v>1344.9271692870789</v>
      </c>
      <c r="U31" s="74">
        <v>81.62243979620095</v>
      </c>
      <c r="V31" s="74">
        <v>397.404739136772</v>
      </c>
      <c r="W31" s="74">
        <v>0</v>
      </c>
      <c r="X31" s="74">
        <v>450.0643777149661</v>
      </c>
      <c r="Y31" s="74">
        <v>0</v>
      </c>
      <c r="Z31" s="74">
        <v>0</v>
      </c>
      <c r="AA31" s="74">
        <v>4264.1142338692725</v>
      </c>
      <c r="AB31" s="74">
        <v>0</v>
      </c>
      <c r="AC31" s="74">
        <v>0</v>
      </c>
      <c r="AD31" s="74">
        <v>0</v>
      </c>
      <c r="AE31" s="118">
        <f>SUM(G31:AD31)</f>
        <v>53932.07097837192</v>
      </c>
      <c r="AF31" s="97">
        <v>0</v>
      </c>
      <c r="AG31" s="75">
        <v>0</v>
      </c>
      <c r="AH31" s="74">
        <v>0</v>
      </c>
      <c r="AI31" s="74">
        <v>0</v>
      </c>
      <c r="AJ31" s="74">
        <v>0</v>
      </c>
      <c r="AK31" s="74">
        <v>0</v>
      </c>
      <c r="AL31" s="74">
        <v>0</v>
      </c>
      <c r="AM31" s="74">
        <v>0</v>
      </c>
      <c r="AN31" s="74">
        <v>0</v>
      </c>
      <c r="AO31" s="74">
        <v>0</v>
      </c>
      <c r="AP31" s="74">
        <v>0</v>
      </c>
      <c r="AQ31" s="74">
        <v>0</v>
      </c>
      <c r="AR31" s="74">
        <v>0</v>
      </c>
      <c r="AS31" s="74">
        <v>0</v>
      </c>
      <c r="AT31" s="74">
        <v>0</v>
      </c>
      <c r="AU31" s="74">
        <v>0</v>
      </c>
      <c r="AV31" s="74">
        <v>0</v>
      </c>
      <c r="AW31" s="74">
        <v>0</v>
      </c>
      <c r="AX31" s="74">
        <v>0</v>
      </c>
      <c r="AY31" s="74">
        <v>0</v>
      </c>
      <c r="AZ31" s="74">
        <v>0</v>
      </c>
      <c r="BA31" s="74">
        <v>0</v>
      </c>
      <c r="BB31" s="74">
        <v>0</v>
      </c>
      <c r="BC31" s="74">
        <v>0</v>
      </c>
      <c r="BD31" s="74">
        <v>0</v>
      </c>
      <c r="BE31" s="74">
        <v>0</v>
      </c>
      <c r="BF31" s="74">
        <v>0</v>
      </c>
      <c r="BG31" s="74">
        <v>0</v>
      </c>
      <c r="BH31" s="74">
        <v>0</v>
      </c>
      <c r="BI31" s="74">
        <v>0</v>
      </c>
      <c r="BJ31" s="74">
        <v>0</v>
      </c>
      <c r="BK31" s="74">
        <v>0</v>
      </c>
      <c r="BL31" s="74">
        <v>0</v>
      </c>
      <c r="BM31" s="74">
        <v>0</v>
      </c>
      <c r="BN31" s="74">
        <v>0</v>
      </c>
      <c r="BO31" s="74">
        <v>0</v>
      </c>
      <c r="BP31" s="74">
        <v>0</v>
      </c>
      <c r="BQ31" s="74">
        <v>0</v>
      </c>
      <c r="BR31" s="74">
        <v>0</v>
      </c>
      <c r="BS31" s="74">
        <v>0</v>
      </c>
      <c r="BT31" s="74">
        <v>0</v>
      </c>
      <c r="BU31" s="74">
        <v>0</v>
      </c>
      <c r="BV31" s="74">
        <v>0</v>
      </c>
      <c r="BW31" s="74">
        <v>0</v>
      </c>
      <c r="BX31" s="74">
        <v>0</v>
      </c>
      <c r="BY31" s="74">
        <v>0</v>
      </c>
      <c r="BZ31" s="74">
        <v>0</v>
      </c>
      <c r="CA31" s="74">
        <v>0</v>
      </c>
      <c r="CB31" s="74">
        <v>0</v>
      </c>
      <c r="CC31" s="74">
        <v>0</v>
      </c>
      <c r="CD31" s="74">
        <v>0</v>
      </c>
      <c r="CE31" s="74">
        <v>0</v>
      </c>
      <c r="CF31" s="74">
        <v>0</v>
      </c>
      <c r="CG31" s="74">
        <v>0</v>
      </c>
      <c r="CH31" s="31">
        <v>0</v>
      </c>
      <c r="CI31" s="128">
        <v>0</v>
      </c>
    </row>
    <row r="32" spans="1:87" ht="12">
      <c r="A32" s="32" t="s">
        <v>44</v>
      </c>
      <c r="B32" s="28" t="s">
        <v>155</v>
      </c>
      <c r="C32" s="31" t="s">
        <v>156</v>
      </c>
      <c r="D32" s="28" t="s">
        <v>157</v>
      </c>
      <c r="E32" s="187">
        <v>735413</v>
      </c>
      <c r="F32" s="67">
        <v>898460.42598233</v>
      </c>
      <c r="G32" s="74">
        <v>372816.4616371125</v>
      </c>
      <c r="H32" s="74">
        <v>0</v>
      </c>
      <c r="I32" s="74">
        <v>0</v>
      </c>
      <c r="J32" s="74">
        <v>0</v>
      </c>
      <c r="K32" s="74">
        <v>0</v>
      </c>
      <c r="L32" s="74">
        <v>0</v>
      </c>
      <c r="M32" s="74">
        <v>0</v>
      </c>
      <c r="N32" s="74">
        <v>396744.67203434935</v>
      </c>
      <c r="O32" s="74">
        <v>0</v>
      </c>
      <c r="P32" s="74">
        <v>85690.1857622062</v>
      </c>
      <c r="Q32" s="74">
        <v>0</v>
      </c>
      <c r="R32" s="74">
        <v>0</v>
      </c>
      <c r="S32" s="74">
        <v>0</v>
      </c>
      <c r="T32" s="74">
        <v>46925.505007327585</v>
      </c>
      <c r="U32" s="74">
        <v>0</v>
      </c>
      <c r="V32" s="74">
        <v>0</v>
      </c>
      <c r="W32" s="74">
        <v>0</v>
      </c>
      <c r="X32" s="74">
        <v>0</v>
      </c>
      <c r="Y32" s="74">
        <v>0</v>
      </c>
      <c r="Z32" s="74">
        <v>0</v>
      </c>
      <c r="AA32" s="74">
        <v>0</v>
      </c>
      <c r="AB32" s="74">
        <v>0</v>
      </c>
      <c r="AC32" s="74">
        <v>0</v>
      </c>
      <c r="AD32" s="74">
        <v>0</v>
      </c>
      <c r="AE32" s="118">
        <f>SUM(G32:AD32)</f>
        <v>902176.8244409956</v>
      </c>
      <c r="AF32" s="97">
        <v>0</v>
      </c>
      <c r="AG32" s="75">
        <v>0</v>
      </c>
      <c r="AH32" s="74">
        <v>0</v>
      </c>
      <c r="AI32" s="74">
        <v>0</v>
      </c>
      <c r="AJ32" s="74">
        <v>0</v>
      </c>
      <c r="AK32" s="74">
        <v>0</v>
      </c>
      <c r="AL32" s="74">
        <v>0</v>
      </c>
      <c r="AM32" s="74">
        <v>0</v>
      </c>
      <c r="AN32" s="74">
        <v>0</v>
      </c>
      <c r="AO32" s="74">
        <v>0</v>
      </c>
      <c r="AP32" s="74">
        <v>0</v>
      </c>
      <c r="AQ32" s="74">
        <v>0</v>
      </c>
      <c r="AR32" s="74">
        <v>0</v>
      </c>
      <c r="AS32" s="74">
        <v>0</v>
      </c>
      <c r="AT32" s="74">
        <v>0</v>
      </c>
      <c r="AU32" s="74">
        <v>0</v>
      </c>
      <c r="AV32" s="74">
        <v>0</v>
      </c>
      <c r="AW32" s="74">
        <v>0</v>
      </c>
      <c r="AX32" s="74">
        <v>0</v>
      </c>
      <c r="AY32" s="74">
        <v>0</v>
      </c>
      <c r="AZ32" s="74">
        <v>0</v>
      </c>
      <c r="BA32" s="74">
        <v>0</v>
      </c>
      <c r="BB32" s="74">
        <v>0</v>
      </c>
      <c r="BC32" s="74">
        <v>0</v>
      </c>
      <c r="BD32" s="74">
        <v>0</v>
      </c>
      <c r="BE32" s="74">
        <v>0</v>
      </c>
      <c r="BF32" s="74">
        <v>0</v>
      </c>
      <c r="BG32" s="74">
        <v>0</v>
      </c>
      <c r="BH32" s="74">
        <v>0</v>
      </c>
      <c r="BI32" s="74">
        <v>0</v>
      </c>
      <c r="BJ32" s="74">
        <v>0</v>
      </c>
      <c r="BK32" s="74">
        <v>0</v>
      </c>
      <c r="BL32" s="74">
        <v>0</v>
      </c>
      <c r="BM32" s="74">
        <v>0</v>
      </c>
      <c r="BN32" s="74">
        <v>0</v>
      </c>
      <c r="BO32" s="74">
        <v>0</v>
      </c>
      <c r="BP32" s="74">
        <v>0</v>
      </c>
      <c r="BQ32" s="74">
        <v>0</v>
      </c>
      <c r="BR32" s="74">
        <v>0</v>
      </c>
      <c r="BS32" s="74">
        <v>0</v>
      </c>
      <c r="BT32" s="74">
        <v>0</v>
      </c>
      <c r="BU32" s="74">
        <v>0</v>
      </c>
      <c r="BV32" s="74">
        <v>0</v>
      </c>
      <c r="BW32" s="74">
        <v>0</v>
      </c>
      <c r="BX32" s="74">
        <v>0</v>
      </c>
      <c r="BY32" s="74">
        <v>0</v>
      </c>
      <c r="BZ32" s="74">
        <v>0</v>
      </c>
      <c r="CA32" s="74">
        <v>0</v>
      </c>
      <c r="CB32" s="74">
        <v>0</v>
      </c>
      <c r="CC32" s="74">
        <v>0</v>
      </c>
      <c r="CD32" s="74">
        <v>0</v>
      </c>
      <c r="CE32" s="74">
        <v>0</v>
      </c>
      <c r="CF32" s="74">
        <v>0</v>
      </c>
      <c r="CG32" s="74">
        <v>0</v>
      </c>
      <c r="CH32" s="31">
        <v>0</v>
      </c>
      <c r="CI32" s="128">
        <v>0</v>
      </c>
    </row>
    <row r="33" spans="1:87" ht="12">
      <c r="A33" s="28" t="s">
        <v>45</v>
      </c>
      <c r="B33" s="28" t="s">
        <v>101</v>
      </c>
      <c r="C33" s="31" t="s">
        <v>158</v>
      </c>
      <c r="D33" s="28" t="s">
        <v>159</v>
      </c>
      <c r="E33" s="128">
        <v>0</v>
      </c>
      <c r="F33" s="67">
        <v>26785.562109760558</v>
      </c>
      <c r="G33" s="74">
        <v>3732.1259461176146</v>
      </c>
      <c r="H33" s="74">
        <v>158.23484560122793</v>
      </c>
      <c r="I33" s="74">
        <v>1180.4487816793733</v>
      </c>
      <c r="J33" s="74">
        <v>8792.695143869652</v>
      </c>
      <c r="K33" s="74">
        <v>182.36285397304638</v>
      </c>
      <c r="L33" s="74">
        <v>261.62055589210115</v>
      </c>
      <c r="M33" s="74">
        <v>3.7875361979017326</v>
      </c>
      <c r="N33" s="74">
        <v>4638.188772126773</v>
      </c>
      <c r="O33" s="74">
        <v>216.450679754162</v>
      </c>
      <c r="P33" s="74">
        <v>620.8753782190025</v>
      </c>
      <c r="Q33" s="74">
        <v>0</v>
      </c>
      <c r="R33" s="74">
        <v>205.3686293973384</v>
      </c>
      <c r="S33" s="74">
        <v>24.268287490259247</v>
      </c>
      <c r="T33" s="74">
        <v>1145.7998394244944</v>
      </c>
      <c r="U33" s="74">
        <v>34.64894225487881</v>
      </c>
      <c r="V33" s="74">
        <v>361.63956734039505</v>
      </c>
      <c r="W33" s="74">
        <v>7.967853927437721</v>
      </c>
      <c r="X33" s="74">
        <v>234.40640691458498</v>
      </c>
      <c r="Y33" s="74">
        <v>43.62680583509032</v>
      </c>
      <c r="Z33" s="74">
        <v>135.36934929537674</v>
      </c>
      <c r="AA33" s="74">
        <v>5047.944077092365</v>
      </c>
      <c r="AB33" s="74">
        <v>177.0322474722958</v>
      </c>
      <c r="AC33" s="74">
        <v>70.27983833884326</v>
      </c>
      <c r="AD33" s="74">
        <v>38.57675757122135</v>
      </c>
      <c r="AE33" s="118">
        <f>SUM(G33:AD33)</f>
        <v>27313.71909578544</v>
      </c>
      <c r="AF33" s="97">
        <v>2.5250241319344884</v>
      </c>
      <c r="AG33" s="75">
        <v>0</v>
      </c>
      <c r="AH33" s="74">
        <v>0</v>
      </c>
      <c r="AI33" s="74">
        <v>0</v>
      </c>
      <c r="AJ33" s="74">
        <v>0</v>
      </c>
      <c r="AK33" s="74">
        <v>0</v>
      </c>
      <c r="AL33" s="74">
        <v>0</v>
      </c>
      <c r="AM33" s="74">
        <v>0</v>
      </c>
      <c r="AN33" s="74">
        <v>0</v>
      </c>
      <c r="AO33" s="74">
        <v>0</v>
      </c>
      <c r="AP33" s="74">
        <v>0</v>
      </c>
      <c r="AQ33" s="74">
        <v>0</v>
      </c>
      <c r="AR33" s="74">
        <v>11.356997428967563</v>
      </c>
      <c r="AS33" s="74">
        <v>4.1298172468972965</v>
      </c>
      <c r="AT33" s="74">
        <v>10.324543117243243</v>
      </c>
      <c r="AU33" s="74">
        <v>267.23172062973333</v>
      </c>
      <c r="AV33" s="74">
        <v>16.132098620692563</v>
      </c>
      <c r="AW33" s="74">
        <v>0</v>
      </c>
      <c r="AX33" s="74">
        <v>0.42083735532241473</v>
      </c>
      <c r="AY33" s="74">
        <v>0</v>
      </c>
      <c r="AZ33" s="74">
        <v>0</v>
      </c>
      <c r="BA33" s="74">
        <v>0</v>
      </c>
      <c r="BB33" s="74">
        <v>2.945861487256903</v>
      </c>
      <c r="BC33" s="74">
        <v>0</v>
      </c>
      <c r="BD33" s="74">
        <v>11.923725067468418</v>
      </c>
      <c r="BE33" s="74">
        <v>0</v>
      </c>
      <c r="BF33" s="74">
        <v>0</v>
      </c>
      <c r="BG33" s="74">
        <v>0</v>
      </c>
      <c r="BH33" s="74">
        <v>0</v>
      </c>
      <c r="BI33" s="74">
        <v>0</v>
      </c>
      <c r="BJ33" s="74">
        <v>0</v>
      </c>
      <c r="BK33" s="74">
        <v>0.8416747106448295</v>
      </c>
      <c r="BL33" s="74">
        <v>0</v>
      </c>
      <c r="BM33" s="74">
        <v>0</v>
      </c>
      <c r="BN33" s="74">
        <v>0</v>
      </c>
      <c r="BO33" s="74">
        <v>0</v>
      </c>
      <c r="BP33" s="74">
        <v>0</v>
      </c>
      <c r="BQ33" s="74">
        <v>0</v>
      </c>
      <c r="BR33" s="74">
        <v>0</v>
      </c>
      <c r="BS33" s="74">
        <v>0</v>
      </c>
      <c r="BT33" s="74">
        <v>26.372474266871322</v>
      </c>
      <c r="BU33" s="74">
        <v>0</v>
      </c>
      <c r="BV33" s="74">
        <v>10.941771238382783</v>
      </c>
      <c r="BW33" s="74">
        <v>0</v>
      </c>
      <c r="BX33" s="74">
        <v>0</v>
      </c>
      <c r="BY33" s="74">
        <v>0</v>
      </c>
      <c r="BZ33" s="74">
        <v>93.28561376313526</v>
      </c>
      <c r="CA33" s="74">
        <v>0</v>
      </c>
      <c r="CB33" s="74">
        <v>0</v>
      </c>
      <c r="CC33" s="74">
        <v>2.651275338531162</v>
      </c>
      <c r="CD33" s="74">
        <v>0</v>
      </c>
      <c r="CE33" s="74">
        <v>0.1402791184408049</v>
      </c>
      <c r="CF33" s="74">
        <v>7.7153515142442695</v>
      </c>
      <c r="CG33" s="74">
        <v>0</v>
      </c>
      <c r="CH33" s="31">
        <v>0</v>
      </c>
      <c r="CI33" s="128">
        <v>0</v>
      </c>
    </row>
    <row r="34" spans="1:87" ht="12">
      <c r="A34" s="32" t="s">
        <v>46</v>
      </c>
      <c r="B34" s="28" t="s">
        <v>160</v>
      </c>
      <c r="C34" s="31" t="s">
        <v>161</v>
      </c>
      <c r="D34" s="28" t="s">
        <v>162</v>
      </c>
      <c r="E34" s="187">
        <v>1169175</v>
      </c>
      <c r="F34" s="67">
        <v>1305533.7281438457</v>
      </c>
      <c r="G34" s="74">
        <v>157868.30977173624</v>
      </c>
      <c r="H34" s="74">
        <v>90876.01913191208</v>
      </c>
      <c r="I34" s="74">
        <v>69578.18569136591</v>
      </c>
      <c r="J34" s="74">
        <v>241289.73869673026</v>
      </c>
      <c r="K34" s="74">
        <v>92003.62490504596</v>
      </c>
      <c r="L34" s="74">
        <v>17944.787984369155</v>
      </c>
      <c r="M34" s="74">
        <v>53676.09798085574</v>
      </c>
      <c r="N34" s="74">
        <v>300343.62409181474</v>
      </c>
      <c r="O34" s="74">
        <v>27073.841495860237</v>
      </c>
      <c r="P34" s="74">
        <v>62750.50345254938</v>
      </c>
      <c r="Q34" s="74">
        <v>0</v>
      </c>
      <c r="R34" s="74">
        <v>6063.031603619457</v>
      </c>
      <c r="S34" s="74">
        <v>12470.290148917262</v>
      </c>
      <c r="T34" s="74">
        <v>11194.60288070236</v>
      </c>
      <c r="U34" s="74">
        <v>511.0551015835252</v>
      </c>
      <c r="V34" s="74">
        <v>28106.10111268921</v>
      </c>
      <c r="W34" s="74">
        <v>2564.9973787446647</v>
      </c>
      <c r="X34" s="74">
        <v>26395.092442286867</v>
      </c>
      <c r="Y34" s="74">
        <v>2408.133679184066</v>
      </c>
      <c r="Z34" s="74">
        <v>15464.343446631554</v>
      </c>
      <c r="AA34" s="74">
        <v>21980.624433403496</v>
      </c>
      <c r="AB34" s="74">
        <v>5031.725036156558</v>
      </c>
      <c r="AC34" s="74">
        <v>1313.766327978214</v>
      </c>
      <c r="AD34" s="74">
        <v>1576.5195935738566</v>
      </c>
      <c r="AE34" s="118">
        <f aca="true" t="shared" si="1" ref="AE34:AE63">SUM(G34:AD34)</f>
        <v>1248485.0163877108</v>
      </c>
      <c r="AF34" s="97">
        <v>1051.013062382571</v>
      </c>
      <c r="AG34" s="75">
        <v>394.12989839346415</v>
      </c>
      <c r="AH34" s="74">
        <v>1550.2442670142925</v>
      </c>
      <c r="AI34" s="74">
        <v>3297.553483225317</v>
      </c>
      <c r="AJ34" s="74">
        <v>65.68831639891069</v>
      </c>
      <c r="AK34" s="74">
        <v>0</v>
      </c>
      <c r="AL34" s="74">
        <v>1399.1611392967977</v>
      </c>
      <c r="AM34" s="74">
        <v>0</v>
      </c>
      <c r="AN34" s="74">
        <v>0</v>
      </c>
      <c r="AO34" s="74">
        <v>0</v>
      </c>
      <c r="AP34" s="74">
        <v>262.75326559564274</v>
      </c>
      <c r="AQ34" s="74">
        <v>943.2842234883575</v>
      </c>
      <c r="AR34" s="74">
        <v>6549.387898236991</v>
      </c>
      <c r="AS34" s="74">
        <v>2381.595599358906</v>
      </c>
      <c r="AT34" s="74">
        <v>5953.988998397264</v>
      </c>
      <c r="AU34" s="74">
        <v>1142.976705341046</v>
      </c>
      <c r="AV34" s="74">
        <v>492.66237299183024</v>
      </c>
      <c r="AW34" s="74">
        <v>394.12989839346415</v>
      </c>
      <c r="AX34" s="74">
        <v>4722.989949081679</v>
      </c>
      <c r="AY34" s="74">
        <v>1904.96117556841</v>
      </c>
      <c r="AZ34" s="74">
        <v>624.0390057896516</v>
      </c>
      <c r="BA34" s="74">
        <v>1576.5195935738566</v>
      </c>
      <c r="BB34" s="74">
        <v>551.7818577508498</v>
      </c>
      <c r="BC34" s="74">
        <v>0</v>
      </c>
      <c r="BD34" s="74">
        <v>3284.4158199455346</v>
      </c>
      <c r="BE34" s="74">
        <v>0</v>
      </c>
      <c r="BF34" s="74">
        <v>722.5714803880176</v>
      </c>
      <c r="BG34" s="74">
        <v>0</v>
      </c>
      <c r="BH34" s="74">
        <v>0</v>
      </c>
      <c r="BI34" s="74">
        <v>462.4457474483313</v>
      </c>
      <c r="BJ34" s="74">
        <v>0</v>
      </c>
      <c r="BK34" s="74">
        <v>0</v>
      </c>
      <c r="BL34" s="74">
        <v>78.82597967869283</v>
      </c>
      <c r="BM34" s="74">
        <v>0</v>
      </c>
      <c r="BN34" s="74">
        <v>656.883163989107</v>
      </c>
      <c r="BO34" s="74">
        <v>1707.896226371678</v>
      </c>
      <c r="BP34" s="74">
        <v>1379.4546443771246</v>
      </c>
      <c r="BQ34" s="74">
        <v>0</v>
      </c>
      <c r="BR34" s="74">
        <v>262.75326559564274</v>
      </c>
      <c r="BS34" s="74">
        <v>0</v>
      </c>
      <c r="BT34" s="74">
        <v>262.75326559564274</v>
      </c>
      <c r="BU34" s="74">
        <v>131.37663279782137</v>
      </c>
      <c r="BV34" s="74">
        <v>2102.026124765142</v>
      </c>
      <c r="BW34" s="74">
        <v>0</v>
      </c>
      <c r="BX34" s="74">
        <v>1024.7377358230067</v>
      </c>
      <c r="BY34" s="74">
        <v>1964.0806603274295</v>
      </c>
      <c r="BZ34" s="74">
        <v>1970.649491967321</v>
      </c>
      <c r="CA34" s="74">
        <v>0</v>
      </c>
      <c r="CB34" s="74">
        <v>141.8867634216471</v>
      </c>
      <c r="CC34" s="74">
        <v>2364.779390360785</v>
      </c>
      <c r="CD34" s="74">
        <v>656.883163989107</v>
      </c>
      <c r="CE34" s="74">
        <v>4795.24709712048</v>
      </c>
      <c r="CF34" s="74">
        <v>2364.779390360785</v>
      </c>
      <c r="CG34" s="74">
        <v>0</v>
      </c>
      <c r="CH34" s="31">
        <v>0</v>
      </c>
      <c r="CI34" s="128">
        <v>0</v>
      </c>
    </row>
    <row r="35" spans="1:87" ht="12">
      <c r="A35" s="32" t="s">
        <v>47</v>
      </c>
      <c r="B35" s="28" t="s">
        <v>163</v>
      </c>
      <c r="C35" s="31" t="s">
        <v>158</v>
      </c>
      <c r="D35" s="28" t="s">
        <v>159</v>
      </c>
      <c r="E35" s="187">
        <v>999600</v>
      </c>
      <c r="F35" s="67">
        <v>999600</v>
      </c>
      <c r="G35" s="74">
        <v>134279.19942520352</v>
      </c>
      <c r="H35" s="74">
        <v>5693.175604270985</v>
      </c>
      <c r="I35" s="74">
        <v>42471.69566484073</v>
      </c>
      <c r="J35" s="74">
        <v>316354.8287905189</v>
      </c>
      <c r="K35" s="74">
        <v>6561.283941092447</v>
      </c>
      <c r="L35" s="74">
        <v>9412.918884721088</v>
      </c>
      <c r="M35" s="74">
        <v>136.27282031499698</v>
      </c>
      <c r="N35" s="74">
        <v>166878.68632944667</v>
      </c>
      <c r="O35" s="74">
        <v>7787.739323927421</v>
      </c>
      <c r="P35" s="74">
        <v>22338.64824867321</v>
      </c>
      <c r="Q35" s="74">
        <v>0</v>
      </c>
      <c r="R35" s="74">
        <v>7389.015145968726</v>
      </c>
      <c r="S35" s="74">
        <v>873.1554783146103</v>
      </c>
      <c r="T35" s="74">
        <v>41225.05171603316</v>
      </c>
      <c r="U35" s="74">
        <v>1246.6439488075648</v>
      </c>
      <c r="V35" s="74">
        <v>13011.530769335637</v>
      </c>
      <c r="W35" s="74">
        <v>286.67763681080856</v>
      </c>
      <c r="X35" s="74">
        <v>8433.773435050369</v>
      </c>
      <c r="Y35" s="74">
        <v>1569.6610043690393</v>
      </c>
      <c r="Z35" s="74">
        <v>4870.491540887855</v>
      </c>
      <c r="AA35" s="74">
        <v>181621.38663093207</v>
      </c>
      <c r="AB35" s="74">
        <v>6369.492564352822</v>
      </c>
      <c r="AC35" s="74">
        <v>2528.617888067166</v>
      </c>
      <c r="AD35" s="74">
        <v>1387.96391061571</v>
      </c>
      <c r="AE35" s="118">
        <f t="shared" si="1"/>
        <v>982727.9107025556</v>
      </c>
      <c r="AF35" s="97">
        <v>90.84854687666466</v>
      </c>
      <c r="AG35" s="75">
        <v>0</v>
      </c>
      <c r="AH35" s="74">
        <v>0</v>
      </c>
      <c r="AI35" s="74">
        <v>0</v>
      </c>
      <c r="AJ35" s="74">
        <v>0</v>
      </c>
      <c r="AK35" s="74">
        <v>0</v>
      </c>
      <c r="AL35" s="74">
        <v>0</v>
      </c>
      <c r="AM35" s="74">
        <v>0</v>
      </c>
      <c r="AN35" s="74">
        <v>0</v>
      </c>
      <c r="AO35" s="74">
        <v>0</v>
      </c>
      <c r="AP35" s="74">
        <v>0</v>
      </c>
      <c r="AQ35" s="74">
        <v>0</v>
      </c>
      <c r="AR35" s="74">
        <v>408.61657528526496</v>
      </c>
      <c r="AS35" s="74">
        <v>148.5878455582782</v>
      </c>
      <c r="AT35" s="74">
        <v>371.4696138956955</v>
      </c>
      <c r="AU35" s="74">
        <v>9614.804544447008</v>
      </c>
      <c r="AV35" s="74">
        <v>580.4212717120241</v>
      </c>
      <c r="AW35" s="74">
        <v>0</v>
      </c>
      <c r="AX35" s="74">
        <v>15.14142447944411</v>
      </c>
      <c r="AY35" s="74">
        <v>0</v>
      </c>
      <c r="AZ35" s="74">
        <v>0</v>
      </c>
      <c r="BA35" s="74">
        <v>0</v>
      </c>
      <c r="BB35" s="74">
        <v>105.98997135610877</v>
      </c>
      <c r="BC35" s="74">
        <v>0</v>
      </c>
      <c r="BD35" s="74">
        <v>429.00702691758306</v>
      </c>
      <c r="BE35" s="74">
        <v>0</v>
      </c>
      <c r="BF35" s="74">
        <v>0</v>
      </c>
      <c r="BG35" s="74">
        <v>0</v>
      </c>
      <c r="BH35" s="74">
        <v>0</v>
      </c>
      <c r="BI35" s="74">
        <v>0</v>
      </c>
      <c r="BJ35" s="74">
        <v>0</v>
      </c>
      <c r="BK35" s="74">
        <v>30.28284895888822</v>
      </c>
      <c r="BL35" s="74">
        <v>0</v>
      </c>
      <c r="BM35" s="74">
        <v>0</v>
      </c>
      <c r="BN35" s="74">
        <v>0</v>
      </c>
      <c r="BO35" s="74">
        <v>0</v>
      </c>
      <c r="BP35" s="74">
        <v>0</v>
      </c>
      <c r="BQ35" s="74">
        <v>0</v>
      </c>
      <c r="BR35" s="74">
        <v>0</v>
      </c>
      <c r="BS35" s="74">
        <v>0</v>
      </c>
      <c r="BT35" s="74">
        <v>948.8626007118307</v>
      </c>
      <c r="BU35" s="74">
        <v>0</v>
      </c>
      <c r="BV35" s="74">
        <v>393.67703646554685</v>
      </c>
      <c r="BW35" s="74">
        <v>0</v>
      </c>
      <c r="BX35" s="74">
        <v>0</v>
      </c>
      <c r="BY35" s="74">
        <v>0</v>
      </c>
      <c r="BZ35" s="74">
        <v>3356.3490929434442</v>
      </c>
      <c r="CA35" s="74">
        <v>0</v>
      </c>
      <c r="CB35" s="74">
        <v>0</v>
      </c>
      <c r="CC35" s="74">
        <v>95.39097422049605</v>
      </c>
      <c r="CD35" s="74">
        <v>0</v>
      </c>
      <c r="CE35" s="74">
        <v>5.047141493148036</v>
      </c>
      <c r="CF35" s="74">
        <v>277.59278212314194</v>
      </c>
      <c r="CG35" s="74">
        <v>0</v>
      </c>
      <c r="CH35" s="31">
        <v>0</v>
      </c>
      <c r="CI35" s="128">
        <v>0</v>
      </c>
    </row>
    <row r="36" spans="1:87" ht="12">
      <c r="A36" s="185" t="s">
        <v>48</v>
      </c>
      <c r="B36" s="28" t="s">
        <v>164</v>
      </c>
      <c r="C36" s="31" t="s">
        <v>165</v>
      </c>
      <c r="D36" s="28" t="s">
        <v>166</v>
      </c>
      <c r="E36" s="187">
        <v>3013852</v>
      </c>
      <c r="F36" s="67">
        <v>3032994.6832368295</v>
      </c>
      <c r="G36" s="74">
        <v>385577.2346939347</v>
      </c>
      <c r="H36" s="74">
        <v>174683.0367556378</v>
      </c>
      <c r="I36" s="74">
        <v>134816.17853680305</v>
      </c>
      <c r="J36" s="74">
        <v>563257.2843350859</v>
      </c>
      <c r="K36" s="74">
        <v>291451.26956429426</v>
      </c>
      <c r="L36" s="74">
        <v>49763.58758253558</v>
      </c>
      <c r="M36" s="74">
        <v>51048.02167632703</v>
      </c>
      <c r="N36" s="74">
        <v>964626.4715411487</v>
      </c>
      <c r="O36" s="74">
        <v>76127.42071279351</v>
      </c>
      <c r="P36" s="74">
        <v>128163.46861511396</v>
      </c>
      <c r="Q36" s="74">
        <v>0</v>
      </c>
      <c r="R36" s="74">
        <v>4511.986432036648</v>
      </c>
      <c r="S36" s="74">
        <v>17570.399718916433</v>
      </c>
      <c r="T36" s="74">
        <v>691.6183581953985</v>
      </c>
      <c r="U36" s="74">
        <v>0</v>
      </c>
      <c r="V36" s="74">
        <v>26347.36602649137</v>
      </c>
      <c r="W36" s="74">
        <v>0</v>
      </c>
      <c r="X36" s="74">
        <v>20995.55730236031</v>
      </c>
      <c r="Y36" s="74">
        <v>0</v>
      </c>
      <c r="Z36" s="74">
        <v>136265.28366826006</v>
      </c>
      <c r="AA36" s="74">
        <v>0</v>
      </c>
      <c r="AB36" s="74">
        <v>0</v>
      </c>
      <c r="AC36" s="74">
        <v>0</v>
      </c>
      <c r="AD36" s="74">
        <v>6586.841506622843</v>
      </c>
      <c r="AE36" s="118">
        <f t="shared" si="1"/>
        <v>3032483.027026558</v>
      </c>
      <c r="AF36" s="97">
        <v>0</v>
      </c>
      <c r="AG36" s="75">
        <v>0</v>
      </c>
      <c r="AH36" s="74">
        <v>0</v>
      </c>
      <c r="AI36" s="74">
        <v>0</v>
      </c>
      <c r="AJ36" s="74">
        <v>0</v>
      </c>
      <c r="AK36" s="74">
        <v>0</v>
      </c>
      <c r="AL36" s="74">
        <v>0</v>
      </c>
      <c r="AM36" s="74">
        <v>0</v>
      </c>
      <c r="AN36" s="74">
        <v>0</v>
      </c>
      <c r="AO36" s="74">
        <v>0</v>
      </c>
      <c r="AP36" s="74">
        <v>0</v>
      </c>
      <c r="AQ36" s="74">
        <v>0</v>
      </c>
      <c r="AR36" s="74">
        <v>0</v>
      </c>
      <c r="AS36" s="74">
        <v>0</v>
      </c>
      <c r="AT36" s="74">
        <v>0</v>
      </c>
      <c r="AU36" s="74">
        <v>0</v>
      </c>
      <c r="AV36" s="74">
        <v>0</v>
      </c>
      <c r="AW36" s="74">
        <v>0</v>
      </c>
      <c r="AX36" s="74">
        <v>0</v>
      </c>
      <c r="AY36" s="74">
        <v>0</v>
      </c>
      <c r="AZ36" s="74">
        <v>0</v>
      </c>
      <c r="BA36" s="74">
        <v>0</v>
      </c>
      <c r="BB36" s="74">
        <v>0</v>
      </c>
      <c r="BC36" s="74">
        <v>0</v>
      </c>
      <c r="BD36" s="74">
        <v>0</v>
      </c>
      <c r="BE36" s="74">
        <v>0</v>
      </c>
      <c r="BF36" s="74">
        <v>0</v>
      </c>
      <c r="BG36" s="74">
        <v>0</v>
      </c>
      <c r="BH36" s="74">
        <v>0</v>
      </c>
      <c r="BI36" s="74">
        <v>757.486773261627</v>
      </c>
      <c r="BJ36" s="74">
        <v>0</v>
      </c>
      <c r="BK36" s="74">
        <v>0</v>
      </c>
      <c r="BL36" s="74">
        <v>0</v>
      </c>
      <c r="BM36" s="74">
        <v>0</v>
      </c>
      <c r="BN36" s="74">
        <v>0</v>
      </c>
      <c r="BO36" s="74">
        <v>0</v>
      </c>
      <c r="BP36" s="74">
        <v>0</v>
      </c>
      <c r="BQ36" s="74">
        <v>0</v>
      </c>
      <c r="BR36" s="74">
        <v>0</v>
      </c>
      <c r="BS36" s="74">
        <v>0</v>
      </c>
      <c r="BT36" s="74">
        <v>0</v>
      </c>
      <c r="BU36" s="74">
        <v>0</v>
      </c>
      <c r="BV36" s="74">
        <v>0</v>
      </c>
      <c r="BW36" s="74">
        <v>0</v>
      </c>
      <c r="BX36" s="74">
        <v>0</v>
      </c>
      <c r="BY36" s="74">
        <v>0</v>
      </c>
      <c r="BZ36" s="74">
        <v>0</v>
      </c>
      <c r="CA36" s="74">
        <v>0</v>
      </c>
      <c r="CB36" s="74">
        <v>0</v>
      </c>
      <c r="CC36" s="74">
        <v>0</v>
      </c>
      <c r="CD36" s="74">
        <v>0</v>
      </c>
      <c r="CE36" s="74">
        <v>0</v>
      </c>
      <c r="CF36" s="74">
        <v>0</v>
      </c>
      <c r="CG36" s="74">
        <v>0</v>
      </c>
      <c r="CH36" s="31">
        <v>0</v>
      </c>
      <c r="CI36" s="128">
        <v>0</v>
      </c>
    </row>
    <row r="37" spans="1:87" ht="12">
      <c r="A37" s="185" t="s">
        <v>49</v>
      </c>
      <c r="B37" s="28" t="s">
        <v>167</v>
      </c>
      <c r="C37" s="31" t="s">
        <v>165</v>
      </c>
      <c r="D37" s="28" t="s">
        <v>166</v>
      </c>
      <c r="E37" s="187">
        <v>589291</v>
      </c>
      <c r="F37" s="67">
        <v>658271.0613977013</v>
      </c>
      <c r="G37" s="74">
        <v>83944.28511482447</v>
      </c>
      <c r="H37" s="74">
        <v>38030.36414683143</v>
      </c>
      <c r="I37" s="74">
        <v>29350.92300811736</v>
      </c>
      <c r="J37" s="74">
        <v>122627.13099946918</v>
      </c>
      <c r="K37" s="74">
        <v>63452.056470095165</v>
      </c>
      <c r="L37" s="74">
        <v>10834.064899295305</v>
      </c>
      <c r="M37" s="74">
        <v>11113.699929786711</v>
      </c>
      <c r="N37" s="74">
        <v>210009.49296354054</v>
      </c>
      <c r="O37" s="74">
        <v>16573.753153356116</v>
      </c>
      <c r="P37" s="74">
        <v>27902.5569527516</v>
      </c>
      <c r="Q37" s="74">
        <v>0</v>
      </c>
      <c r="R37" s="74">
        <v>982.3076712134061</v>
      </c>
      <c r="S37" s="74">
        <v>3825.2638145427163</v>
      </c>
      <c r="T37" s="74">
        <v>150.57270872614254</v>
      </c>
      <c r="U37" s="74">
        <v>0</v>
      </c>
      <c r="V37" s="74">
        <v>5736.103189567335</v>
      </c>
      <c r="W37" s="74">
        <v>0</v>
      </c>
      <c r="X37" s="74">
        <v>4570.95722918647</v>
      </c>
      <c r="Y37" s="74">
        <v>0</v>
      </c>
      <c r="Z37" s="74">
        <v>29666.40868354356</v>
      </c>
      <c r="AA37" s="74">
        <v>0</v>
      </c>
      <c r="AB37" s="74">
        <v>0</v>
      </c>
      <c r="AC37" s="74">
        <v>0</v>
      </c>
      <c r="AD37" s="74">
        <v>1434.0257973918337</v>
      </c>
      <c r="AE37" s="118">
        <f t="shared" si="1"/>
        <v>660203.9667322392</v>
      </c>
      <c r="AF37" s="97">
        <v>0</v>
      </c>
      <c r="AG37" s="75">
        <v>0</v>
      </c>
      <c r="AH37" s="74">
        <v>0</v>
      </c>
      <c r="AI37" s="74">
        <v>0</v>
      </c>
      <c r="AJ37" s="74">
        <v>0</v>
      </c>
      <c r="AK37" s="74">
        <v>0</v>
      </c>
      <c r="AL37" s="74">
        <v>0</v>
      </c>
      <c r="AM37" s="74">
        <v>0</v>
      </c>
      <c r="AN37" s="74">
        <v>0</v>
      </c>
      <c r="AO37" s="74">
        <v>0</v>
      </c>
      <c r="AP37" s="74">
        <v>0</v>
      </c>
      <c r="AQ37" s="74">
        <v>0</v>
      </c>
      <c r="AR37" s="74">
        <v>0</v>
      </c>
      <c r="AS37" s="74">
        <v>0</v>
      </c>
      <c r="AT37" s="74">
        <v>0</v>
      </c>
      <c r="AU37" s="74">
        <v>0</v>
      </c>
      <c r="AV37" s="74">
        <v>0</v>
      </c>
      <c r="AW37" s="74">
        <v>0</v>
      </c>
      <c r="AX37" s="74">
        <v>0</v>
      </c>
      <c r="AY37" s="74">
        <v>0</v>
      </c>
      <c r="AZ37" s="74">
        <v>0</v>
      </c>
      <c r="BA37" s="74">
        <v>0</v>
      </c>
      <c r="BB37" s="74">
        <v>0</v>
      </c>
      <c r="BC37" s="74">
        <v>0</v>
      </c>
      <c r="BD37" s="74">
        <v>0</v>
      </c>
      <c r="BE37" s="74">
        <v>0</v>
      </c>
      <c r="BF37" s="74">
        <v>0</v>
      </c>
      <c r="BG37" s="74">
        <v>0</v>
      </c>
      <c r="BH37" s="74">
        <v>0</v>
      </c>
      <c r="BI37" s="74">
        <v>164.9129667000609</v>
      </c>
      <c r="BJ37" s="74">
        <v>0</v>
      </c>
      <c r="BK37" s="74">
        <v>0</v>
      </c>
      <c r="BL37" s="74">
        <v>0</v>
      </c>
      <c r="BM37" s="74">
        <v>0</v>
      </c>
      <c r="BN37" s="74">
        <v>0</v>
      </c>
      <c r="BO37" s="74">
        <v>0</v>
      </c>
      <c r="BP37" s="74">
        <v>0</v>
      </c>
      <c r="BQ37" s="74">
        <v>0</v>
      </c>
      <c r="BR37" s="74">
        <v>0</v>
      </c>
      <c r="BS37" s="74">
        <v>0</v>
      </c>
      <c r="BT37" s="74">
        <v>0</v>
      </c>
      <c r="BU37" s="74">
        <v>0</v>
      </c>
      <c r="BV37" s="74">
        <v>0</v>
      </c>
      <c r="BW37" s="74">
        <v>0</v>
      </c>
      <c r="BX37" s="74">
        <v>0</v>
      </c>
      <c r="BY37" s="74">
        <v>0</v>
      </c>
      <c r="BZ37" s="74">
        <v>0</v>
      </c>
      <c r="CA37" s="74">
        <v>0</v>
      </c>
      <c r="CB37" s="74">
        <v>0</v>
      </c>
      <c r="CC37" s="74">
        <v>0</v>
      </c>
      <c r="CD37" s="74">
        <v>0</v>
      </c>
      <c r="CE37" s="74">
        <v>0</v>
      </c>
      <c r="CF37" s="74">
        <v>0</v>
      </c>
      <c r="CG37" s="74">
        <v>0</v>
      </c>
      <c r="CH37" s="31">
        <v>0</v>
      </c>
      <c r="CI37" s="128">
        <v>0</v>
      </c>
    </row>
    <row r="38" spans="1:87" ht="12">
      <c r="A38" s="186" t="s">
        <v>332</v>
      </c>
      <c r="B38" s="28" t="s">
        <v>302</v>
      </c>
      <c r="C38" s="31" t="s">
        <v>169</v>
      </c>
      <c r="D38" s="28" t="s">
        <v>170</v>
      </c>
      <c r="E38" s="187">
        <v>0</v>
      </c>
      <c r="F38" s="67">
        <v>6169.2957871758435</v>
      </c>
      <c r="G38" s="74">
        <v>357.09981221854963</v>
      </c>
      <c r="H38" s="74">
        <v>613.2956694815572</v>
      </c>
      <c r="I38" s="74">
        <v>469.45386135344404</v>
      </c>
      <c r="J38" s="74">
        <v>1413.3710002637988</v>
      </c>
      <c r="K38" s="74">
        <v>506.66666743633897</v>
      </c>
      <c r="L38" s="74">
        <v>59.39736355539002</v>
      </c>
      <c r="M38" s="74">
        <v>444.4067803361109</v>
      </c>
      <c r="N38" s="74">
        <v>1494.2372904054744</v>
      </c>
      <c r="O38" s="74">
        <v>138.11676103843703</v>
      </c>
      <c r="P38" s="74">
        <v>339.2090400633117</v>
      </c>
      <c r="Q38" s="74">
        <v>0</v>
      </c>
      <c r="R38" s="74">
        <v>0</v>
      </c>
      <c r="S38" s="74">
        <v>92.31638432102787</v>
      </c>
      <c r="T38" s="74">
        <v>0</v>
      </c>
      <c r="U38" s="74">
        <v>0</v>
      </c>
      <c r="V38" s="74">
        <v>211.82674231801744</v>
      </c>
      <c r="W38" s="74">
        <v>0</v>
      </c>
      <c r="X38" s="74">
        <v>183.20150686963672</v>
      </c>
      <c r="Y38" s="74">
        <v>0</v>
      </c>
      <c r="Z38" s="74">
        <v>0</v>
      </c>
      <c r="AA38" s="74">
        <v>0</v>
      </c>
      <c r="AB38" s="74">
        <v>0</v>
      </c>
      <c r="AC38" s="74">
        <v>0</v>
      </c>
      <c r="AD38" s="74">
        <v>0</v>
      </c>
      <c r="AE38" s="118"/>
      <c r="AF38" s="97">
        <v>0</v>
      </c>
      <c r="AG38" s="75">
        <v>0</v>
      </c>
      <c r="AH38" s="74">
        <v>0</v>
      </c>
      <c r="AI38" s="74">
        <v>0</v>
      </c>
      <c r="AJ38" s="74">
        <v>0</v>
      </c>
      <c r="AK38" s="74">
        <v>0</v>
      </c>
      <c r="AL38" s="74">
        <v>0</v>
      </c>
      <c r="AM38" s="74">
        <v>0</v>
      </c>
      <c r="AN38" s="74">
        <v>0</v>
      </c>
      <c r="AO38" s="74">
        <v>0</v>
      </c>
      <c r="AP38" s="74">
        <v>0</v>
      </c>
      <c r="AQ38" s="74">
        <v>0</v>
      </c>
      <c r="AR38" s="74">
        <v>0</v>
      </c>
      <c r="AS38" s="74">
        <v>0</v>
      </c>
      <c r="AT38" s="74">
        <v>0</v>
      </c>
      <c r="AU38" s="74">
        <v>0</v>
      </c>
      <c r="AV38" s="74">
        <v>0</v>
      </c>
      <c r="AW38" s="74">
        <v>0</v>
      </c>
      <c r="AX38" s="74">
        <v>0</v>
      </c>
      <c r="AY38" s="74">
        <v>0</v>
      </c>
      <c r="AZ38" s="74">
        <v>0</v>
      </c>
      <c r="BA38" s="74">
        <v>0</v>
      </c>
      <c r="BB38" s="74">
        <v>0</v>
      </c>
      <c r="BC38" s="74">
        <v>0</v>
      </c>
      <c r="BD38" s="74">
        <v>0</v>
      </c>
      <c r="BE38" s="74">
        <v>0</v>
      </c>
      <c r="BF38" s="74">
        <v>0</v>
      </c>
      <c r="BG38" s="74">
        <v>0</v>
      </c>
      <c r="BH38" s="74">
        <v>0</v>
      </c>
      <c r="BI38" s="74">
        <v>0</v>
      </c>
      <c r="BJ38" s="74">
        <v>0</v>
      </c>
      <c r="BK38" s="74">
        <v>0</v>
      </c>
      <c r="BL38" s="74">
        <v>0</v>
      </c>
      <c r="BM38" s="74">
        <v>0</v>
      </c>
      <c r="BN38" s="74">
        <v>0</v>
      </c>
      <c r="BO38" s="74">
        <v>0</v>
      </c>
      <c r="BP38" s="74">
        <v>0</v>
      </c>
      <c r="BQ38" s="74">
        <v>0</v>
      </c>
      <c r="BR38" s="74">
        <v>0</v>
      </c>
      <c r="BS38" s="74">
        <v>0</v>
      </c>
      <c r="BT38" s="74">
        <v>0</v>
      </c>
      <c r="BU38" s="74">
        <v>0</v>
      </c>
      <c r="BV38" s="74">
        <v>0</v>
      </c>
      <c r="BW38" s="74">
        <v>0</v>
      </c>
      <c r="BX38" s="74">
        <v>0</v>
      </c>
      <c r="BY38" s="74">
        <v>0</v>
      </c>
      <c r="BZ38" s="74">
        <v>0</v>
      </c>
      <c r="CA38" s="74">
        <v>0</v>
      </c>
      <c r="CB38" s="74">
        <v>0</v>
      </c>
      <c r="CC38" s="74">
        <v>0</v>
      </c>
      <c r="CD38" s="74">
        <v>0</v>
      </c>
      <c r="CE38" s="74">
        <v>0</v>
      </c>
      <c r="CF38" s="74">
        <v>0</v>
      </c>
      <c r="CG38" s="74">
        <v>0</v>
      </c>
      <c r="CH38" s="31">
        <v>0</v>
      </c>
      <c r="CI38" s="128">
        <v>0</v>
      </c>
    </row>
    <row r="39" spans="1:87" ht="12">
      <c r="A39" s="186" t="s">
        <v>333</v>
      </c>
      <c r="B39" s="28" t="s">
        <v>303</v>
      </c>
      <c r="C39" s="31" t="s">
        <v>169</v>
      </c>
      <c r="D39" s="28" t="s">
        <v>170</v>
      </c>
      <c r="E39" s="187">
        <v>0</v>
      </c>
      <c r="F39" s="67">
        <v>11448.534013244845</v>
      </c>
      <c r="G39" s="74">
        <v>670.5635788036227</v>
      </c>
      <c r="H39" s="74">
        <v>1151.6492726146384</v>
      </c>
      <c r="I39" s="74">
        <v>881.5425003911351</v>
      </c>
      <c r="J39" s="74">
        <v>2654.0342046836768</v>
      </c>
      <c r="K39" s="74">
        <v>951.4208693245788</v>
      </c>
      <c r="L39" s="74">
        <v>111.53662733607351</v>
      </c>
      <c r="M39" s="74">
        <v>834.5089828397789</v>
      </c>
      <c r="N39" s="74">
        <v>2805.8852756351985</v>
      </c>
      <c r="O39" s="74">
        <v>259.35625392605044</v>
      </c>
      <c r="P39" s="74">
        <v>636.9682091240825</v>
      </c>
      <c r="Q39" s="74">
        <v>0</v>
      </c>
      <c r="R39" s="74">
        <v>0</v>
      </c>
      <c r="S39" s="74">
        <v>173.3521075464275</v>
      </c>
      <c r="T39" s="74">
        <v>0</v>
      </c>
      <c r="U39" s="74">
        <v>0</v>
      </c>
      <c r="V39" s="74">
        <v>397.76917700575615</v>
      </c>
      <c r="W39" s="74">
        <v>0</v>
      </c>
      <c r="X39" s="74">
        <v>344.0165855184918</v>
      </c>
      <c r="Y39" s="74">
        <v>0</v>
      </c>
      <c r="Z39" s="74">
        <v>0</v>
      </c>
      <c r="AA39" s="74">
        <v>0</v>
      </c>
      <c r="AB39" s="74">
        <v>0</v>
      </c>
      <c r="AC39" s="74">
        <v>0</v>
      </c>
      <c r="AD39" s="74">
        <v>0</v>
      </c>
      <c r="AE39" s="118"/>
      <c r="AF39" s="97">
        <v>0</v>
      </c>
      <c r="AG39" s="75">
        <v>0</v>
      </c>
      <c r="AH39" s="74">
        <v>0</v>
      </c>
      <c r="AI39" s="74">
        <v>0</v>
      </c>
      <c r="AJ39" s="74">
        <v>0</v>
      </c>
      <c r="AK39" s="74">
        <v>0</v>
      </c>
      <c r="AL39" s="74">
        <v>0</v>
      </c>
      <c r="AM39" s="74">
        <v>0</v>
      </c>
      <c r="AN39" s="74">
        <v>0</v>
      </c>
      <c r="AO39" s="74">
        <v>0</v>
      </c>
      <c r="AP39" s="74">
        <v>0</v>
      </c>
      <c r="AQ39" s="74">
        <v>0</v>
      </c>
      <c r="AR39" s="74">
        <v>0</v>
      </c>
      <c r="AS39" s="74">
        <v>0</v>
      </c>
      <c r="AT39" s="74">
        <v>0</v>
      </c>
      <c r="AU39" s="74">
        <v>0</v>
      </c>
      <c r="AV39" s="74">
        <v>0</v>
      </c>
      <c r="AW39" s="74">
        <v>0</v>
      </c>
      <c r="AX39" s="74">
        <v>0</v>
      </c>
      <c r="AY39" s="74">
        <v>0</v>
      </c>
      <c r="AZ39" s="74">
        <v>0</v>
      </c>
      <c r="BA39" s="74">
        <v>0</v>
      </c>
      <c r="BB39" s="74">
        <v>0</v>
      </c>
      <c r="BC39" s="74">
        <v>0</v>
      </c>
      <c r="BD39" s="74">
        <v>0</v>
      </c>
      <c r="BE39" s="74">
        <v>0</v>
      </c>
      <c r="BF39" s="74">
        <v>0</v>
      </c>
      <c r="BG39" s="74">
        <v>0</v>
      </c>
      <c r="BH39" s="74">
        <v>0</v>
      </c>
      <c r="BI39" s="74">
        <v>0</v>
      </c>
      <c r="BJ39" s="74">
        <v>0</v>
      </c>
      <c r="BK39" s="74">
        <v>0</v>
      </c>
      <c r="BL39" s="74">
        <v>0</v>
      </c>
      <c r="BM39" s="74">
        <v>0</v>
      </c>
      <c r="BN39" s="74">
        <v>0</v>
      </c>
      <c r="BO39" s="74">
        <v>0</v>
      </c>
      <c r="BP39" s="74">
        <v>0</v>
      </c>
      <c r="BQ39" s="74">
        <v>0</v>
      </c>
      <c r="BR39" s="74">
        <v>0</v>
      </c>
      <c r="BS39" s="74">
        <v>0</v>
      </c>
      <c r="BT39" s="74">
        <v>0</v>
      </c>
      <c r="BU39" s="74">
        <v>0</v>
      </c>
      <c r="BV39" s="74">
        <v>0</v>
      </c>
      <c r="BW39" s="74">
        <v>0</v>
      </c>
      <c r="BX39" s="74">
        <v>0</v>
      </c>
      <c r="BY39" s="74">
        <v>0</v>
      </c>
      <c r="BZ39" s="74">
        <v>0</v>
      </c>
      <c r="CA39" s="74">
        <v>0</v>
      </c>
      <c r="CB39" s="74">
        <v>0</v>
      </c>
      <c r="CC39" s="74">
        <v>0</v>
      </c>
      <c r="CD39" s="74">
        <v>0</v>
      </c>
      <c r="CE39" s="74">
        <v>0</v>
      </c>
      <c r="CF39" s="74">
        <v>0</v>
      </c>
      <c r="CG39" s="74">
        <v>0</v>
      </c>
      <c r="CH39" s="31">
        <v>0</v>
      </c>
      <c r="CI39" s="128">
        <v>0</v>
      </c>
    </row>
    <row r="40" spans="1:87" ht="12">
      <c r="A40" s="32" t="s">
        <v>50</v>
      </c>
      <c r="B40" s="28" t="s">
        <v>168</v>
      </c>
      <c r="C40" s="31" t="s">
        <v>134</v>
      </c>
      <c r="D40" s="28" t="s">
        <v>135</v>
      </c>
      <c r="E40" s="187">
        <v>26814</v>
      </c>
      <c r="F40" s="67">
        <v>28213.379770832205</v>
      </c>
      <c r="G40" s="74">
        <v>5590.222749432379</v>
      </c>
      <c r="H40" s="74">
        <v>1445.8256378730214</v>
      </c>
      <c r="I40" s="74">
        <v>960.4859213995129</v>
      </c>
      <c r="J40" s="74">
        <v>6372.873219374758</v>
      </c>
      <c r="K40" s="74">
        <v>1346.737358956292</v>
      </c>
      <c r="L40" s="74">
        <v>420.3675595378402</v>
      </c>
      <c r="M40" s="74">
        <v>456.22851682883453</v>
      </c>
      <c r="N40" s="74">
        <v>5949.015989217052</v>
      </c>
      <c r="O40" s="74">
        <v>467.5699463434</v>
      </c>
      <c r="P40" s="74">
        <v>1284.8875388910303</v>
      </c>
      <c r="Q40" s="74">
        <v>7.759925457334242</v>
      </c>
      <c r="R40" s="74">
        <v>362.51249399795176</v>
      </c>
      <c r="S40" s="74">
        <v>130.67898137025594</v>
      </c>
      <c r="T40" s="74">
        <v>703.6277970898813</v>
      </c>
      <c r="U40" s="74">
        <v>42.70254837467956</v>
      </c>
      <c r="V40" s="74">
        <v>207.91090219413874</v>
      </c>
      <c r="W40" s="74">
        <v>0</v>
      </c>
      <c r="X40" s="74">
        <v>235.46093340360943</v>
      </c>
      <c r="Y40" s="74">
        <v>0</v>
      </c>
      <c r="Z40" s="74">
        <v>0</v>
      </c>
      <c r="AA40" s="74">
        <v>2230.863777186889</v>
      </c>
      <c r="AB40" s="74">
        <v>0</v>
      </c>
      <c r="AC40" s="74">
        <v>0</v>
      </c>
      <c r="AD40" s="74">
        <v>0</v>
      </c>
      <c r="AE40" s="118">
        <f t="shared" si="1"/>
        <v>28215.731796928863</v>
      </c>
      <c r="AF40" s="97">
        <v>0</v>
      </c>
      <c r="AG40" s="75">
        <v>0</v>
      </c>
      <c r="AH40" s="74">
        <v>0</v>
      </c>
      <c r="AI40" s="74">
        <v>0</v>
      </c>
      <c r="AJ40" s="74">
        <v>0</v>
      </c>
      <c r="AK40" s="74">
        <v>0</v>
      </c>
      <c r="AL40" s="74">
        <v>0</v>
      </c>
      <c r="AM40" s="74">
        <v>0</v>
      </c>
      <c r="AN40" s="74">
        <v>0</v>
      </c>
      <c r="AO40" s="74">
        <v>0</v>
      </c>
      <c r="AP40" s="74">
        <v>0</v>
      </c>
      <c r="AQ40" s="74">
        <v>0</v>
      </c>
      <c r="AR40" s="74">
        <v>0</v>
      </c>
      <c r="AS40" s="74">
        <v>0</v>
      </c>
      <c r="AT40" s="74">
        <v>0</v>
      </c>
      <c r="AU40" s="74">
        <v>0</v>
      </c>
      <c r="AV40" s="74">
        <v>0</v>
      </c>
      <c r="AW40" s="74">
        <v>0</v>
      </c>
      <c r="AX40" s="74">
        <v>0</v>
      </c>
      <c r="AY40" s="74">
        <v>0</v>
      </c>
      <c r="AZ40" s="74">
        <v>0</v>
      </c>
      <c r="BA40" s="74">
        <v>0</v>
      </c>
      <c r="BB40" s="74">
        <v>0</v>
      </c>
      <c r="BC40" s="74">
        <v>0</v>
      </c>
      <c r="BD40" s="74">
        <v>0</v>
      </c>
      <c r="BE40" s="74">
        <v>0</v>
      </c>
      <c r="BF40" s="74">
        <v>0</v>
      </c>
      <c r="BG40" s="74">
        <v>0</v>
      </c>
      <c r="BH40" s="74">
        <v>0</v>
      </c>
      <c r="BI40" s="74">
        <v>0</v>
      </c>
      <c r="BJ40" s="74">
        <v>0</v>
      </c>
      <c r="BK40" s="74">
        <v>0</v>
      </c>
      <c r="BL40" s="74">
        <v>0</v>
      </c>
      <c r="BM40" s="74">
        <v>0</v>
      </c>
      <c r="BN40" s="74">
        <v>0</v>
      </c>
      <c r="BO40" s="74">
        <v>0</v>
      </c>
      <c r="BP40" s="74">
        <v>0</v>
      </c>
      <c r="BQ40" s="74">
        <v>0</v>
      </c>
      <c r="BR40" s="74">
        <v>0</v>
      </c>
      <c r="BS40" s="74">
        <v>0</v>
      </c>
      <c r="BT40" s="74">
        <v>0</v>
      </c>
      <c r="BU40" s="74">
        <v>0</v>
      </c>
      <c r="BV40" s="74">
        <v>0</v>
      </c>
      <c r="BW40" s="74">
        <v>0</v>
      </c>
      <c r="BX40" s="74">
        <v>0</v>
      </c>
      <c r="BY40" s="74">
        <v>0</v>
      </c>
      <c r="BZ40" s="74">
        <v>0</v>
      </c>
      <c r="CA40" s="74">
        <v>0</v>
      </c>
      <c r="CB40" s="74">
        <v>0</v>
      </c>
      <c r="CC40" s="74">
        <v>0</v>
      </c>
      <c r="CD40" s="74">
        <v>0</v>
      </c>
      <c r="CE40" s="74">
        <v>0</v>
      </c>
      <c r="CF40" s="74">
        <v>0</v>
      </c>
      <c r="CG40" s="74">
        <v>0</v>
      </c>
      <c r="CH40" s="31">
        <v>0</v>
      </c>
      <c r="CI40" s="128">
        <v>0</v>
      </c>
    </row>
    <row r="41" spans="1:87" ht="12">
      <c r="A41" s="124" t="s">
        <v>51</v>
      </c>
      <c r="B41" s="29" t="s">
        <v>102</v>
      </c>
      <c r="C41" s="30" t="s">
        <v>169</v>
      </c>
      <c r="D41" s="29" t="s">
        <v>170</v>
      </c>
      <c r="E41" s="188">
        <f>2299593-200000</f>
        <v>2099593</v>
      </c>
      <c r="F41" s="67">
        <v>2106637.4645273173</v>
      </c>
      <c r="G41" s="104">
        <v>118997.5040321986</v>
      </c>
      <c r="H41" s="104">
        <v>204370.4628368621</v>
      </c>
      <c r="I41" s="104">
        <v>156437.600491227</v>
      </c>
      <c r="J41" s="104">
        <v>470982.10513745935</v>
      </c>
      <c r="K41" s="104">
        <v>168838.14199358036</v>
      </c>
      <c r="L41" s="104">
        <v>19793.17201337171</v>
      </c>
      <c r="M41" s="104">
        <v>148091.08217233533</v>
      </c>
      <c r="N41" s="104">
        <v>497929.4357098811</v>
      </c>
      <c r="O41" s="104">
        <v>46025.08672988843</v>
      </c>
      <c r="P41" s="104">
        <v>113035.70523299025</v>
      </c>
      <c r="Q41" s="104">
        <v>0</v>
      </c>
      <c r="R41" s="104">
        <v>0</v>
      </c>
      <c r="S41" s="104">
        <v>30762.88180391507</v>
      </c>
      <c r="T41" s="104">
        <v>0</v>
      </c>
      <c r="U41" s="104">
        <v>0</v>
      </c>
      <c r="V41" s="104">
        <v>70587.69778262683</v>
      </c>
      <c r="W41" s="104">
        <v>0</v>
      </c>
      <c r="X41" s="104">
        <v>61048.81970389347</v>
      </c>
      <c r="Y41" s="104">
        <v>0</v>
      </c>
      <c r="Z41" s="104">
        <v>0</v>
      </c>
      <c r="AA41" s="104">
        <v>0</v>
      </c>
      <c r="AB41" s="104">
        <v>0</v>
      </c>
      <c r="AC41" s="104">
        <v>0</v>
      </c>
      <c r="AD41" s="104">
        <v>0</v>
      </c>
      <c r="AE41" s="151">
        <f t="shared" si="1"/>
        <v>2106899.6956402296</v>
      </c>
      <c r="AF41" s="98">
        <v>0</v>
      </c>
      <c r="AG41" s="152">
        <v>0</v>
      </c>
      <c r="AH41" s="104">
        <v>0</v>
      </c>
      <c r="AI41" s="104">
        <v>0</v>
      </c>
      <c r="AJ41" s="104">
        <v>0</v>
      </c>
      <c r="AK41" s="104">
        <v>0</v>
      </c>
      <c r="AL41" s="104">
        <v>0</v>
      </c>
      <c r="AM41" s="104">
        <v>0</v>
      </c>
      <c r="AN41" s="104">
        <v>0</v>
      </c>
      <c r="AO41" s="104">
        <v>0</v>
      </c>
      <c r="AP41" s="104">
        <v>0</v>
      </c>
      <c r="AQ41" s="104">
        <v>0</v>
      </c>
      <c r="AR41" s="104">
        <v>0</v>
      </c>
      <c r="AS41" s="104">
        <v>0</v>
      </c>
      <c r="AT41" s="104">
        <v>0</v>
      </c>
      <c r="AU41" s="104">
        <v>0</v>
      </c>
      <c r="AV41" s="104">
        <v>0</v>
      </c>
      <c r="AW41" s="104">
        <v>0</v>
      </c>
      <c r="AX41" s="104">
        <v>0</v>
      </c>
      <c r="AY41" s="104">
        <v>0</v>
      </c>
      <c r="AZ41" s="104">
        <v>0</v>
      </c>
      <c r="BA41" s="104">
        <v>0</v>
      </c>
      <c r="BB41" s="104">
        <v>0</v>
      </c>
      <c r="BC41" s="104">
        <v>0</v>
      </c>
      <c r="BD41" s="104">
        <v>0</v>
      </c>
      <c r="BE41" s="104">
        <v>0</v>
      </c>
      <c r="BF41" s="104">
        <v>0</v>
      </c>
      <c r="BG41" s="104">
        <v>0</v>
      </c>
      <c r="BH41" s="104">
        <v>0</v>
      </c>
      <c r="BI41" s="104">
        <v>0</v>
      </c>
      <c r="BJ41" s="104">
        <v>0</v>
      </c>
      <c r="BK41" s="104">
        <v>0</v>
      </c>
      <c r="BL41" s="104">
        <v>0</v>
      </c>
      <c r="BM41" s="104">
        <v>0</v>
      </c>
      <c r="BN41" s="104">
        <v>0</v>
      </c>
      <c r="BO41" s="104">
        <v>0</v>
      </c>
      <c r="BP41" s="104">
        <v>0</v>
      </c>
      <c r="BQ41" s="104">
        <v>0</v>
      </c>
      <c r="BR41" s="104">
        <v>0</v>
      </c>
      <c r="BS41" s="104">
        <v>0</v>
      </c>
      <c r="BT41" s="104">
        <v>0</v>
      </c>
      <c r="BU41" s="104">
        <v>0</v>
      </c>
      <c r="BV41" s="104">
        <v>0</v>
      </c>
      <c r="BW41" s="104">
        <v>0</v>
      </c>
      <c r="BX41" s="104">
        <v>0</v>
      </c>
      <c r="BY41" s="104">
        <v>0</v>
      </c>
      <c r="BZ41" s="104">
        <v>0</v>
      </c>
      <c r="CA41" s="104">
        <v>0</v>
      </c>
      <c r="CB41" s="104">
        <v>0</v>
      </c>
      <c r="CC41" s="104">
        <v>0</v>
      </c>
      <c r="CD41" s="104">
        <v>0</v>
      </c>
      <c r="CE41" s="104">
        <v>0</v>
      </c>
      <c r="CF41" s="104">
        <v>0</v>
      </c>
      <c r="CG41" s="104">
        <v>0</v>
      </c>
      <c r="CH41" s="30">
        <v>0</v>
      </c>
      <c r="CI41" s="109">
        <v>0</v>
      </c>
    </row>
    <row r="42" spans="1:87" ht="12">
      <c r="A42" s="32" t="s">
        <v>52</v>
      </c>
      <c r="B42" s="125" t="s">
        <v>171</v>
      </c>
      <c r="C42" s="31" t="s">
        <v>106</v>
      </c>
      <c r="D42" s="28" t="s">
        <v>107</v>
      </c>
      <c r="E42" s="144">
        <v>2074028</v>
      </c>
      <c r="F42" s="66">
        <v>2165833.1175090303</v>
      </c>
      <c r="G42" s="100">
        <v>351387.34449379146</v>
      </c>
      <c r="H42" s="100">
        <v>90880.96383007799</v>
      </c>
      <c r="I42" s="100">
        <v>60373.729719181</v>
      </c>
      <c r="J42" s="100">
        <v>400582.7849309002</v>
      </c>
      <c r="K42" s="100">
        <v>84652.5237911645</v>
      </c>
      <c r="L42" s="100">
        <v>26423.24770910709</v>
      </c>
      <c r="M42" s="100">
        <v>28677.377306137416</v>
      </c>
      <c r="N42" s="100">
        <v>373940.18530197965</v>
      </c>
      <c r="O42" s="100">
        <v>29390.27104553113</v>
      </c>
      <c r="P42" s="100">
        <v>80764.7996334182</v>
      </c>
      <c r="Q42" s="100">
        <v>487.7694006378043</v>
      </c>
      <c r="R42" s="100">
        <v>22786.62377535778</v>
      </c>
      <c r="S42" s="100">
        <v>8214.152155119473</v>
      </c>
      <c r="T42" s="100">
        <v>44228.27393712256</v>
      </c>
      <c r="U42" s="100">
        <v>2684.1748082435383</v>
      </c>
      <c r="V42" s="100">
        <v>13068.75648572768</v>
      </c>
      <c r="W42" s="100">
        <v>16994.00136659995</v>
      </c>
      <c r="X42" s="100">
        <v>14800.482168465447</v>
      </c>
      <c r="Y42" s="100">
        <v>13703.722569398195</v>
      </c>
      <c r="Z42" s="100">
        <v>77220.53440274825</v>
      </c>
      <c r="AA42" s="100">
        <v>140226.48715969067</v>
      </c>
      <c r="AB42" s="100">
        <v>5371.235825958306</v>
      </c>
      <c r="AC42" s="100">
        <v>5925.388044434392</v>
      </c>
      <c r="AD42" s="100">
        <v>8745.214697825722</v>
      </c>
      <c r="AE42" s="149">
        <f t="shared" si="1"/>
        <v>1901530.0445586185</v>
      </c>
      <c r="AF42" s="73">
        <v>4952.735452630013</v>
      </c>
      <c r="AG42" s="150">
        <v>1033.2629907002008</v>
      </c>
      <c r="AH42" s="100">
        <v>3385.523709752334</v>
      </c>
      <c r="AI42" s="100">
        <v>4153.25542909941</v>
      </c>
      <c r="AJ42" s="100">
        <v>297.27957553664993</v>
      </c>
      <c r="AK42" s="100">
        <v>5200.949467155759</v>
      </c>
      <c r="AL42" s="100">
        <v>9628.394796021983</v>
      </c>
      <c r="AM42" s="100">
        <v>0</v>
      </c>
      <c r="AN42" s="100">
        <v>0</v>
      </c>
      <c r="AO42" s="100">
        <v>0</v>
      </c>
      <c r="AP42" s="100">
        <v>551.2660090048557</v>
      </c>
      <c r="AQ42" s="100">
        <v>733.0972056923213</v>
      </c>
      <c r="AR42" s="100">
        <v>8392.981693956859</v>
      </c>
      <c r="AS42" s="100">
        <v>3051.99334325704</v>
      </c>
      <c r="AT42" s="100">
        <v>7629.983358142602</v>
      </c>
      <c r="AU42" s="100">
        <v>5755.101685631845</v>
      </c>
      <c r="AV42" s="100">
        <v>1448.8771545572647</v>
      </c>
      <c r="AW42" s="100">
        <v>1295.9080525820953</v>
      </c>
      <c r="AX42" s="100">
        <v>13267.904939242522</v>
      </c>
      <c r="AY42" s="100">
        <v>7414.672131588871</v>
      </c>
      <c r="AZ42" s="100">
        <v>865.8628413688834</v>
      </c>
      <c r="BA42" s="100">
        <v>3651.054981105458</v>
      </c>
      <c r="BB42" s="100">
        <v>1495.0565060969386</v>
      </c>
      <c r="BC42" s="100">
        <v>152.9691019751694</v>
      </c>
      <c r="BD42" s="100">
        <v>5047.9803651805905</v>
      </c>
      <c r="BE42" s="100">
        <v>3353.775405568808</v>
      </c>
      <c r="BF42" s="100">
        <v>2848.688748103626</v>
      </c>
      <c r="BG42" s="100">
        <v>0</v>
      </c>
      <c r="BH42" s="100">
        <v>790.8213951169134</v>
      </c>
      <c r="BI42" s="100">
        <v>2057.867352986713</v>
      </c>
      <c r="BJ42" s="100">
        <v>510.85907640764117</v>
      </c>
      <c r="BK42" s="100">
        <v>1425.787478787428</v>
      </c>
      <c r="BL42" s="100">
        <v>89.47249360811794</v>
      </c>
      <c r="BM42" s="100">
        <v>882.0256144077703</v>
      </c>
      <c r="BN42" s="100">
        <v>5760.8741045743045</v>
      </c>
      <c r="BO42" s="100">
        <v>8958.794198696714</v>
      </c>
      <c r="BP42" s="100">
        <v>4978.711337871079</v>
      </c>
      <c r="BQ42" s="100">
        <v>17.894498721623588</v>
      </c>
      <c r="BR42" s="100">
        <v>2029.0052582744167</v>
      </c>
      <c r="BS42" s="100">
        <v>178.9449872162359</v>
      </c>
      <c r="BT42" s="100">
        <v>9859.291553720352</v>
      </c>
      <c r="BU42" s="100">
        <v>334.80029866263493</v>
      </c>
      <c r="BV42" s="100">
        <v>88779.80333502284</v>
      </c>
      <c r="BW42" s="100">
        <v>663.8281783828106</v>
      </c>
      <c r="BX42" s="100">
        <v>8814.483725135231</v>
      </c>
      <c r="BY42" s="100">
        <v>3518.289345428896</v>
      </c>
      <c r="BZ42" s="100">
        <v>4271.590017419825</v>
      </c>
      <c r="CA42" s="100">
        <v>0</v>
      </c>
      <c r="CB42" s="100">
        <v>291.5071565941907</v>
      </c>
      <c r="CC42" s="100">
        <v>7765.346582343269</v>
      </c>
      <c r="CD42" s="100">
        <v>952.4491255057717</v>
      </c>
      <c r="CE42" s="100">
        <v>490.65561010903394</v>
      </c>
      <c r="CF42" s="100">
        <v>834.1145371853577</v>
      </c>
      <c r="CG42" s="100">
        <v>1633.59456071596</v>
      </c>
      <c r="CH42" s="65">
        <v>2164.6571034222084</v>
      </c>
      <c r="CI42" s="83">
        <v>12886.925289040213</v>
      </c>
    </row>
    <row r="43" spans="1:87" ht="12">
      <c r="A43" s="32" t="s">
        <v>53</v>
      </c>
      <c r="B43" s="28" t="s">
        <v>172</v>
      </c>
      <c r="C43" s="31" t="s">
        <v>117</v>
      </c>
      <c r="D43" s="28" t="s">
        <v>118</v>
      </c>
      <c r="E43" s="145">
        <v>1570550</v>
      </c>
      <c r="F43" s="67">
        <v>1763012.4203179283</v>
      </c>
      <c r="G43" s="74">
        <v>232682.3898688838</v>
      </c>
      <c r="H43" s="74">
        <v>22026.77713425704</v>
      </c>
      <c r="I43" s="74">
        <v>26592.446365179618</v>
      </c>
      <c r="J43" s="74">
        <v>315447.1197082149</v>
      </c>
      <c r="K43" s="74">
        <v>163624.3690115229</v>
      </c>
      <c r="L43" s="74">
        <v>15761.563301172973</v>
      </c>
      <c r="M43" s="74">
        <v>15536.917823077778</v>
      </c>
      <c r="N43" s="74">
        <v>339249.23276652786</v>
      </c>
      <c r="O43" s="74">
        <v>39668.87471427548</v>
      </c>
      <c r="P43" s="74">
        <v>50046.22250806565</v>
      </c>
      <c r="Q43" s="74">
        <v>5734.068249247655</v>
      </c>
      <c r="R43" s="74">
        <v>23.950057718650985</v>
      </c>
      <c r="S43" s="74">
        <v>3215.3710400507894</v>
      </c>
      <c r="T43" s="74">
        <v>50289.057903415516</v>
      </c>
      <c r="U43" s="74">
        <v>5392.704135434985</v>
      </c>
      <c r="V43" s="74">
        <v>5450.608705362356</v>
      </c>
      <c r="W43" s="74">
        <v>4079.0889443601145</v>
      </c>
      <c r="X43" s="74">
        <v>4013.3020769557183</v>
      </c>
      <c r="Y43" s="74">
        <v>2741.5236955665932</v>
      </c>
      <c r="Z43" s="74">
        <v>226352.29866425807</v>
      </c>
      <c r="AA43" s="74">
        <v>28123.43106744781</v>
      </c>
      <c r="AB43" s="74">
        <v>11954.4136197702</v>
      </c>
      <c r="AC43" s="74">
        <v>3943.5740608128103</v>
      </c>
      <c r="AD43" s="74">
        <v>8062.3776578456245</v>
      </c>
      <c r="AE43" s="118">
        <f t="shared" si="1"/>
        <v>1580011.6830794255</v>
      </c>
      <c r="AF43" s="97">
        <v>1960.5699147660246</v>
      </c>
      <c r="AG43" s="75">
        <v>498.10056749042496</v>
      </c>
      <c r="AH43" s="74">
        <v>384.71674993630506</v>
      </c>
      <c r="AI43" s="74">
        <v>2026.6599474579982</v>
      </c>
      <c r="AJ43" s="74">
        <v>0</v>
      </c>
      <c r="AK43" s="74">
        <v>0</v>
      </c>
      <c r="AL43" s="74">
        <v>1040.1601016796399</v>
      </c>
      <c r="AM43" s="74">
        <v>0</v>
      </c>
      <c r="AN43" s="74">
        <v>0</v>
      </c>
      <c r="AO43" s="74">
        <v>0</v>
      </c>
      <c r="AP43" s="74">
        <v>211.6093707293467</v>
      </c>
      <c r="AQ43" s="74">
        <v>0</v>
      </c>
      <c r="AR43" s="74">
        <v>7623.661106885951</v>
      </c>
      <c r="AS43" s="74">
        <v>2772.240402503982</v>
      </c>
      <c r="AT43" s="74">
        <v>6930.601006259956</v>
      </c>
      <c r="AU43" s="74">
        <v>1136.8698284169773</v>
      </c>
      <c r="AV43" s="74">
        <v>454.7479313667909</v>
      </c>
      <c r="AW43" s="74">
        <v>950.4231765565929</v>
      </c>
      <c r="AX43" s="74">
        <v>6393.452749729502</v>
      </c>
      <c r="AY43" s="74">
        <v>5052.855848060202</v>
      </c>
      <c r="AZ43" s="74">
        <v>501.13222036620357</v>
      </c>
      <c r="BA43" s="74">
        <v>0</v>
      </c>
      <c r="BB43" s="74">
        <v>730.0220124874884</v>
      </c>
      <c r="BC43" s="74">
        <v>0</v>
      </c>
      <c r="BD43" s="74">
        <v>2412.5893585446147</v>
      </c>
      <c r="BE43" s="74">
        <v>0</v>
      </c>
      <c r="BF43" s="74">
        <v>3090.466941568711</v>
      </c>
      <c r="BG43" s="74">
        <v>0</v>
      </c>
      <c r="BH43" s="74">
        <v>0</v>
      </c>
      <c r="BI43" s="74">
        <v>1246.6156625201627</v>
      </c>
      <c r="BJ43" s="74">
        <v>0</v>
      </c>
      <c r="BK43" s="74">
        <v>0</v>
      </c>
      <c r="BL43" s="74">
        <v>0</v>
      </c>
      <c r="BM43" s="74">
        <v>0</v>
      </c>
      <c r="BN43" s="74">
        <v>572.6792282345787</v>
      </c>
      <c r="BO43" s="74">
        <v>2887.0430336039663</v>
      </c>
      <c r="BP43" s="74">
        <v>6447.113005630784</v>
      </c>
      <c r="BQ43" s="74">
        <v>17716.069910187438</v>
      </c>
      <c r="BR43" s="74">
        <v>24850.458622757233</v>
      </c>
      <c r="BS43" s="74">
        <v>5799.551951364473</v>
      </c>
      <c r="BT43" s="74">
        <v>2987.0875785046605</v>
      </c>
      <c r="BU43" s="74">
        <v>123.99460261934497</v>
      </c>
      <c r="BV43" s="74">
        <v>68653.598363732</v>
      </c>
      <c r="BW43" s="74">
        <v>0</v>
      </c>
      <c r="BX43" s="74">
        <v>2100.3291123394183</v>
      </c>
      <c r="BY43" s="74">
        <v>3136.548065280546</v>
      </c>
      <c r="BZ43" s="74">
        <v>3735.602673534398</v>
      </c>
      <c r="CA43" s="74">
        <v>0</v>
      </c>
      <c r="CB43" s="74">
        <v>0</v>
      </c>
      <c r="CC43" s="74">
        <v>3463.9665758646347</v>
      </c>
      <c r="CD43" s="74">
        <v>594.8102942277625</v>
      </c>
      <c r="CE43" s="74">
        <v>0</v>
      </c>
      <c r="CF43" s="74">
        <v>0</v>
      </c>
      <c r="CG43" s="74">
        <v>0</v>
      </c>
      <c r="CH43" s="31">
        <v>0</v>
      </c>
      <c r="CI43" s="128">
        <v>0</v>
      </c>
    </row>
    <row r="44" spans="1:87" ht="12">
      <c r="A44" s="32" t="s">
        <v>54</v>
      </c>
      <c r="B44" s="28" t="s">
        <v>173</v>
      </c>
      <c r="C44" s="31" t="s">
        <v>174</v>
      </c>
      <c r="D44" s="28" t="s">
        <v>175</v>
      </c>
      <c r="E44" s="145">
        <v>1720424</v>
      </c>
      <c r="F44" s="67">
        <v>1988324.4125992404</v>
      </c>
      <c r="G44" s="74">
        <v>296093.1556731012</v>
      </c>
      <c r="H44" s="74">
        <v>47562.91193607604</v>
      </c>
      <c r="I44" s="74">
        <v>70261.09725918842</v>
      </c>
      <c r="J44" s="74">
        <v>500716.2832729683</v>
      </c>
      <c r="K44" s="74">
        <v>45560.69319015896</v>
      </c>
      <c r="L44" s="74">
        <v>21581.279388558392</v>
      </c>
      <c r="M44" s="74">
        <v>13349.3051830837</v>
      </c>
      <c r="N44" s="74">
        <v>339062.51352788927</v>
      </c>
      <c r="O44" s="74">
        <v>21324.223077765306</v>
      </c>
      <c r="P44" s="74">
        <v>59536.44512180313</v>
      </c>
      <c r="Q44" s="74">
        <v>224.74009295727993</v>
      </c>
      <c r="R44" s="74">
        <v>17883.12512562411</v>
      </c>
      <c r="S44" s="74">
        <v>4657.259555987335</v>
      </c>
      <c r="T44" s="74">
        <v>61576.24032240738</v>
      </c>
      <c r="U44" s="74">
        <v>2482.562300374207</v>
      </c>
      <c r="V44" s="74">
        <v>19024.44149887999</v>
      </c>
      <c r="W44" s="74">
        <v>8116.487775063972</v>
      </c>
      <c r="X44" s="74">
        <v>15247.578324177754</v>
      </c>
      <c r="Y44" s="74">
        <v>7882.631993760431</v>
      </c>
      <c r="Z44" s="74">
        <v>40446.714647696776</v>
      </c>
      <c r="AA44" s="74">
        <v>246111.80111553124</v>
      </c>
      <c r="AB44" s="74">
        <v>8840.118561396232</v>
      </c>
      <c r="AC44" s="74">
        <v>5257.087281139312</v>
      </c>
      <c r="AD44" s="74">
        <v>5416.418012750037</v>
      </c>
      <c r="AE44" s="118">
        <f t="shared" si="1"/>
        <v>1858215.1142383385</v>
      </c>
      <c r="AF44" s="97">
        <v>2372.7653317145982</v>
      </c>
      <c r="AG44" s="75">
        <v>476.0766466195634</v>
      </c>
      <c r="AH44" s="74">
        <v>1559.8824203484576</v>
      </c>
      <c r="AI44" s="74">
        <v>1913.6153477250048</v>
      </c>
      <c r="AJ44" s="74">
        <v>136.97177263076824</v>
      </c>
      <c r="AK44" s="74">
        <v>2396.341109520819</v>
      </c>
      <c r="AL44" s="74">
        <v>4436.28964559459</v>
      </c>
      <c r="AM44" s="74">
        <v>0</v>
      </c>
      <c r="AN44" s="74">
        <v>0</v>
      </c>
      <c r="AO44" s="74">
        <v>0</v>
      </c>
      <c r="AP44" s="74">
        <v>253.9961997327838</v>
      </c>
      <c r="AQ44" s="74">
        <v>337.77505095354496</v>
      </c>
      <c r="AR44" s="74">
        <v>4275.420954759429</v>
      </c>
      <c r="AS44" s="74">
        <v>1554.698529003429</v>
      </c>
      <c r="AT44" s="74">
        <v>3886.746322508573</v>
      </c>
      <c r="AU44" s="74">
        <v>12260.169973632526</v>
      </c>
      <c r="AV44" s="74">
        <v>1247.6120176349707</v>
      </c>
      <c r="AW44" s="74">
        <v>597.0905428273294</v>
      </c>
      <c r="AX44" s="74">
        <v>6128.327993582612</v>
      </c>
      <c r="AY44" s="74">
        <v>3416.315377557705</v>
      </c>
      <c r="AZ44" s="74">
        <v>398.94691057505315</v>
      </c>
      <c r="BA44" s="74">
        <v>1682.2261395914738</v>
      </c>
      <c r="BB44" s="74">
        <v>794.7688360224354</v>
      </c>
      <c r="BC44" s="74">
        <v>70.48062086825938</v>
      </c>
      <c r="BD44" s="74">
        <v>2754.586337216451</v>
      </c>
      <c r="BE44" s="74">
        <v>1545.2543669607057</v>
      </c>
      <c r="BF44" s="74">
        <v>1312.5353357919248</v>
      </c>
      <c r="BG44" s="74">
        <v>0</v>
      </c>
      <c r="BH44" s="74">
        <v>364.3715116585485</v>
      </c>
      <c r="BI44" s="74">
        <v>948.1638241333762</v>
      </c>
      <c r="BJ44" s="74">
        <v>235.37867723928133</v>
      </c>
      <c r="BK44" s="74">
        <v>687.1955804886857</v>
      </c>
      <c r="BL44" s="74">
        <v>41.224514092755484</v>
      </c>
      <c r="BM44" s="74">
        <v>406.3939195724546</v>
      </c>
      <c r="BN44" s="74">
        <v>2654.3267783593533</v>
      </c>
      <c r="BO44" s="74">
        <v>4127.77070141655</v>
      </c>
      <c r="BP44" s="74">
        <v>2293.9447358065554</v>
      </c>
      <c r="BQ44" s="74">
        <v>8.244902818551099</v>
      </c>
      <c r="BR44" s="74">
        <v>934.8655937808744</v>
      </c>
      <c r="BS44" s="74">
        <v>82.44902818551097</v>
      </c>
      <c r="BT44" s="74">
        <v>5490.916188767681</v>
      </c>
      <c r="BU44" s="74">
        <v>154.25947208902053</v>
      </c>
      <c r="BV44" s="74">
        <v>41298.77557827172</v>
      </c>
      <c r="BW44" s="74">
        <v>305.8592981075407</v>
      </c>
      <c r="BX44" s="74">
        <v>4061.2795496540402</v>
      </c>
      <c r="BY44" s="74">
        <v>1621.0542799699658</v>
      </c>
      <c r="BZ44" s="74">
        <v>5322.287377993645</v>
      </c>
      <c r="CA44" s="74">
        <v>0</v>
      </c>
      <c r="CB44" s="74">
        <v>134.31212656026787</v>
      </c>
      <c r="CC44" s="74">
        <v>3673.2173297271584</v>
      </c>
      <c r="CD44" s="74">
        <v>438.8416016325584</v>
      </c>
      <c r="CE44" s="74">
        <v>231.11374950504646</v>
      </c>
      <c r="CF44" s="74">
        <v>661.7297003757013</v>
      </c>
      <c r="CG44" s="74">
        <v>752.6798379516002</v>
      </c>
      <c r="CH44" s="31">
        <v>997.3672764376328</v>
      </c>
      <c r="CI44" s="128">
        <v>5937.65985239204</v>
      </c>
    </row>
    <row r="45" spans="1:87" ht="12">
      <c r="A45" s="32" t="s">
        <v>55</v>
      </c>
      <c r="B45" s="28" t="s">
        <v>176</v>
      </c>
      <c r="C45" s="31" t="s">
        <v>106</v>
      </c>
      <c r="D45" s="28" t="s">
        <v>107</v>
      </c>
      <c r="E45" s="145">
        <v>57519</v>
      </c>
      <c r="F45" s="67">
        <v>58393.97140146629</v>
      </c>
      <c r="G45" s="74">
        <v>103563.12466136724</v>
      </c>
      <c r="H45" s="74">
        <v>26785.018680847425</v>
      </c>
      <c r="I45" s="74">
        <v>17793.731604610213</v>
      </c>
      <c r="J45" s="74">
        <v>118062.31938364381</v>
      </c>
      <c r="K45" s="74">
        <v>24949.33301287014</v>
      </c>
      <c r="L45" s="74">
        <v>7787.62849412977</v>
      </c>
      <c r="M45" s="74">
        <v>8451.979980084478</v>
      </c>
      <c r="N45" s="74">
        <v>110210.04208934431</v>
      </c>
      <c r="O45" s="74">
        <v>8662.088580636095</v>
      </c>
      <c r="P45" s="74">
        <v>23803.518094072457</v>
      </c>
      <c r="Q45" s="74">
        <v>143.75851616689582</v>
      </c>
      <c r="R45" s="74">
        <v>6715.819438684275</v>
      </c>
      <c r="S45" s="74">
        <v>2420.9274379348253</v>
      </c>
      <c r="T45" s="74">
        <v>13035.239655275214</v>
      </c>
      <c r="U45" s="74">
        <v>791.0971599716752</v>
      </c>
      <c r="V45" s="74">
        <v>3851.707462743812</v>
      </c>
      <c r="W45" s="74">
        <v>5008.5807289389495</v>
      </c>
      <c r="X45" s="74">
        <v>4362.092727241667</v>
      </c>
      <c r="Y45" s="74">
        <v>4038.8487263930256</v>
      </c>
      <c r="Z45" s="74">
        <v>22758.92958606685</v>
      </c>
      <c r="AA45" s="74">
        <v>41328.4467927138</v>
      </c>
      <c r="AB45" s="74">
        <v>1583.0449620508468</v>
      </c>
      <c r="AC45" s="74">
        <v>1746.3682466901603</v>
      </c>
      <c r="AD45" s="74">
        <v>2577.4455857141675</v>
      </c>
      <c r="AE45" s="118">
        <f t="shared" si="1"/>
        <v>560431.0916081921</v>
      </c>
      <c r="AF45" s="97">
        <v>1459.7018564638652</v>
      </c>
      <c r="AG45" s="75">
        <v>304.5298744837201</v>
      </c>
      <c r="AH45" s="74">
        <v>997.8031920933064</v>
      </c>
      <c r="AI45" s="74">
        <v>1224.0739926873555</v>
      </c>
      <c r="AJ45" s="74">
        <v>87.61613707213176</v>
      </c>
      <c r="AK45" s="74">
        <v>1532.8570777085577</v>
      </c>
      <c r="AL45" s="74">
        <v>2837.7420706080734</v>
      </c>
      <c r="AM45" s="74">
        <v>0</v>
      </c>
      <c r="AN45" s="74">
        <v>0</v>
      </c>
      <c r="AO45" s="74">
        <v>0</v>
      </c>
      <c r="AP45" s="74">
        <v>162.47264253181714</v>
      </c>
      <c r="AQ45" s="74">
        <v>216.06309530409192</v>
      </c>
      <c r="AR45" s="74">
        <v>2473.6332229153036</v>
      </c>
      <c r="AS45" s="74">
        <v>899.5029901510195</v>
      </c>
      <c r="AT45" s="74">
        <v>2248.7574753775493</v>
      </c>
      <c r="AU45" s="74">
        <v>1696.180362347871</v>
      </c>
      <c r="AV45" s="74">
        <v>427.02233796320525</v>
      </c>
      <c r="AW45" s="74">
        <v>381.93830626589477</v>
      </c>
      <c r="AX45" s="74">
        <v>3910.401768161065</v>
      </c>
      <c r="AY45" s="74">
        <v>2185.2995741583154</v>
      </c>
      <c r="AZ45" s="74">
        <v>255.19263224892748</v>
      </c>
      <c r="BA45" s="74">
        <v>1076.0622659829774</v>
      </c>
      <c r="BB45" s="74">
        <v>440.63261168314807</v>
      </c>
      <c r="BC45" s="74">
        <v>45.08403169731052</v>
      </c>
      <c r="BD45" s="74">
        <v>1487.7730460112473</v>
      </c>
      <c r="BE45" s="74">
        <v>988.4461289108457</v>
      </c>
      <c r="BF45" s="74">
        <v>839.5837600989713</v>
      </c>
      <c r="BG45" s="74">
        <v>0</v>
      </c>
      <c r="BH45" s="74">
        <v>233.07593745402042</v>
      </c>
      <c r="BI45" s="74">
        <v>606.5078226449509</v>
      </c>
      <c r="BJ45" s="74">
        <v>150.5636530268672</v>
      </c>
      <c r="BK45" s="74">
        <v>420.2172011032339</v>
      </c>
      <c r="BL45" s="74">
        <v>26.36990533238917</v>
      </c>
      <c r="BM45" s="74">
        <v>259.9562280509078</v>
      </c>
      <c r="BN45" s="74">
        <v>1697.881646562864</v>
      </c>
      <c r="BO45" s="74">
        <v>2640.393101668903</v>
      </c>
      <c r="BP45" s="74">
        <v>1467.357635431333</v>
      </c>
      <c r="BQ45" s="74">
        <v>5.273981066477835</v>
      </c>
      <c r="BR45" s="74">
        <v>598.0014015699867</v>
      </c>
      <c r="BS45" s="74">
        <v>52.73981066477834</v>
      </c>
      <c r="BT45" s="74">
        <v>2905.7934392077873</v>
      </c>
      <c r="BU45" s="74">
        <v>98.6744844695853</v>
      </c>
      <c r="BV45" s="74">
        <v>26165.75122659003</v>
      </c>
      <c r="BW45" s="74">
        <v>195.64768472417774</v>
      </c>
      <c r="BX45" s="74">
        <v>2597.8609962940814</v>
      </c>
      <c r="BY45" s="74">
        <v>1036.9327290381418</v>
      </c>
      <c r="BZ45" s="74">
        <v>1258.950319094709</v>
      </c>
      <c r="CA45" s="74">
        <v>0</v>
      </c>
      <c r="CB45" s="74">
        <v>85.91485285713891</v>
      </c>
      <c r="CC45" s="74">
        <v>2288.652590219131</v>
      </c>
      <c r="CD45" s="74">
        <v>280.7118954738202</v>
      </c>
      <c r="CE45" s="74">
        <v>144.60915827439223</v>
      </c>
      <c r="CF45" s="74">
        <v>245.8355690664668</v>
      </c>
      <c r="CG45" s="74">
        <v>481.4634328429765</v>
      </c>
      <c r="CH45" s="31">
        <v>637.9815806223187</v>
      </c>
      <c r="CI45" s="128">
        <v>3798.1170099715373</v>
      </c>
    </row>
    <row r="46" spans="1:87" ht="12">
      <c r="A46" s="32" t="s">
        <v>56</v>
      </c>
      <c r="B46" s="28" t="s">
        <v>177</v>
      </c>
      <c r="C46" s="31" t="s">
        <v>106</v>
      </c>
      <c r="D46" s="28" t="s">
        <v>107</v>
      </c>
      <c r="E46" s="145">
        <v>670493</v>
      </c>
      <c r="F46" s="67">
        <v>1507344.8429735135</v>
      </c>
      <c r="G46" s="74">
        <v>249293.63006997795</v>
      </c>
      <c r="H46" s="74">
        <v>64475.98563942821</v>
      </c>
      <c r="I46" s="74">
        <v>42832.46530759525</v>
      </c>
      <c r="J46" s="74">
        <v>284195.5982872053</v>
      </c>
      <c r="K46" s="74">
        <v>60057.1855565431</v>
      </c>
      <c r="L46" s="74">
        <v>18746.114346067243</v>
      </c>
      <c r="M46" s="74">
        <v>20345.31863927079</v>
      </c>
      <c r="N46" s="74">
        <v>265293.86354896973</v>
      </c>
      <c r="O46" s="74">
        <v>20851.084913817882</v>
      </c>
      <c r="P46" s="74">
        <v>57299.018869033265</v>
      </c>
      <c r="Q46" s="74">
        <v>346.0506089006405</v>
      </c>
      <c r="R46" s="74">
        <v>16166.092054855366</v>
      </c>
      <c r="S46" s="74">
        <v>5827.574159356348</v>
      </c>
      <c r="T46" s="74">
        <v>31377.985389310143</v>
      </c>
      <c r="U46" s="74">
        <v>1904.3021673230512</v>
      </c>
      <c r="V46" s="74">
        <v>9271.699154450296</v>
      </c>
      <c r="W46" s="74">
        <v>12056.485119567877</v>
      </c>
      <c r="X46" s="74">
        <v>10500.281197884524</v>
      </c>
      <c r="Y46" s="74">
        <v>9722.179237042847</v>
      </c>
      <c r="Z46" s="74">
        <v>54784.52095347122</v>
      </c>
      <c r="AA46" s="74">
        <v>99484.4309670865</v>
      </c>
      <c r="AB46" s="74">
        <v>3810.6519713851594</v>
      </c>
      <c r="AC46" s="74">
        <v>4203.798225284112</v>
      </c>
      <c r="AD46" s="74">
        <v>6204.339319342845</v>
      </c>
      <c r="AE46" s="118">
        <f t="shared" si="1"/>
        <v>1349050.6557031695</v>
      </c>
      <c r="AF46" s="97">
        <v>3513.744644221888</v>
      </c>
      <c r="AG46" s="75">
        <v>733.0539525824219</v>
      </c>
      <c r="AH46" s="74">
        <v>2401.8778949139128</v>
      </c>
      <c r="AI46" s="74">
        <v>2946.549267503087</v>
      </c>
      <c r="AJ46" s="74">
        <v>210.90658412287556</v>
      </c>
      <c r="AK46" s="74">
        <v>3689.8414037807934</v>
      </c>
      <c r="AL46" s="74">
        <v>6830.9161614943</v>
      </c>
      <c r="AM46" s="74">
        <v>0</v>
      </c>
      <c r="AN46" s="74">
        <v>0</v>
      </c>
      <c r="AO46" s="74">
        <v>0</v>
      </c>
      <c r="AP46" s="74">
        <v>391.0986171598954</v>
      </c>
      <c r="AQ46" s="74">
        <v>520.0997317204892</v>
      </c>
      <c r="AR46" s="74">
        <v>5954.4457317083225</v>
      </c>
      <c r="AS46" s="74">
        <v>2165.2529933484807</v>
      </c>
      <c r="AT46" s="74">
        <v>5413.132483371203</v>
      </c>
      <c r="AU46" s="74">
        <v>4082.987657679746</v>
      </c>
      <c r="AV46" s="74">
        <v>1027.9136430066362</v>
      </c>
      <c r="AW46" s="74">
        <v>919.3888958366128</v>
      </c>
      <c r="AX46" s="74">
        <v>9412.986089445232</v>
      </c>
      <c r="AY46" s="74">
        <v>5260.3787826375465</v>
      </c>
      <c r="AZ46" s="74">
        <v>614.2910217171133</v>
      </c>
      <c r="BA46" s="74">
        <v>2590.2604749071606</v>
      </c>
      <c r="BB46" s="74">
        <v>1060.6758308315489</v>
      </c>
      <c r="BC46" s="74">
        <v>108.52474717002335</v>
      </c>
      <c r="BD46" s="74">
        <v>3581.3166566107707</v>
      </c>
      <c r="BE46" s="74">
        <v>2379.3538907842853</v>
      </c>
      <c r="BF46" s="74">
        <v>2021.0174614493026</v>
      </c>
      <c r="BG46" s="74">
        <v>0</v>
      </c>
      <c r="BH46" s="74">
        <v>561.0524665016302</v>
      </c>
      <c r="BI46" s="74">
        <v>1459.9649949476725</v>
      </c>
      <c r="BJ46" s="74">
        <v>362.4317028130968</v>
      </c>
      <c r="BK46" s="74">
        <v>1011.5325490941799</v>
      </c>
      <c r="BL46" s="74">
        <v>63.47673891076837</v>
      </c>
      <c r="BM46" s="74">
        <v>625.7577874558335</v>
      </c>
      <c r="BN46" s="74">
        <v>4087.0829311578605</v>
      </c>
      <c r="BO46" s="74">
        <v>6355.864438033066</v>
      </c>
      <c r="BP46" s="74">
        <v>3532.1733748734014</v>
      </c>
      <c r="BQ46" s="74">
        <v>12.695347782153675</v>
      </c>
      <c r="BR46" s="74">
        <v>1439.488627557102</v>
      </c>
      <c r="BS46" s="74">
        <v>126.95347782153674</v>
      </c>
      <c r="BT46" s="74">
        <v>6994.727100618862</v>
      </c>
      <c r="BU46" s="74">
        <v>237.52586173061715</v>
      </c>
      <c r="BV46" s="74">
        <v>62985.30609339468</v>
      </c>
      <c r="BW46" s="74">
        <v>470.9564499831202</v>
      </c>
      <c r="BX46" s="74">
        <v>6253.482601080213</v>
      </c>
      <c r="BY46" s="74">
        <v>2496.069184910537</v>
      </c>
      <c r="BZ46" s="74">
        <v>3030.5023738044256</v>
      </c>
      <c r="CA46" s="74">
        <v>0</v>
      </c>
      <c r="CB46" s="74">
        <v>206.81131064476145</v>
      </c>
      <c r="CC46" s="74">
        <v>5509.166646432977</v>
      </c>
      <c r="CD46" s="74">
        <v>675.7201238888246</v>
      </c>
      <c r="CE46" s="74">
        <v>348.09824563969755</v>
      </c>
      <c r="CF46" s="74">
        <v>591.7670175874858</v>
      </c>
      <c r="CG46" s="74">
        <v>1158.962394306287</v>
      </c>
      <c r="CH46" s="31">
        <v>1535.7275542927832</v>
      </c>
      <c r="CI46" s="128">
        <v>9142.698039889703</v>
      </c>
    </row>
    <row r="47" spans="1:87" ht="12">
      <c r="A47" s="32" t="s">
        <v>57</v>
      </c>
      <c r="B47" s="28" t="s">
        <v>178</v>
      </c>
      <c r="C47" s="31" t="s">
        <v>106</v>
      </c>
      <c r="D47" s="28" t="s">
        <v>107</v>
      </c>
      <c r="E47" s="145">
        <v>42321</v>
      </c>
      <c r="F47" s="67">
        <v>226534.66855310943</v>
      </c>
      <c r="G47" s="74">
        <v>38033.567524004866</v>
      </c>
      <c r="H47" s="74">
        <v>9836.80069484969</v>
      </c>
      <c r="I47" s="74">
        <v>6534.749648592028</v>
      </c>
      <c r="J47" s="74">
        <v>43358.39818469189</v>
      </c>
      <c r="K47" s="74">
        <v>9162.644956171918</v>
      </c>
      <c r="L47" s="74">
        <v>2860.0073158456844</v>
      </c>
      <c r="M47" s="74">
        <v>3103.990463161411</v>
      </c>
      <c r="N47" s="74">
        <v>40474.648590746336</v>
      </c>
      <c r="O47" s="74">
        <v>3181.1528669859754</v>
      </c>
      <c r="P47" s="74">
        <v>8741.8443166914</v>
      </c>
      <c r="Q47" s="74">
        <v>52.79532893259647</v>
      </c>
      <c r="R47" s="74">
        <v>2466.3853368215923</v>
      </c>
      <c r="S47" s="74">
        <v>889.0858351607665</v>
      </c>
      <c r="T47" s="74">
        <v>4787.193021083481</v>
      </c>
      <c r="U47" s="74">
        <v>290.530508327306</v>
      </c>
      <c r="V47" s="74">
        <v>1414.5399373183243</v>
      </c>
      <c r="W47" s="74">
        <v>1839.4017559475028</v>
      </c>
      <c r="X47" s="74">
        <v>1601.9789749488443</v>
      </c>
      <c r="Y47" s="74">
        <v>1483.267584449515</v>
      </c>
      <c r="Z47" s="74">
        <v>8358.219086340938</v>
      </c>
      <c r="AA47" s="74">
        <v>15177.876072131357</v>
      </c>
      <c r="AB47" s="74">
        <v>581.3734150506629</v>
      </c>
      <c r="AC47" s="74">
        <v>641.3539070924293</v>
      </c>
      <c r="AD47" s="74">
        <v>946.567140034126</v>
      </c>
      <c r="AE47" s="118">
        <f t="shared" si="1"/>
        <v>205818.3724653806</v>
      </c>
      <c r="AF47" s="97">
        <v>536.0756476232872</v>
      </c>
      <c r="AG47" s="75">
        <v>111.83862578621027</v>
      </c>
      <c r="AH47" s="74">
        <v>366.4433185676666</v>
      </c>
      <c r="AI47" s="74">
        <v>449.54129191719716</v>
      </c>
      <c r="AJ47" s="74">
        <v>32.177034793239265</v>
      </c>
      <c r="AK47" s="74">
        <v>562.9419096836617</v>
      </c>
      <c r="AL47" s="74">
        <v>1042.1610492256912</v>
      </c>
      <c r="AM47" s="74">
        <v>0</v>
      </c>
      <c r="AN47" s="74">
        <v>0</v>
      </c>
      <c r="AO47" s="74">
        <v>0</v>
      </c>
      <c r="AP47" s="74">
        <v>59.66809364571553</v>
      </c>
      <c r="AQ47" s="74">
        <v>79.34919259692013</v>
      </c>
      <c r="AR47" s="74">
        <v>908.4420397800782</v>
      </c>
      <c r="AS47" s="74">
        <v>330.34255992002846</v>
      </c>
      <c r="AT47" s="74">
        <v>825.8563998000712</v>
      </c>
      <c r="AU47" s="74">
        <v>622.9224017254281</v>
      </c>
      <c r="AV47" s="74">
        <v>156.82399481753507</v>
      </c>
      <c r="AW47" s="74">
        <v>140.26687982683913</v>
      </c>
      <c r="AX47" s="74">
        <v>1436.095426645834</v>
      </c>
      <c r="AY47" s="74">
        <v>802.5514794546765</v>
      </c>
      <c r="AZ47" s="74">
        <v>93.71951881526</v>
      </c>
      <c r="BA47" s="74">
        <v>395.1839710043463</v>
      </c>
      <c r="BB47" s="74">
        <v>161.82236915434893</v>
      </c>
      <c r="BC47" s="74">
        <v>16.557114990695933</v>
      </c>
      <c r="BD47" s="74">
        <v>546.3847946929659</v>
      </c>
      <c r="BE47" s="74">
        <v>363.0069362111071</v>
      </c>
      <c r="BF47" s="74">
        <v>308.3372169022054</v>
      </c>
      <c r="BG47" s="74">
        <v>0</v>
      </c>
      <c r="BH47" s="74">
        <v>85.59716051793747</v>
      </c>
      <c r="BI47" s="74">
        <v>222.74005638426792</v>
      </c>
      <c r="BJ47" s="74">
        <v>55.2945161010034</v>
      </c>
      <c r="BK47" s="74">
        <v>154.32480764912813</v>
      </c>
      <c r="BL47" s="74">
        <v>9.684350277576867</v>
      </c>
      <c r="BM47" s="74">
        <v>95.46894983314498</v>
      </c>
      <c r="BN47" s="74">
        <v>623.5471985175299</v>
      </c>
      <c r="BO47" s="74">
        <v>969.6846213418902</v>
      </c>
      <c r="BP47" s="74">
        <v>538.887233187745</v>
      </c>
      <c r="BQ47" s="74">
        <v>1.9368700555153733</v>
      </c>
      <c r="BR47" s="74">
        <v>219.61607242375928</v>
      </c>
      <c r="BS47" s="74">
        <v>19.368700555153733</v>
      </c>
      <c r="BT47" s="74">
        <v>1067.1529209097605</v>
      </c>
      <c r="BU47" s="74">
        <v>36.23821394190053</v>
      </c>
      <c r="BV47" s="74">
        <v>9609.374662524659</v>
      </c>
      <c r="BW47" s="74">
        <v>71.85163109169933</v>
      </c>
      <c r="BX47" s="74">
        <v>954.0647015393467</v>
      </c>
      <c r="BY47" s="74">
        <v>380.8136447860065</v>
      </c>
      <c r="BZ47" s="74">
        <v>462.3496261552827</v>
      </c>
      <c r="CA47" s="74">
        <v>0</v>
      </c>
      <c r="CB47" s="74">
        <v>31.552238001137532</v>
      </c>
      <c r="CC47" s="74">
        <v>840.5078845748567</v>
      </c>
      <c r="CD47" s="74">
        <v>103.091470696786</v>
      </c>
      <c r="CE47" s="74">
        <v>53.107727328647336</v>
      </c>
      <c r="CF47" s="74">
        <v>90.28313645870047</v>
      </c>
      <c r="CG47" s="74">
        <v>176.81749216479054</v>
      </c>
      <c r="CH47" s="31">
        <v>234.29879703815</v>
      </c>
      <c r="CI47" s="128">
        <v>1394.8588383671197</v>
      </c>
    </row>
    <row r="48" spans="1:87" ht="12">
      <c r="A48" s="32" t="s">
        <v>58</v>
      </c>
      <c r="B48" s="28" t="s">
        <v>179</v>
      </c>
      <c r="C48" s="31" t="s">
        <v>106</v>
      </c>
      <c r="D48" s="28" t="s">
        <v>107</v>
      </c>
      <c r="E48" s="145">
        <v>3391455</v>
      </c>
      <c r="F48" s="67">
        <v>3606376.8176395963</v>
      </c>
      <c r="G48" s="74">
        <v>585622.034277778</v>
      </c>
      <c r="H48" s="74">
        <v>151462.18482047747</v>
      </c>
      <c r="I48" s="74">
        <v>100618.83835349174</v>
      </c>
      <c r="J48" s="74">
        <v>667611.1393420894</v>
      </c>
      <c r="K48" s="74">
        <v>141081.86867329155</v>
      </c>
      <c r="L48" s="74">
        <v>44036.97605536939</v>
      </c>
      <c r="M48" s="74">
        <v>47793.70771012018</v>
      </c>
      <c r="N48" s="74">
        <v>623208.5914483577</v>
      </c>
      <c r="O48" s="74">
        <v>48981.81618479809</v>
      </c>
      <c r="P48" s="74">
        <v>134602.5888538942</v>
      </c>
      <c r="Q48" s="74">
        <v>812.9163247796207</v>
      </c>
      <c r="R48" s="74">
        <v>37976.179787781686</v>
      </c>
      <c r="S48" s="74">
        <v>13689.703315519528</v>
      </c>
      <c r="T48" s="74">
        <v>73710.8269877095</v>
      </c>
      <c r="U48" s="74">
        <v>4473.444864171877</v>
      </c>
      <c r="V48" s="74">
        <v>21780.38531717232</v>
      </c>
      <c r="W48" s="74">
        <v>28322.1971615527</v>
      </c>
      <c r="X48" s="74">
        <v>24666.478777928372</v>
      </c>
      <c r="Y48" s="74">
        <v>22838.61958611621</v>
      </c>
      <c r="Z48" s="74">
        <v>128695.71757088018</v>
      </c>
      <c r="AA48" s="74">
        <v>233701.41798472113</v>
      </c>
      <c r="AB48" s="74">
        <v>8951.69988411168</v>
      </c>
      <c r="AC48" s="74">
        <v>9875.249791553617</v>
      </c>
      <c r="AD48" s="74">
        <v>14574.77197681805</v>
      </c>
      <c r="AE48" s="118">
        <f t="shared" si="1"/>
        <v>3169089.3550504837</v>
      </c>
      <c r="AF48" s="97">
        <v>8254.227297762302</v>
      </c>
      <c r="AG48" s="75">
        <v>1722.0357649177763</v>
      </c>
      <c r="AH48" s="74">
        <v>5642.312715778077</v>
      </c>
      <c r="AI48" s="74">
        <v>6921.814150046593</v>
      </c>
      <c r="AJ48" s="74">
        <v>495.4460440964552</v>
      </c>
      <c r="AK48" s="74">
        <v>8667.900693804002</v>
      </c>
      <c r="AL48" s="74">
        <v>16046.679641803636</v>
      </c>
      <c r="AM48" s="74">
        <v>0</v>
      </c>
      <c r="AN48" s="74">
        <v>0</v>
      </c>
      <c r="AO48" s="74">
        <v>0</v>
      </c>
      <c r="AP48" s="74">
        <v>918.7397516740091</v>
      </c>
      <c r="AQ48" s="74">
        <v>1221.7795650533944</v>
      </c>
      <c r="AR48" s="74">
        <v>13987.74056690027</v>
      </c>
      <c r="AS48" s="74">
        <v>5086.451115236462</v>
      </c>
      <c r="AT48" s="74">
        <v>12716.127788091157</v>
      </c>
      <c r="AU48" s="74">
        <v>9591.450601245939</v>
      </c>
      <c r="AV48" s="74">
        <v>2414.698195499228</v>
      </c>
      <c r="AW48" s="74">
        <v>2159.7599397991103</v>
      </c>
      <c r="AX48" s="74">
        <v>22112.286065159267</v>
      </c>
      <c r="AY48" s="74">
        <v>12357.29016780382</v>
      </c>
      <c r="AZ48" s="74">
        <v>1443.046730378025</v>
      </c>
      <c r="BA48" s="74">
        <v>6084.847046427338</v>
      </c>
      <c r="BB48" s="74">
        <v>2491.6606877860563</v>
      </c>
      <c r="BC48" s="74">
        <v>254.93825570011774</v>
      </c>
      <c r="BD48" s="74">
        <v>8412.962438103885</v>
      </c>
      <c r="BE48" s="74">
        <v>5589.401002330883</v>
      </c>
      <c r="BF48" s="74">
        <v>4747.6237429437015</v>
      </c>
      <c r="BG48" s="74">
        <v>0</v>
      </c>
      <c r="BH48" s="74">
        <v>1317.9826804119293</v>
      </c>
      <c r="BI48" s="74">
        <v>3429.641062531772</v>
      </c>
      <c r="BJ48" s="74">
        <v>851.3975709230347</v>
      </c>
      <c r="BK48" s="74">
        <v>2376.2169493558144</v>
      </c>
      <c r="BL48" s="74">
        <v>149.11482880572922</v>
      </c>
      <c r="BM48" s="74">
        <v>1469.9836026784164</v>
      </c>
      <c r="BN48" s="74">
        <v>9601.070912781792</v>
      </c>
      <c r="BO48" s="74">
        <v>14930.723503644631</v>
      </c>
      <c r="BP48" s="74">
        <v>8297.518699673643</v>
      </c>
      <c r="BQ48" s="74">
        <v>29.82296576114585</v>
      </c>
      <c r="BR48" s="74">
        <v>3381.5395048525047</v>
      </c>
      <c r="BS48" s="74">
        <v>298.22965761145844</v>
      </c>
      <c r="BT48" s="74">
        <v>16431.492103237775</v>
      </c>
      <c r="BU48" s="74">
        <v>557.9780690795029</v>
      </c>
      <c r="BV48" s="74">
        <v>147960.39142142682</v>
      </c>
      <c r="BW48" s="74">
        <v>1106.3358266231523</v>
      </c>
      <c r="BX48" s="74">
        <v>14690.21571524829</v>
      </c>
      <c r="BY48" s="74">
        <v>5863.579881102707</v>
      </c>
      <c r="BZ48" s="74">
        <v>7119.03053653159</v>
      </c>
      <c r="CA48" s="74">
        <v>0</v>
      </c>
      <c r="CB48" s="74">
        <v>485.82573256060164</v>
      </c>
      <c r="CC48" s="74">
        <v>12941.72409360692</v>
      </c>
      <c r="CD48" s="74">
        <v>1587.3514034158272</v>
      </c>
      <c r="CE48" s="74">
        <v>817.7264805475475</v>
      </c>
      <c r="CF48" s="74">
        <v>1390.1350169308307</v>
      </c>
      <c r="CG48" s="74">
        <v>2722.54816464654</v>
      </c>
      <c r="CH48" s="31">
        <v>3607.6168259450624</v>
      </c>
      <c r="CI48" s="128">
        <v>21477.345503792934</v>
      </c>
    </row>
    <row r="49" spans="1:87" ht="12">
      <c r="A49" s="32" t="s">
        <v>59</v>
      </c>
      <c r="B49" s="28" t="s">
        <v>180</v>
      </c>
      <c r="C49" s="31" t="s">
        <v>109</v>
      </c>
      <c r="D49" s="28" t="s">
        <v>110</v>
      </c>
      <c r="E49" s="145">
        <v>108080</v>
      </c>
      <c r="F49" s="67">
        <v>116809.3951557005</v>
      </c>
      <c r="G49" s="74">
        <v>20143.2012666577</v>
      </c>
      <c r="H49" s="74">
        <v>3553.7428811386944</v>
      </c>
      <c r="I49" s="74">
        <v>2891.3115902145732</v>
      </c>
      <c r="J49" s="74">
        <v>12721.718620483087</v>
      </c>
      <c r="K49" s="74">
        <v>5591.1872153508575</v>
      </c>
      <c r="L49" s="74">
        <v>1652.7392279194032</v>
      </c>
      <c r="M49" s="74">
        <v>1210.027191031786</v>
      </c>
      <c r="N49" s="74">
        <v>18488.497921449532</v>
      </c>
      <c r="O49" s="74">
        <v>1770.1934417875466</v>
      </c>
      <c r="P49" s="74">
        <v>4844.9535867727645</v>
      </c>
      <c r="Q49" s="74">
        <v>72.01763392138106</v>
      </c>
      <c r="R49" s="74">
        <v>868.7945473970242</v>
      </c>
      <c r="S49" s="74">
        <v>381.30063632556664</v>
      </c>
      <c r="T49" s="74">
        <v>1722.0070976365132</v>
      </c>
      <c r="U49" s="74">
        <v>90.21845413060282</v>
      </c>
      <c r="V49" s="74">
        <v>726.5924556904428</v>
      </c>
      <c r="W49" s="74">
        <v>825.6363435052294</v>
      </c>
      <c r="X49" s="74">
        <v>851.6412564084773</v>
      </c>
      <c r="Y49" s="74">
        <v>410.23863104670335</v>
      </c>
      <c r="Z49" s="74">
        <v>4537.241878199591</v>
      </c>
      <c r="AA49" s="74">
        <v>3017.5388613058662</v>
      </c>
      <c r="AB49" s="74">
        <v>566.9751906901454</v>
      </c>
      <c r="AC49" s="74">
        <v>222.59995939335965</v>
      </c>
      <c r="AD49" s="74">
        <v>311.63994315070346</v>
      </c>
      <c r="AE49" s="118">
        <f t="shared" si="1"/>
        <v>87472.01583160754</v>
      </c>
      <c r="AF49" s="97">
        <v>255.33524753944192</v>
      </c>
      <c r="AG49" s="75">
        <v>78.56469155059752</v>
      </c>
      <c r="AH49" s="74">
        <v>217.3623132899865</v>
      </c>
      <c r="AI49" s="74">
        <v>416.00004176041386</v>
      </c>
      <c r="AJ49" s="74">
        <v>19.64117288764938</v>
      </c>
      <c r="AK49" s="74">
        <v>0</v>
      </c>
      <c r="AL49" s="74">
        <v>244.20524956977397</v>
      </c>
      <c r="AM49" s="74">
        <v>0</v>
      </c>
      <c r="AN49" s="74">
        <v>0</v>
      </c>
      <c r="AO49" s="74">
        <v>0</v>
      </c>
      <c r="AP49" s="74">
        <v>52.37646103373168</v>
      </c>
      <c r="AQ49" s="74">
        <v>107.10986281398128</v>
      </c>
      <c r="AR49" s="74">
        <v>1143.006271493023</v>
      </c>
      <c r="AS49" s="74">
        <v>415.6386441792812</v>
      </c>
      <c r="AT49" s="74">
        <v>1039.0966104482027</v>
      </c>
      <c r="AU49" s="74">
        <v>189.86467124727733</v>
      </c>
      <c r="AV49" s="74">
        <v>75.2911627359893</v>
      </c>
      <c r="AW49" s="74">
        <v>65.47057629216461</v>
      </c>
      <c r="AX49" s="74">
        <v>1456.0656167377408</v>
      </c>
      <c r="AY49" s="74">
        <v>609.5310652800524</v>
      </c>
      <c r="AZ49" s="74">
        <v>82.75480843329606</v>
      </c>
      <c r="BA49" s="74">
        <v>294.6175933147407</v>
      </c>
      <c r="BB49" s="74">
        <v>107.37174511914994</v>
      </c>
      <c r="BC49" s="74">
        <v>13.09411525843292</v>
      </c>
      <c r="BD49" s="74">
        <v>379.72934249455466</v>
      </c>
      <c r="BE49" s="74">
        <v>0</v>
      </c>
      <c r="BF49" s="74">
        <v>202.95878650571026</v>
      </c>
      <c r="BG49" s="74">
        <v>0</v>
      </c>
      <c r="BH49" s="74">
        <v>0</v>
      </c>
      <c r="BI49" s="74">
        <v>85.37363148498264</v>
      </c>
      <c r="BJ49" s="74">
        <v>0</v>
      </c>
      <c r="BK49" s="74">
        <v>0</v>
      </c>
      <c r="BL49" s="74">
        <v>7.856469155059752</v>
      </c>
      <c r="BM49" s="74">
        <v>0</v>
      </c>
      <c r="BN49" s="74">
        <v>91.65880680903044</v>
      </c>
      <c r="BO49" s="74">
        <v>392.8234577529876</v>
      </c>
      <c r="BP49" s="74">
        <v>304.43817975856535</v>
      </c>
      <c r="BQ49" s="74">
        <v>0</v>
      </c>
      <c r="BR49" s="74">
        <v>1453.4467936860542</v>
      </c>
      <c r="BS49" s="74">
        <v>13.09411525843292</v>
      </c>
      <c r="BT49" s="74">
        <v>65.47057629216461</v>
      </c>
      <c r="BU49" s="74">
        <v>26.18823051686584</v>
      </c>
      <c r="BV49" s="74">
        <v>15550.309398609768</v>
      </c>
      <c r="BW49" s="74">
        <v>0</v>
      </c>
      <c r="BX49" s="74">
        <v>269.7387743237182</v>
      </c>
      <c r="BY49" s="74">
        <v>352.8864062147672</v>
      </c>
      <c r="BZ49" s="74">
        <v>288.07053568552425</v>
      </c>
      <c r="CA49" s="74">
        <v>0</v>
      </c>
      <c r="CB49" s="74">
        <v>27.235759737540477</v>
      </c>
      <c r="CC49" s="74">
        <v>471.3881493035851</v>
      </c>
      <c r="CD49" s="74">
        <v>117.84703732589628</v>
      </c>
      <c r="CE49" s="74">
        <v>2062.846917813522</v>
      </c>
      <c r="CF49" s="74">
        <v>483.56567649392775</v>
      </c>
      <c r="CG49" s="74">
        <v>0</v>
      </c>
      <c r="CH49" s="31">
        <v>0</v>
      </c>
      <c r="CI49" s="128">
        <v>0</v>
      </c>
    </row>
    <row r="50" spans="1:87" ht="12">
      <c r="A50" s="32" t="s">
        <v>60</v>
      </c>
      <c r="B50" s="28" t="s">
        <v>181</v>
      </c>
      <c r="C50" s="31" t="s">
        <v>117</v>
      </c>
      <c r="D50" s="28" t="s">
        <v>118</v>
      </c>
      <c r="E50" s="145">
        <v>51815774</v>
      </c>
      <c r="F50" s="67">
        <v>55359823.95168676</v>
      </c>
      <c r="G50" s="74">
        <v>7293407.6755297715</v>
      </c>
      <c r="H50" s="74">
        <v>690427.262281001</v>
      </c>
      <c r="I50" s="74">
        <v>833537.7358819682</v>
      </c>
      <c r="J50" s="74">
        <v>9887660.365703162</v>
      </c>
      <c r="K50" s="74">
        <v>5128790.492158966</v>
      </c>
      <c r="L50" s="74">
        <v>494044.72261051036</v>
      </c>
      <c r="M50" s="74">
        <v>487003.23118034325</v>
      </c>
      <c r="N50" s="74">
        <v>10633735.365926212</v>
      </c>
      <c r="O50" s="74">
        <v>1243417.1553926268</v>
      </c>
      <c r="P50" s="74">
        <v>1568694.1481788892</v>
      </c>
      <c r="Q50" s="74">
        <v>179733.8311878283</v>
      </c>
      <c r="R50" s="74">
        <v>750.7123117182211</v>
      </c>
      <c r="S50" s="74">
        <v>100785.50352004373</v>
      </c>
      <c r="T50" s="74">
        <v>1576305.8008584625</v>
      </c>
      <c r="U50" s="74">
        <v>169033.80507397113</v>
      </c>
      <c r="V50" s="74">
        <v>170848.818384581</v>
      </c>
      <c r="W50" s="74">
        <v>127858.6601793502</v>
      </c>
      <c r="X50" s="74">
        <v>125796.57699399762</v>
      </c>
      <c r="Y50" s="74">
        <v>85932.80297301106</v>
      </c>
      <c r="Z50" s="74">
        <v>7094991.560736399</v>
      </c>
      <c r="AA50" s="74">
        <v>881526.3077069937</v>
      </c>
      <c r="AB50" s="74">
        <v>374709.9731097835</v>
      </c>
      <c r="AC50" s="74">
        <v>123610.95887127367</v>
      </c>
      <c r="AD50" s="74">
        <v>252714.4711118275</v>
      </c>
      <c r="AE50" s="118">
        <f t="shared" si="1"/>
        <v>49525317.93786267</v>
      </c>
      <c r="AF50" s="97">
        <v>61453.879998503</v>
      </c>
      <c r="AG50" s="75">
        <v>15612.91554624098</v>
      </c>
      <c r="AH50" s="74">
        <v>12058.910424942058</v>
      </c>
      <c r="AI50" s="74">
        <v>63525.46587134568</v>
      </c>
      <c r="AJ50" s="74">
        <v>0</v>
      </c>
      <c r="AK50" s="74">
        <v>0</v>
      </c>
      <c r="AL50" s="74">
        <v>32603.720778547053</v>
      </c>
      <c r="AM50" s="74">
        <v>0</v>
      </c>
      <c r="AN50" s="74">
        <v>0</v>
      </c>
      <c r="AO50" s="74">
        <v>0</v>
      </c>
      <c r="AP50" s="74">
        <v>6632.875868092638</v>
      </c>
      <c r="AQ50" s="74">
        <v>0</v>
      </c>
      <c r="AR50" s="74">
        <v>238962.94199114814</v>
      </c>
      <c r="AS50" s="74">
        <v>86895.6152695084</v>
      </c>
      <c r="AT50" s="74">
        <v>217239.03817377106</v>
      </c>
      <c r="AU50" s="74">
        <v>35635.07808789025</v>
      </c>
      <c r="AV50" s="74">
        <v>14254.031235156099</v>
      </c>
      <c r="AW50" s="74">
        <v>29790.925281476248</v>
      </c>
      <c r="AX50" s="74">
        <v>200402.17647880464</v>
      </c>
      <c r="AY50" s="74">
        <v>158381.29239756448</v>
      </c>
      <c r="AZ50" s="74">
        <v>15707.942421142021</v>
      </c>
      <c r="BA50" s="74">
        <v>0</v>
      </c>
      <c r="BB50" s="74">
        <v>22882.47147617059</v>
      </c>
      <c r="BC50" s="74">
        <v>0</v>
      </c>
      <c r="BD50" s="74">
        <v>75622.38704624816</v>
      </c>
      <c r="BE50" s="74">
        <v>0</v>
      </c>
      <c r="BF50" s="74">
        <v>96870.39627412084</v>
      </c>
      <c r="BG50" s="74">
        <v>0</v>
      </c>
      <c r="BH50" s="74">
        <v>0</v>
      </c>
      <c r="BI50" s="74">
        <v>39075.05095930792</v>
      </c>
      <c r="BJ50" s="74">
        <v>0</v>
      </c>
      <c r="BK50" s="74">
        <v>0</v>
      </c>
      <c r="BL50" s="74">
        <v>0</v>
      </c>
      <c r="BM50" s="74">
        <v>0</v>
      </c>
      <c r="BN50" s="74">
        <v>17950.57666880658</v>
      </c>
      <c r="BO50" s="74">
        <v>90494.09296826101</v>
      </c>
      <c r="BP50" s="74">
        <v>202084.15216455306</v>
      </c>
      <c r="BQ50" s="74">
        <v>555308.5488592113</v>
      </c>
      <c r="BR50" s="74">
        <v>778935.2935638303</v>
      </c>
      <c r="BS50" s="74">
        <v>181786.41168569078</v>
      </c>
      <c r="BT50" s="74">
        <v>93629.97983999536</v>
      </c>
      <c r="BU50" s="74">
        <v>3886.5991834525626</v>
      </c>
      <c r="BV50" s="74">
        <v>2151940.598259006</v>
      </c>
      <c r="BW50" s="74">
        <v>0</v>
      </c>
      <c r="BX50" s="74">
        <v>65834.61893144097</v>
      </c>
      <c r="BY50" s="74">
        <v>98314.80477261666</v>
      </c>
      <c r="BZ50" s="74">
        <v>117092.1152530623</v>
      </c>
      <c r="CA50" s="74">
        <v>0</v>
      </c>
      <c r="CB50" s="74">
        <v>0</v>
      </c>
      <c r="CC50" s="74">
        <v>108577.70726192904</v>
      </c>
      <c r="CD50" s="74">
        <v>18644.27285558418</v>
      </c>
      <c r="CE50" s="74">
        <v>0</v>
      </c>
      <c r="CF50" s="74">
        <v>0</v>
      </c>
      <c r="CG50" s="74">
        <v>0</v>
      </c>
      <c r="CH50" s="31">
        <v>0</v>
      </c>
      <c r="CI50" s="128">
        <v>0</v>
      </c>
    </row>
    <row r="51" spans="1:87" ht="12">
      <c r="A51" s="32">
        <v>8260</v>
      </c>
      <c r="B51" s="28" t="s">
        <v>182</v>
      </c>
      <c r="C51" s="31" t="s">
        <v>183</v>
      </c>
      <c r="D51" s="28" t="s">
        <v>184</v>
      </c>
      <c r="E51" s="148">
        <v>229737</v>
      </c>
      <c r="F51" s="68">
        <v>237303.29871316897</v>
      </c>
      <c r="G51" s="104">
        <v>0</v>
      </c>
      <c r="H51" s="104">
        <v>0</v>
      </c>
      <c r="I51" s="104">
        <v>0</v>
      </c>
      <c r="J51" s="104">
        <v>0</v>
      </c>
      <c r="K51" s="104">
        <v>0</v>
      </c>
      <c r="L51" s="104">
        <v>0</v>
      </c>
      <c r="M51" s="104">
        <v>0</v>
      </c>
      <c r="N51" s="104">
        <v>0</v>
      </c>
      <c r="O51" s="104">
        <v>0</v>
      </c>
      <c r="P51" s="104">
        <v>0</v>
      </c>
      <c r="Q51" s="104">
        <v>0</v>
      </c>
      <c r="R51" s="104">
        <v>0</v>
      </c>
      <c r="S51" s="104">
        <v>0</v>
      </c>
      <c r="T51" s="104">
        <v>0</v>
      </c>
      <c r="U51" s="104">
        <v>0</v>
      </c>
      <c r="V51" s="104">
        <v>0</v>
      </c>
      <c r="W51" s="104">
        <v>0</v>
      </c>
      <c r="X51" s="104">
        <v>0</v>
      </c>
      <c r="Y51" s="104">
        <v>0</v>
      </c>
      <c r="Z51" s="104">
        <v>0</v>
      </c>
      <c r="AA51" s="104">
        <v>0</v>
      </c>
      <c r="AB51" s="104">
        <v>0</v>
      </c>
      <c r="AC51" s="104">
        <v>0</v>
      </c>
      <c r="AD51" s="104">
        <v>0</v>
      </c>
      <c r="AE51" s="151">
        <f t="shared" si="1"/>
        <v>0</v>
      </c>
      <c r="AF51" s="98">
        <v>0</v>
      </c>
      <c r="AG51" s="152">
        <v>0</v>
      </c>
      <c r="AH51" s="104">
        <v>0</v>
      </c>
      <c r="AI51" s="104">
        <v>0</v>
      </c>
      <c r="AJ51" s="104">
        <v>0</v>
      </c>
      <c r="AK51" s="104">
        <v>0</v>
      </c>
      <c r="AL51" s="104">
        <v>0</v>
      </c>
      <c r="AM51" s="104">
        <v>0</v>
      </c>
      <c r="AN51" s="104">
        <v>0</v>
      </c>
      <c r="AO51" s="104">
        <v>0</v>
      </c>
      <c r="AP51" s="104">
        <v>0</v>
      </c>
      <c r="AQ51" s="104">
        <v>0</v>
      </c>
      <c r="AR51" s="104">
        <v>0</v>
      </c>
      <c r="AS51" s="104">
        <v>0</v>
      </c>
      <c r="AT51" s="104">
        <v>0</v>
      </c>
      <c r="AU51" s="104">
        <v>0</v>
      </c>
      <c r="AV51" s="104">
        <v>0</v>
      </c>
      <c r="AW51" s="104">
        <v>0</v>
      </c>
      <c r="AX51" s="104">
        <v>0</v>
      </c>
      <c r="AY51" s="104">
        <v>0</v>
      </c>
      <c r="AZ51" s="104">
        <v>0</v>
      </c>
      <c r="BA51" s="104">
        <v>0</v>
      </c>
      <c r="BB51" s="104">
        <v>0</v>
      </c>
      <c r="BC51" s="104">
        <v>0</v>
      </c>
      <c r="BD51" s="104">
        <v>0</v>
      </c>
      <c r="BE51" s="104">
        <v>0</v>
      </c>
      <c r="BF51" s="104">
        <v>0</v>
      </c>
      <c r="BG51" s="104">
        <v>0</v>
      </c>
      <c r="BH51" s="104">
        <v>0</v>
      </c>
      <c r="BI51" s="104">
        <v>0</v>
      </c>
      <c r="BJ51" s="104">
        <v>0</v>
      </c>
      <c r="BK51" s="104">
        <v>0</v>
      </c>
      <c r="BL51" s="104">
        <v>0</v>
      </c>
      <c r="BM51" s="104">
        <v>0</v>
      </c>
      <c r="BN51" s="104">
        <v>0</v>
      </c>
      <c r="BO51" s="104">
        <v>0</v>
      </c>
      <c r="BP51" s="104">
        <v>0</v>
      </c>
      <c r="BQ51" s="104">
        <v>0</v>
      </c>
      <c r="BR51" s="104">
        <v>0</v>
      </c>
      <c r="BS51" s="104">
        <v>0</v>
      </c>
      <c r="BT51" s="104">
        <v>0</v>
      </c>
      <c r="BU51" s="104">
        <v>0</v>
      </c>
      <c r="BV51" s="104">
        <v>0</v>
      </c>
      <c r="BW51" s="104">
        <v>0</v>
      </c>
      <c r="BX51" s="104">
        <v>0</v>
      </c>
      <c r="BY51" s="104">
        <v>0</v>
      </c>
      <c r="BZ51" s="104">
        <v>0</v>
      </c>
      <c r="CA51" s="104">
        <v>0</v>
      </c>
      <c r="CB51" s="104">
        <v>0</v>
      </c>
      <c r="CC51" s="104">
        <v>0</v>
      </c>
      <c r="CD51" s="104">
        <v>0</v>
      </c>
      <c r="CE51" s="104">
        <v>0</v>
      </c>
      <c r="CF51" s="104">
        <v>237502.55021668915</v>
      </c>
      <c r="CG51" s="104">
        <v>0</v>
      </c>
      <c r="CH51" s="30">
        <v>0</v>
      </c>
      <c r="CI51" s="109">
        <v>0</v>
      </c>
    </row>
    <row r="52" spans="1:87" ht="12">
      <c r="A52" s="126" t="s">
        <v>61</v>
      </c>
      <c r="B52" s="127" t="s">
        <v>185</v>
      </c>
      <c r="C52" s="65" t="s">
        <v>139</v>
      </c>
      <c r="D52" s="64" t="s">
        <v>140</v>
      </c>
      <c r="E52" s="145">
        <f>599925+38000</f>
        <v>637925</v>
      </c>
      <c r="F52" s="66">
        <v>897918.569993355</v>
      </c>
      <c r="G52" s="74">
        <v>67414.20251512715</v>
      </c>
      <c r="H52" s="74">
        <v>101761.00058487806</v>
      </c>
      <c r="I52" s="74">
        <v>31664.99220327323</v>
      </c>
      <c r="J52" s="74">
        <v>167723.58341081085</v>
      </c>
      <c r="K52" s="74">
        <v>67241.97645030748</v>
      </c>
      <c r="L52" s="74">
        <v>14786.837850945774</v>
      </c>
      <c r="M52" s="74">
        <v>15278.912321859108</v>
      </c>
      <c r="N52" s="74">
        <v>373263.0899113117</v>
      </c>
      <c r="O52" s="74">
        <v>30656.23953790089</v>
      </c>
      <c r="P52" s="74">
        <v>11662.164960646083</v>
      </c>
      <c r="Q52" s="74">
        <v>0</v>
      </c>
      <c r="R52" s="74">
        <v>4502.481408857033</v>
      </c>
      <c r="S52" s="74">
        <v>3173.8803373910227</v>
      </c>
      <c r="T52" s="74">
        <v>0</v>
      </c>
      <c r="U52" s="74">
        <v>0</v>
      </c>
      <c r="V52" s="74">
        <v>7282.702169517385</v>
      </c>
      <c r="W52" s="74">
        <v>0</v>
      </c>
      <c r="X52" s="74">
        <v>6298.5532276907115</v>
      </c>
      <c r="Y52" s="74">
        <v>0</v>
      </c>
      <c r="Z52" s="74">
        <v>0</v>
      </c>
      <c r="AA52" s="74">
        <v>0</v>
      </c>
      <c r="AB52" s="74">
        <v>0</v>
      </c>
      <c r="AC52" s="74">
        <v>0</v>
      </c>
      <c r="AD52" s="74">
        <v>0</v>
      </c>
      <c r="AE52" s="118">
        <f t="shared" si="1"/>
        <v>902710.6168905166</v>
      </c>
      <c r="AF52" s="97">
        <v>0</v>
      </c>
      <c r="AG52" s="75">
        <v>0</v>
      </c>
      <c r="AH52" s="74">
        <v>0</v>
      </c>
      <c r="AI52" s="74">
        <v>0</v>
      </c>
      <c r="AJ52" s="74">
        <v>0</v>
      </c>
      <c r="AK52" s="74">
        <v>0</v>
      </c>
      <c r="AL52" s="74">
        <v>0</v>
      </c>
      <c r="AM52" s="74">
        <v>0</v>
      </c>
      <c r="AN52" s="74">
        <v>0</v>
      </c>
      <c r="AO52" s="74">
        <v>0</v>
      </c>
      <c r="AP52" s="74">
        <v>0</v>
      </c>
      <c r="AQ52" s="74">
        <v>0</v>
      </c>
      <c r="AR52" s="74">
        <v>0</v>
      </c>
      <c r="AS52" s="74">
        <v>0</v>
      </c>
      <c r="AT52" s="74">
        <v>0</v>
      </c>
      <c r="AU52" s="74">
        <v>0</v>
      </c>
      <c r="AV52" s="74">
        <v>0</v>
      </c>
      <c r="AW52" s="74">
        <v>0</v>
      </c>
      <c r="AX52" s="74">
        <v>0</v>
      </c>
      <c r="AY52" s="74">
        <v>0</v>
      </c>
      <c r="AZ52" s="74">
        <v>0</v>
      </c>
      <c r="BA52" s="74">
        <v>0</v>
      </c>
      <c r="BB52" s="74">
        <v>0</v>
      </c>
      <c r="BC52" s="74">
        <v>0</v>
      </c>
      <c r="BD52" s="74">
        <v>0</v>
      </c>
      <c r="BE52" s="74">
        <v>0</v>
      </c>
      <c r="BF52" s="74">
        <v>0</v>
      </c>
      <c r="BG52" s="74">
        <v>0</v>
      </c>
      <c r="BH52" s="74">
        <v>0</v>
      </c>
      <c r="BI52" s="74">
        <v>0</v>
      </c>
      <c r="BJ52" s="74">
        <v>0</v>
      </c>
      <c r="BK52" s="74">
        <v>0</v>
      </c>
      <c r="BL52" s="74">
        <v>0</v>
      </c>
      <c r="BM52" s="74">
        <v>0</v>
      </c>
      <c r="BN52" s="74">
        <v>0</v>
      </c>
      <c r="BO52" s="74">
        <v>0</v>
      </c>
      <c r="BP52" s="74">
        <v>0</v>
      </c>
      <c r="BQ52" s="74">
        <v>0</v>
      </c>
      <c r="BR52" s="74">
        <v>0</v>
      </c>
      <c r="BS52" s="74">
        <v>0</v>
      </c>
      <c r="BT52" s="74">
        <v>0</v>
      </c>
      <c r="BU52" s="74">
        <v>0</v>
      </c>
      <c r="BV52" s="74">
        <v>0</v>
      </c>
      <c r="BW52" s="74">
        <v>0</v>
      </c>
      <c r="BX52" s="74">
        <v>0</v>
      </c>
      <c r="BY52" s="74">
        <v>0</v>
      </c>
      <c r="BZ52" s="74">
        <v>0</v>
      </c>
      <c r="CA52" s="74">
        <v>0</v>
      </c>
      <c r="CB52" s="74">
        <v>0</v>
      </c>
      <c r="CC52" s="74">
        <v>0</v>
      </c>
      <c r="CD52" s="74">
        <v>0</v>
      </c>
      <c r="CE52" s="74">
        <v>0</v>
      </c>
      <c r="CF52" s="74">
        <v>0</v>
      </c>
      <c r="CG52" s="74">
        <v>0</v>
      </c>
      <c r="CH52" s="26">
        <v>0</v>
      </c>
      <c r="CI52" s="128">
        <v>0</v>
      </c>
    </row>
    <row r="53" spans="1:87" ht="12">
      <c r="A53" s="32" t="s">
        <v>62</v>
      </c>
      <c r="B53" s="28" t="s">
        <v>186</v>
      </c>
      <c r="C53" s="31" t="s">
        <v>139</v>
      </c>
      <c r="D53" s="28" t="s">
        <v>140</v>
      </c>
      <c r="E53" s="145">
        <v>1064197</v>
      </c>
      <c r="F53" s="67">
        <v>1213980.614122621</v>
      </c>
      <c r="G53" s="74">
        <v>90983.84435000518</v>
      </c>
      <c r="H53" s="74">
        <v>137339.1168728545</v>
      </c>
      <c r="I53" s="74">
        <v>42735.84221841484</v>
      </c>
      <c r="J53" s="74">
        <v>226363.8200488997</v>
      </c>
      <c r="K53" s="74">
        <v>90751.40387173873</v>
      </c>
      <c r="L53" s="74">
        <v>19956.675348304056</v>
      </c>
      <c r="M53" s="74">
        <v>20620.79100049387</v>
      </c>
      <c r="N53" s="74">
        <v>503764.927968587</v>
      </c>
      <c r="O53" s="74">
        <v>41374.40513142571</v>
      </c>
      <c r="P53" s="74">
        <v>15739.540956898705</v>
      </c>
      <c r="Q53" s="74">
        <v>0</v>
      </c>
      <c r="R53" s="74">
        <v>6076.658217536842</v>
      </c>
      <c r="S53" s="74">
        <v>4283.545956624331</v>
      </c>
      <c r="T53" s="74">
        <v>0</v>
      </c>
      <c r="U53" s="74">
        <v>0</v>
      </c>
      <c r="V53" s="74">
        <v>9828.911652409317</v>
      </c>
      <c r="W53" s="74">
        <v>0</v>
      </c>
      <c r="X53" s="74">
        <v>8500.68034802968</v>
      </c>
      <c r="Y53" s="74">
        <v>0</v>
      </c>
      <c r="Z53" s="74">
        <v>0</v>
      </c>
      <c r="AA53" s="74">
        <v>0</v>
      </c>
      <c r="AB53" s="74">
        <v>0</v>
      </c>
      <c r="AC53" s="74">
        <v>0</v>
      </c>
      <c r="AD53" s="74">
        <v>0</v>
      </c>
      <c r="AE53" s="118">
        <f t="shared" si="1"/>
        <v>1218320.1639422223</v>
      </c>
      <c r="AF53" s="97">
        <v>0</v>
      </c>
      <c r="AG53" s="75">
        <v>0</v>
      </c>
      <c r="AH53" s="74">
        <v>0</v>
      </c>
      <c r="AI53" s="74">
        <v>0</v>
      </c>
      <c r="AJ53" s="74">
        <v>0</v>
      </c>
      <c r="AK53" s="74">
        <v>0</v>
      </c>
      <c r="AL53" s="74">
        <v>0</v>
      </c>
      <c r="AM53" s="74">
        <v>0</v>
      </c>
      <c r="AN53" s="74">
        <v>0</v>
      </c>
      <c r="AO53" s="74">
        <v>0</v>
      </c>
      <c r="AP53" s="74">
        <v>0</v>
      </c>
      <c r="AQ53" s="74">
        <v>0</v>
      </c>
      <c r="AR53" s="74">
        <v>0</v>
      </c>
      <c r="AS53" s="74">
        <v>0</v>
      </c>
      <c r="AT53" s="74">
        <v>0</v>
      </c>
      <c r="AU53" s="74">
        <v>0</v>
      </c>
      <c r="AV53" s="74">
        <v>0</v>
      </c>
      <c r="AW53" s="74">
        <v>0</v>
      </c>
      <c r="AX53" s="74">
        <v>0</v>
      </c>
      <c r="AY53" s="74">
        <v>0</v>
      </c>
      <c r="AZ53" s="74">
        <v>0</v>
      </c>
      <c r="BA53" s="74">
        <v>0</v>
      </c>
      <c r="BB53" s="74">
        <v>0</v>
      </c>
      <c r="BC53" s="74">
        <v>0</v>
      </c>
      <c r="BD53" s="74">
        <v>0</v>
      </c>
      <c r="BE53" s="74">
        <v>0</v>
      </c>
      <c r="BF53" s="74">
        <v>0</v>
      </c>
      <c r="BG53" s="74">
        <v>0</v>
      </c>
      <c r="BH53" s="74">
        <v>0</v>
      </c>
      <c r="BI53" s="74">
        <v>0</v>
      </c>
      <c r="BJ53" s="74">
        <v>0</v>
      </c>
      <c r="BK53" s="74">
        <v>0</v>
      </c>
      <c r="BL53" s="74">
        <v>0</v>
      </c>
      <c r="BM53" s="74">
        <v>0</v>
      </c>
      <c r="BN53" s="74">
        <v>0</v>
      </c>
      <c r="BO53" s="74">
        <v>0</v>
      </c>
      <c r="BP53" s="74">
        <v>0</v>
      </c>
      <c r="BQ53" s="74">
        <v>0</v>
      </c>
      <c r="BR53" s="74">
        <v>0</v>
      </c>
      <c r="BS53" s="74">
        <v>0</v>
      </c>
      <c r="BT53" s="74">
        <v>0</v>
      </c>
      <c r="BU53" s="74">
        <v>0</v>
      </c>
      <c r="BV53" s="74">
        <v>0</v>
      </c>
      <c r="BW53" s="74">
        <v>0</v>
      </c>
      <c r="BX53" s="74">
        <v>0</v>
      </c>
      <c r="BY53" s="74">
        <v>0</v>
      </c>
      <c r="BZ53" s="74">
        <v>0</v>
      </c>
      <c r="CA53" s="74">
        <v>0</v>
      </c>
      <c r="CB53" s="74">
        <v>0</v>
      </c>
      <c r="CC53" s="74">
        <v>0</v>
      </c>
      <c r="CD53" s="74">
        <v>0</v>
      </c>
      <c r="CE53" s="74">
        <v>0</v>
      </c>
      <c r="CF53" s="74">
        <v>0</v>
      </c>
      <c r="CG53" s="74">
        <v>0</v>
      </c>
      <c r="CH53" s="26">
        <v>0</v>
      </c>
      <c r="CI53" s="128">
        <v>0</v>
      </c>
    </row>
    <row r="54" spans="1:87" ht="12">
      <c r="A54" s="32" t="s">
        <v>63</v>
      </c>
      <c r="B54" s="28" t="s">
        <v>187</v>
      </c>
      <c r="C54" s="31" t="s">
        <v>139</v>
      </c>
      <c r="D54" s="28" t="s">
        <v>140</v>
      </c>
      <c r="E54" s="145">
        <v>793638</v>
      </c>
      <c r="F54" s="67">
        <v>968037.3059595332</v>
      </c>
      <c r="G54" s="74">
        <v>72712.68441543086</v>
      </c>
      <c r="H54" s="74">
        <v>109759.00100081095</v>
      </c>
      <c r="I54" s="74">
        <v>34153.731694401285</v>
      </c>
      <c r="J54" s="74">
        <v>180905.9743284643</v>
      </c>
      <c r="K54" s="74">
        <v>72526.92208298268</v>
      </c>
      <c r="L54" s="74">
        <v>15949.023114479543</v>
      </c>
      <c r="M54" s="74">
        <v>16479.77263576006</v>
      </c>
      <c r="N54" s="74">
        <v>402600.0493673363</v>
      </c>
      <c r="O54" s="74">
        <v>33065.69517577622</v>
      </c>
      <c r="P54" s="74">
        <v>12578.763654348259</v>
      </c>
      <c r="Q54" s="74">
        <v>0</v>
      </c>
      <c r="R54" s="74">
        <v>4856.358119716733</v>
      </c>
      <c r="S54" s="74">
        <v>3423.334412259336</v>
      </c>
      <c r="T54" s="74">
        <v>0</v>
      </c>
      <c r="U54" s="74">
        <v>0</v>
      </c>
      <c r="V54" s="74">
        <v>7855.092914951654</v>
      </c>
      <c r="W54" s="74">
        <v>0</v>
      </c>
      <c r="X54" s="74">
        <v>6793.59387239062</v>
      </c>
      <c r="Y54" s="74">
        <v>0</v>
      </c>
      <c r="Z54" s="74">
        <v>0</v>
      </c>
      <c r="AA54" s="74">
        <v>0</v>
      </c>
      <c r="AB54" s="74">
        <v>0</v>
      </c>
      <c r="AC54" s="74">
        <v>0</v>
      </c>
      <c r="AD54" s="74">
        <v>0</v>
      </c>
      <c r="AE54" s="118">
        <f t="shared" si="1"/>
        <v>973659.9967891087</v>
      </c>
      <c r="AF54" s="97">
        <v>0</v>
      </c>
      <c r="AG54" s="75">
        <v>0</v>
      </c>
      <c r="AH54" s="74">
        <v>0</v>
      </c>
      <c r="AI54" s="74">
        <v>0</v>
      </c>
      <c r="AJ54" s="74">
        <v>0</v>
      </c>
      <c r="AK54" s="74">
        <v>0</v>
      </c>
      <c r="AL54" s="74">
        <v>0</v>
      </c>
      <c r="AM54" s="74">
        <v>0</v>
      </c>
      <c r="AN54" s="74">
        <v>0</v>
      </c>
      <c r="AO54" s="74">
        <v>0</v>
      </c>
      <c r="AP54" s="74">
        <v>0</v>
      </c>
      <c r="AQ54" s="74">
        <v>0</v>
      </c>
      <c r="AR54" s="74">
        <v>0</v>
      </c>
      <c r="AS54" s="74">
        <v>0</v>
      </c>
      <c r="AT54" s="74">
        <v>0</v>
      </c>
      <c r="AU54" s="74">
        <v>0</v>
      </c>
      <c r="AV54" s="74">
        <v>0</v>
      </c>
      <c r="AW54" s="74">
        <v>0</v>
      </c>
      <c r="AX54" s="74">
        <v>0</v>
      </c>
      <c r="AY54" s="74">
        <v>0</v>
      </c>
      <c r="AZ54" s="74">
        <v>0</v>
      </c>
      <c r="BA54" s="74">
        <v>0</v>
      </c>
      <c r="BB54" s="74">
        <v>0</v>
      </c>
      <c r="BC54" s="74">
        <v>0</v>
      </c>
      <c r="BD54" s="74">
        <v>0</v>
      </c>
      <c r="BE54" s="74">
        <v>0</v>
      </c>
      <c r="BF54" s="74">
        <v>0</v>
      </c>
      <c r="BG54" s="74">
        <v>0</v>
      </c>
      <c r="BH54" s="74">
        <v>0</v>
      </c>
      <c r="BI54" s="74">
        <v>0</v>
      </c>
      <c r="BJ54" s="74">
        <v>0</v>
      </c>
      <c r="BK54" s="74">
        <v>0</v>
      </c>
      <c r="BL54" s="74">
        <v>0</v>
      </c>
      <c r="BM54" s="74">
        <v>0</v>
      </c>
      <c r="BN54" s="74">
        <v>0</v>
      </c>
      <c r="BO54" s="74">
        <v>0</v>
      </c>
      <c r="BP54" s="74">
        <v>0</v>
      </c>
      <c r="BQ54" s="74">
        <v>0</v>
      </c>
      <c r="BR54" s="74">
        <v>0</v>
      </c>
      <c r="BS54" s="74">
        <v>0</v>
      </c>
      <c r="BT54" s="74">
        <v>0</v>
      </c>
      <c r="BU54" s="74">
        <v>0</v>
      </c>
      <c r="BV54" s="74">
        <v>0</v>
      </c>
      <c r="BW54" s="74">
        <v>0</v>
      </c>
      <c r="BX54" s="74">
        <v>0</v>
      </c>
      <c r="BY54" s="74">
        <v>0</v>
      </c>
      <c r="BZ54" s="74">
        <v>0</v>
      </c>
      <c r="CA54" s="74">
        <v>0</v>
      </c>
      <c r="CB54" s="74">
        <v>0</v>
      </c>
      <c r="CC54" s="74">
        <v>0</v>
      </c>
      <c r="CD54" s="74">
        <v>0</v>
      </c>
      <c r="CE54" s="74">
        <v>0</v>
      </c>
      <c r="CF54" s="74">
        <v>0</v>
      </c>
      <c r="CG54" s="74">
        <v>0</v>
      </c>
      <c r="CH54" s="26">
        <v>0</v>
      </c>
      <c r="CI54" s="128">
        <v>0</v>
      </c>
    </row>
    <row r="55" spans="1:87" ht="12">
      <c r="A55" s="32" t="s">
        <v>64</v>
      </c>
      <c r="B55" s="28" t="s">
        <v>188</v>
      </c>
      <c r="C55" s="31" t="s">
        <v>139</v>
      </c>
      <c r="D55" s="28" t="s">
        <v>140</v>
      </c>
      <c r="E55" s="145">
        <v>73</v>
      </c>
      <c r="F55" s="67">
        <v>73.93945420177957</v>
      </c>
      <c r="G55" s="74">
        <v>5.521838507466278</v>
      </c>
      <c r="H55" s="74">
        <v>8.335154768934496</v>
      </c>
      <c r="I55" s="74">
        <v>2.5936518828865323</v>
      </c>
      <c r="J55" s="74">
        <v>13.738092374232703</v>
      </c>
      <c r="K55" s="74">
        <v>5.50773162076837</v>
      </c>
      <c r="L55" s="74">
        <v>1.2111769864916908</v>
      </c>
      <c r="M55" s="74">
        <v>1.2514823770571377</v>
      </c>
      <c r="N55" s="74">
        <v>30.573654013420033</v>
      </c>
      <c r="O55" s="74">
        <v>2.5110258322273653</v>
      </c>
      <c r="P55" s="74">
        <v>0.9552377564011004</v>
      </c>
      <c r="Q55" s="74">
        <v>0</v>
      </c>
      <c r="R55" s="74">
        <v>0.3687943236738426</v>
      </c>
      <c r="S55" s="74">
        <v>0.25996976914713493</v>
      </c>
      <c r="T55" s="74">
        <v>0</v>
      </c>
      <c r="U55" s="74">
        <v>0</v>
      </c>
      <c r="V55" s="74">
        <v>0.5965197803686196</v>
      </c>
      <c r="W55" s="74">
        <v>0</v>
      </c>
      <c r="X55" s="74">
        <v>0.5159089992377252</v>
      </c>
      <c r="Y55" s="74">
        <v>0</v>
      </c>
      <c r="Z55" s="74">
        <v>0</v>
      </c>
      <c r="AA55" s="74">
        <v>0</v>
      </c>
      <c r="AB55" s="74">
        <v>0</v>
      </c>
      <c r="AC55" s="74">
        <v>0</v>
      </c>
      <c r="AD55" s="74">
        <v>0</v>
      </c>
      <c r="AE55" s="118">
        <f t="shared" si="1"/>
        <v>73.94023899231303</v>
      </c>
      <c r="AF55" s="97">
        <v>0</v>
      </c>
      <c r="AG55" s="75">
        <v>0</v>
      </c>
      <c r="AH55" s="74">
        <v>0</v>
      </c>
      <c r="AI55" s="74">
        <v>0</v>
      </c>
      <c r="AJ55" s="74">
        <v>0</v>
      </c>
      <c r="AK55" s="74">
        <v>0</v>
      </c>
      <c r="AL55" s="74">
        <v>0</v>
      </c>
      <c r="AM55" s="74">
        <v>0</v>
      </c>
      <c r="AN55" s="74">
        <v>0</v>
      </c>
      <c r="AO55" s="74">
        <v>0</v>
      </c>
      <c r="AP55" s="74">
        <v>0</v>
      </c>
      <c r="AQ55" s="74">
        <v>0</v>
      </c>
      <c r="AR55" s="74">
        <v>0</v>
      </c>
      <c r="AS55" s="74">
        <v>0</v>
      </c>
      <c r="AT55" s="74">
        <v>0</v>
      </c>
      <c r="AU55" s="74">
        <v>0</v>
      </c>
      <c r="AV55" s="74">
        <v>0</v>
      </c>
      <c r="AW55" s="74">
        <v>0</v>
      </c>
      <c r="AX55" s="74">
        <v>0</v>
      </c>
      <c r="AY55" s="74">
        <v>0</v>
      </c>
      <c r="AZ55" s="74">
        <v>0</v>
      </c>
      <c r="BA55" s="74">
        <v>0</v>
      </c>
      <c r="BB55" s="74">
        <v>0</v>
      </c>
      <c r="BC55" s="74">
        <v>0</v>
      </c>
      <c r="BD55" s="74">
        <v>0</v>
      </c>
      <c r="BE55" s="74">
        <v>0</v>
      </c>
      <c r="BF55" s="74">
        <v>0</v>
      </c>
      <c r="BG55" s="74">
        <v>0</v>
      </c>
      <c r="BH55" s="74">
        <v>0</v>
      </c>
      <c r="BI55" s="74">
        <v>0</v>
      </c>
      <c r="BJ55" s="74">
        <v>0</v>
      </c>
      <c r="BK55" s="74">
        <v>0</v>
      </c>
      <c r="BL55" s="74">
        <v>0</v>
      </c>
      <c r="BM55" s="74">
        <v>0</v>
      </c>
      <c r="BN55" s="74">
        <v>0</v>
      </c>
      <c r="BO55" s="74">
        <v>0</v>
      </c>
      <c r="BP55" s="74">
        <v>0</v>
      </c>
      <c r="BQ55" s="74">
        <v>0</v>
      </c>
      <c r="BR55" s="74">
        <v>0</v>
      </c>
      <c r="BS55" s="74">
        <v>0</v>
      </c>
      <c r="BT55" s="74">
        <v>0</v>
      </c>
      <c r="BU55" s="74">
        <v>0</v>
      </c>
      <c r="BV55" s="74">
        <v>0</v>
      </c>
      <c r="BW55" s="74">
        <v>0</v>
      </c>
      <c r="BX55" s="74">
        <v>0</v>
      </c>
      <c r="BY55" s="74">
        <v>0</v>
      </c>
      <c r="BZ55" s="74">
        <v>0</v>
      </c>
      <c r="CA55" s="74">
        <v>0</v>
      </c>
      <c r="CB55" s="74">
        <v>0</v>
      </c>
      <c r="CC55" s="74">
        <v>0</v>
      </c>
      <c r="CD55" s="74">
        <v>0</v>
      </c>
      <c r="CE55" s="74">
        <v>0</v>
      </c>
      <c r="CF55" s="74">
        <v>0</v>
      </c>
      <c r="CG55" s="74">
        <v>0</v>
      </c>
      <c r="CH55" s="26">
        <v>0</v>
      </c>
      <c r="CI55" s="128">
        <v>0</v>
      </c>
    </row>
    <row r="56" spans="1:87" ht="12">
      <c r="A56" s="32" t="s">
        <v>65</v>
      </c>
      <c r="B56" s="28" t="s">
        <v>189</v>
      </c>
      <c r="C56" s="31" t="s">
        <v>139</v>
      </c>
      <c r="D56" s="28" t="s">
        <v>140</v>
      </c>
      <c r="E56" s="145">
        <v>71232</v>
      </c>
      <c r="F56" s="67">
        <v>75124.53049057146</v>
      </c>
      <c r="G56" s="74">
        <v>5610.400923213186</v>
      </c>
      <c r="H56" s="74">
        <v>8468.838765842967</v>
      </c>
      <c r="I56" s="74">
        <v>2635.250360647945</v>
      </c>
      <c r="J56" s="74">
        <v>13958.431785965067</v>
      </c>
      <c r="K56" s="74">
        <v>5596.067782168479</v>
      </c>
      <c r="L56" s="74">
        <v>1230.6025382668338</v>
      </c>
      <c r="M56" s="74">
        <v>1271.5543698231343</v>
      </c>
      <c r="N56" s="74">
        <v>31064.011827031838</v>
      </c>
      <c r="O56" s="74">
        <v>2551.299105957529</v>
      </c>
      <c r="P56" s="74">
        <v>970.5584078843248</v>
      </c>
      <c r="Q56" s="74">
        <v>0</v>
      </c>
      <c r="R56" s="74">
        <v>374.7092587401507</v>
      </c>
      <c r="S56" s="74">
        <v>264.139313538139</v>
      </c>
      <c r="T56" s="74">
        <v>0</v>
      </c>
      <c r="U56" s="74">
        <v>0</v>
      </c>
      <c r="V56" s="74">
        <v>606.0871070332491</v>
      </c>
      <c r="W56" s="74">
        <v>0</v>
      </c>
      <c r="X56" s="74">
        <v>524.183443920648</v>
      </c>
      <c r="Y56" s="74">
        <v>0</v>
      </c>
      <c r="Z56" s="74">
        <v>0</v>
      </c>
      <c r="AA56" s="74">
        <v>0</v>
      </c>
      <c r="AB56" s="74">
        <v>0</v>
      </c>
      <c r="AC56" s="74">
        <v>0</v>
      </c>
      <c r="AD56" s="74">
        <v>0</v>
      </c>
      <c r="AE56" s="118">
        <f t="shared" si="1"/>
        <v>75126.13499003349</v>
      </c>
      <c r="AF56" s="97">
        <v>0</v>
      </c>
      <c r="AG56" s="75">
        <v>0</v>
      </c>
      <c r="AH56" s="74">
        <v>0</v>
      </c>
      <c r="AI56" s="74">
        <v>0</v>
      </c>
      <c r="AJ56" s="74">
        <v>0</v>
      </c>
      <c r="AK56" s="74">
        <v>0</v>
      </c>
      <c r="AL56" s="74">
        <v>0</v>
      </c>
      <c r="AM56" s="74">
        <v>0</v>
      </c>
      <c r="AN56" s="74">
        <v>0</v>
      </c>
      <c r="AO56" s="74">
        <v>0</v>
      </c>
      <c r="AP56" s="74">
        <v>0</v>
      </c>
      <c r="AQ56" s="74">
        <v>0</v>
      </c>
      <c r="AR56" s="74">
        <v>0</v>
      </c>
      <c r="AS56" s="74">
        <v>0</v>
      </c>
      <c r="AT56" s="74">
        <v>0</v>
      </c>
      <c r="AU56" s="74">
        <v>0</v>
      </c>
      <c r="AV56" s="74">
        <v>0</v>
      </c>
      <c r="AW56" s="74">
        <v>0</v>
      </c>
      <c r="AX56" s="74">
        <v>0</v>
      </c>
      <c r="AY56" s="74">
        <v>0</v>
      </c>
      <c r="AZ56" s="74">
        <v>0</v>
      </c>
      <c r="BA56" s="74">
        <v>0</v>
      </c>
      <c r="BB56" s="74">
        <v>0</v>
      </c>
      <c r="BC56" s="74">
        <v>0</v>
      </c>
      <c r="BD56" s="74">
        <v>0</v>
      </c>
      <c r="BE56" s="74">
        <v>0</v>
      </c>
      <c r="BF56" s="74">
        <v>0</v>
      </c>
      <c r="BG56" s="74">
        <v>0</v>
      </c>
      <c r="BH56" s="74">
        <v>0</v>
      </c>
      <c r="BI56" s="74">
        <v>0</v>
      </c>
      <c r="BJ56" s="74">
        <v>0</v>
      </c>
      <c r="BK56" s="74">
        <v>0</v>
      </c>
      <c r="BL56" s="74">
        <v>0</v>
      </c>
      <c r="BM56" s="74">
        <v>0</v>
      </c>
      <c r="BN56" s="74">
        <v>0</v>
      </c>
      <c r="BO56" s="74">
        <v>0</v>
      </c>
      <c r="BP56" s="74">
        <v>0</v>
      </c>
      <c r="BQ56" s="74">
        <v>0</v>
      </c>
      <c r="BR56" s="74">
        <v>0</v>
      </c>
      <c r="BS56" s="74">
        <v>0</v>
      </c>
      <c r="BT56" s="74">
        <v>0</v>
      </c>
      <c r="BU56" s="74">
        <v>0</v>
      </c>
      <c r="BV56" s="74">
        <v>0</v>
      </c>
      <c r="BW56" s="74">
        <v>0</v>
      </c>
      <c r="BX56" s="74">
        <v>0</v>
      </c>
      <c r="BY56" s="74">
        <v>0</v>
      </c>
      <c r="BZ56" s="74">
        <v>0</v>
      </c>
      <c r="CA56" s="74">
        <v>0</v>
      </c>
      <c r="CB56" s="74">
        <v>0</v>
      </c>
      <c r="CC56" s="74">
        <v>0</v>
      </c>
      <c r="CD56" s="74">
        <v>0</v>
      </c>
      <c r="CE56" s="74">
        <v>0</v>
      </c>
      <c r="CF56" s="74">
        <v>0</v>
      </c>
      <c r="CG56" s="74">
        <v>0</v>
      </c>
      <c r="CH56" s="26">
        <v>0</v>
      </c>
      <c r="CI56" s="128">
        <v>0</v>
      </c>
    </row>
    <row r="57" spans="1:87" ht="12">
      <c r="A57" s="32" t="s">
        <v>66</v>
      </c>
      <c r="B57" s="28" t="s">
        <v>190</v>
      </c>
      <c r="C57" s="31" t="s">
        <v>139</v>
      </c>
      <c r="D57" s="28" t="s">
        <v>140</v>
      </c>
      <c r="E57" s="145">
        <v>1646800</v>
      </c>
      <c r="F57" s="67">
        <v>1851022.3127529633</v>
      </c>
      <c r="G57" s="74">
        <v>138659.04885291005</v>
      </c>
      <c r="H57" s="74">
        <v>209304.31607869925</v>
      </c>
      <c r="I57" s="74">
        <v>65129.26856704206</v>
      </c>
      <c r="J57" s="74">
        <v>344977.6408869664</v>
      </c>
      <c r="K57" s="74">
        <v>138304.81040693546</v>
      </c>
      <c r="L57" s="74">
        <v>30413.900861532464</v>
      </c>
      <c r="M57" s="74">
        <v>31426.010707174137</v>
      </c>
      <c r="N57" s="74">
        <v>767735.9234114958</v>
      </c>
      <c r="O57" s="74">
        <v>63054.44338347662</v>
      </c>
      <c r="P57" s="74">
        <v>23987.003341707798</v>
      </c>
      <c r="Q57" s="74">
        <v>0</v>
      </c>
      <c r="R57" s="74">
        <v>9260.805087621366</v>
      </c>
      <c r="S57" s="74">
        <v>6528.108504388831</v>
      </c>
      <c r="T57" s="74">
        <v>0</v>
      </c>
      <c r="U57" s="74">
        <v>0</v>
      </c>
      <c r="V57" s="74">
        <v>14979.22571549685</v>
      </c>
      <c r="W57" s="74">
        <v>0</v>
      </c>
      <c r="X57" s="74">
        <v>12955.006024213493</v>
      </c>
      <c r="Y57" s="74">
        <v>0</v>
      </c>
      <c r="Z57" s="74">
        <v>0</v>
      </c>
      <c r="AA57" s="74">
        <v>0</v>
      </c>
      <c r="AB57" s="74">
        <v>0</v>
      </c>
      <c r="AC57" s="74">
        <v>0</v>
      </c>
      <c r="AD57" s="74">
        <v>0</v>
      </c>
      <c r="AE57" s="118">
        <f t="shared" si="1"/>
        <v>1856715.5118296605</v>
      </c>
      <c r="AF57" s="97">
        <v>0</v>
      </c>
      <c r="AG57" s="75">
        <v>0</v>
      </c>
      <c r="AH57" s="74">
        <v>0</v>
      </c>
      <c r="AI57" s="74">
        <v>0</v>
      </c>
      <c r="AJ57" s="74">
        <v>0</v>
      </c>
      <c r="AK57" s="74">
        <v>0</v>
      </c>
      <c r="AL57" s="74">
        <v>0</v>
      </c>
      <c r="AM57" s="74">
        <v>0</v>
      </c>
      <c r="AN57" s="74">
        <v>0</v>
      </c>
      <c r="AO57" s="74">
        <v>0</v>
      </c>
      <c r="AP57" s="74">
        <v>0</v>
      </c>
      <c r="AQ57" s="74">
        <v>0</v>
      </c>
      <c r="AR57" s="74">
        <v>0</v>
      </c>
      <c r="AS57" s="74">
        <v>0</v>
      </c>
      <c r="AT57" s="74">
        <v>0</v>
      </c>
      <c r="AU57" s="74">
        <v>0</v>
      </c>
      <c r="AV57" s="74">
        <v>0</v>
      </c>
      <c r="AW57" s="74">
        <v>0</v>
      </c>
      <c r="AX57" s="74">
        <v>0</v>
      </c>
      <c r="AY57" s="74">
        <v>0</v>
      </c>
      <c r="AZ57" s="74">
        <v>0</v>
      </c>
      <c r="BA57" s="74">
        <v>0</v>
      </c>
      <c r="BB57" s="74">
        <v>0</v>
      </c>
      <c r="BC57" s="74">
        <v>0</v>
      </c>
      <c r="BD57" s="74">
        <v>0</v>
      </c>
      <c r="BE57" s="74">
        <v>0</v>
      </c>
      <c r="BF57" s="74">
        <v>0</v>
      </c>
      <c r="BG57" s="74">
        <v>0</v>
      </c>
      <c r="BH57" s="74">
        <v>0</v>
      </c>
      <c r="BI57" s="74">
        <v>0</v>
      </c>
      <c r="BJ57" s="74">
        <v>0</v>
      </c>
      <c r="BK57" s="74">
        <v>0</v>
      </c>
      <c r="BL57" s="74">
        <v>0</v>
      </c>
      <c r="BM57" s="74">
        <v>0</v>
      </c>
      <c r="BN57" s="74">
        <v>0</v>
      </c>
      <c r="BO57" s="74">
        <v>0</v>
      </c>
      <c r="BP57" s="74">
        <v>0</v>
      </c>
      <c r="BQ57" s="74">
        <v>0</v>
      </c>
      <c r="BR57" s="74">
        <v>0</v>
      </c>
      <c r="BS57" s="74">
        <v>0</v>
      </c>
      <c r="BT57" s="74">
        <v>0</v>
      </c>
      <c r="BU57" s="74">
        <v>0</v>
      </c>
      <c r="BV57" s="74">
        <v>0</v>
      </c>
      <c r="BW57" s="74">
        <v>0</v>
      </c>
      <c r="BX57" s="74">
        <v>0</v>
      </c>
      <c r="BY57" s="74">
        <v>0</v>
      </c>
      <c r="BZ57" s="74">
        <v>0</v>
      </c>
      <c r="CA57" s="74">
        <v>0</v>
      </c>
      <c r="CB57" s="74">
        <v>0</v>
      </c>
      <c r="CC57" s="74">
        <v>0</v>
      </c>
      <c r="CD57" s="74">
        <v>0</v>
      </c>
      <c r="CE57" s="74">
        <v>0</v>
      </c>
      <c r="CF57" s="74">
        <v>0</v>
      </c>
      <c r="CG57" s="74">
        <v>0</v>
      </c>
      <c r="CH57" s="26">
        <v>0</v>
      </c>
      <c r="CI57" s="128">
        <v>0</v>
      </c>
    </row>
    <row r="58" spans="1:87" ht="12">
      <c r="A58" s="32" t="s">
        <v>67</v>
      </c>
      <c r="B58" s="28" t="s">
        <v>191</v>
      </c>
      <c r="C58" s="31" t="s">
        <v>139</v>
      </c>
      <c r="D58" s="28" t="s">
        <v>140</v>
      </c>
      <c r="E58" s="145">
        <v>310797</v>
      </c>
      <c r="F58" s="67">
        <v>344777.38381712046</v>
      </c>
      <c r="G58" s="74">
        <v>25803.82331978529</v>
      </c>
      <c r="H58" s="74">
        <v>38950.5887776029</v>
      </c>
      <c r="I58" s="74">
        <v>12120.262997286009</v>
      </c>
      <c r="J58" s="74">
        <v>64198.78232517383</v>
      </c>
      <c r="K58" s="74">
        <v>25737.90114342087</v>
      </c>
      <c r="L58" s="74">
        <v>5659.889713573342</v>
      </c>
      <c r="M58" s="74">
        <v>5848.238788900241</v>
      </c>
      <c r="N58" s="74">
        <v>142872.1910892199</v>
      </c>
      <c r="O58" s="74">
        <v>11734.147392865863</v>
      </c>
      <c r="P58" s="74">
        <v>4463.873085247527</v>
      </c>
      <c r="Q58" s="74">
        <v>0</v>
      </c>
      <c r="R58" s="74">
        <v>1723.3940392411341</v>
      </c>
      <c r="S58" s="74">
        <v>1214.8515358585043</v>
      </c>
      <c r="T58" s="74">
        <v>0</v>
      </c>
      <c r="U58" s="74">
        <v>0</v>
      </c>
      <c r="V58" s="74">
        <v>2787.566314838118</v>
      </c>
      <c r="W58" s="74">
        <v>0</v>
      </c>
      <c r="X58" s="74">
        <v>2410.8681641843186</v>
      </c>
      <c r="Y58" s="74">
        <v>0</v>
      </c>
      <c r="Z58" s="74">
        <v>0</v>
      </c>
      <c r="AA58" s="74">
        <v>0</v>
      </c>
      <c r="AB58" s="74">
        <v>0</v>
      </c>
      <c r="AC58" s="74">
        <v>0</v>
      </c>
      <c r="AD58" s="74">
        <v>0</v>
      </c>
      <c r="AE58" s="118">
        <f t="shared" si="1"/>
        <v>345526.37868719787</v>
      </c>
      <c r="AF58" s="97">
        <v>0</v>
      </c>
      <c r="AG58" s="75">
        <v>0</v>
      </c>
      <c r="AH58" s="74">
        <v>0</v>
      </c>
      <c r="AI58" s="74">
        <v>0</v>
      </c>
      <c r="AJ58" s="74">
        <v>0</v>
      </c>
      <c r="AK58" s="74">
        <v>0</v>
      </c>
      <c r="AL58" s="74">
        <v>0</v>
      </c>
      <c r="AM58" s="74">
        <v>0</v>
      </c>
      <c r="AN58" s="74">
        <v>0</v>
      </c>
      <c r="AO58" s="74">
        <v>0</v>
      </c>
      <c r="AP58" s="74">
        <v>0</v>
      </c>
      <c r="AQ58" s="74">
        <v>0</v>
      </c>
      <c r="AR58" s="74">
        <v>0</v>
      </c>
      <c r="AS58" s="74">
        <v>0</v>
      </c>
      <c r="AT58" s="74">
        <v>0</v>
      </c>
      <c r="AU58" s="74">
        <v>0</v>
      </c>
      <c r="AV58" s="74">
        <v>0</v>
      </c>
      <c r="AW58" s="74">
        <v>0</v>
      </c>
      <c r="AX58" s="74">
        <v>0</v>
      </c>
      <c r="AY58" s="74">
        <v>0</v>
      </c>
      <c r="AZ58" s="74">
        <v>0</v>
      </c>
      <c r="BA58" s="74">
        <v>0</v>
      </c>
      <c r="BB58" s="74">
        <v>0</v>
      </c>
      <c r="BC58" s="74">
        <v>0</v>
      </c>
      <c r="BD58" s="74">
        <v>0</v>
      </c>
      <c r="BE58" s="74">
        <v>0</v>
      </c>
      <c r="BF58" s="74">
        <v>0</v>
      </c>
      <c r="BG58" s="74">
        <v>0</v>
      </c>
      <c r="BH58" s="74">
        <v>0</v>
      </c>
      <c r="BI58" s="74">
        <v>0</v>
      </c>
      <c r="BJ58" s="74">
        <v>0</v>
      </c>
      <c r="BK58" s="74">
        <v>0</v>
      </c>
      <c r="BL58" s="74">
        <v>0</v>
      </c>
      <c r="BM58" s="74">
        <v>0</v>
      </c>
      <c r="BN58" s="74">
        <v>0</v>
      </c>
      <c r="BO58" s="74">
        <v>0</v>
      </c>
      <c r="BP58" s="74">
        <v>0</v>
      </c>
      <c r="BQ58" s="74">
        <v>0</v>
      </c>
      <c r="BR58" s="74">
        <v>0</v>
      </c>
      <c r="BS58" s="74">
        <v>0</v>
      </c>
      <c r="BT58" s="74">
        <v>0</v>
      </c>
      <c r="BU58" s="74">
        <v>0</v>
      </c>
      <c r="BV58" s="74">
        <v>0</v>
      </c>
      <c r="BW58" s="74">
        <v>0</v>
      </c>
      <c r="BX58" s="74">
        <v>0</v>
      </c>
      <c r="BY58" s="74">
        <v>0</v>
      </c>
      <c r="BZ58" s="74">
        <v>0</v>
      </c>
      <c r="CA58" s="74">
        <v>0</v>
      </c>
      <c r="CB58" s="74">
        <v>0</v>
      </c>
      <c r="CC58" s="74">
        <v>0</v>
      </c>
      <c r="CD58" s="74">
        <v>0</v>
      </c>
      <c r="CE58" s="74">
        <v>0</v>
      </c>
      <c r="CF58" s="74">
        <v>0</v>
      </c>
      <c r="CG58" s="74">
        <v>0</v>
      </c>
      <c r="CH58" s="26">
        <v>0</v>
      </c>
      <c r="CI58" s="128">
        <v>0</v>
      </c>
    </row>
    <row r="59" spans="1:87" ht="12">
      <c r="A59" s="32" t="s">
        <v>68</v>
      </c>
      <c r="B59" s="28" t="s">
        <v>192</v>
      </c>
      <c r="C59" s="31" t="s">
        <v>109</v>
      </c>
      <c r="D59" s="28" t="s">
        <v>110</v>
      </c>
      <c r="E59" s="145">
        <v>166322</v>
      </c>
      <c r="F59" s="67">
        <v>592902.6756748278</v>
      </c>
      <c r="G59" s="74">
        <v>37359.94278696466</v>
      </c>
      <c r="H59" s="74">
        <v>6591.188210917098</v>
      </c>
      <c r="I59" s="74">
        <v>5362.5654710855</v>
      </c>
      <c r="J59" s="74">
        <v>23595.190929250613</v>
      </c>
      <c r="K59" s="74">
        <v>10370.07135615918</v>
      </c>
      <c r="L59" s="74">
        <v>3065.3639498229777</v>
      </c>
      <c r="M59" s="74">
        <v>2244.2582998188986</v>
      </c>
      <c r="N59" s="74">
        <v>34290.93595493226</v>
      </c>
      <c r="O59" s="74">
        <v>3283.208305946509</v>
      </c>
      <c r="P59" s="74">
        <v>8986.018975392173</v>
      </c>
      <c r="Q59" s="74">
        <v>133.57234767886533</v>
      </c>
      <c r="R59" s="74">
        <v>1611.3682306350386</v>
      </c>
      <c r="S59" s="74">
        <v>707.2048662561015</v>
      </c>
      <c r="T59" s="74">
        <v>3193.83626240865</v>
      </c>
      <c r="U59" s="74">
        <v>167.329722819524</v>
      </c>
      <c r="V59" s="74">
        <v>1347.62355867277</v>
      </c>
      <c r="W59" s="74">
        <v>1531.3219655533042</v>
      </c>
      <c r="X59" s="74">
        <v>1579.5537260060728</v>
      </c>
      <c r="Y59" s="74">
        <v>760.876664141609</v>
      </c>
      <c r="Z59" s="74">
        <v>8415.300762582476</v>
      </c>
      <c r="AA59" s="74">
        <v>5596.681367744456</v>
      </c>
      <c r="AB59" s="74">
        <v>1051.5786644536122</v>
      </c>
      <c r="AC59" s="74">
        <v>412.8599837346746</v>
      </c>
      <c r="AD59" s="74">
        <v>578.0039772285444</v>
      </c>
      <c r="AE59" s="118">
        <f t="shared" si="1"/>
        <v>162235.85634020553</v>
      </c>
      <c r="AF59" s="97">
        <v>473.57468722506786</v>
      </c>
      <c r="AG59" s="75">
        <v>145.71528837694396</v>
      </c>
      <c r="AH59" s="74">
        <v>403.1456311762117</v>
      </c>
      <c r="AI59" s="74">
        <v>771.5624519559184</v>
      </c>
      <c r="AJ59" s="74">
        <v>36.42882209423599</v>
      </c>
      <c r="AK59" s="74">
        <v>0</v>
      </c>
      <c r="AL59" s="74">
        <v>452.9316880383342</v>
      </c>
      <c r="AM59" s="74">
        <v>0</v>
      </c>
      <c r="AN59" s="74">
        <v>0</v>
      </c>
      <c r="AO59" s="74">
        <v>0</v>
      </c>
      <c r="AP59" s="74">
        <v>97.14352558462932</v>
      </c>
      <c r="AQ59" s="74">
        <v>198.65850982056693</v>
      </c>
      <c r="AR59" s="74">
        <v>2119.953444480807</v>
      </c>
      <c r="AS59" s="74">
        <v>770.8921616293844</v>
      </c>
      <c r="AT59" s="74">
        <v>1927.2304040734607</v>
      </c>
      <c r="AU59" s="74">
        <v>352.14528024428125</v>
      </c>
      <c r="AV59" s="74">
        <v>139.64381802790464</v>
      </c>
      <c r="AW59" s="74">
        <v>121.42940698078665</v>
      </c>
      <c r="AX59" s="74">
        <v>2700.5900112526947</v>
      </c>
      <c r="AY59" s="74">
        <v>1130.5077789911236</v>
      </c>
      <c r="AZ59" s="74">
        <v>153.48677042371432</v>
      </c>
      <c r="BA59" s="74">
        <v>546.4323314135398</v>
      </c>
      <c r="BB59" s="74">
        <v>199.14422744849008</v>
      </c>
      <c r="BC59" s="74">
        <v>24.28588139615733</v>
      </c>
      <c r="BD59" s="74">
        <v>704.2905604885625</v>
      </c>
      <c r="BE59" s="74">
        <v>0</v>
      </c>
      <c r="BF59" s="74">
        <v>376.4311616404386</v>
      </c>
      <c r="BG59" s="74">
        <v>0</v>
      </c>
      <c r="BH59" s="74">
        <v>0</v>
      </c>
      <c r="BI59" s="74">
        <v>158.34394670294577</v>
      </c>
      <c r="BJ59" s="74">
        <v>0</v>
      </c>
      <c r="BK59" s="74">
        <v>0</v>
      </c>
      <c r="BL59" s="74">
        <v>14.571528837694396</v>
      </c>
      <c r="BM59" s="74">
        <v>0</v>
      </c>
      <c r="BN59" s="74">
        <v>170.00116977310128</v>
      </c>
      <c r="BO59" s="74">
        <v>728.5764418847199</v>
      </c>
      <c r="BP59" s="74">
        <v>564.6467424606578</v>
      </c>
      <c r="BQ59" s="74">
        <v>0</v>
      </c>
      <c r="BR59" s="74">
        <v>2695.7328349734635</v>
      </c>
      <c r="BS59" s="74">
        <v>24.28588139615733</v>
      </c>
      <c r="BT59" s="74">
        <v>121.42940698078665</v>
      </c>
      <c r="BU59" s="74">
        <v>48.57176279231466</v>
      </c>
      <c r="BV59" s="74">
        <v>28841.42702844852</v>
      </c>
      <c r="BW59" s="74">
        <v>0</v>
      </c>
      <c r="BX59" s="74">
        <v>500.289156760841</v>
      </c>
      <c r="BY59" s="74">
        <v>654.50450362644</v>
      </c>
      <c r="BZ59" s="74">
        <v>534.2893907154613</v>
      </c>
      <c r="CA59" s="74">
        <v>0</v>
      </c>
      <c r="CB59" s="74">
        <v>50.51463330400724</v>
      </c>
      <c r="CC59" s="74">
        <v>874.2917302616638</v>
      </c>
      <c r="CD59" s="74">
        <v>218.57293256541595</v>
      </c>
      <c r="CE59" s="74">
        <v>3825.997755150625</v>
      </c>
      <c r="CF59" s="74">
        <v>896.8775999600902</v>
      </c>
      <c r="CG59" s="74">
        <v>0</v>
      </c>
      <c r="CH59" s="26">
        <v>0</v>
      </c>
      <c r="CI59" s="128">
        <v>0</v>
      </c>
    </row>
    <row r="60" spans="1:87" ht="12">
      <c r="A60" s="124">
        <v>8555</v>
      </c>
      <c r="B60" s="29" t="s">
        <v>193</v>
      </c>
      <c r="C60" s="30" t="s">
        <v>139</v>
      </c>
      <c r="D60" s="29" t="s">
        <v>140</v>
      </c>
      <c r="E60" s="145">
        <v>269060</v>
      </c>
      <c r="F60" s="67">
        <v>2986110.4874496497</v>
      </c>
      <c r="G60" s="74">
        <v>39546.616992196075</v>
      </c>
      <c r="H60" s="74">
        <v>59695.18535756312</v>
      </c>
      <c r="I60" s="74">
        <v>18575.363528816186</v>
      </c>
      <c r="J60" s="74">
        <v>98390.25110795643</v>
      </c>
      <c r="K60" s="74">
        <v>39445.585488931334</v>
      </c>
      <c r="L60" s="74">
        <v>8674.276208872205</v>
      </c>
      <c r="M60" s="74">
        <v>8962.937646771445</v>
      </c>
      <c r="N60" s="74">
        <v>218964.13371846956</v>
      </c>
      <c r="O60" s="74">
        <v>17983.60758112274</v>
      </c>
      <c r="P60" s="74">
        <v>6841.276078212021</v>
      </c>
      <c r="Q60" s="74">
        <v>0</v>
      </c>
      <c r="R60" s="74">
        <v>2641.252156778059</v>
      </c>
      <c r="S60" s="74">
        <v>1861.866274450107</v>
      </c>
      <c r="T60" s="74">
        <v>0</v>
      </c>
      <c r="U60" s="74">
        <v>0</v>
      </c>
      <c r="V60" s="74">
        <v>4272.189280908772</v>
      </c>
      <c r="W60" s="74">
        <v>0</v>
      </c>
      <c r="X60" s="74">
        <v>3694.8664051102896</v>
      </c>
      <c r="Y60" s="74">
        <v>0</v>
      </c>
      <c r="Z60" s="74">
        <v>0</v>
      </c>
      <c r="AA60" s="74">
        <v>0</v>
      </c>
      <c r="AB60" s="74">
        <v>0</v>
      </c>
      <c r="AC60" s="74">
        <v>0</v>
      </c>
      <c r="AD60" s="74">
        <v>0</v>
      </c>
      <c r="AE60" s="118">
        <f t="shared" si="1"/>
        <v>529549.4078261583</v>
      </c>
      <c r="AF60" s="97">
        <v>0</v>
      </c>
      <c r="AG60" s="75">
        <v>0</v>
      </c>
      <c r="AH60" s="74">
        <v>0</v>
      </c>
      <c r="AI60" s="74">
        <v>0</v>
      </c>
      <c r="AJ60" s="74">
        <v>0</v>
      </c>
      <c r="AK60" s="74">
        <v>0</v>
      </c>
      <c r="AL60" s="74">
        <v>0</v>
      </c>
      <c r="AM60" s="74">
        <v>0</v>
      </c>
      <c r="AN60" s="74">
        <v>0</v>
      </c>
      <c r="AO60" s="74">
        <v>0</v>
      </c>
      <c r="AP60" s="74">
        <v>0</v>
      </c>
      <c r="AQ60" s="74">
        <v>0</v>
      </c>
      <c r="AR60" s="74">
        <v>0</v>
      </c>
      <c r="AS60" s="74">
        <v>0</v>
      </c>
      <c r="AT60" s="74">
        <v>0</v>
      </c>
      <c r="AU60" s="74">
        <v>0</v>
      </c>
      <c r="AV60" s="74">
        <v>0</v>
      </c>
      <c r="AW60" s="74">
        <v>0</v>
      </c>
      <c r="AX60" s="74">
        <v>0</v>
      </c>
      <c r="AY60" s="74">
        <v>0</v>
      </c>
      <c r="AZ60" s="74">
        <v>0</v>
      </c>
      <c r="BA60" s="74">
        <v>0</v>
      </c>
      <c r="BB60" s="74">
        <v>0</v>
      </c>
      <c r="BC60" s="74">
        <v>0</v>
      </c>
      <c r="BD60" s="74">
        <v>0</v>
      </c>
      <c r="BE60" s="74">
        <v>0</v>
      </c>
      <c r="BF60" s="74">
        <v>0</v>
      </c>
      <c r="BG60" s="74">
        <v>0</v>
      </c>
      <c r="BH60" s="74">
        <v>0</v>
      </c>
      <c r="BI60" s="74">
        <v>0</v>
      </c>
      <c r="BJ60" s="74">
        <v>0</v>
      </c>
      <c r="BK60" s="74">
        <v>0</v>
      </c>
      <c r="BL60" s="74">
        <v>0</v>
      </c>
      <c r="BM60" s="74">
        <v>0</v>
      </c>
      <c r="BN60" s="74">
        <v>0</v>
      </c>
      <c r="BO60" s="74">
        <v>0</v>
      </c>
      <c r="BP60" s="74">
        <v>0</v>
      </c>
      <c r="BQ60" s="74">
        <v>0</v>
      </c>
      <c r="BR60" s="74">
        <v>0</v>
      </c>
      <c r="BS60" s="74">
        <v>0</v>
      </c>
      <c r="BT60" s="74">
        <v>0</v>
      </c>
      <c r="BU60" s="74">
        <v>0</v>
      </c>
      <c r="BV60" s="74">
        <v>0</v>
      </c>
      <c r="BW60" s="74">
        <v>0</v>
      </c>
      <c r="BX60" s="74">
        <v>0</v>
      </c>
      <c r="BY60" s="74">
        <v>0</v>
      </c>
      <c r="BZ60" s="74">
        <v>0</v>
      </c>
      <c r="CA60" s="74">
        <v>0</v>
      </c>
      <c r="CB60" s="74">
        <v>0</v>
      </c>
      <c r="CC60" s="74">
        <v>0</v>
      </c>
      <c r="CD60" s="74">
        <v>0</v>
      </c>
      <c r="CE60" s="74">
        <v>0</v>
      </c>
      <c r="CF60" s="74">
        <v>0</v>
      </c>
      <c r="CG60" s="74">
        <v>0</v>
      </c>
      <c r="CH60" s="26">
        <v>0</v>
      </c>
      <c r="CI60" s="128">
        <v>0</v>
      </c>
    </row>
    <row r="61" spans="1:87" ht="12">
      <c r="A61" s="32" t="s">
        <v>69</v>
      </c>
      <c r="B61" s="28" t="s">
        <v>194</v>
      </c>
      <c r="C61" s="31" t="s">
        <v>106</v>
      </c>
      <c r="D61" s="28" t="s">
        <v>107</v>
      </c>
      <c r="E61" s="144">
        <v>114540</v>
      </c>
      <c r="F61" s="66">
        <v>127587.01218083002</v>
      </c>
      <c r="G61" s="100">
        <v>20757.121978013998</v>
      </c>
      <c r="H61" s="100">
        <v>5368.512216676425</v>
      </c>
      <c r="I61" s="100">
        <v>3566.3915951612507</v>
      </c>
      <c r="J61" s="100">
        <v>23663.190662377874</v>
      </c>
      <c r="K61" s="100">
        <v>5000.586360363299</v>
      </c>
      <c r="L61" s="100">
        <v>1560.8717398270032</v>
      </c>
      <c r="M61" s="100">
        <v>1694.027483006128</v>
      </c>
      <c r="N61" s="100">
        <v>22089.36138544253</v>
      </c>
      <c r="O61" s="100">
        <v>1736.139478608233</v>
      </c>
      <c r="P61" s="100">
        <v>4770.9310645089045</v>
      </c>
      <c r="Q61" s="100">
        <v>28.81347067512436</v>
      </c>
      <c r="R61" s="100">
        <v>1346.0494140834724</v>
      </c>
      <c r="S61" s="100">
        <v>485.225665925467</v>
      </c>
      <c r="T61" s="100">
        <v>2612.6486664237023</v>
      </c>
      <c r="U61" s="100">
        <v>158.55933566784412</v>
      </c>
      <c r="V61" s="100">
        <v>771.9964214021486</v>
      </c>
      <c r="W61" s="100">
        <v>1003.8681380777055</v>
      </c>
      <c r="X61" s="100">
        <v>874.292766994306</v>
      </c>
      <c r="Y61" s="100">
        <v>809.5050814526063</v>
      </c>
      <c r="Z61" s="100">
        <v>4561.564543863623</v>
      </c>
      <c r="AA61" s="100">
        <v>8283.446584324953</v>
      </c>
      <c r="AB61" s="100">
        <v>317.2891652450085</v>
      </c>
      <c r="AC61" s="100">
        <v>350.0239958344989</v>
      </c>
      <c r="AD61" s="100">
        <v>516.5965452403954</v>
      </c>
      <c r="AE61" s="149">
        <f t="shared" si="1"/>
        <v>112327.0137591965</v>
      </c>
      <c r="AF61" s="73">
        <v>292.56754839357046</v>
      </c>
      <c r="AG61" s="150">
        <v>61.03681953665397</v>
      </c>
      <c r="AH61" s="100">
        <v>199.9893556326679</v>
      </c>
      <c r="AI61" s="100">
        <v>245.34073551185773</v>
      </c>
      <c r="AJ61" s="100">
        <v>17.560872659987037</v>
      </c>
      <c r="AK61" s="100">
        <v>307.230024595113</v>
      </c>
      <c r="AL61" s="100">
        <v>568.7676814923957</v>
      </c>
      <c r="AM61" s="100">
        <v>0</v>
      </c>
      <c r="AN61" s="100">
        <v>0</v>
      </c>
      <c r="AO61" s="100">
        <v>0</v>
      </c>
      <c r="AP61" s="100">
        <v>32.564336680170136</v>
      </c>
      <c r="AQ61" s="100">
        <v>43.305452967346675</v>
      </c>
      <c r="AR61" s="100">
        <v>495.7894685469505</v>
      </c>
      <c r="AS61" s="100">
        <v>180.28707947161837</v>
      </c>
      <c r="AT61" s="100">
        <v>450.717698679046</v>
      </c>
      <c r="AU61" s="100">
        <v>339.9648551846034</v>
      </c>
      <c r="AV61" s="100">
        <v>85.58794247877177</v>
      </c>
      <c r="AW61" s="100">
        <v>76.55176528479785</v>
      </c>
      <c r="AX61" s="100">
        <v>783.7605011452466</v>
      </c>
      <c r="AY61" s="100">
        <v>437.99885304375437</v>
      </c>
      <c r="AZ61" s="100">
        <v>51.14817279607875</v>
      </c>
      <c r="BA61" s="100">
        <v>215.67479529013204</v>
      </c>
      <c r="BB61" s="100">
        <v>88.31584502789597</v>
      </c>
      <c r="BC61" s="100">
        <v>9.036177193973913</v>
      </c>
      <c r="BD61" s="100">
        <v>298.1938474011391</v>
      </c>
      <c r="BE61" s="100">
        <v>198.113922630145</v>
      </c>
      <c r="BF61" s="100">
        <v>168.27748849909906</v>
      </c>
      <c r="BG61" s="100">
        <v>0</v>
      </c>
      <c r="BH61" s="100">
        <v>46.715331153751926</v>
      </c>
      <c r="BI61" s="100">
        <v>121.56215734534716</v>
      </c>
      <c r="BJ61" s="100">
        <v>30.17742194968646</v>
      </c>
      <c r="BK61" s="100">
        <v>84.22399120420968</v>
      </c>
      <c r="BL61" s="100">
        <v>5.285311188928137</v>
      </c>
      <c r="BM61" s="100">
        <v>52.10293868827228</v>
      </c>
      <c r="BN61" s="100">
        <v>340.3058430032439</v>
      </c>
      <c r="BO61" s="100">
        <v>529.2130945300948</v>
      </c>
      <c r="BP61" s="100">
        <v>294.1019935774528</v>
      </c>
      <c r="BQ61" s="100">
        <v>1.0570622377856274</v>
      </c>
      <c r="BR61" s="100">
        <v>119.85721825214453</v>
      </c>
      <c r="BS61" s="100">
        <v>10.570622377856274</v>
      </c>
      <c r="BT61" s="100">
        <v>582.4071942380166</v>
      </c>
      <c r="BU61" s="100">
        <v>19.777293481150448</v>
      </c>
      <c r="BV61" s="100">
        <v>5244.392650691274</v>
      </c>
      <c r="BW61" s="100">
        <v>39.213599143660375</v>
      </c>
      <c r="BX61" s="100">
        <v>520.6883990640816</v>
      </c>
      <c r="BY61" s="100">
        <v>207.83207546139997</v>
      </c>
      <c r="BZ61" s="100">
        <v>252.3309857939885</v>
      </c>
      <c r="CA61" s="100">
        <v>0</v>
      </c>
      <c r="CB61" s="100">
        <v>17.21988484134651</v>
      </c>
      <c r="CC61" s="100">
        <v>458.7138630261662</v>
      </c>
      <c r="CD61" s="100">
        <v>56.26299007568662</v>
      </c>
      <c r="CE61" s="100">
        <v>28.983964584444625</v>
      </c>
      <c r="CF61" s="100">
        <v>49.272739793555864</v>
      </c>
      <c r="CG61" s="100">
        <v>96.49955267526857</v>
      </c>
      <c r="CH61" s="226">
        <v>127.87043199019688</v>
      </c>
      <c r="CI61" s="227">
        <v>761.255305114972</v>
      </c>
    </row>
    <row r="62" spans="1:87" ht="12">
      <c r="A62" s="32" t="s">
        <v>70</v>
      </c>
      <c r="B62" s="28" t="s">
        <v>195</v>
      </c>
      <c r="C62" s="31" t="s">
        <v>112</v>
      </c>
      <c r="D62" s="28" t="s">
        <v>113</v>
      </c>
      <c r="E62" s="145">
        <v>750000</v>
      </c>
      <c r="F62" s="67">
        <v>767288.443702513</v>
      </c>
      <c r="G62" s="74">
        <v>223869.49913134438</v>
      </c>
      <c r="H62" s="74">
        <v>34213.35601309394</v>
      </c>
      <c r="I62" s="74">
        <v>6887.311182505397</v>
      </c>
      <c r="J62" s="74">
        <v>134908.39635731635</v>
      </c>
      <c r="K62" s="74">
        <v>36939.58335616899</v>
      </c>
      <c r="L62" s="74">
        <v>42647.12364167115</v>
      </c>
      <c r="M62" s="74">
        <v>23149.01814119869</v>
      </c>
      <c r="N62" s="74">
        <v>84082.59068642005</v>
      </c>
      <c r="O62" s="74">
        <v>7429.368081128506</v>
      </c>
      <c r="P62" s="74">
        <v>10968.680772138223</v>
      </c>
      <c r="Q62" s="74">
        <v>159.4284995950323</v>
      </c>
      <c r="R62" s="74">
        <v>510.1711987041034</v>
      </c>
      <c r="S62" s="74">
        <v>5771.31168534017</v>
      </c>
      <c r="T62" s="74">
        <v>34691.64151187903</v>
      </c>
      <c r="U62" s="74">
        <v>47.82854987850969</v>
      </c>
      <c r="V62" s="74">
        <v>302.9141492305614</v>
      </c>
      <c r="W62" s="74">
        <v>7253.9967315739705</v>
      </c>
      <c r="X62" s="74">
        <v>5771.31168534017</v>
      </c>
      <c r="Y62" s="74">
        <v>1211.6565969222456</v>
      </c>
      <c r="Z62" s="74">
        <v>17505.24925553455</v>
      </c>
      <c r="AA62" s="74">
        <v>24886.788786784542</v>
      </c>
      <c r="AB62" s="74">
        <v>7285.882431492977</v>
      </c>
      <c r="AC62" s="74">
        <v>95.65709975701938</v>
      </c>
      <c r="AD62" s="74">
        <v>15.942849959503231</v>
      </c>
      <c r="AE62" s="118">
        <f t="shared" si="1"/>
        <v>710604.7083949777</v>
      </c>
      <c r="AF62" s="97">
        <v>4017.5981897948145</v>
      </c>
      <c r="AG62" s="75">
        <v>31.885699919006463</v>
      </c>
      <c r="AH62" s="74">
        <v>494.2283487446001</v>
      </c>
      <c r="AI62" s="74">
        <v>0</v>
      </c>
      <c r="AJ62" s="74">
        <v>79.71424979751615</v>
      </c>
      <c r="AK62" s="74">
        <v>0</v>
      </c>
      <c r="AL62" s="74">
        <v>1594.284995950323</v>
      </c>
      <c r="AM62" s="74">
        <v>0</v>
      </c>
      <c r="AN62" s="74">
        <v>0</v>
      </c>
      <c r="AO62" s="74">
        <v>0</v>
      </c>
      <c r="AP62" s="74">
        <v>0</v>
      </c>
      <c r="AQ62" s="74">
        <v>0</v>
      </c>
      <c r="AR62" s="74">
        <v>133.282225661447</v>
      </c>
      <c r="AS62" s="74">
        <v>48.466263876889826</v>
      </c>
      <c r="AT62" s="74">
        <v>121.16565969222455</v>
      </c>
      <c r="AU62" s="74">
        <v>0</v>
      </c>
      <c r="AV62" s="74">
        <v>382.6283990280775</v>
      </c>
      <c r="AW62" s="74">
        <v>0</v>
      </c>
      <c r="AX62" s="74">
        <v>63.771399838012925</v>
      </c>
      <c r="AY62" s="74">
        <v>302.9141492305614</v>
      </c>
      <c r="AZ62" s="74">
        <v>0</v>
      </c>
      <c r="BA62" s="74">
        <v>366.68554906857435</v>
      </c>
      <c r="BB62" s="74">
        <v>0</v>
      </c>
      <c r="BC62" s="74">
        <v>0</v>
      </c>
      <c r="BD62" s="74">
        <v>8704.796077888765</v>
      </c>
      <c r="BE62" s="74">
        <v>0</v>
      </c>
      <c r="BF62" s="74">
        <v>47.82854987850969</v>
      </c>
      <c r="BG62" s="74">
        <v>0</v>
      </c>
      <c r="BH62" s="74">
        <v>0</v>
      </c>
      <c r="BI62" s="74">
        <v>1371.0850965172779</v>
      </c>
      <c r="BJ62" s="74">
        <v>717.4282481776454</v>
      </c>
      <c r="BK62" s="74">
        <v>0</v>
      </c>
      <c r="BL62" s="74">
        <v>31.885699919006463</v>
      </c>
      <c r="BM62" s="74">
        <v>0</v>
      </c>
      <c r="BN62" s="74">
        <v>0</v>
      </c>
      <c r="BO62" s="74">
        <v>0</v>
      </c>
      <c r="BP62" s="74">
        <v>15.942849959503231</v>
      </c>
      <c r="BQ62" s="74">
        <v>0</v>
      </c>
      <c r="BR62" s="74">
        <v>0</v>
      </c>
      <c r="BS62" s="74">
        <v>0</v>
      </c>
      <c r="BT62" s="74">
        <v>0</v>
      </c>
      <c r="BU62" s="74">
        <v>0</v>
      </c>
      <c r="BV62" s="74">
        <v>15.942849959503231</v>
      </c>
      <c r="BW62" s="74">
        <v>0</v>
      </c>
      <c r="BX62" s="74">
        <v>37768.61155406316</v>
      </c>
      <c r="BY62" s="74">
        <v>191.31419951403876</v>
      </c>
      <c r="BZ62" s="74">
        <v>15.942849959503231</v>
      </c>
      <c r="CA62" s="74">
        <v>0</v>
      </c>
      <c r="CB62" s="74">
        <v>0</v>
      </c>
      <c r="CC62" s="74">
        <v>491.0397787526988</v>
      </c>
      <c r="CD62" s="74">
        <v>191.31419951403876</v>
      </c>
      <c r="CE62" s="74">
        <v>63.771399838012925</v>
      </c>
      <c r="CF62" s="74">
        <v>63.771399838012925</v>
      </c>
      <c r="CG62" s="74">
        <v>0</v>
      </c>
      <c r="CH62" s="31">
        <v>0</v>
      </c>
      <c r="CI62" s="128">
        <v>0</v>
      </c>
    </row>
    <row r="63" spans="1:87" ht="12">
      <c r="A63" s="32" t="s">
        <v>71</v>
      </c>
      <c r="B63" s="29" t="s">
        <v>196</v>
      </c>
      <c r="C63" s="31" t="s">
        <v>197</v>
      </c>
      <c r="D63" s="29" t="s">
        <v>198</v>
      </c>
      <c r="E63" s="148">
        <v>4483500</v>
      </c>
      <c r="F63" s="68">
        <v>4627169.155138017</v>
      </c>
      <c r="G63" s="104">
        <v>532229.8421506851</v>
      </c>
      <c r="H63" s="104">
        <v>267681.9323959218</v>
      </c>
      <c r="I63" s="104">
        <v>139251.622999171</v>
      </c>
      <c r="J63" s="104">
        <v>684689.6076342284</v>
      </c>
      <c r="K63" s="104">
        <v>269020.79408101697</v>
      </c>
      <c r="L63" s="104">
        <v>58505.79169729919</v>
      </c>
      <c r="M63" s="104">
        <v>76402.76435648838</v>
      </c>
      <c r="N63" s="104">
        <v>1017297.038847225</v>
      </c>
      <c r="O63" s="104">
        <v>84877.09975424707</v>
      </c>
      <c r="P63" s="104">
        <v>183093.92393184546</v>
      </c>
      <c r="Q63" s="104">
        <v>1775.9955366035406</v>
      </c>
      <c r="R63" s="104">
        <v>23913.626370931215</v>
      </c>
      <c r="S63" s="104">
        <v>25724.642590001866</v>
      </c>
      <c r="T63" s="104">
        <v>30447.321368542038</v>
      </c>
      <c r="U63" s="104">
        <v>6312.3653148175745</v>
      </c>
      <c r="V63" s="104">
        <v>23103.616919046643</v>
      </c>
      <c r="W63" s="104">
        <v>31632.099778773623</v>
      </c>
      <c r="X63" s="104">
        <v>26730.363432135706</v>
      </c>
      <c r="Y63" s="104">
        <v>9984.436499330606</v>
      </c>
      <c r="Z63" s="104">
        <v>183173.1100869789</v>
      </c>
      <c r="AA63" s="104">
        <v>90422.0239715581</v>
      </c>
      <c r="AB63" s="104">
        <v>1069.4123738734</v>
      </c>
      <c r="AC63" s="104">
        <v>25607.988555024072</v>
      </c>
      <c r="AD63" s="104">
        <v>23204.60889081002</v>
      </c>
      <c r="AE63" s="151">
        <f t="shared" si="1"/>
        <v>3816152.029536555</v>
      </c>
      <c r="AF63" s="98">
        <v>14343.461747610967</v>
      </c>
      <c r="AG63" s="152">
        <v>6145.994533122954</v>
      </c>
      <c r="AH63" s="104">
        <v>17283.84667629772</v>
      </c>
      <c r="AI63" s="104">
        <v>15062.55137693749</v>
      </c>
      <c r="AJ63" s="104">
        <v>5168.339180910348</v>
      </c>
      <c r="AK63" s="104">
        <v>2104.1389449207863</v>
      </c>
      <c r="AL63" s="104">
        <v>19007.485069014238</v>
      </c>
      <c r="AM63" s="104">
        <v>0</v>
      </c>
      <c r="AN63" s="104">
        <v>0</v>
      </c>
      <c r="AO63" s="104">
        <v>0</v>
      </c>
      <c r="AP63" s="104">
        <v>2317.8307958997643</v>
      </c>
      <c r="AQ63" s="104">
        <v>7660.693789766846</v>
      </c>
      <c r="AR63" s="104">
        <v>21676.09301537388</v>
      </c>
      <c r="AS63" s="104">
        <v>7882.215641954138</v>
      </c>
      <c r="AT63" s="104">
        <v>19705.539104885345</v>
      </c>
      <c r="AU63" s="104">
        <v>0</v>
      </c>
      <c r="AV63" s="104">
        <v>3633.0834662975303</v>
      </c>
      <c r="AW63" s="104">
        <v>7946.642363305769</v>
      </c>
      <c r="AX63" s="104">
        <v>49653.609024492594</v>
      </c>
      <c r="AY63" s="104">
        <v>19214.839966784755</v>
      </c>
      <c r="AZ63" s="104">
        <v>3922.6899559161384</v>
      </c>
      <c r="BA63" s="104">
        <v>10999.598371346165</v>
      </c>
      <c r="BB63" s="104">
        <v>5103.333890578789</v>
      </c>
      <c r="BC63" s="104">
        <v>513.7955293473822</v>
      </c>
      <c r="BD63" s="104">
        <v>8112.639625400705</v>
      </c>
      <c r="BE63" s="104">
        <v>0</v>
      </c>
      <c r="BF63" s="104">
        <v>11057.738629035219</v>
      </c>
      <c r="BG63" s="104">
        <v>0</v>
      </c>
      <c r="BH63" s="104">
        <v>12837.353441759853</v>
      </c>
      <c r="BI63" s="104">
        <v>5886.913610789029</v>
      </c>
      <c r="BJ63" s="104">
        <v>0</v>
      </c>
      <c r="BK63" s="104">
        <v>0</v>
      </c>
      <c r="BL63" s="104">
        <v>314.9543024524714</v>
      </c>
      <c r="BM63" s="104">
        <v>0</v>
      </c>
      <c r="BN63" s="104">
        <v>24954.380775518362</v>
      </c>
      <c r="BO63" s="104">
        <v>19376.40651362824</v>
      </c>
      <c r="BP63" s="104">
        <v>17267.914133373182</v>
      </c>
      <c r="BQ63" s="104">
        <v>732.66513477718</v>
      </c>
      <c r="BR63" s="104">
        <v>8246.539961895036</v>
      </c>
      <c r="BS63" s="104">
        <v>552.1006082944909</v>
      </c>
      <c r="BT63" s="104">
        <v>38782.05059592155</v>
      </c>
      <c r="BU63" s="104">
        <v>1412.1101665922035</v>
      </c>
      <c r="BV63" s="104">
        <v>330521.72352832236</v>
      </c>
      <c r="BW63" s="104">
        <v>2266.401011018862</v>
      </c>
      <c r="BX63" s="104">
        <v>6375.142367537213</v>
      </c>
      <c r="BY63" s="104">
        <v>12320.595515587374</v>
      </c>
      <c r="BZ63" s="104">
        <v>7288.487948672849</v>
      </c>
      <c r="CA63" s="104">
        <v>0.9402389923130254</v>
      </c>
      <c r="CB63" s="104">
        <v>773.4045311153458</v>
      </c>
      <c r="CC63" s="104">
        <v>18342.504261697402</v>
      </c>
      <c r="CD63" s="104">
        <v>3678.7687773349867</v>
      </c>
      <c r="CE63" s="104">
        <v>660.2280924104888</v>
      </c>
      <c r="CF63" s="104">
        <v>2995.446869674946</v>
      </c>
      <c r="CG63" s="104">
        <v>0</v>
      </c>
      <c r="CH63" s="30">
        <v>0</v>
      </c>
      <c r="CI63" s="147">
        <v>40779.32429537355</v>
      </c>
    </row>
    <row r="64" spans="1:87" ht="12" customHeight="1">
      <c r="A64" s="230"/>
      <c r="B64" s="230" t="s">
        <v>199</v>
      </c>
      <c r="C64" s="231"/>
      <c r="D64" s="270">
        <f>SUM(E8:E63)</f>
        <v>108313234</v>
      </c>
      <c r="E64" s="271"/>
      <c r="F64" s="51">
        <f aca="true" t="shared" si="2" ref="F64:AD64">SUM(F8:F63)</f>
        <v>120617265.61598016</v>
      </c>
      <c r="G64" s="33">
        <f t="shared" si="2"/>
        <v>15431569.054004725</v>
      </c>
      <c r="H64" s="33">
        <f t="shared" si="2"/>
        <v>4928758.168829301</v>
      </c>
      <c r="I64" s="33">
        <f t="shared" si="2"/>
        <v>2840024.1022060714</v>
      </c>
      <c r="J64" s="33">
        <f t="shared" si="2"/>
        <v>21148145.602356132</v>
      </c>
      <c r="K64" s="33">
        <f t="shared" si="2"/>
        <v>8858808.167302018</v>
      </c>
      <c r="L64" s="33">
        <f t="shared" si="2"/>
        <v>1421241.092557051</v>
      </c>
      <c r="M64" s="33">
        <f t="shared" si="2"/>
        <v>1535708.027618759</v>
      </c>
      <c r="N64" s="33">
        <f t="shared" si="2"/>
        <v>28342593.228430774</v>
      </c>
      <c r="O64" s="33">
        <f t="shared" si="2"/>
        <v>2619607.5764820464</v>
      </c>
      <c r="P64" s="33">
        <f t="shared" si="2"/>
        <v>3421637.8205373255</v>
      </c>
      <c r="Q64" s="33">
        <f t="shared" si="2"/>
        <v>201080.12961482452</v>
      </c>
      <c r="R64" s="33">
        <f t="shared" si="2"/>
        <v>375856.56923971215</v>
      </c>
      <c r="S64" s="33">
        <f t="shared" si="2"/>
        <v>364334.93582604616</v>
      </c>
      <c r="T64" s="33">
        <f t="shared" si="2"/>
        <v>2390917.2209543106</v>
      </c>
      <c r="U64" s="33">
        <f t="shared" si="2"/>
        <v>210820.99751991534</v>
      </c>
      <c r="V64" s="33">
        <f t="shared" si="2"/>
        <v>655400.3150380402</v>
      </c>
      <c r="W64" s="33">
        <f t="shared" si="2"/>
        <v>346961.45487756224</v>
      </c>
      <c r="X64" s="33">
        <f t="shared" si="2"/>
        <v>589525.7022497335</v>
      </c>
      <c r="Y64" s="33">
        <f t="shared" si="2"/>
        <v>231047.08585770577</v>
      </c>
      <c r="Z64" s="33">
        <f t="shared" si="2"/>
        <v>8599199.55679522</v>
      </c>
      <c r="AA64" s="33">
        <f t="shared" si="2"/>
        <v>2715878.308401068</v>
      </c>
      <c r="AB64" s="33">
        <f t="shared" si="2"/>
        <v>488862.26724256075</v>
      </c>
      <c r="AC64" s="33">
        <f t="shared" si="2"/>
        <v>215305.9697526</v>
      </c>
      <c r="AD64" s="33">
        <f t="shared" si="2"/>
        <v>379950.6463064926</v>
      </c>
      <c r="AE64" s="33">
        <f>SUM(G64:AD64)</f>
        <v>108313234</v>
      </c>
      <c r="AF64" s="33">
        <f aca="true" t="shared" si="3" ref="AF64:BM64">SUM(AF8:AF63)</f>
        <v>137771.79971849767</v>
      </c>
      <c r="AG64" s="33">
        <f t="shared" si="3"/>
        <v>33138.7940982061</v>
      </c>
      <c r="AH64" s="33">
        <f t="shared" si="3"/>
        <v>65552.02846917935</v>
      </c>
      <c r="AI64" s="33">
        <f t="shared" si="3"/>
        <v>128130.5136688506</v>
      </c>
      <c r="AJ64" s="33">
        <f t="shared" si="3"/>
        <v>8324.934284758081</v>
      </c>
      <c r="AK64" s="33">
        <f t="shared" si="3"/>
        <v>45188.77750412889</v>
      </c>
      <c r="AL64" s="33">
        <f t="shared" si="3"/>
        <v>143996.58656387535</v>
      </c>
      <c r="AM64" s="33">
        <f t="shared" si="3"/>
        <v>0</v>
      </c>
      <c r="AN64" s="33">
        <f t="shared" si="3"/>
        <v>0</v>
      </c>
      <c r="AO64" s="33">
        <f t="shared" si="3"/>
        <v>0</v>
      </c>
      <c r="AP64" s="33">
        <f t="shared" si="3"/>
        <v>15163.769513467912</v>
      </c>
      <c r="AQ64" s="33">
        <f t="shared" si="3"/>
        <v>17008.368315534364</v>
      </c>
      <c r="AR64" s="33">
        <f>SUM(AR8:AR63)</f>
        <v>372656.6148819565</v>
      </c>
      <c r="AS64" s="33">
        <f>SUM(AS8:AS63)</f>
        <v>135511.49632071145</v>
      </c>
      <c r="AT64" s="33">
        <f>SUM(AT8:AT63)</f>
        <v>338778.74080177874</v>
      </c>
      <c r="AU64" s="33">
        <f t="shared" si="3"/>
        <v>109543.23784636294</v>
      </c>
      <c r="AV64" s="33">
        <f t="shared" si="3"/>
        <v>34911.5215739719</v>
      </c>
      <c r="AW64" s="33">
        <f t="shared" si="3"/>
        <v>51594.70470844979</v>
      </c>
      <c r="AX64" s="33">
        <f t="shared" si="3"/>
        <v>403340.4826838819</v>
      </c>
      <c r="AY64" s="33">
        <f t="shared" si="3"/>
        <v>261266.10172848342</v>
      </c>
      <c r="AZ64" s="33">
        <f t="shared" si="3"/>
        <v>29913.09354296105</v>
      </c>
      <c r="BA64" s="33">
        <f t="shared" si="3"/>
        <v>50003.2182584306</v>
      </c>
      <c r="BB64" s="33">
        <f t="shared" si="3"/>
        <v>44400.51440848195</v>
      </c>
      <c r="BC64" s="33">
        <f t="shared" si="3"/>
        <v>2032.070978371931</v>
      </c>
      <c r="BD64" s="33">
        <f t="shared" si="3"/>
        <v>166763.82444099576</v>
      </c>
      <c r="BE64" s="33">
        <f t="shared" si="3"/>
        <v>27782.65816082121</v>
      </c>
      <c r="BF64" s="33">
        <f t="shared" si="3"/>
        <v>140903.32314231366</v>
      </c>
      <c r="BG64" s="33">
        <f t="shared" si="3"/>
        <v>0</v>
      </c>
      <c r="BH64" s="33">
        <f t="shared" si="3"/>
        <v>19388.513799819244</v>
      </c>
      <c r="BI64" s="33">
        <f t="shared" si="3"/>
        <v>71077.8796989394</v>
      </c>
      <c r="BJ64" s="33">
        <f t="shared" si="3"/>
        <v>6322.598879661093</v>
      </c>
      <c r="BK64" s="33">
        <f t="shared" si="3"/>
        <v>11872.603644749517</v>
      </c>
      <c r="BL64" s="33">
        <f t="shared" si="3"/>
        <v>1401.7317969288583</v>
      </c>
      <c r="BM64" s="33">
        <f t="shared" si="3"/>
        <v>7306.695640229752</v>
      </c>
      <c r="BN64" s="33">
        <f aca="true" t="shared" si="4" ref="BN64:CI64">SUM(BN8:BN63)</f>
        <v>94053.01371792686</v>
      </c>
      <c r="BO64" s="33">
        <f t="shared" si="4"/>
        <v>197948.03099463237</v>
      </c>
      <c r="BP64" s="33">
        <f t="shared" si="4"/>
        <v>277465.69100869907</v>
      </c>
      <c r="BQ64" s="33">
        <f t="shared" si="4"/>
        <v>581471.6973544412</v>
      </c>
      <c r="BR64" s="33">
        <f t="shared" si="4"/>
        <v>867663.6657563263</v>
      </c>
      <c r="BS64" s="33">
        <f t="shared" si="4"/>
        <v>192348.395255385</v>
      </c>
      <c r="BT64" s="33">
        <f t="shared" si="4"/>
        <v>221868.11373255358</v>
      </c>
      <c r="BU64" s="33">
        <f t="shared" si="4"/>
        <v>8921.340797815183</v>
      </c>
      <c r="BV64" s="33">
        <f t="shared" si="4"/>
        <v>3617630.8257101183</v>
      </c>
      <c r="BW64" s="33">
        <f t="shared" si="4"/>
        <v>7765.550216689155</v>
      </c>
      <c r="BX64" s="33">
        <f t="shared" si="4"/>
        <v>264785.61689051666</v>
      </c>
      <c r="BY64" s="33">
        <f t="shared" si="4"/>
        <v>154123.1639422223</v>
      </c>
      <c r="BZ64" s="33">
        <f t="shared" si="4"/>
        <v>180021.99678910885</v>
      </c>
      <c r="CA64" s="33">
        <f t="shared" si="4"/>
        <v>0.9402389923130254</v>
      </c>
      <c r="CB64" s="33">
        <f t="shared" si="4"/>
        <v>3894.134990033472</v>
      </c>
      <c r="CC64" s="33">
        <f t="shared" si="4"/>
        <v>209915.5118296605</v>
      </c>
      <c r="CD64" s="33">
        <f t="shared" si="4"/>
        <v>34729.37868719788</v>
      </c>
      <c r="CE64" s="33">
        <f t="shared" si="4"/>
        <v>50682.404629563796</v>
      </c>
      <c r="CF64" s="33">
        <f t="shared" si="4"/>
        <v>260489.4078261584</v>
      </c>
      <c r="CG64" s="33">
        <f t="shared" si="4"/>
        <v>13532.68891482341</v>
      </c>
      <c r="CH64" s="34">
        <f t="shared" si="4"/>
        <v>17932.008279359645</v>
      </c>
      <c r="CI64" s="34">
        <f t="shared" si="4"/>
        <v>147534.54691849466</v>
      </c>
    </row>
    <row r="65" spans="5:32" ht="12">
      <c r="E65" s="35"/>
      <c r="F65" s="35"/>
      <c r="AE65" s="107"/>
      <c r="AF65" s="36"/>
    </row>
    <row r="66" spans="5:32" ht="12">
      <c r="E66" s="35"/>
      <c r="F66" s="35"/>
      <c r="AF66" s="36"/>
    </row>
    <row r="67" spans="5:32" ht="12">
      <c r="E67" s="35"/>
      <c r="F67" s="35"/>
      <c r="AF67" s="36"/>
    </row>
    <row r="68" spans="1:32" ht="12">
      <c r="A68" s="38"/>
      <c r="B68" s="39"/>
      <c r="C68" s="39"/>
      <c r="D68" s="40"/>
      <c r="E68" s="40"/>
      <c r="F68" s="40"/>
      <c r="G68" s="40"/>
      <c r="H68" s="39"/>
      <c r="I68" s="39"/>
      <c r="J68" s="40"/>
      <c r="K68" s="40"/>
      <c r="L68" s="40"/>
      <c r="M68" s="40"/>
      <c r="N68" s="40"/>
      <c r="O68" s="40"/>
      <c r="P68" s="40"/>
      <c r="Q68" s="39"/>
      <c r="AF68" s="36"/>
    </row>
    <row r="69" spans="1:32" ht="12">
      <c r="A69" s="132" t="s">
        <v>289</v>
      </c>
      <c r="B69" s="40"/>
      <c r="C69" s="40"/>
      <c r="D69" s="40"/>
      <c r="E69" s="40"/>
      <c r="F69" s="40"/>
      <c r="G69" s="40"/>
      <c r="H69" s="39"/>
      <c r="I69" s="40"/>
      <c r="J69" s="40"/>
      <c r="K69" s="40"/>
      <c r="L69" s="40"/>
      <c r="M69" s="40"/>
      <c r="N69" s="40"/>
      <c r="O69" s="40"/>
      <c r="P69" s="40"/>
      <c r="Q69" s="39"/>
      <c r="AF69" s="36"/>
    </row>
    <row r="70" spans="1:32" ht="13.5" customHeight="1">
      <c r="A70" s="38"/>
      <c r="B70" s="264" t="s">
        <v>201</v>
      </c>
      <c r="C70" s="264"/>
      <c r="D70" s="264"/>
      <c r="E70" s="40"/>
      <c r="F70" s="40"/>
      <c r="G70" s="40"/>
      <c r="H70" s="39"/>
      <c r="I70" s="40"/>
      <c r="J70" s="40"/>
      <c r="K70" s="40"/>
      <c r="L70" s="40"/>
      <c r="M70" s="40"/>
      <c r="N70" s="40"/>
      <c r="O70" s="40"/>
      <c r="P70" s="40"/>
      <c r="Q70" s="39"/>
      <c r="AF70" s="36"/>
    </row>
    <row r="71" spans="1:32" ht="13.5" customHeight="1">
      <c r="A71" s="38"/>
      <c r="B71" s="264" t="s">
        <v>286</v>
      </c>
      <c r="C71" s="264"/>
      <c r="D71" s="264"/>
      <c r="E71" s="40"/>
      <c r="F71" s="40"/>
      <c r="G71" s="40"/>
      <c r="H71" s="40"/>
      <c r="I71" s="40"/>
      <c r="J71" s="40"/>
      <c r="K71" s="40"/>
      <c r="L71" s="40"/>
      <c r="M71" s="39"/>
      <c r="N71" s="40"/>
      <c r="O71" s="40"/>
      <c r="P71" s="40"/>
      <c r="Q71" s="39"/>
      <c r="AF71" s="36"/>
    </row>
    <row r="72" spans="1:32" ht="12">
      <c r="A72" s="41"/>
      <c r="B72" s="133" t="s">
        <v>202</v>
      </c>
      <c r="C72" s="133"/>
      <c r="D72" s="133"/>
      <c r="E72" s="41"/>
      <c r="F72" s="41"/>
      <c r="G72" s="41"/>
      <c r="H72" s="41"/>
      <c r="I72" s="41"/>
      <c r="J72" s="41"/>
      <c r="K72" s="41"/>
      <c r="L72" s="41"/>
      <c r="M72" s="41"/>
      <c r="N72" s="41"/>
      <c r="O72" s="41"/>
      <c r="P72" s="41"/>
      <c r="Q72" s="42"/>
      <c r="AF72" s="36"/>
    </row>
    <row r="73" spans="1:32" ht="12">
      <c r="A73" s="41"/>
      <c r="B73" s="133" t="s">
        <v>203</v>
      </c>
      <c r="C73" s="133"/>
      <c r="D73" s="133"/>
      <c r="AF73" s="36"/>
    </row>
    <row r="74" spans="1:32" ht="12">
      <c r="A74" s="41"/>
      <c r="B74" s="133" t="s">
        <v>204</v>
      </c>
      <c r="C74" s="133"/>
      <c r="D74" s="133"/>
      <c r="AF74" s="36"/>
    </row>
    <row r="75" spans="1:32" ht="12">
      <c r="A75" s="41"/>
      <c r="B75" s="133" t="s">
        <v>205</v>
      </c>
      <c r="C75" s="133"/>
      <c r="D75" s="133"/>
      <c r="AF75" s="36"/>
    </row>
    <row r="76" spans="1:32" ht="12">
      <c r="A76" s="41"/>
      <c r="B76" s="133" t="s">
        <v>206</v>
      </c>
      <c r="C76" s="133"/>
      <c r="D76" s="133"/>
      <c r="AF76" s="36"/>
    </row>
    <row r="77" spans="1:32" ht="12">
      <c r="A77" s="41"/>
      <c r="B77" s="133" t="s">
        <v>207</v>
      </c>
      <c r="C77" s="133"/>
      <c r="D77" s="133"/>
      <c r="E77" s="133"/>
      <c r="AF77" s="36"/>
    </row>
    <row r="78" spans="1:32" ht="12">
      <c r="A78" s="41"/>
      <c r="B78" s="133" t="s">
        <v>208</v>
      </c>
      <c r="C78" s="133"/>
      <c r="D78" s="133"/>
      <c r="AF78" s="36"/>
    </row>
    <row r="79" spans="1:32" ht="12">
      <c r="A79" s="41"/>
      <c r="B79" s="26" t="s">
        <v>209</v>
      </c>
      <c r="AF79" s="36"/>
    </row>
    <row r="80" spans="1:32" ht="12">
      <c r="A80" s="41"/>
      <c r="B80" s="133" t="s">
        <v>210</v>
      </c>
      <c r="C80" s="133"/>
      <c r="D80" s="133"/>
      <c r="AF80" s="36"/>
    </row>
    <row r="81" spans="1:4" ht="12">
      <c r="A81" s="41"/>
      <c r="B81" s="133" t="s">
        <v>211</v>
      </c>
      <c r="C81" s="133"/>
      <c r="D81" s="133"/>
    </row>
    <row r="82" spans="1:4" ht="12">
      <c r="A82" s="41"/>
      <c r="B82" s="133" t="s">
        <v>212</v>
      </c>
      <c r="C82" s="133"/>
      <c r="D82" s="133"/>
    </row>
    <row r="83" spans="1:4" ht="12">
      <c r="A83" s="41"/>
      <c r="B83" s="133" t="s">
        <v>213</v>
      </c>
      <c r="C83" s="133"/>
      <c r="D83" s="133"/>
    </row>
    <row r="84" spans="1:4" ht="12">
      <c r="A84" s="41"/>
      <c r="B84" s="133" t="s">
        <v>214</v>
      </c>
      <c r="C84" s="133"/>
      <c r="D84" s="133"/>
    </row>
    <row r="85" spans="1:4" ht="12">
      <c r="A85" s="41"/>
      <c r="B85" s="133"/>
      <c r="C85" s="133"/>
      <c r="D85" s="133"/>
    </row>
    <row r="86" spans="1:4" ht="12">
      <c r="A86" s="41"/>
      <c r="B86" s="133"/>
      <c r="C86" s="133"/>
      <c r="D86" s="133"/>
    </row>
    <row r="87" ht="12">
      <c r="A87" s="41"/>
    </row>
    <row r="88" ht="12">
      <c r="A88" s="41"/>
    </row>
    <row r="89" ht="12">
      <c r="A89" s="41"/>
    </row>
    <row r="90" ht="12">
      <c r="A90" s="41"/>
    </row>
    <row r="91" ht="12">
      <c r="A91" s="41"/>
    </row>
    <row r="92" ht="12">
      <c r="A92" s="41"/>
    </row>
    <row r="93" ht="12">
      <c r="A93" s="41"/>
    </row>
    <row r="94" ht="12">
      <c r="A94" s="41"/>
    </row>
    <row r="95" ht="12">
      <c r="A95" s="42"/>
    </row>
  </sheetData>
  <mergeCells count="89">
    <mergeCell ref="A4:A7"/>
    <mergeCell ref="D64:E64"/>
    <mergeCell ref="F4:F7"/>
    <mergeCell ref="B70:D70"/>
    <mergeCell ref="B71:D71"/>
    <mergeCell ref="E4:E7"/>
    <mergeCell ref="D4:D7"/>
    <mergeCell ref="B4:B7"/>
    <mergeCell ref="BJ5:BJ7"/>
    <mergeCell ref="BK5:BK7"/>
    <mergeCell ref="BI5:BI7"/>
    <mergeCell ref="BH5:BH7"/>
    <mergeCell ref="BG5:BG7"/>
    <mergeCell ref="BF5:BF7"/>
    <mergeCell ref="BE5:BE7"/>
    <mergeCell ref="BD5:BD7"/>
    <mergeCell ref="BC5:BC7"/>
    <mergeCell ref="BB5:BB7"/>
    <mergeCell ref="BA5:BA7"/>
    <mergeCell ref="AZ5:AZ7"/>
    <mergeCell ref="AY5:AY7"/>
    <mergeCell ref="AX5:AX7"/>
    <mergeCell ref="AW5:AW7"/>
    <mergeCell ref="AV5:AV7"/>
    <mergeCell ref="AU5:AU7"/>
    <mergeCell ref="AT5:AT7"/>
    <mergeCell ref="AS5:AS7"/>
    <mergeCell ref="AR5:AR7"/>
    <mergeCell ref="AQ5:AQ7"/>
    <mergeCell ref="AP5:AP7"/>
    <mergeCell ref="AO5:AO7"/>
    <mergeCell ref="AN5:AN7"/>
    <mergeCell ref="AM5:AM7"/>
    <mergeCell ref="AL5:AL7"/>
    <mergeCell ref="AK5:AK7"/>
    <mergeCell ref="AJ5:AJ7"/>
    <mergeCell ref="AI5:AI7"/>
    <mergeCell ref="AH5:AH7"/>
    <mergeCell ref="AG5:AG7"/>
    <mergeCell ref="AF5:AF7"/>
    <mergeCell ref="AE4:AE7"/>
    <mergeCell ref="AD5:AD7"/>
    <mergeCell ref="AC5:AC7"/>
    <mergeCell ref="AB5:AB7"/>
    <mergeCell ref="AA5:AA7"/>
    <mergeCell ref="Z5:Z7"/>
    <mergeCell ref="Y5:Y7"/>
    <mergeCell ref="X5:X7"/>
    <mergeCell ref="W5:W7"/>
    <mergeCell ref="V5:V7"/>
    <mergeCell ref="U5:U7"/>
    <mergeCell ref="T5:T7"/>
    <mergeCell ref="M5:M7"/>
    <mergeCell ref="L5:L7"/>
    <mergeCell ref="S5:S7"/>
    <mergeCell ref="R5:R7"/>
    <mergeCell ref="Q5:Q7"/>
    <mergeCell ref="P5:P7"/>
    <mergeCell ref="G5:G7"/>
    <mergeCell ref="BL5:BL7"/>
    <mergeCell ref="BM5:BM7"/>
    <mergeCell ref="BN5:BN7"/>
    <mergeCell ref="K5:K7"/>
    <mergeCell ref="J5:J7"/>
    <mergeCell ref="I5:I7"/>
    <mergeCell ref="H5:H7"/>
    <mergeCell ref="O5:O7"/>
    <mergeCell ref="N5:N7"/>
    <mergeCell ref="BO5:BO7"/>
    <mergeCell ref="BP5:BP7"/>
    <mergeCell ref="BQ5:BQ7"/>
    <mergeCell ref="BR5:BR7"/>
    <mergeCell ref="BS5:BS7"/>
    <mergeCell ref="BT5:BT7"/>
    <mergeCell ref="BU5:BU7"/>
    <mergeCell ref="BV5:BV7"/>
    <mergeCell ref="CC5:CC7"/>
    <mergeCell ref="CD5:CD7"/>
    <mergeCell ref="BW5:BW7"/>
    <mergeCell ref="BX5:BX7"/>
    <mergeCell ref="BY5:BY7"/>
    <mergeCell ref="BZ5:BZ7"/>
    <mergeCell ref="CA5:CA7"/>
    <mergeCell ref="CB5:CB7"/>
    <mergeCell ref="CI5:CI7"/>
    <mergeCell ref="CE5:CE7"/>
    <mergeCell ref="CF5:CF7"/>
    <mergeCell ref="CG5:CG7"/>
    <mergeCell ref="CH5:CH7"/>
  </mergeCells>
  <printOptions/>
  <pageMargins left="0" right="0" top="0.18" bottom="0" header="0" footer="0"/>
  <pageSetup horizontalDpi="600" verticalDpi="600" orientation="portrait" scale="80" r:id="rId3"/>
  <headerFooter alignWithMargins="0">
    <oddFooter>&amp;C&amp;F&amp;RPage &amp;P</oddFooter>
  </headerFooter>
  <legacyDrawing r:id="rId2"/>
</worksheet>
</file>

<file path=xl/worksheets/sheet2.xml><?xml version="1.0" encoding="utf-8"?>
<worksheet xmlns="http://schemas.openxmlformats.org/spreadsheetml/2006/main" xmlns:r="http://schemas.openxmlformats.org/officeDocument/2006/relationships">
  <dimension ref="A1:AE90"/>
  <sheetViews>
    <sheetView workbookViewId="0" topLeftCell="A1">
      <pane xSplit="3" ySplit="5" topLeftCell="D6" activePane="bottomRight" state="frozen"/>
      <selection pane="topLeft" activeCell="A1" sqref="A1"/>
      <selection pane="topRight" activeCell="D1" sqref="D1"/>
      <selection pane="bottomLeft" activeCell="A7" sqref="A7"/>
      <selection pane="bottomRight" activeCell="A1" sqref="A1"/>
    </sheetView>
  </sheetViews>
  <sheetFormatPr defaultColWidth="9.00390625" defaultRowHeight="12.75"/>
  <cols>
    <col min="1" max="1" width="5.125" style="82" customWidth="1"/>
    <col min="2" max="2" width="25.125" style="82" customWidth="1"/>
    <col min="3" max="3" width="3.125" style="69" hidden="1" customWidth="1"/>
    <col min="4" max="4" width="22.875" style="69" customWidth="1"/>
    <col min="5" max="5" width="10.25390625" style="69" customWidth="1"/>
    <col min="6" max="6" width="8.375" style="69" hidden="1" customWidth="1"/>
    <col min="7" max="7" width="7.625" style="69" customWidth="1"/>
    <col min="8" max="9" width="6.875" style="69" customWidth="1"/>
    <col min="10" max="10" width="7.625" style="69" customWidth="1"/>
    <col min="11" max="13" width="6.875" style="69" customWidth="1"/>
    <col min="14" max="14" width="7.625" style="69" customWidth="1"/>
    <col min="15" max="15" width="6.875" style="69" customWidth="1"/>
    <col min="16" max="16" width="8.125" style="69" customWidth="1"/>
    <col min="17" max="19" width="5.75390625" style="69" customWidth="1"/>
    <col min="20" max="20" width="6.875" style="69" customWidth="1"/>
    <col min="21" max="25" width="5.75390625" style="69" customWidth="1"/>
    <col min="26" max="27" width="6.875" style="69" customWidth="1"/>
    <col min="28" max="28" width="5.75390625" style="69" customWidth="1"/>
    <col min="29" max="29" width="7.125" style="69" customWidth="1"/>
    <col min="30" max="30" width="7.875" style="69" customWidth="1"/>
    <col min="31" max="31" width="8.625" style="69" customWidth="1"/>
    <col min="32" max="16384" width="9.00390625" style="69" customWidth="1"/>
  </cols>
  <sheetData>
    <row r="1" spans="1:31" ht="12">
      <c r="A1" s="233" t="s">
        <v>372</v>
      </c>
      <c r="B1" s="233"/>
      <c r="C1" s="19"/>
      <c r="D1" s="114"/>
      <c r="E1" s="19"/>
      <c r="F1" s="19"/>
      <c r="G1" s="2"/>
      <c r="H1" s="2"/>
      <c r="I1" s="2"/>
      <c r="J1" s="2"/>
      <c r="K1" s="2"/>
      <c r="L1" s="2"/>
      <c r="M1" s="2"/>
      <c r="N1" s="2"/>
      <c r="O1" s="2"/>
      <c r="P1" s="2"/>
      <c r="Q1" s="57"/>
      <c r="R1" s="2"/>
      <c r="S1" s="2"/>
      <c r="T1" s="2"/>
      <c r="U1" s="2"/>
      <c r="V1" s="2"/>
      <c r="W1" s="2"/>
      <c r="X1" s="2"/>
      <c r="Y1" s="2"/>
      <c r="Z1" s="2"/>
      <c r="AA1" s="2"/>
      <c r="AB1" s="2"/>
      <c r="AC1" s="2"/>
      <c r="AD1" s="2"/>
      <c r="AE1" s="2"/>
    </row>
    <row r="2" spans="1:31" ht="12">
      <c r="A2" s="113" t="s">
        <v>373</v>
      </c>
      <c r="B2" s="110"/>
      <c r="C2" s="19"/>
      <c r="D2" s="114"/>
      <c r="E2" s="19"/>
      <c r="F2" s="19"/>
      <c r="G2" s="2"/>
      <c r="H2" s="2"/>
      <c r="I2" s="2"/>
      <c r="J2" s="2"/>
      <c r="K2" s="2"/>
      <c r="L2" s="2"/>
      <c r="M2" s="2"/>
      <c r="N2" s="2"/>
      <c r="O2" s="2"/>
      <c r="P2" s="2"/>
      <c r="Q2" s="57"/>
      <c r="R2" s="2"/>
      <c r="S2" s="2"/>
      <c r="T2" s="2"/>
      <c r="U2" s="2"/>
      <c r="V2" s="2"/>
      <c r="W2" s="2"/>
      <c r="X2" s="2"/>
      <c r="Y2" s="2"/>
      <c r="Z2" s="2"/>
      <c r="AA2" s="2"/>
      <c r="AB2" s="2"/>
      <c r="AC2" s="2"/>
      <c r="AD2" s="2"/>
      <c r="AE2" s="2"/>
    </row>
    <row r="3" spans="1:31" ht="12">
      <c r="A3" s="272">
        <f ca="1">TODAY()</f>
        <v>36678</v>
      </c>
      <c r="B3" s="272"/>
      <c r="C3" s="110"/>
      <c r="D3" s="110"/>
      <c r="E3" s="110"/>
      <c r="F3" s="110"/>
      <c r="G3" s="92" t="s">
        <v>215</v>
      </c>
      <c r="H3" s="93"/>
      <c r="I3" s="93"/>
      <c r="J3" s="93"/>
      <c r="K3" s="93"/>
      <c r="L3" s="93"/>
      <c r="M3" s="93"/>
      <c r="N3" s="93"/>
      <c r="O3" s="93"/>
      <c r="P3" s="93"/>
      <c r="Q3" s="93"/>
      <c r="R3" s="93"/>
      <c r="S3" s="93"/>
      <c r="T3" s="93"/>
      <c r="U3" s="93"/>
      <c r="V3" s="93"/>
      <c r="W3" s="93"/>
      <c r="X3" s="93"/>
      <c r="Y3" s="93"/>
      <c r="Z3" s="93"/>
      <c r="AA3" s="93"/>
      <c r="AB3" s="93"/>
      <c r="AC3" s="93"/>
      <c r="AD3" s="93"/>
      <c r="AE3" s="96"/>
    </row>
    <row r="4" spans="1:31" ht="12">
      <c r="A4" s="80"/>
      <c r="B4" s="112"/>
      <c r="C4" s="18"/>
      <c r="D4" s="21"/>
      <c r="E4" s="273" t="s">
        <v>374</v>
      </c>
      <c r="F4" s="105" t="s">
        <v>72</v>
      </c>
      <c r="G4" s="70" t="s">
        <v>0</v>
      </c>
      <c r="H4" s="70" t="s">
        <v>1</v>
      </c>
      <c r="I4" s="70" t="s">
        <v>2</v>
      </c>
      <c r="J4" s="70" t="s">
        <v>3</v>
      </c>
      <c r="K4" s="70" t="s">
        <v>4</v>
      </c>
      <c r="L4" s="70" t="s">
        <v>5</v>
      </c>
      <c r="M4" s="70" t="s">
        <v>6</v>
      </c>
      <c r="N4" s="70" t="s">
        <v>7</v>
      </c>
      <c r="O4" s="70" t="s">
        <v>8</v>
      </c>
      <c r="P4" s="70" t="s">
        <v>9</v>
      </c>
      <c r="Q4" s="70" t="s">
        <v>10</v>
      </c>
      <c r="R4" s="70" t="s">
        <v>11</v>
      </c>
      <c r="S4" s="70" t="s">
        <v>12</v>
      </c>
      <c r="T4" s="70" t="s">
        <v>13</v>
      </c>
      <c r="U4" s="70">
        <v>66</v>
      </c>
      <c r="V4" s="70" t="s">
        <v>14</v>
      </c>
      <c r="W4" s="70" t="s">
        <v>15</v>
      </c>
      <c r="X4" s="70" t="s">
        <v>16</v>
      </c>
      <c r="Y4" s="70" t="s">
        <v>17</v>
      </c>
      <c r="Z4" s="70" t="s">
        <v>18</v>
      </c>
      <c r="AA4" s="70" t="s">
        <v>19</v>
      </c>
      <c r="AB4" s="70" t="s">
        <v>20</v>
      </c>
      <c r="AC4" s="70" t="s">
        <v>21</v>
      </c>
      <c r="AD4" s="70" t="s">
        <v>22</v>
      </c>
      <c r="AE4" s="119"/>
    </row>
    <row r="5" spans="1:31" ht="17.25" customHeight="1">
      <c r="A5" s="81" t="s">
        <v>74</v>
      </c>
      <c r="B5" s="111" t="s">
        <v>217</v>
      </c>
      <c r="C5" s="20"/>
      <c r="D5" s="95" t="s">
        <v>218</v>
      </c>
      <c r="E5" s="274"/>
      <c r="F5" s="106" t="s">
        <v>77</v>
      </c>
      <c r="G5" s="71" t="s">
        <v>78</v>
      </c>
      <c r="H5" s="71" t="s">
        <v>79</v>
      </c>
      <c r="I5" s="71" t="s">
        <v>80</v>
      </c>
      <c r="J5" s="71" t="s">
        <v>81</v>
      </c>
      <c r="K5" s="71" t="s">
        <v>82</v>
      </c>
      <c r="L5" s="71" t="s">
        <v>83</v>
      </c>
      <c r="M5" s="71" t="s">
        <v>84</v>
      </c>
      <c r="N5" s="71" t="s">
        <v>85</v>
      </c>
      <c r="O5" s="71" t="s">
        <v>86</v>
      </c>
      <c r="P5" s="71" t="s">
        <v>87</v>
      </c>
      <c r="Q5" s="71" t="s">
        <v>88</v>
      </c>
      <c r="R5" s="71" t="s">
        <v>89</v>
      </c>
      <c r="S5" s="71" t="s">
        <v>90</v>
      </c>
      <c r="T5" s="71" t="s">
        <v>91</v>
      </c>
      <c r="U5" s="71" t="s">
        <v>92</v>
      </c>
      <c r="V5" s="71" t="s">
        <v>93</v>
      </c>
      <c r="W5" s="71" t="s">
        <v>94</v>
      </c>
      <c r="X5" s="71" t="s">
        <v>95</v>
      </c>
      <c r="Y5" s="71" t="s">
        <v>96</v>
      </c>
      <c r="Z5" s="71" t="s">
        <v>97</v>
      </c>
      <c r="AA5" s="71" t="s">
        <v>98</v>
      </c>
      <c r="AB5" s="71" t="s">
        <v>99</v>
      </c>
      <c r="AC5" s="216" t="s">
        <v>375</v>
      </c>
      <c r="AD5" s="216" t="s">
        <v>376</v>
      </c>
      <c r="AE5" s="228" t="s">
        <v>377</v>
      </c>
    </row>
    <row r="6" spans="1:31" ht="12">
      <c r="A6" s="32" t="s">
        <v>23</v>
      </c>
      <c r="B6" s="129" t="s">
        <v>105</v>
      </c>
      <c r="C6" s="31" t="s">
        <v>106</v>
      </c>
      <c r="D6" s="31" t="s">
        <v>107</v>
      </c>
      <c r="E6" s="144">
        <v>1280414</v>
      </c>
      <c r="F6" s="66">
        <v>1414751.6015722938</v>
      </c>
      <c r="G6" s="99">
        <v>1755.656699821091</v>
      </c>
      <c r="H6" s="72">
        <v>-268.4703464711274</v>
      </c>
      <c r="I6" s="100">
        <v>-383.1925335307096</v>
      </c>
      <c r="J6" s="72">
        <v>-17161.37806055791</v>
      </c>
      <c r="K6" s="100">
        <v>-4201.123214212632</v>
      </c>
      <c r="L6" s="72">
        <v>-3545.088715520058</v>
      </c>
      <c r="M6" s="100">
        <v>1614.5266094149556</v>
      </c>
      <c r="N6" s="72">
        <v>-9860.303377834323</v>
      </c>
      <c r="O6" s="100">
        <v>-1552.2778674193178</v>
      </c>
      <c r="P6" s="72">
        <v>-1862.5439703376906</v>
      </c>
      <c r="Q6" s="100">
        <v>-36.76143360177889</v>
      </c>
      <c r="R6" s="72">
        <v>3400.3044599436653</v>
      </c>
      <c r="S6" s="100">
        <v>39.88581900407007</v>
      </c>
      <c r="T6" s="72">
        <v>3063.8598507107963</v>
      </c>
      <c r="U6" s="100">
        <v>-206.4459864918099</v>
      </c>
      <c r="V6" s="72">
        <v>-49.43543249414688</v>
      </c>
      <c r="W6" s="100">
        <v>-1551.7412650817932</v>
      </c>
      <c r="X6" s="72">
        <v>-876.8168988903999</v>
      </c>
      <c r="Y6" s="100">
        <v>-2301.710561541051</v>
      </c>
      <c r="Z6" s="72">
        <v>-4066.4743535347952</v>
      </c>
      <c r="AA6" s="100">
        <v>9888.173567303485</v>
      </c>
      <c r="AB6" s="72">
        <v>-134.25414516165574</v>
      </c>
      <c r="AC6" s="100">
        <v>-547.9201453625969</v>
      </c>
      <c r="AD6" s="72">
        <v>-1254.507352986072</v>
      </c>
      <c r="AE6" s="73">
        <f>SUM(G6:AD6)</f>
        <v>-30098.038654831806</v>
      </c>
    </row>
    <row r="7" spans="1:31" ht="12">
      <c r="A7" s="32" t="s">
        <v>24</v>
      </c>
      <c r="B7" s="128" t="s">
        <v>108</v>
      </c>
      <c r="C7" s="31" t="s">
        <v>109</v>
      </c>
      <c r="D7" s="31" t="s">
        <v>110</v>
      </c>
      <c r="E7" s="145">
        <v>513829</v>
      </c>
      <c r="F7" s="67">
        <v>546205.0868850907</v>
      </c>
      <c r="G7" s="101">
        <v>-2201.321124505528</v>
      </c>
      <c r="H7" s="116">
        <v>-558.7140277152066</v>
      </c>
      <c r="I7" s="74">
        <v>215.97339810377343</v>
      </c>
      <c r="J7" s="116">
        <v>-3946.040840820533</v>
      </c>
      <c r="K7" s="74">
        <v>-1408.4226427222675</v>
      </c>
      <c r="L7" s="116">
        <v>-507.38542738526667</v>
      </c>
      <c r="M7" s="74">
        <v>53.26660826400894</v>
      </c>
      <c r="N7" s="116">
        <v>-3860.6833694731176</v>
      </c>
      <c r="O7" s="74">
        <v>6.827139050661572</v>
      </c>
      <c r="P7" s="116">
        <v>308.0432727721636</v>
      </c>
      <c r="Q7" s="74">
        <v>-18.50727015828204</v>
      </c>
      <c r="R7" s="116">
        <v>-59.23574196753634</v>
      </c>
      <c r="S7" s="74">
        <v>39.56449218334319</v>
      </c>
      <c r="T7" s="116">
        <v>546.170248294532</v>
      </c>
      <c r="U7" s="74">
        <v>-3.1652459510419817</v>
      </c>
      <c r="V7" s="116">
        <v>319.57343141192723</v>
      </c>
      <c r="W7" s="74">
        <v>-351.01771906882004</v>
      </c>
      <c r="X7" s="116">
        <v>81.43285978233189</v>
      </c>
      <c r="Y7" s="74">
        <v>174.20050055061142</v>
      </c>
      <c r="Z7" s="116">
        <v>-1023.273319150223</v>
      </c>
      <c r="AA7" s="74">
        <v>-2440.286779544329</v>
      </c>
      <c r="AB7" s="116">
        <v>-98.5604299782658</v>
      </c>
      <c r="AC7" s="74">
        <v>-95.95135303815027</v>
      </c>
      <c r="AD7" s="116">
        <v>-80.08600541220244</v>
      </c>
      <c r="AE7" s="97">
        <f aca="true" t="shared" si="0" ref="AE7:AE66">SUM(G7:AD7)</f>
        <v>-14907.599346477418</v>
      </c>
    </row>
    <row r="8" spans="1:31" ht="12">
      <c r="A8" s="32" t="s">
        <v>25</v>
      </c>
      <c r="B8" s="128" t="s">
        <v>111</v>
      </c>
      <c r="C8" s="31" t="s">
        <v>112</v>
      </c>
      <c r="D8" s="31" t="s">
        <v>113</v>
      </c>
      <c r="E8" s="145">
        <v>1404333</v>
      </c>
      <c r="F8" s="67">
        <v>1469006.6486104599</v>
      </c>
      <c r="G8" s="101">
        <v>-12665.920275453653</v>
      </c>
      <c r="H8" s="116">
        <v>4787.739208886698</v>
      </c>
      <c r="I8" s="74">
        <v>4919.964842949568</v>
      </c>
      <c r="J8" s="116">
        <v>-63399.569393778394</v>
      </c>
      <c r="K8" s="74">
        <v>-4194.941211963305</v>
      </c>
      <c r="L8" s="116">
        <v>-11178.45903206538</v>
      </c>
      <c r="M8" s="74">
        <v>8115.670874340256</v>
      </c>
      <c r="N8" s="116">
        <v>22576.436388965027</v>
      </c>
      <c r="O8" s="74">
        <v>-2399.662715170545</v>
      </c>
      <c r="P8" s="116">
        <v>-3699.53479496824</v>
      </c>
      <c r="Q8" s="74">
        <v>-9.020025833537716</v>
      </c>
      <c r="R8" s="116">
        <v>222.47934734254432</v>
      </c>
      <c r="S8" s="74">
        <v>773.1025711190923</v>
      </c>
      <c r="T8" s="116">
        <v>4038.066770107718</v>
      </c>
      <c r="U8" s="74">
        <v>28.711921001171817</v>
      </c>
      <c r="V8" s="116">
        <v>202.78745217491013</v>
      </c>
      <c r="W8" s="74">
        <v>940.5597608770586</v>
      </c>
      <c r="X8" s="116">
        <v>-169.43529141790168</v>
      </c>
      <c r="Y8" s="74">
        <v>-445.5673413496843</v>
      </c>
      <c r="Z8" s="116">
        <v>2591.245041118138</v>
      </c>
      <c r="AA8" s="74">
        <v>30449.753721135145</v>
      </c>
      <c r="AB8" s="116">
        <v>718.8302544517192</v>
      </c>
      <c r="AC8" s="74">
        <v>151.677628256043</v>
      </c>
      <c r="AD8" s="116">
        <v>-189.4095750907525</v>
      </c>
      <c r="AE8" s="97">
        <f t="shared" si="0"/>
        <v>-17834.49387436632</v>
      </c>
    </row>
    <row r="9" spans="1:31" ht="12">
      <c r="A9" s="32" t="s">
        <v>26</v>
      </c>
      <c r="B9" s="128" t="s">
        <v>114</v>
      </c>
      <c r="C9" s="31" t="s">
        <v>106</v>
      </c>
      <c r="D9" s="31" t="s">
        <v>107</v>
      </c>
      <c r="E9" s="145">
        <v>1385900</v>
      </c>
      <c r="F9" s="67">
        <v>1511249.3944871451</v>
      </c>
      <c r="G9" s="101">
        <v>5010.458839176805</v>
      </c>
      <c r="H9" s="116">
        <v>534.4375686753847</v>
      </c>
      <c r="I9" s="74">
        <v>139.16511940627242</v>
      </c>
      <c r="J9" s="116">
        <v>-14482.489792172622</v>
      </c>
      <c r="K9" s="74">
        <v>-3665.9397737426334</v>
      </c>
      <c r="L9" s="116">
        <v>-3498.2882836878453</v>
      </c>
      <c r="M9" s="74">
        <v>1959.35893279429</v>
      </c>
      <c r="N9" s="116">
        <v>-7027.991438588302</v>
      </c>
      <c r="O9" s="74">
        <v>-1371.5133063547073</v>
      </c>
      <c r="P9" s="116">
        <v>-1236.4324430624329</v>
      </c>
      <c r="Q9" s="74">
        <v>-34.353545346248666</v>
      </c>
      <c r="R9" s="116">
        <v>3788.2910366717188</v>
      </c>
      <c r="S9" s="74">
        <v>115.9090216253444</v>
      </c>
      <c r="T9" s="116">
        <v>3626.575335421039</v>
      </c>
      <c r="U9" s="74">
        <v>-193.41884958028777</v>
      </c>
      <c r="V9" s="116">
        <v>65.44040870102435</v>
      </c>
      <c r="W9" s="74">
        <v>-1482.4367504349066</v>
      </c>
      <c r="X9" s="116">
        <v>-790.9069782961033</v>
      </c>
      <c r="Y9" s="74">
        <v>-2302.3712653937037</v>
      </c>
      <c r="Z9" s="116">
        <v>-3590.8837728547805</v>
      </c>
      <c r="AA9" s="74">
        <v>11681.647777515347</v>
      </c>
      <c r="AB9" s="116">
        <v>-93.17393608831026</v>
      </c>
      <c r="AC9" s="74">
        <v>-524.1250121203548</v>
      </c>
      <c r="AD9" s="116">
        <v>-1243.3892872542383</v>
      </c>
      <c r="AE9" s="97">
        <f t="shared" si="0"/>
        <v>-14616.430394990253</v>
      </c>
    </row>
    <row r="10" spans="1:31" ht="12">
      <c r="A10" s="28" t="s">
        <v>27</v>
      </c>
      <c r="B10" s="28" t="s">
        <v>115</v>
      </c>
      <c r="C10" s="31" t="s">
        <v>106</v>
      </c>
      <c r="D10" s="31" t="s">
        <v>107</v>
      </c>
      <c r="E10" s="28">
        <v>576401</v>
      </c>
      <c r="F10" s="67">
        <v>584695.0317410155</v>
      </c>
      <c r="G10" s="101">
        <v>2224.6186703664716</v>
      </c>
      <c r="H10" s="116">
        <v>282.20863159442524</v>
      </c>
      <c r="I10" s="74">
        <v>104.3656304682936</v>
      </c>
      <c r="J10" s="116">
        <v>-5238.787634468201</v>
      </c>
      <c r="K10" s="74">
        <v>-1340.1771120433223</v>
      </c>
      <c r="L10" s="116">
        <v>-1324.6143348839341</v>
      </c>
      <c r="M10" s="74">
        <v>778.4773882398295</v>
      </c>
      <c r="N10" s="116">
        <v>-2391.2159674696595</v>
      </c>
      <c r="O10" s="74">
        <v>-503.30955206506314</v>
      </c>
      <c r="P10" s="116">
        <v>-408.0865851508024</v>
      </c>
      <c r="Q10" s="74">
        <v>-12.815806616164764</v>
      </c>
      <c r="R10" s="116">
        <v>1477.6613349283934</v>
      </c>
      <c r="S10" s="74">
        <v>51.53483430480219</v>
      </c>
      <c r="T10" s="116">
        <v>1433.43769476546</v>
      </c>
      <c r="U10" s="74">
        <v>-72.20834835579853</v>
      </c>
      <c r="V10" s="116">
        <v>36.18815079672868</v>
      </c>
      <c r="W10" s="74">
        <v>-556.4429796358118</v>
      </c>
      <c r="X10" s="116">
        <v>-292.0490584323834</v>
      </c>
      <c r="Y10" s="74">
        <v>-874.8857878573199</v>
      </c>
      <c r="Z10" s="116">
        <v>-1317.532401892222</v>
      </c>
      <c r="AA10" s="74">
        <v>4615.397293440961</v>
      </c>
      <c r="AB10" s="116">
        <v>-31.353647543453917</v>
      </c>
      <c r="AC10" s="74">
        <v>-196.80375941832017</v>
      </c>
      <c r="AD10" s="116">
        <v>-471.34861461050286</v>
      </c>
      <c r="AE10" s="97">
        <f t="shared" si="0"/>
        <v>-4027.741961537594</v>
      </c>
    </row>
    <row r="11" spans="1:31" ht="12">
      <c r="A11" s="124" t="s">
        <v>28</v>
      </c>
      <c r="B11" s="29" t="s">
        <v>116</v>
      </c>
      <c r="C11" s="30" t="s">
        <v>117</v>
      </c>
      <c r="D11" s="30" t="s">
        <v>118</v>
      </c>
      <c r="E11" s="148">
        <v>710101</v>
      </c>
      <c r="F11" s="68">
        <v>753741.7500830335</v>
      </c>
      <c r="G11" s="101">
        <v>-6727.747202090293</v>
      </c>
      <c r="H11" s="116">
        <v>-643.7018876291459</v>
      </c>
      <c r="I11" s="74">
        <v>-777.3853098410764</v>
      </c>
      <c r="J11" s="116">
        <v>-8348.942121421249</v>
      </c>
      <c r="K11" s="74">
        <v>-4723.981394444767</v>
      </c>
      <c r="L11" s="116">
        <v>-223.39610262927454</v>
      </c>
      <c r="M11" s="74">
        <v>-249.74634486484592</v>
      </c>
      <c r="N11" s="116">
        <v>-9229.603368292068</v>
      </c>
      <c r="O11" s="74">
        <v>-1276.4810199033636</v>
      </c>
      <c r="P11" s="116">
        <v>-1837.9435256513534</v>
      </c>
      <c r="Q11" s="74">
        <v>-89.72514893867219</v>
      </c>
      <c r="R11" s="116">
        <v>-0.7012609797305771</v>
      </c>
      <c r="S11" s="74">
        <v>28.710505675832565</v>
      </c>
      <c r="T11" s="116">
        <v>-885.994316634049</v>
      </c>
      <c r="U11" s="74">
        <v>-157.8991178157903</v>
      </c>
      <c r="V11" s="116">
        <v>310.2504854764502</v>
      </c>
      <c r="W11" s="74">
        <v>43.5429489857554</v>
      </c>
      <c r="X11" s="116">
        <v>-85.13555334198941</v>
      </c>
      <c r="Y11" s="74">
        <v>-22.7175544118611</v>
      </c>
      <c r="Z11" s="116">
        <v>-7686.576356898877</v>
      </c>
      <c r="AA11" s="74">
        <v>-633.4999554492424</v>
      </c>
      <c r="AB11" s="116">
        <v>-16.182313729407724</v>
      </c>
      <c r="AC11" s="74">
        <v>-115.46839018145988</v>
      </c>
      <c r="AD11" s="116">
        <v>6.049332769603552</v>
      </c>
      <c r="AE11" s="97">
        <f t="shared" si="0"/>
        <v>-43344.27497224087</v>
      </c>
    </row>
    <row r="12" spans="1:31" ht="12">
      <c r="A12" s="32" t="s">
        <v>29</v>
      </c>
      <c r="B12" s="125" t="s">
        <v>119</v>
      </c>
      <c r="C12" s="31" t="s">
        <v>106</v>
      </c>
      <c r="D12" s="31" t="s">
        <v>107</v>
      </c>
      <c r="E12" s="144">
        <v>1625279</v>
      </c>
      <c r="F12" s="224">
        <v>1765705.182046934</v>
      </c>
      <c r="G12" s="99">
        <v>10071.98240680946</v>
      </c>
      <c r="H12" s="72">
        <v>1728.512438655409</v>
      </c>
      <c r="I12" s="100">
        <v>899.802955943298</v>
      </c>
      <c r="J12" s="72">
        <v>-11762.575395152555</v>
      </c>
      <c r="K12" s="100">
        <v>-3182.6076033682475</v>
      </c>
      <c r="L12" s="72">
        <v>-3702.980291834265</v>
      </c>
      <c r="M12" s="100">
        <v>2606.624310807212</v>
      </c>
      <c r="N12" s="72">
        <v>-3508.511929044209</v>
      </c>
      <c r="O12" s="100">
        <v>-1218.621528672651</v>
      </c>
      <c r="P12" s="72">
        <v>-433.7658527241292</v>
      </c>
      <c r="Q12" s="100">
        <v>-33.566933916689436</v>
      </c>
      <c r="R12" s="72">
        <v>4639.639350351663</v>
      </c>
      <c r="S12" s="100">
        <v>234.04509798404433</v>
      </c>
      <c r="T12" s="72">
        <v>4716.171817178209</v>
      </c>
      <c r="U12" s="100">
        <v>-189.75062980630764</v>
      </c>
      <c r="V12" s="72">
        <v>235.42561356937767</v>
      </c>
      <c r="W12" s="100">
        <v>-1498.1616951913675</v>
      </c>
      <c r="X12" s="72">
        <v>-729.0528101260206</v>
      </c>
      <c r="Y12" s="100">
        <v>-2482.2501671605733</v>
      </c>
      <c r="Z12" s="72">
        <v>-3187.261622142454</v>
      </c>
      <c r="AA12" s="100">
        <v>15163.952746548064</v>
      </c>
      <c r="AB12" s="72">
        <v>-41.44609933218089</v>
      </c>
      <c r="AC12" s="100">
        <v>-530.7008594486606</v>
      </c>
      <c r="AD12" s="72">
        <v>-1324.060689792328</v>
      </c>
      <c r="AE12" s="73">
        <f t="shared" si="0"/>
        <v>6470.8426301341</v>
      </c>
    </row>
    <row r="13" spans="1:31" ht="12">
      <c r="A13" s="32" t="s">
        <v>30</v>
      </c>
      <c r="B13" s="28" t="s">
        <v>120</v>
      </c>
      <c r="C13" s="31" t="s">
        <v>121</v>
      </c>
      <c r="D13" s="31" t="s">
        <v>122</v>
      </c>
      <c r="E13" s="145">
        <v>945000</v>
      </c>
      <c r="F13" s="224">
        <v>945000</v>
      </c>
      <c r="G13" s="101">
        <v>3285.3613586662686</v>
      </c>
      <c r="H13" s="116">
        <v>-4665.45518141416</v>
      </c>
      <c r="I13" s="74">
        <v>6933.800879441298</v>
      </c>
      <c r="J13" s="116">
        <v>5106.109060126531</v>
      </c>
      <c r="K13" s="74">
        <v>-1565.6671056034902</v>
      </c>
      <c r="L13" s="116">
        <v>0</v>
      </c>
      <c r="M13" s="74">
        <v>0</v>
      </c>
      <c r="N13" s="116">
        <v>-10520.933759729145</v>
      </c>
      <c r="O13" s="74">
        <v>-486.41892209654907</v>
      </c>
      <c r="P13" s="116">
        <v>0</v>
      </c>
      <c r="Q13" s="74">
        <v>0</v>
      </c>
      <c r="R13" s="116">
        <v>1913.2036706092604</v>
      </c>
      <c r="S13" s="74">
        <v>0</v>
      </c>
      <c r="T13" s="116">
        <v>0</v>
      </c>
      <c r="U13" s="74">
        <v>0</v>
      </c>
      <c r="V13" s="116">
        <v>0</v>
      </c>
      <c r="W13" s="74">
        <v>0</v>
      </c>
      <c r="X13" s="116">
        <v>0</v>
      </c>
      <c r="Y13" s="74">
        <v>0</v>
      </c>
      <c r="Z13" s="116">
        <v>0</v>
      </c>
      <c r="AA13" s="74">
        <v>0</v>
      </c>
      <c r="AB13" s="116">
        <v>0</v>
      </c>
      <c r="AC13" s="74">
        <v>0</v>
      </c>
      <c r="AD13" s="116">
        <v>0</v>
      </c>
      <c r="AE13" s="97">
        <f t="shared" si="0"/>
        <v>1.4551915228366852E-11</v>
      </c>
    </row>
    <row r="14" spans="1:31" ht="12">
      <c r="A14" s="32" t="s">
        <v>31</v>
      </c>
      <c r="B14" s="28" t="s">
        <v>123</v>
      </c>
      <c r="C14" s="31" t="s">
        <v>124</v>
      </c>
      <c r="D14" s="31" t="s">
        <v>125</v>
      </c>
      <c r="E14" s="145">
        <v>1171745</v>
      </c>
      <c r="F14" s="224">
        <v>1171745</v>
      </c>
      <c r="G14" s="101">
        <v>792.9598605008359</v>
      </c>
      <c r="H14" s="116">
        <v>2841.014274977526</v>
      </c>
      <c r="I14" s="74">
        <v>2811.5917592543155</v>
      </c>
      <c r="J14" s="116">
        <v>-2136.4322903339926</v>
      </c>
      <c r="K14" s="74">
        <v>-1933.4412960957125</v>
      </c>
      <c r="L14" s="116">
        <v>1344.7703242562493</v>
      </c>
      <c r="M14" s="74">
        <v>0</v>
      </c>
      <c r="N14" s="116">
        <v>-2701.089916832163</v>
      </c>
      <c r="O14" s="74">
        <v>-1888.0824143748541</v>
      </c>
      <c r="P14" s="116">
        <v>0</v>
      </c>
      <c r="Q14" s="74">
        <v>0</v>
      </c>
      <c r="R14" s="116">
        <v>868.7096986478418</v>
      </c>
      <c r="S14" s="74">
        <v>0</v>
      </c>
      <c r="T14" s="116">
        <v>0</v>
      </c>
      <c r="U14" s="74">
        <v>0</v>
      </c>
      <c r="V14" s="116">
        <v>0</v>
      </c>
      <c r="W14" s="74">
        <v>0</v>
      </c>
      <c r="X14" s="116">
        <v>0</v>
      </c>
      <c r="Y14" s="74">
        <v>0</v>
      </c>
      <c r="Z14" s="116">
        <v>0</v>
      </c>
      <c r="AA14" s="74">
        <v>0</v>
      </c>
      <c r="AB14" s="116">
        <v>0</v>
      </c>
      <c r="AC14" s="74">
        <v>0</v>
      </c>
      <c r="AD14" s="116">
        <v>0</v>
      </c>
      <c r="AE14" s="97">
        <f t="shared" si="0"/>
        <v>4.638422979041934E-11</v>
      </c>
    </row>
    <row r="15" spans="1:31" ht="12">
      <c r="A15" s="32" t="s">
        <v>32</v>
      </c>
      <c r="B15" s="28" t="s">
        <v>126</v>
      </c>
      <c r="C15" s="31" t="s">
        <v>127</v>
      </c>
      <c r="D15" s="31" t="s">
        <v>128</v>
      </c>
      <c r="E15" s="145">
        <v>269500</v>
      </c>
      <c r="F15" s="224">
        <v>269500</v>
      </c>
      <c r="G15" s="101">
        <v>420.17626545051644</v>
      </c>
      <c r="H15" s="116">
        <v>-600.8900460432887</v>
      </c>
      <c r="I15" s="74">
        <v>23.16478517190444</v>
      </c>
      <c r="J15" s="116">
        <v>-405.6708816212267</v>
      </c>
      <c r="K15" s="74">
        <v>-222.35991607466713</v>
      </c>
      <c r="L15" s="116">
        <v>365.2720386044616</v>
      </c>
      <c r="M15" s="74">
        <v>-10.771195531528065</v>
      </c>
      <c r="N15" s="116">
        <v>39.920938137656776</v>
      </c>
      <c r="O15" s="74">
        <v>90.5103839079311</v>
      </c>
      <c r="P15" s="116">
        <v>58.2042337692028</v>
      </c>
      <c r="Q15" s="74">
        <v>-20.652647130179275</v>
      </c>
      <c r="R15" s="116">
        <v>90.27941439939036</v>
      </c>
      <c r="S15" s="74">
        <v>-130.82968320965676</v>
      </c>
      <c r="T15" s="116">
        <v>0</v>
      </c>
      <c r="U15" s="74">
        <v>20.994174878291982</v>
      </c>
      <c r="V15" s="116">
        <v>118.50245597408502</v>
      </c>
      <c r="W15" s="74">
        <v>0</v>
      </c>
      <c r="X15" s="116">
        <v>164.1496793170959</v>
      </c>
      <c r="Y15" s="74">
        <v>0</v>
      </c>
      <c r="Z15" s="116">
        <v>0</v>
      </c>
      <c r="AA15" s="74">
        <v>0</v>
      </c>
      <c r="AB15" s="116">
        <v>0</v>
      </c>
      <c r="AC15" s="74">
        <v>0</v>
      </c>
      <c r="AD15" s="116">
        <v>0</v>
      </c>
      <c r="AE15" s="97">
        <f t="shared" si="0"/>
        <v>-1.028865881380625E-11</v>
      </c>
    </row>
    <row r="16" spans="1:31" ht="12">
      <c r="A16" s="58" t="s">
        <v>33</v>
      </c>
      <c r="B16" s="28" t="s">
        <v>129</v>
      </c>
      <c r="C16" s="31" t="s">
        <v>130</v>
      </c>
      <c r="D16" s="31" t="s">
        <v>131</v>
      </c>
      <c r="E16" s="145">
        <v>177595</v>
      </c>
      <c r="F16" s="224">
        <v>192461.4340505246</v>
      </c>
      <c r="G16" s="101">
        <v>279.9195191818653</v>
      </c>
      <c r="H16" s="116">
        <v>-7.924005569293513</v>
      </c>
      <c r="I16" s="74">
        <v>188.90687774605158</v>
      </c>
      <c r="J16" s="116">
        <v>-1175.5463129390264</v>
      </c>
      <c r="K16" s="74">
        <v>-345.17541901092227</v>
      </c>
      <c r="L16" s="116">
        <v>-147.28713151247848</v>
      </c>
      <c r="M16" s="74">
        <v>38.28418693302001</v>
      </c>
      <c r="N16" s="116">
        <v>-973.8270935315013</v>
      </c>
      <c r="O16" s="74">
        <v>98.83188009709602</v>
      </c>
      <c r="P16" s="116">
        <v>237.52581133479907</v>
      </c>
      <c r="Q16" s="74">
        <v>0</v>
      </c>
      <c r="R16" s="116">
        <v>42.971000996766634</v>
      </c>
      <c r="S16" s="74">
        <v>16.528235803721486</v>
      </c>
      <c r="T16" s="116">
        <v>271.7126414068498</v>
      </c>
      <c r="U16" s="74">
        <v>28.528397895830267</v>
      </c>
      <c r="V16" s="116">
        <v>252.5718161817117</v>
      </c>
      <c r="W16" s="74">
        <v>-92.26417513697209</v>
      </c>
      <c r="X16" s="116">
        <v>72.80775906638382</v>
      </c>
      <c r="Y16" s="74">
        <v>69.37687748963765</v>
      </c>
      <c r="Z16" s="116">
        <v>-153.89708199333563</v>
      </c>
      <c r="AA16" s="74">
        <v>-801.801805611688</v>
      </c>
      <c r="AB16" s="116">
        <v>-20.387886134425344</v>
      </c>
      <c r="AC16" s="74">
        <v>-52.89261546629308</v>
      </c>
      <c r="AD16" s="116">
        <v>-15.526183006531369</v>
      </c>
      <c r="AE16" s="97">
        <f t="shared" si="0"/>
        <v>-2188.564705778734</v>
      </c>
    </row>
    <row r="17" spans="1:31" ht="12">
      <c r="A17" s="58" t="s">
        <v>34</v>
      </c>
      <c r="B17" s="28" t="s">
        <v>132</v>
      </c>
      <c r="C17" s="31" t="s">
        <v>106</v>
      </c>
      <c r="D17" s="31" t="s">
        <v>107</v>
      </c>
      <c r="E17" s="145">
        <v>259843</v>
      </c>
      <c r="F17" s="224">
        <v>276962.57100457733</v>
      </c>
      <c r="G17" s="101">
        <v>3358.831190564575</v>
      </c>
      <c r="H17" s="116">
        <v>737.213011925307</v>
      </c>
      <c r="I17" s="74">
        <v>452.462965678219</v>
      </c>
      <c r="J17" s="116">
        <v>341.5950094791988</v>
      </c>
      <c r="K17" s="74">
        <v>-32.37146124753781</v>
      </c>
      <c r="L17" s="116">
        <v>-416.63095025891107</v>
      </c>
      <c r="M17" s="74">
        <v>541.8753014803779</v>
      </c>
      <c r="N17" s="116">
        <v>1439.8884470010307</v>
      </c>
      <c r="O17" s="74">
        <v>-28.291933382454772</v>
      </c>
      <c r="P17" s="116">
        <v>359.6047141744493</v>
      </c>
      <c r="Q17" s="74">
        <v>-2.47134189052273</v>
      </c>
      <c r="R17" s="116">
        <v>815.9208420030777</v>
      </c>
      <c r="S17" s="74">
        <v>78.30699573841378</v>
      </c>
      <c r="T17" s="116">
        <v>940.1495678363117</v>
      </c>
      <c r="U17" s="74">
        <v>-14.354839159851338</v>
      </c>
      <c r="V17" s="116">
        <v>104.04100557881975</v>
      </c>
      <c r="W17" s="74">
        <v>-135.4154827938478</v>
      </c>
      <c r="X17" s="116">
        <v>-31.557367761485466</v>
      </c>
      <c r="Y17" s="74">
        <v>-300.3631478771929</v>
      </c>
      <c r="Z17" s="116">
        <v>-72.1492283044663</v>
      </c>
      <c r="AA17" s="74">
        <v>3012.4547447296954</v>
      </c>
      <c r="AB17" s="116">
        <v>22.025168715292352</v>
      </c>
      <c r="AC17" s="74">
        <v>-48.4656495350423</v>
      </c>
      <c r="AD17" s="116">
        <v>-152.66892173247425</v>
      </c>
      <c r="AE17" s="97">
        <f t="shared" si="0"/>
        <v>10969.628640960982</v>
      </c>
    </row>
    <row r="18" spans="1:31" ht="12">
      <c r="A18" s="28" t="s">
        <v>290</v>
      </c>
      <c r="B18" s="28" t="s">
        <v>144</v>
      </c>
      <c r="C18" s="31" t="s">
        <v>139</v>
      </c>
      <c r="D18" s="31" t="s">
        <v>140</v>
      </c>
      <c r="E18" s="116">
        <v>2624913.72</v>
      </c>
      <c r="F18" s="224">
        <v>2987971.6225913838</v>
      </c>
      <c r="G18" s="101">
        <v>1412.0482072385203</v>
      </c>
      <c r="H18" s="116">
        <v>-2484.753269824374</v>
      </c>
      <c r="I18" s="74">
        <v>5026.582728761205</v>
      </c>
      <c r="J18" s="116">
        <v>-940.5906968421768</v>
      </c>
      <c r="K18" s="74">
        <v>-4029.721196342638</v>
      </c>
      <c r="L18" s="116">
        <v>1888.6802475610602</v>
      </c>
      <c r="M18" s="74">
        <v>963.9335867570262</v>
      </c>
      <c r="N18" s="116">
        <v>-2842.4705849126913</v>
      </c>
      <c r="O18" s="74">
        <v>-4761.247397117317</v>
      </c>
      <c r="P18" s="116">
        <v>2077.9309768049643</v>
      </c>
      <c r="Q18" s="74">
        <v>0</v>
      </c>
      <c r="R18" s="116">
        <v>1744.6598269539172</v>
      </c>
      <c r="S18" s="74">
        <v>1955.1131574999763</v>
      </c>
      <c r="T18" s="116">
        <v>0</v>
      </c>
      <c r="U18" s="74">
        <v>0</v>
      </c>
      <c r="V18" s="116">
        <v>329.0699466524966</v>
      </c>
      <c r="W18" s="74">
        <v>0</v>
      </c>
      <c r="X18" s="116">
        <v>857.9205802462202</v>
      </c>
      <c r="Y18" s="74">
        <v>0</v>
      </c>
      <c r="Z18" s="116">
        <v>0</v>
      </c>
      <c r="AA18" s="74">
        <v>0</v>
      </c>
      <c r="AB18" s="116">
        <v>0</v>
      </c>
      <c r="AC18" s="74">
        <v>0</v>
      </c>
      <c r="AD18" s="116">
        <v>0</v>
      </c>
      <c r="AE18" s="97">
        <f>SUM(G18:AD18)</f>
        <v>1197.1561134361891</v>
      </c>
    </row>
    <row r="19" spans="1:31" ht="12">
      <c r="A19" s="28" t="s">
        <v>291</v>
      </c>
      <c r="B19" s="28" t="s">
        <v>145</v>
      </c>
      <c r="C19" s="31" t="s">
        <v>146</v>
      </c>
      <c r="D19" s="31" t="s">
        <v>147</v>
      </c>
      <c r="E19" s="146">
        <v>954514.08</v>
      </c>
      <c r="F19" s="224">
        <v>1086535.1354877756</v>
      </c>
      <c r="G19" s="101">
        <v>457.4430053638498</v>
      </c>
      <c r="H19" s="116">
        <v>-6853.598713944084</v>
      </c>
      <c r="I19" s="74">
        <v>776.705123675114</v>
      </c>
      <c r="J19" s="116">
        <v>3032.448557123891</v>
      </c>
      <c r="K19" s="74">
        <v>-2329.3691833973426</v>
      </c>
      <c r="L19" s="116">
        <v>-147.16803714999878</v>
      </c>
      <c r="M19" s="74">
        <v>1711.1520774451637</v>
      </c>
      <c r="N19" s="116">
        <v>407.5675667276955</v>
      </c>
      <c r="O19" s="74">
        <v>-1543.3670927750463</v>
      </c>
      <c r="P19" s="116">
        <v>2146.2876563689715</v>
      </c>
      <c r="Q19" s="74">
        <v>0</v>
      </c>
      <c r="R19" s="116">
        <v>-218.34517873595462</v>
      </c>
      <c r="S19" s="74">
        <v>2001.0500385838295</v>
      </c>
      <c r="T19" s="116">
        <v>124.27001684438072</v>
      </c>
      <c r="U19" s="74">
        <v>0</v>
      </c>
      <c r="V19" s="116">
        <v>1359.0495937749147</v>
      </c>
      <c r="W19" s="74">
        <v>0</v>
      </c>
      <c r="X19" s="116">
        <v>170.20969198736566</v>
      </c>
      <c r="Y19" s="74">
        <v>0</v>
      </c>
      <c r="Z19" s="116">
        <v>162.28120218178447</v>
      </c>
      <c r="AA19" s="74">
        <v>0</v>
      </c>
      <c r="AB19" s="116">
        <v>0</v>
      </c>
      <c r="AC19" s="74">
        <v>0</v>
      </c>
      <c r="AD19" s="116">
        <v>-590.7158544488541</v>
      </c>
      <c r="AE19" s="97">
        <f>SUM(G19:AD19)</f>
        <v>665.9004696256804</v>
      </c>
    </row>
    <row r="20" spans="1:31" ht="12">
      <c r="A20" s="28" t="s">
        <v>292</v>
      </c>
      <c r="B20" s="28" t="s">
        <v>148</v>
      </c>
      <c r="C20" s="31" t="s">
        <v>149</v>
      </c>
      <c r="D20" s="31" t="s">
        <v>150</v>
      </c>
      <c r="E20" s="116">
        <v>2386285.2</v>
      </c>
      <c r="F20" s="224">
        <v>2716337.83871944</v>
      </c>
      <c r="G20" s="101">
        <v>-3955.994215151586</v>
      </c>
      <c r="H20" s="116">
        <v>-2363.384077175113</v>
      </c>
      <c r="I20" s="74">
        <v>2945.0699952942377</v>
      </c>
      <c r="J20" s="116">
        <v>-9674.452624709229</v>
      </c>
      <c r="K20" s="74">
        <v>-5086.960643601837</v>
      </c>
      <c r="L20" s="116">
        <v>-329.7558552945193</v>
      </c>
      <c r="M20" s="74">
        <v>622.3480827149106</v>
      </c>
      <c r="N20" s="116">
        <v>-10079.295510146418</v>
      </c>
      <c r="O20" s="74">
        <v>-2071.1931094012252</v>
      </c>
      <c r="P20" s="116">
        <v>1917.2284868985298</v>
      </c>
      <c r="Q20" s="74">
        <v>-42.83804953753281</v>
      </c>
      <c r="R20" s="116">
        <v>683.344200217638</v>
      </c>
      <c r="S20" s="74">
        <v>1003.2665197299793</v>
      </c>
      <c r="T20" s="116">
        <v>1429.5205235732392</v>
      </c>
      <c r="U20" s="74">
        <v>-3.9790015992846293</v>
      </c>
      <c r="V20" s="116">
        <v>973.9398475386952</v>
      </c>
      <c r="W20" s="74">
        <v>-835.7032078181674</v>
      </c>
      <c r="X20" s="116">
        <v>628.6653629922585</v>
      </c>
      <c r="Y20" s="74">
        <v>449.97161693697853</v>
      </c>
      <c r="Z20" s="116">
        <v>-2344.6662504187116</v>
      </c>
      <c r="AA20" s="74">
        <v>-5926.81553187019</v>
      </c>
      <c r="AB20" s="116">
        <v>-220.25119800850734</v>
      </c>
      <c r="AC20" s="74">
        <v>-228.57379036558405</v>
      </c>
      <c r="AD20" s="116">
        <v>-185.3719234533246</v>
      </c>
      <c r="AE20" s="97">
        <f>SUM(G20:AD20)</f>
        <v>-32695.880352654756</v>
      </c>
    </row>
    <row r="21" spans="1:31" ht="12">
      <c r="A21" s="32" t="s">
        <v>35</v>
      </c>
      <c r="B21" s="28" t="s">
        <v>133</v>
      </c>
      <c r="C21" s="31" t="s">
        <v>134</v>
      </c>
      <c r="D21" s="31" t="s">
        <v>135</v>
      </c>
      <c r="E21" s="145">
        <v>0</v>
      </c>
      <c r="F21" s="224">
        <v>106781.26092882438</v>
      </c>
      <c r="G21" s="101">
        <v>1844.8857566022161</v>
      </c>
      <c r="H21" s="116">
        <v>414.24542156652296</v>
      </c>
      <c r="I21" s="74">
        <v>257.35605210874246</v>
      </c>
      <c r="J21" s="116">
        <v>434.82329437468434</v>
      </c>
      <c r="K21" s="74">
        <v>41.86935151409034</v>
      </c>
      <c r="L21" s="116">
        <v>-181.40637356739194</v>
      </c>
      <c r="M21" s="74">
        <v>278.6539014210748</v>
      </c>
      <c r="N21" s="116">
        <v>942.1767375636482</v>
      </c>
      <c r="O21" s="74">
        <v>6.378649206014188</v>
      </c>
      <c r="P21" s="116">
        <v>226.74997657761924</v>
      </c>
      <c r="Q21" s="74">
        <v>-0.8517654152186829</v>
      </c>
      <c r="R21" s="116">
        <v>405.76139678021</v>
      </c>
      <c r="S21" s="74">
        <v>43.02612962427088</v>
      </c>
      <c r="T21" s="116">
        <v>479.71783074315044</v>
      </c>
      <c r="U21" s="74">
        <v>-5.048479271792161</v>
      </c>
      <c r="V21" s="116">
        <v>58.62601944391747</v>
      </c>
      <c r="W21" s="74">
        <v>0</v>
      </c>
      <c r="X21" s="116">
        <v>-5.068615865117749</v>
      </c>
      <c r="Y21" s="74">
        <v>0</v>
      </c>
      <c r="Z21" s="116">
        <v>0</v>
      </c>
      <c r="AA21" s="74">
        <v>1536.1156674656395</v>
      </c>
      <c r="AB21" s="116">
        <v>0</v>
      </c>
      <c r="AC21" s="74">
        <v>0</v>
      </c>
      <c r="AD21" s="116">
        <v>0</v>
      </c>
      <c r="AE21" s="97">
        <f t="shared" si="0"/>
        <v>6778.01095087228</v>
      </c>
    </row>
    <row r="22" spans="1:31" ht="12">
      <c r="A22" s="32" t="s">
        <v>36</v>
      </c>
      <c r="B22" s="28" t="s">
        <v>136</v>
      </c>
      <c r="C22" s="31" t="s">
        <v>124</v>
      </c>
      <c r="D22" s="31" t="s">
        <v>125</v>
      </c>
      <c r="E22" s="145">
        <v>369237</v>
      </c>
      <c r="F22" s="224">
        <v>403310.2587753242</v>
      </c>
      <c r="G22" s="101">
        <v>257.1158880205512</v>
      </c>
      <c r="H22" s="116">
        <v>956.2189612673901</v>
      </c>
      <c r="I22" s="74">
        <v>965.5909008996359</v>
      </c>
      <c r="J22" s="116">
        <v>-772.9578336335398</v>
      </c>
      <c r="K22" s="74">
        <v>-682.1368870920815</v>
      </c>
      <c r="L22" s="116">
        <v>460.24317548281124</v>
      </c>
      <c r="M22" s="74">
        <v>0</v>
      </c>
      <c r="N22" s="116">
        <v>-1028.5795680938172</v>
      </c>
      <c r="O22" s="74">
        <v>-659.3169994132859</v>
      </c>
      <c r="P22" s="116">
        <v>0</v>
      </c>
      <c r="Q22" s="74">
        <v>0</v>
      </c>
      <c r="R22" s="116">
        <v>298.43101687501576</v>
      </c>
      <c r="S22" s="74">
        <v>0</v>
      </c>
      <c r="T22" s="116">
        <v>0</v>
      </c>
      <c r="U22" s="74">
        <v>0</v>
      </c>
      <c r="V22" s="116">
        <v>0</v>
      </c>
      <c r="W22" s="74">
        <v>0</v>
      </c>
      <c r="X22" s="116">
        <v>0</v>
      </c>
      <c r="Y22" s="74">
        <v>0</v>
      </c>
      <c r="Z22" s="116">
        <v>0</v>
      </c>
      <c r="AA22" s="74">
        <v>0</v>
      </c>
      <c r="AB22" s="116">
        <v>0</v>
      </c>
      <c r="AC22" s="74">
        <v>0</v>
      </c>
      <c r="AD22" s="116">
        <v>0</v>
      </c>
      <c r="AE22" s="97">
        <f t="shared" si="0"/>
        <v>-205.39134568732015</v>
      </c>
    </row>
    <row r="23" spans="1:31" ht="12">
      <c r="A23" s="32" t="s">
        <v>37</v>
      </c>
      <c r="B23" s="28" t="s">
        <v>137</v>
      </c>
      <c r="C23" s="31" t="s">
        <v>124</v>
      </c>
      <c r="D23" s="31" t="s">
        <v>125</v>
      </c>
      <c r="E23" s="145">
        <v>722554</v>
      </c>
      <c r="F23" s="224">
        <v>772631.500161197</v>
      </c>
      <c r="G23" s="101">
        <v>698.6156679306732</v>
      </c>
      <c r="H23" s="116">
        <v>2129.5121875204495</v>
      </c>
      <c r="I23" s="74">
        <v>1901.9218146295152</v>
      </c>
      <c r="J23" s="116">
        <v>-1026.7891955259838</v>
      </c>
      <c r="K23" s="74">
        <v>-1114.551088648659</v>
      </c>
      <c r="L23" s="116">
        <v>926.6787341966738</v>
      </c>
      <c r="M23" s="74">
        <v>0</v>
      </c>
      <c r="N23" s="116">
        <v>-750.8199152298039</v>
      </c>
      <c r="O23" s="74">
        <v>-1161.0944084339171</v>
      </c>
      <c r="P23" s="116">
        <v>0</v>
      </c>
      <c r="Q23" s="74">
        <v>0</v>
      </c>
      <c r="R23" s="116">
        <v>586.7044214548278</v>
      </c>
      <c r="S23" s="74">
        <v>0</v>
      </c>
      <c r="T23" s="116">
        <v>0</v>
      </c>
      <c r="U23" s="74">
        <v>0</v>
      </c>
      <c r="V23" s="116">
        <v>0</v>
      </c>
      <c r="W23" s="74">
        <v>0</v>
      </c>
      <c r="X23" s="116">
        <v>0</v>
      </c>
      <c r="Y23" s="74">
        <v>0</v>
      </c>
      <c r="Z23" s="116">
        <v>0</v>
      </c>
      <c r="AA23" s="74">
        <v>0</v>
      </c>
      <c r="AB23" s="116">
        <v>0</v>
      </c>
      <c r="AC23" s="74">
        <v>0</v>
      </c>
      <c r="AD23" s="116">
        <v>0</v>
      </c>
      <c r="AE23" s="97">
        <f t="shared" si="0"/>
        <v>2190.1782178937756</v>
      </c>
    </row>
    <row r="24" spans="1:31" ht="12">
      <c r="A24" s="32" t="s">
        <v>38</v>
      </c>
      <c r="B24" s="28" t="s">
        <v>138</v>
      </c>
      <c r="C24" s="31" t="s">
        <v>139</v>
      </c>
      <c r="D24" s="31" t="s">
        <v>140</v>
      </c>
      <c r="E24" s="145">
        <v>4791197</v>
      </c>
      <c r="F24" s="224">
        <v>5186190.176066136</v>
      </c>
      <c r="G24" s="101">
        <v>652.0643259668723</v>
      </c>
      <c r="H24" s="116">
        <v>-7052.493236394483</v>
      </c>
      <c r="I24" s="74">
        <v>7902.775497507566</v>
      </c>
      <c r="J24" s="116">
        <v>-6131.525225976249</v>
      </c>
      <c r="K24" s="74">
        <v>-8817.359320221236</v>
      </c>
      <c r="L24" s="116">
        <v>2891.966513837877</v>
      </c>
      <c r="M24" s="74">
        <v>1268.8119584338856</v>
      </c>
      <c r="N24" s="116">
        <v>-14949.876940099522</v>
      </c>
      <c r="O24" s="74">
        <v>-9110.66033648455</v>
      </c>
      <c r="P24" s="116">
        <v>3305.17138462024</v>
      </c>
      <c r="Q24" s="74">
        <v>0</v>
      </c>
      <c r="R24" s="116">
        <v>2916.7872872398075</v>
      </c>
      <c r="S24" s="74">
        <v>3318.781774889929</v>
      </c>
      <c r="T24" s="116">
        <v>0</v>
      </c>
      <c r="U24" s="74">
        <v>0</v>
      </c>
      <c r="V24" s="116">
        <v>377.77371603256324</v>
      </c>
      <c r="W24" s="74">
        <v>0</v>
      </c>
      <c r="X24" s="116">
        <v>1324.8638740950482</v>
      </c>
      <c r="Y24" s="74">
        <v>0</v>
      </c>
      <c r="Z24" s="116">
        <v>0</v>
      </c>
      <c r="AA24" s="74">
        <v>0</v>
      </c>
      <c r="AB24" s="116">
        <v>0</v>
      </c>
      <c r="AC24" s="74">
        <v>0</v>
      </c>
      <c r="AD24" s="116">
        <v>0</v>
      </c>
      <c r="AE24" s="97">
        <f t="shared" si="0"/>
        <v>-22102.918726552252</v>
      </c>
    </row>
    <row r="25" spans="1:31" ht="12">
      <c r="A25" s="32" t="s">
        <v>39</v>
      </c>
      <c r="B25" s="28" t="s">
        <v>141</v>
      </c>
      <c r="C25" s="31" t="s">
        <v>127</v>
      </c>
      <c r="D25" s="31" t="s">
        <v>128</v>
      </c>
      <c r="E25" s="145">
        <f>2109593-133000</f>
        <v>1976593</v>
      </c>
      <c r="F25" s="224">
        <v>2230484.390780284</v>
      </c>
      <c r="G25" s="101">
        <v>3327.6154716980236</v>
      </c>
      <c r="H25" s="116">
        <v>-5372.171467196924</v>
      </c>
      <c r="I25" s="74">
        <v>88.2798773060058</v>
      </c>
      <c r="J25" s="116">
        <v>-3896.14822972042</v>
      </c>
      <c r="K25" s="74">
        <v>-2078.4914260583755</v>
      </c>
      <c r="L25" s="116">
        <v>2990.6181837964177</v>
      </c>
      <c r="M25" s="74">
        <v>-143.5218249261452</v>
      </c>
      <c r="N25" s="116">
        <v>-1165.4164608416613</v>
      </c>
      <c r="O25" s="74">
        <v>646.8646915699501</v>
      </c>
      <c r="P25" s="116">
        <v>434.2056381939765</v>
      </c>
      <c r="Q25" s="74">
        <v>-178.74205956987407</v>
      </c>
      <c r="R25" s="116">
        <v>743.2631502758231</v>
      </c>
      <c r="S25" s="74">
        <v>-1097.1851924817138</v>
      </c>
      <c r="T25" s="116">
        <v>0</v>
      </c>
      <c r="U25" s="74">
        <v>174.3302609820601</v>
      </c>
      <c r="V25" s="116">
        <v>957.2708283194916</v>
      </c>
      <c r="W25" s="74">
        <v>0</v>
      </c>
      <c r="X25" s="116">
        <v>1347.4271286179683</v>
      </c>
      <c r="Y25" s="74">
        <v>0</v>
      </c>
      <c r="Z25" s="116">
        <v>0</v>
      </c>
      <c r="AA25" s="74">
        <v>0</v>
      </c>
      <c r="AB25" s="116">
        <v>0</v>
      </c>
      <c r="AC25" s="74">
        <v>0</v>
      </c>
      <c r="AD25" s="116">
        <v>0</v>
      </c>
      <c r="AE25" s="97">
        <f t="shared" si="0"/>
        <v>-3221.801430035397</v>
      </c>
    </row>
    <row r="26" spans="1:31" ht="12">
      <c r="A26" s="32" t="s">
        <v>40</v>
      </c>
      <c r="B26" s="28" t="s">
        <v>142</v>
      </c>
      <c r="C26" s="31" t="s">
        <v>106</v>
      </c>
      <c r="D26" s="31" t="s">
        <v>107</v>
      </c>
      <c r="E26" s="148">
        <v>319564</v>
      </c>
      <c r="F26" s="225">
        <v>348774.19781066343</v>
      </c>
      <c r="G26" s="103">
        <v>1183.0081767663069</v>
      </c>
      <c r="H26" s="117">
        <v>130.2906915018266</v>
      </c>
      <c r="I26" s="104">
        <v>36.749556296701485</v>
      </c>
      <c r="J26" s="117">
        <v>-3310.5358182351047</v>
      </c>
      <c r="K26" s="104">
        <v>-839.2806012700785</v>
      </c>
      <c r="L26" s="117">
        <v>-805.0779101798253</v>
      </c>
      <c r="M26" s="104">
        <v>454.2595274598516</v>
      </c>
      <c r="N26" s="117">
        <v>-1592.7155597920428</v>
      </c>
      <c r="O26" s="104">
        <v>-314.169706958638</v>
      </c>
      <c r="P26" s="117">
        <v>-279.0543801017666</v>
      </c>
      <c r="Q26" s="104">
        <v>-7.888393908230782</v>
      </c>
      <c r="R26" s="117">
        <v>875.7696917206067</v>
      </c>
      <c r="S26" s="104">
        <v>27.37358198795846</v>
      </c>
      <c r="T26" s="117">
        <v>840.1079629599335</v>
      </c>
      <c r="U26" s="104">
        <v>-44.418357735643895</v>
      </c>
      <c r="V26" s="117">
        <v>16.10294723113293</v>
      </c>
      <c r="W26" s="104">
        <v>-340.7145921016172</v>
      </c>
      <c r="X26" s="117">
        <v>-181.33656954717344</v>
      </c>
      <c r="Y26" s="104">
        <v>-530.1392232392895</v>
      </c>
      <c r="Z26" s="117">
        <v>-822.535442827877</v>
      </c>
      <c r="AA26" s="104">
        <v>2705.919579199992</v>
      </c>
      <c r="AB26" s="117">
        <v>-21.083694603824142</v>
      </c>
      <c r="AC26" s="104">
        <v>-120.4682050714191</v>
      </c>
      <c r="AD26" s="117">
        <v>-286.1968536103461</v>
      </c>
      <c r="AE26" s="98">
        <f t="shared" si="0"/>
        <v>-3226.0335940585674</v>
      </c>
    </row>
    <row r="27" spans="1:31" ht="12">
      <c r="A27" s="126" t="s">
        <v>41</v>
      </c>
      <c r="B27" s="127" t="s">
        <v>143</v>
      </c>
      <c r="C27" s="65" t="s">
        <v>106</v>
      </c>
      <c r="D27" s="65" t="s">
        <v>107</v>
      </c>
      <c r="E27" s="144">
        <f>3146584-469000</f>
        <v>2677584</v>
      </c>
      <c r="F27" s="66">
        <v>2727418.7949791923</v>
      </c>
      <c r="G27" s="101">
        <v>2293.025787069055</v>
      </c>
      <c r="H27" s="101">
        <v>-800.0407927086635</v>
      </c>
      <c r="I27" s="101">
        <v>-926.4271276015788</v>
      </c>
      <c r="J27" s="101">
        <v>-34332.72795392061</v>
      </c>
      <c r="K27" s="101">
        <v>-8363.013412627348</v>
      </c>
      <c r="L27" s="101">
        <v>-6917.198984001894</v>
      </c>
      <c r="M27" s="101">
        <v>3023.7616870261118</v>
      </c>
      <c r="N27" s="101">
        <v>-20173.141005388927</v>
      </c>
      <c r="O27" s="101">
        <v>-3084.1921346586823</v>
      </c>
      <c r="P27" s="101">
        <v>-3842.048326186341</v>
      </c>
      <c r="Q27" s="101">
        <v>-72.39343572965322</v>
      </c>
      <c r="R27" s="101">
        <v>6485.12588418524</v>
      </c>
      <c r="S27" s="101">
        <v>51.37563576536195</v>
      </c>
      <c r="T27" s="101">
        <v>5769.814627321946</v>
      </c>
      <c r="U27" s="101">
        <v>-406.3781885697799</v>
      </c>
      <c r="V27" s="101">
        <v>-135.92564918425342</v>
      </c>
      <c r="W27" s="101">
        <v>-3044.635376771348</v>
      </c>
      <c r="X27" s="101">
        <v>-1736.5349880276153</v>
      </c>
      <c r="Y27" s="101">
        <v>-4480.384458067998</v>
      </c>
      <c r="Z27" s="101">
        <v>-8080.309120029997</v>
      </c>
      <c r="AA27" s="101">
        <v>18629.071627606376</v>
      </c>
      <c r="AB27" s="101">
        <v>-275.53934617661344</v>
      </c>
      <c r="AC27" s="101">
        <v>-1074.8276694967908</v>
      </c>
      <c r="AD27" s="101">
        <v>-2445.921699247834</v>
      </c>
      <c r="AE27" s="116">
        <f t="shared" si="0"/>
        <v>-63939.464419421834</v>
      </c>
    </row>
    <row r="28" spans="1:31" ht="12">
      <c r="A28" s="32" t="s">
        <v>42</v>
      </c>
      <c r="B28" s="28" t="s">
        <v>151</v>
      </c>
      <c r="C28" s="31" t="s">
        <v>152</v>
      </c>
      <c r="D28" s="31" t="s">
        <v>153</v>
      </c>
      <c r="E28" s="145">
        <v>496749</v>
      </c>
      <c r="F28" s="67">
        <v>540015.6401398219</v>
      </c>
      <c r="G28" s="101">
        <v>24569.33554002177</v>
      </c>
      <c r="H28" s="101">
        <v>0</v>
      </c>
      <c r="I28" s="101">
        <v>0</v>
      </c>
      <c r="J28" s="101">
        <v>0</v>
      </c>
      <c r="K28" s="101">
        <v>0</v>
      </c>
      <c r="L28" s="101">
        <v>0</v>
      </c>
      <c r="M28" s="101">
        <v>0</v>
      </c>
      <c r="N28" s="101">
        <v>-25554.455310215708</v>
      </c>
      <c r="O28" s="101">
        <v>0</v>
      </c>
      <c r="P28" s="101">
        <v>963.2154747273526</v>
      </c>
      <c r="Q28" s="101">
        <v>0</v>
      </c>
      <c r="R28" s="101">
        <v>0</v>
      </c>
      <c r="S28" s="101">
        <v>0</v>
      </c>
      <c r="T28" s="101">
        <v>12671.369435221393</v>
      </c>
      <c r="U28" s="101">
        <v>0</v>
      </c>
      <c r="V28" s="101">
        <v>0</v>
      </c>
      <c r="W28" s="101">
        <v>0</v>
      </c>
      <c r="X28" s="101">
        <v>0</v>
      </c>
      <c r="Y28" s="101">
        <v>0</v>
      </c>
      <c r="Z28" s="101">
        <v>0</v>
      </c>
      <c r="AA28" s="101">
        <v>0</v>
      </c>
      <c r="AB28" s="101">
        <v>0</v>
      </c>
      <c r="AC28" s="101">
        <v>0</v>
      </c>
      <c r="AD28" s="101">
        <v>0</v>
      </c>
      <c r="AE28" s="116">
        <f t="shared" si="0"/>
        <v>12649.465139754808</v>
      </c>
    </row>
    <row r="29" spans="1:31" ht="12">
      <c r="A29" s="32" t="s">
        <v>43</v>
      </c>
      <c r="B29" s="28" t="s">
        <v>154</v>
      </c>
      <c r="C29" s="31" t="s">
        <v>134</v>
      </c>
      <c r="D29" s="31" t="s">
        <v>135</v>
      </c>
      <c r="E29" s="145">
        <v>51900</v>
      </c>
      <c r="F29" s="67">
        <v>53927.63680429873</v>
      </c>
      <c r="G29" s="101">
        <v>194.74617521376967</v>
      </c>
      <c r="H29" s="101">
        <v>17.136832431553103</v>
      </c>
      <c r="I29" s="101">
        <v>1.963120395126225</v>
      </c>
      <c r="J29" s="101">
        <v>-659.3267393560654</v>
      </c>
      <c r="K29" s="101">
        <v>-165.7546338540601</v>
      </c>
      <c r="L29" s="101">
        <v>-154.47347073739684</v>
      </c>
      <c r="M29" s="101">
        <v>83.55914206052091</v>
      </c>
      <c r="N29" s="101">
        <v>-332.17892074487463</v>
      </c>
      <c r="O29" s="101">
        <v>-61.857419703586515</v>
      </c>
      <c r="P29" s="101">
        <v>-59.459856340537044</v>
      </c>
      <c r="Q29" s="101">
        <v>-1.5324877794984157</v>
      </c>
      <c r="R29" s="101">
        <v>163.77960874743565</v>
      </c>
      <c r="S29" s="101">
        <v>4.499332258808067</v>
      </c>
      <c r="T29" s="101">
        <v>155.26210297965463</v>
      </c>
      <c r="U29" s="101">
        <v>-8.624053448743226</v>
      </c>
      <c r="V29" s="101">
        <v>1.9662342713326098</v>
      </c>
      <c r="W29" s="101">
        <v>0</v>
      </c>
      <c r="X29" s="101">
        <v>-35.524918917957336</v>
      </c>
      <c r="Y29" s="101">
        <v>0</v>
      </c>
      <c r="Z29" s="101">
        <v>0</v>
      </c>
      <c r="AA29" s="101">
        <v>500.2708268380852</v>
      </c>
      <c r="AB29" s="101">
        <v>0</v>
      </c>
      <c r="AC29" s="101">
        <v>0</v>
      </c>
      <c r="AD29" s="101">
        <v>0</v>
      </c>
      <c r="AE29" s="116">
        <f t="shared" si="0"/>
        <v>-355.5491256864336</v>
      </c>
    </row>
    <row r="30" spans="1:31" ht="12">
      <c r="A30" s="32" t="s">
        <v>44</v>
      </c>
      <c r="B30" s="28" t="s">
        <v>155</v>
      </c>
      <c r="C30" s="31" t="s">
        <v>156</v>
      </c>
      <c r="D30" s="31" t="s">
        <v>157</v>
      </c>
      <c r="E30" s="145">
        <v>735413</v>
      </c>
      <c r="F30" s="67">
        <v>898460.42598233</v>
      </c>
      <c r="G30" s="101">
        <v>10992.765827522904</v>
      </c>
      <c r="H30" s="101">
        <v>0</v>
      </c>
      <c r="I30" s="101">
        <v>0</v>
      </c>
      <c r="J30" s="101">
        <v>0</v>
      </c>
      <c r="K30" s="101">
        <v>0</v>
      </c>
      <c r="L30" s="101">
        <v>0</v>
      </c>
      <c r="M30" s="101">
        <v>0</v>
      </c>
      <c r="N30" s="101">
        <v>-6906.7500704236445</v>
      </c>
      <c r="O30" s="101">
        <v>0</v>
      </c>
      <c r="P30" s="101">
        <v>-1068.017989577318</v>
      </c>
      <c r="Q30" s="101">
        <v>0</v>
      </c>
      <c r="R30" s="101">
        <v>0</v>
      </c>
      <c r="S30" s="101">
        <v>0</v>
      </c>
      <c r="T30" s="101">
        <v>5893.2712971457</v>
      </c>
      <c r="U30" s="101">
        <v>0</v>
      </c>
      <c r="V30" s="101">
        <v>0</v>
      </c>
      <c r="W30" s="101">
        <v>0</v>
      </c>
      <c r="X30" s="101">
        <v>0</v>
      </c>
      <c r="Y30" s="101">
        <v>0</v>
      </c>
      <c r="Z30" s="101">
        <v>0</v>
      </c>
      <c r="AA30" s="101">
        <v>0</v>
      </c>
      <c r="AB30" s="101">
        <v>0</v>
      </c>
      <c r="AC30" s="101">
        <v>0</v>
      </c>
      <c r="AD30" s="101">
        <v>0</v>
      </c>
      <c r="AE30" s="116">
        <f t="shared" si="0"/>
        <v>8911.269064667642</v>
      </c>
    </row>
    <row r="31" spans="1:31" ht="12">
      <c r="A31" s="28" t="s">
        <v>45</v>
      </c>
      <c r="B31" s="28" t="s">
        <v>101</v>
      </c>
      <c r="C31" s="31" t="s">
        <v>158</v>
      </c>
      <c r="D31" s="31" t="s">
        <v>159</v>
      </c>
      <c r="E31" s="28">
        <v>0</v>
      </c>
      <c r="F31" s="67">
        <v>26785.562109760558</v>
      </c>
      <c r="G31" s="101">
        <v>-43.237292534884546</v>
      </c>
      <c r="H31" s="101">
        <v>63.057621097383404</v>
      </c>
      <c r="I31" s="101">
        <v>-101.89110325460865</v>
      </c>
      <c r="J31" s="101">
        <v>-2253.332854007569</v>
      </c>
      <c r="K31" s="101">
        <v>-66.88478184449284</v>
      </c>
      <c r="L31" s="101">
        <v>-16.43551186338334</v>
      </c>
      <c r="M31" s="101">
        <v>-1.8647510810622148</v>
      </c>
      <c r="N31" s="101">
        <v>-1266.0811203703415</v>
      </c>
      <c r="O31" s="101">
        <v>-140.73740990681776</v>
      </c>
      <c r="P31" s="101">
        <v>-74.72062078898</v>
      </c>
      <c r="Q31" s="101">
        <v>0</v>
      </c>
      <c r="R31" s="101">
        <v>-30.568781537479254</v>
      </c>
      <c r="S31" s="101">
        <v>14.604699561707983</v>
      </c>
      <c r="T31" s="101">
        <v>97.57404694824504</v>
      </c>
      <c r="U31" s="101">
        <v>-23.879580859554316</v>
      </c>
      <c r="V31" s="101">
        <v>-100.93633029610601</v>
      </c>
      <c r="W31" s="101">
        <v>-50.378337339286894</v>
      </c>
      <c r="X31" s="101">
        <v>-102.36051580304115</v>
      </c>
      <c r="Y31" s="101">
        <v>-15.81337651788538</v>
      </c>
      <c r="Z31" s="101">
        <v>-21.071376038528626</v>
      </c>
      <c r="AA31" s="101">
        <v>-92.53770535378226</v>
      </c>
      <c r="AB31" s="101">
        <v>-33.1963729356213</v>
      </c>
      <c r="AC31" s="101">
        <v>7.922346422531334</v>
      </c>
      <c r="AD31" s="101">
        <v>4.298370202020642</v>
      </c>
      <c r="AE31" s="116">
        <f t="shared" si="0"/>
        <v>-4248.470738101536</v>
      </c>
    </row>
    <row r="32" spans="1:31" ht="12">
      <c r="A32" s="32" t="s">
        <v>46</v>
      </c>
      <c r="B32" s="28" t="s">
        <v>160</v>
      </c>
      <c r="C32" s="31" t="s">
        <v>161</v>
      </c>
      <c r="D32" s="31" t="s">
        <v>162</v>
      </c>
      <c r="E32" s="145">
        <v>1169175</v>
      </c>
      <c r="F32" s="67">
        <v>1305533.7281438457</v>
      </c>
      <c r="G32" s="101">
        <v>-5351.268035619083</v>
      </c>
      <c r="H32" s="101">
        <v>-10812.161462787655</v>
      </c>
      <c r="I32" s="101">
        <v>-1701.3373781305418</v>
      </c>
      <c r="J32" s="101">
        <v>-9405.566040602484</v>
      </c>
      <c r="K32" s="101">
        <v>-4741.853697044033</v>
      </c>
      <c r="L32" s="101">
        <v>-1934.5121000567378</v>
      </c>
      <c r="M32" s="101">
        <v>-179.23928076557786</v>
      </c>
      <c r="N32" s="101">
        <v>-14304.50420310907</v>
      </c>
      <c r="O32" s="101">
        <v>-1807.7100021361002</v>
      </c>
      <c r="P32" s="101">
        <v>982.071091678481</v>
      </c>
      <c r="Q32" s="101">
        <v>0</v>
      </c>
      <c r="R32" s="101">
        <v>-87.29611872444912</v>
      </c>
      <c r="S32" s="101">
        <v>1564.8373047087443</v>
      </c>
      <c r="T32" s="101">
        <v>518.3226559360337</v>
      </c>
      <c r="U32" s="101">
        <v>80.61683739929123</v>
      </c>
      <c r="V32" s="101">
        <v>522.1747908670623</v>
      </c>
      <c r="W32" s="101">
        <v>-427.04250288482353</v>
      </c>
      <c r="X32" s="101">
        <v>385.4114245419769</v>
      </c>
      <c r="Y32" s="101">
        <v>150.09688346349458</v>
      </c>
      <c r="Z32" s="101">
        <v>-1153.396096874525</v>
      </c>
      <c r="AA32" s="101">
        <v>-3698.8990259287057</v>
      </c>
      <c r="AB32" s="101">
        <v>-270.4276147948076</v>
      </c>
      <c r="AC32" s="101">
        <v>-238.633969079679</v>
      </c>
      <c r="AD32" s="101">
        <v>-117.00800321657175</v>
      </c>
      <c r="AE32" s="116">
        <f t="shared" si="0"/>
        <v>-52027.32454315977</v>
      </c>
    </row>
    <row r="33" spans="1:31" ht="12">
      <c r="A33" s="32" t="s">
        <v>47</v>
      </c>
      <c r="B33" s="28" t="s">
        <v>163</v>
      </c>
      <c r="C33" s="31" t="s">
        <v>158</v>
      </c>
      <c r="D33" s="31" t="s">
        <v>159</v>
      </c>
      <c r="E33" s="145">
        <v>999600</v>
      </c>
      <c r="F33" s="67">
        <v>999600</v>
      </c>
      <c r="G33" s="101">
        <v>16667.44165747537</v>
      </c>
      <c r="H33" s="101">
        <v>2728.1733076055693</v>
      </c>
      <c r="I33" s="101">
        <v>2523.685794250945</v>
      </c>
      <c r="J33" s="101">
        <v>-27755.84005351219</v>
      </c>
      <c r="K33" s="101">
        <v>-1203.3868243129618</v>
      </c>
      <c r="L33" s="101">
        <v>750.7953168767217</v>
      </c>
      <c r="M33" s="101">
        <v>-39.80969155593766</v>
      </c>
      <c r="N33" s="101">
        <v>-17053.69752231482</v>
      </c>
      <c r="O33" s="101">
        <v>-3339.539410110032</v>
      </c>
      <c r="P33" s="101">
        <v>669.1391264920603</v>
      </c>
      <c r="Q33" s="101">
        <v>0</v>
      </c>
      <c r="R33" s="101">
        <v>38.99029561422776</v>
      </c>
      <c r="S33" s="101">
        <v>572.1111838255929</v>
      </c>
      <c r="T33" s="101">
        <v>8570.265885516925</v>
      </c>
      <c r="U33" s="101">
        <v>-576.6620612108229</v>
      </c>
      <c r="V33" s="101">
        <v>-1398.8347989405302</v>
      </c>
      <c r="W33" s="101">
        <v>-1530.9482921794847</v>
      </c>
      <c r="X33" s="101">
        <v>-2057.336223840479</v>
      </c>
      <c r="Y33" s="101">
        <v>-282.04541078982174</v>
      </c>
      <c r="Z33" s="101">
        <v>-3.0179812173682876</v>
      </c>
      <c r="AA33" s="101">
        <v>21482.862205859157</v>
      </c>
      <c r="AB33" s="101">
        <v>-179.64086104032776</v>
      </c>
      <c r="AC33" s="101">
        <v>586.0301764587903</v>
      </c>
      <c r="AD33" s="101">
        <v>320.10867733391274</v>
      </c>
      <c r="AE33" s="116">
        <f t="shared" si="0"/>
        <v>-511.1555037155042</v>
      </c>
    </row>
    <row r="34" spans="1:31" ht="12">
      <c r="A34" s="32" t="s">
        <v>48</v>
      </c>
      <c r="B34" s="28" t="s">
        <v>164</v>
      </c>
      <c r="C34" s="31" t="s">
        <v>165</v>
      </c>
      <c r="D34" s="31" t="s">
        <v>166</v>
      </c>
      <c r="E34" s="145">
        <v>3013852</v>
      </c>
      <c r="F34" s="67">
        <v>3032994.6832368295</v>
      </c>
      <c r="G34" s="101">
        <v>5706.138586706074</v>
      </c>
      <c r="H34" s="101">
        <v>-3128.965677533037</v>
      </c>
      <c r="I34" s="101">
        <v>4695.040484795216</v>
      </c>
      <c r="J34" s="101">
        <v>4590.530977611896</v>
      </c>
      <c r="K34" s="101">
        <v>-10596.336265388527</v>
      </c>
      <c r="L34" s="101">
        <v>2728.493079422253</v>
      </c>
      <c r="M34" s="101">
        <v>3094.8493439441518</v>
      </c>
      <c r="N34" s="101">
        <v>6513.891216663178</v>
      </c>
      <c r="O34" s="101">
        <v>-2942.0323330466927</v>
      </c>
      <c r="P34" s="101">
        <v>1813.0073618917959</v>
      </c>
      <c r="Q34" s="101">
        <v>0</v>
      </c>
      <c r="R34" s="101">
        <v>-1193.2115069955717</v>
      </c>
      <c r="S34" s="101">
        <v>2536.8752646275098</v>
      </c>
      <c r="T34" s="101">
        <v>691.6183581953985</v>
      </c>
      <c r="U34" s="101">
        <v>0</v>
      </c>
      <c r="V34" s="101">
        <v>5034.844989876758</v>
      </c>
      <c r="W34" s="101">
        <v>0</v>
      </c>
      <c r="X34" s="101">
        <v>-3595.813124502707</v>
      </c>
      <c r="Y34" s="101">
        <v>0</v>
      </c>
      <c r="Z34" s="101">
        <v>1422.6024942945223</v>
      </c>
      <c r="AA34" s="101">
        <v>0</v>
      </c>
      <c r="AB34" s="101">
        <v>0</v>
      </c>
      <c r="AC34" s="101">
        <v>0</v>
      </c>
      <c r="AD34" s="101">
        <v>-3249.706664122363</v>
      </c>
      <c r="AE34" s="116">
        <f t="shared" si="0"/>
        <v>14121.826586439855</v>
      </c>
    </row>
    <row r="35" spans="1:31" ht="12">
      <c r="A35" s="32" t="s">
        <v>49</v>
      </c>
      <c r="B35" s="28" t="s">
        <v>167</v>
      </c>
      <c r="C35" s="31" t="s">
        <v>165</v>
      </c>
      <c r="D35" s="31" t="s">
        <v>166</v>
      </c>
      <c r="E35" s="145">
        <v>589291</v>
      </c>
      <c r="F35" s="67">
        <v>658271.0613977013</v>
      </c>
      <c r="G35" s="101">
        <v>23.29645067123056</v>
      </c>
      <c r="H35" s="101">
        <v>-1251.8007597934848</v>
      </c>
      <c r="I35" s="101">
        <v>604.6070516465843</v>
      </c>
      <c r="J35" s="101">
        <v>-793.3312468020158</v>
      </c>
      <c r="K35" s="101">
        <v>-3276.194151300515</v>
      </c>
      <c r="L35" s="101">
        <v>443.088399469847</v>
      </c>
      <c r="M35" s="101">
        <v>519.9019995010858</v>
      </c>
      <c r="N35" s="101">
        <v>-1656.4005891953711</v>
      </c>
      <c r="O35" s="101">
        <v>-894.242545025958</v>
      </c>
      <c r="P35" s="101">
        <v>-10.742414329190069</v>
      </c>
      <c r="Q35" s="101">
        <v>0</v>
      </c>
      <c r="R35" s="101">
        <v>-278.082646646217</v>
      </c>
      <c r="S35" s="101">
        <v>504.0628907574451</v>
      </c>
      <c r="T35" s="101">
        <v>150.57270872614254</v>
      </c>
      <c r="U35" s="101">
        <v>0</v>
      </c>
      <c r="V35" s="101">
        <v>1027.748553884835</v>
      </c>
      <c r="W35" s="101">
        <v>0</v>
      </c>
      <c r="X35" s="101">
        <v>-861.7596581394928</v>
      </c>
      <c r="Y35" s="101">
        <v>0</v>
      </c>
      <c r="Z35" s="101">
        <v>-122.98891529380126</v>
      </c>
      <c r="AA35" s="101">
        <v>0</v>
      </c>
      <c r="AB35" s="101">
        <v>0</v>
      </c>
      <c r="AC35" s="101">
        <v>0</v>
      </c>
      <c r="AD35" s="101">
        <v>-739.0609575385511</v>
      </c>
      <c r="AE35" s="116">
        <f t="shared" si="0"/>
        <v>-6611.325829407428</v>
      </c>
    </row>
    <row r="36" spans="1:31" ht="12">
      <c r="A36" s="186" t="s">
        <v>332</v>
      </c>
      <c r="B36" s="26" t="s">
        <v>302</v>
      </c>
      <c r="C36" s="31"/>
      <c r="D36" s="52" t="s">
        <v>170</v>
      </c>
      <c r="E36" s="145">
        <v>0</v>
      </c>
      <c r="F36" s="67">
        <v>6169.2957871758435</v>
      </c>
      <c r="G36" s="101">
        <v>357.09981221854963</v>
      </c>
      <c r="H36" s="101">
        <v>613.2956694815572</v>
      </c>
      <c r="I36" s="101">
        <v>469.45386135344404</v>
      </c>
      <c r="J36" s="101">
        <v>1413.3710002637988</v>
      </c>
      <c r="K36" s="101">
        <v>506.66666743633897</v>
      </c>
      <c r="L36" s="101">
        <v>59.39736355539002</v>
      </c>
      <c r="M36" s="101">
        <v>444.4067803361109</v>
      </c>
      <c r="N36" s="101">
        <v>1494.2372904054744</v>
      </c>
      <c r="O36" s="101">
        <v>138.11676103843703</v>
      </c>
      <c r="P36" s="101">
        <v>339.2090400633117</v>
      </c>
      <c r="Q36" s="101">
        <v>0</v>
      </c>
      <c r="R36" s="101">
        <v>0</v>
      </c>
      <c r="S36" s="101">
        <v>92.31638432102787</v>
      </c>
      <c r="T36" s="101">
        <v>0</v>
      </c>
      <c r="U36" s="101">
        <v>0</v>
      </c>
      <c r="V36" s="101">
        <v>211.82674231801744</v>
      </c>
      <c r="W36" s="101">
        <v>0</v>
      </c>
      <c r="X36" s="101">
        <v>183.20150686963672</v>
      </c>
      <c r="Y36" s="101">
        <v>0</v>
      </c>
      <c r="Z36" s="101">
        <v>0</v>
      </c>
      <c r="AA36" s="101">
        <v>0</v>
      </c>
      <c r="AB36" s="101">
        <v>0</v>
      </c>
      <c r="AC36" s="101">
        <v>0</v>
      </c>
      <c r="AD36" s="101">
        <v>0</v>
      </c>
      <c r="AE36" s="116">
        <f t="shared" si="0"/>
        <v>6322.5988796610945</v>
      </c>
    </row>
    <row r="37" spans="1:31" ht="12">
      <c r="A37" s="186" t="s">
        <v>333</v>
      </c>
      <c r="B37" s="26" t="s">
        <v>303</v>
      </c>
      <c r="C37" s="31"/>
      <c r="D37" s="52" t="s">
        <v>170</v>
      </c>
      <c r="E37" s="145">
        <v>0</v>
      </c>
      <c r="F37" s="67">
        <v>11448.534013244845</v>
      </c>
      <c r="G37" s="101">
        <v>670.5635788036227</v>
      </c>
      <c r="H37" s="101">
        <v>1151.6492726146384</v>
      </c>
      <c r="I37" s="101">
        <v>881.5425003911351</v>
      </c>
      <c r="J37" s="101">
        <v>2654.0342046836768</v>
      </c>
      <c r="K37" s="101">
        <v>951.4208693245788</v>
      </c>
      <c r="L37" s="101">
        <v>111.53662733607351</v>
      </c>
      <c r="M37" s="101">
        <v>834.5089828397789</v>
      </c>
      <c r="N37" s="101">
        <v>2805.8852756351985</v>
      </c>
      <c r="O37" s="101">
        <v>259.35625392605044</v>
      </c>
      <c r="P37" s="101">
        <v>636.9682091240825</v>
      </c>
      <c r="Q37" s="101">
        <v>0</v>
      </c>
      <c r="R37" s="101">
        <v>0</v>
      </c>
      <c r="S37" s="101">
        <v>173.3521075464275</v>
      </c>
      <c r="T37" s="101">
        <v>0</v>
      </c>
      <c r="U37" s="101">
        <v>0</v>
      </c>
      <c r="V37" s="101">
        <v>397.76917700575615</v>
      </c>
      <c r="W37" s="101">
        <v>0</v>
      </c>
      <c r="X37" s="101">
        <v>344.0165855184918</v>
      </c>
      <c r="Y37" s="101">
        <v>0</v>
      </c>
      <c r="Z37" s="101">
        <v>0</v>
      </c>
      <c r="AA37" s="101">
        <v>0</v>
      </c>
      <c r="AB37" s="101">
        <v>0</v>
      </c>
      <c r="AC37" s="101">
        <v>0</v>
      </c>
      <c r="AD37" s="101">
        <v>0</v>
      </c>
      <c r="AE37" s="116">
        <f t="shared" si="0"/>
        <v>11872.60364474951</v>
      </c>
    </row>
    <row r="38" spans="1:31" ht="12">
      <c r="A38" s="32" t="s">
        <v>50</v>
      </c>
      <c r="B38" s="28" t="s">
        <v>168</v>
      </c>
      <c r="C38" s="31" t="s">
        <v>134</v>
      </c>
      <c r="D38" s="31" t="s">
        <v>135</v>
      </c>
      <c r="E38" s="145">
        <v>26814</v>
      </c>
      <c r="F38" s="67">
        <v>28213.379770832205</v>
      </c>
      <c r="G38" s="101">
        <v>105.94345234579487</v>
      </c>
      <c r="H38" s="101">
        <v>10.027839467748663</v>
      </c>
      <c r="I38" s="101">
        <v>1.7364193143417879</v>
      </c>
      <c r="J38" s="101">
        <v>-339.97429632078456</v>
      </c>
      <c r="K38" s="101">
        <v>-85.65831211287536</v>
      </c>
      <c r="L38" s="101">
        <v>-80.44559685064615</v>
      </c>
      <c r="M38" s="101">
        <v>44.02076503215733</v>
      </c>
      <c r="N38" s="101">
        <v>-169.2597432096818</v>
      </c>
      <c r="O38" s="101">
        <v>-31.992427936224033</v>
      </c>
      <c r="P38" s="101">
        <v>-30.134739082493525</v>
      </c>
      <c r="Q38" s="101">
        <v>-0.7954241672842564</v>
      </c>
      <c r="R38" s="101">
        <v>85.88952280195366</v>
      </c>
      <c r="S38" s="101">
        <v>2.448799569687452</v>
      </c>
      <c r="T38" s="101">
        <v>81.68890127916461</v>
      </c>
      <c r="U38" s="101">
        <v>-4.476952771608417</v>
      </c>
      <c r="V38" s="101">
        <v>1.1816352413689515</v>
      </c>
      <c r="W38" s="101">
        <v>0</v>
      </c>
      <c r="X38" s="101">
        <v>-18.39780341109386</v>
      </c>
      <c r="Y38" s="101">
        <v>0</v>
      </c>
      <c r="Z38" s="101">
        <v>0</v>
      </c>
      <c r="AA38" s="101">
        <v>263.18339480898885</v>
      </c>
      <c r="AB38" s="101">
        <v>0</v>
      </c>
      <c r="AC38" s="101">
        <v>0</v>
      </c>
      <c r="AD38" s="101">
        <v>0</v>
      </c>
      <c r="AE38" s="116">
        <f t="shared" si="0"/>
        <v>-165.01456600148572</v>
      </c>
    </row>
    <row r="39" spans="1:31" ht="12">
      <c r="A39" s="124" t="s">
        <v>51</v>
      </c>
      <c r="B39" s="29" t="s">
        <v>102</v>
      </c>
      <c r="C39" s="30" t="s">
        <v>169</v>
      </c>
      <c r="D39" s="30" t="s">
        <v>170</v>
      </c>
      <c r="E39" s="148">
        <f>2299593-200000</f>
        <v>2099593</v>
      </c>
      <c r="F39" s="67">
        <v>2106637.4645273173</v>
      </c>
      <c r="G39" s="101">
        <v>-905.503480887608</v>
      </c>
      <c r="H39" s="101">
        <v>-23326.535588978848</v>
      </c>
      <c r="I39" s="101">
        <v>444.9748751920706</v>
      </c>
      <c r="J39" s="101">
        <v>11076.906022908865</v>
      </c>
      <c r="K39" s="101">
        <v>-450.65871301465086</v>
      </c>
      <c r="L39" s="101">
        <v>-2287.9759048798114</v>
      </c>
      <c r="M39" s="101">
        <v>4919.768250769033</v>
      </c>
      <c r="N39" s="101">
        <v>747.460002153297</v>
      </c>
      <c r="O39" s="101">
        <v>-3598.1381616660656</v>
      </c>
      <c r="P39" s="101">
        <v>7616.0313006926735</v>
      </c>
      <c r="Q39" s="101">
        <v>0</v>
      </c>
      <c r="R39" s="101">
        <v>0</v>
      </c>
      <c r="S39" s="101">
        <v>6069.98520716068</v>
      </c>
      <c r="T39" s="101">
        <v>0</v>
      </c>
      <c r="U39" s="101">
        <v>0</v>
      </c>
      <c r="V39" s="101">
        <v>1969.9370474151074</v>
      </c>
      <c r="W39" s="101">
        <v>0</v>
      </c>
      <c r="X39" s="101">
        <v>3352.9170787846524</v>
      </c>
      <c r="Y39" s="101">
        <v>0</v>
      </c>
      <c r="Z39" s="101">
        <v>0</v>
      </c>
      <c r="AA39" s="101">
        <v>0</v>
      </c>
      <c r="AB39" s="101">
        <v>0</v>
      </c>
      <c r="AC39" s="101">
        <v>0</v>
      </c>
      <c r="AD39" s="101">
        <v>0</v>
      </c>
      <c r="AE39" s="116">
        <f t="shared" si="0"/>
        <v>5629.167935649395</v>
      </c>
    </row>
    <row r="40" spans="1:31" ht="12">
      <c r="A40" s="28" t="s">
        <v>52</v>
      </c>
      <c r="B40" s="123" t="s">
        <v>171</v>
      </c>
      <c r="C40" s="31" t="s">
        <v>106</v>
      </c>
      <c r="D40" s="31" t="s">
        <v>107</v>
      </c>
      <c r="E40" s="144">
        <v>2074028</v>
      </c>
      <c r="F40" s="66">
        <v>2165833.1175090303</v>
      </c>
      <c r="G40" s="99">
        <v>12139.32177675271</v>
      </c>
      <c r="H40" s="99">
        <v>2064.997730535222</v>
      </c>
      <c r="I40" s="99">
        <v>1067.1453451640627</v>
      </c>
      <c r="J40" s="99">
        <v>-14662.340843507496</v>
      </c>
      <c r="K40" s="99">
        <v>-3952.9926012638753</v>
      </c>
      <c r="L40" s="99">
        <v>-4556.1871175854685</v>
      </c>
      <c r="M40" s="99">
        <v>3178.919410321236</v>
      </c>
      <c r="N40" s="99">
        <v>-4525.759305553453</v>
      </c>
      <c r="O40" s="99">
        <v>-1511.7925653105485</v>
      </c>
      <c r="P40" s="99">
        <v>-580.2018635635468</v>
      </c>
      <c r="Q40" s="99">
        <v>-41.44971578221839</v>
      </c>
      <c r="R40" s="99">
        <v>5675.205677777045</v>
      </c>
      <c r="S40" s="99">
        <v>282.05510608720215</v>
      </c>
      <c r="T40" s="99">
        <v>5756.210567430731</v>
      </c>
      <c r="U40" s="99">
        <v>-234.2674536516747</v>
      </c>
      <c r="V40" s="99">
        <v>280.84192989414805</v>
      </c>
      <c r="W40" s="99">
        <v>-1847.12763254307</v>
      </c>
      <c r="X40" s="99">
        <v>-902.7798006292633</v>
      </c>
      <c r="Y40" s="99">
        <v>-3051.787935268492</v>
      </c>
      <c r="Z40" s="99">
        <v>-3954.250419361546</v>
      </c>
      <c r="AA40" s="99">
        <v>18509.185231719486</v>
      </c>
      <c r="AB40" s="99">
        <v>-54.03382950543528</v>
      </c>
      <c r="AC40" s="99">
        <v>-654.2601515244869</v>
      </c>
      <c r="AD40" s="99">
        <v>-1628.717923460339</v>
      </c>
      <c r="AE40" s="72">
        <f t="shared" si="0"/>
        <v>6795.933617170929</v>
      </c>
    </row>
    <row r="41" spans="1:31" ht="12">
      <c r="A41" s="32" t="s">
        <v>53</v>
      </c>
      <c r="B41" s="28" t="s">
        <v>172</v>
      </c>
      <c r="C41" s="31" t="s">
        <v>117</v>
      </c>
      <c r="D41" s="31" t="s">
        <v>118</v>
      </c>
      <c r="E41" s="145">
        <v>1570550</v>
      </c>
      <c r="F41" s="67">
        <v>1763012.4203179283</v>
      </c>
      <c r="G41" s="101">
        <v>5619.945296687016</v>
      </c>
      <c r="H41" s="101">
        <v>517.40894147371</v>
      </c>
      <c r="I41" s="101">
        <v>624.1041613109446</v>
      </c>
      <c r="J41" s="101">
        <v>9270.75138714374</v>
      </c>
      <c r="K41" s="101">
        <v>3967.0443208445213</v>
      </c>
      <c r="L41" s="101">
        <v>877.8870353529765</v>
      </c>
      <c r="M41" s="101">
        <v>802.1701049055864</v>
      </c>
      <c r="N41" s="101">
        <v>9433.788413248607</v>
      </c>
      <c r="O41" s="101">
        <v>680.9797753831808</v>
      </c>
      <c r="P41" s="101">
        <v>372.1861343730707</v>
      </c>
      <c r="Q41" s="101">
        <v>301.2851065248815</v>
      </c>
      <c r="R41" s="101">
        <v>0.5596894002086117</v>
      </c>
      <c r="S41" s="101">
        <v>338.0596562707515</v>
      </c>
      <c r="T41" s="101">
        <v>2430.2917596010375</v>
      </c>
      <c r="U41" s="101">
        <v>126.02221583431492</v>
      </c>
      <c r="V41" s="101">
        <v>1132.8651460225437</v>
      </c>
      <c r="W41" s="101">
        <v>444.1072754295192</v>
      </c>
      <c r="X41" s="101">
        <v>163.06980337312825</v>
      </c>
      <c r="Y41" s="101">
        <v>187.23625907036057</v>
      </c>
      <c r="Z41" s="101">
        <v>3023.43060466327</v>
      </c>
      <c r="AA41" s="101">
        <v>1063.7357291262451</v>
      </c>
      <c r="AB41" s="101">
        <v>993.8054579927539</v>
      </c>
      <c r="AC41" s="101">
        <v>92.15746478371693</v>
      </c>
      <c r="AD41" s="101">
        <v>706.5509426129374</v>
      </c>
      <c r="AE41" s="116">
        <f t="shared" si="0"/>
        <v>43169.44268142903</v>
      </c>
    </row>
    <row r="42" spans="1:31" ht="12">
      <c r="A42" s="32" t="s">
        <v>54</v>
      </c>
      <c r="B42" s="28" t="s">
        <v>173</v>
      </c>
      <c r="C42" s="31" t="s">
        <v>174</v>
      </c>
      <c r="D42" s="31" t="s">
        <v>175</v>
      </c>
      <c r="E42" s="145">
        <v>1720424</v>
      </c>
      <c r="F42" s="67">
        <v>1988324.4125992404</v>
      </c>
      <c r="G42" s="101">
        <v>18953.45616749715</v>
      </c>
      <c r="H42" s="101">
        <v>2923.858105699721</v>
      </c>
      <c r="I42" s="101">
        <v>2361.534953262657</v>
      </c>
      <c r="J42" s="101">
        <v>-39311.997211473936</v>
      </c>
      <c r="K42" s="101">
        <v>-3794.959525389342</v>
      </c>
      <c r="L42" s="101">
        <v>-1641.8319038067602</v>
      </c>
      <c r="M42" s="101">
        <v>1211.088833413487</v>
      </c>
      <c r="N42" s="101">
        <v>-23011.60467275727</v>
      </c>
      <c r="O42" s="101">
        <v>-4335.788031551703</v>
      </c>
      <c r="P42" s="101">
        <v>-363.4232307967395</v>
      </c>
      <c r="Q42" s="101">
        <v>-23.521429196569187</v>
      </c>
      <c r="R42" s="101">
        <v>2482.005347186787</v>
      </c>
      <c r="S42" s="101">
        <v>634.2142056013531</v>
      </c>
      <c r="T42" s="101">
        <v>10767.353312369065</v>
      </c>
      <c r="U42" s="101">
        <v>-715.7584160312872</v>
      </c>
      <c r="V42" s="101">
        <v>-1431.8515519138055</v>
      </c>
      <c r="W42" s="101">
        <v>-2545.6121434621473</v>
      </c>
      <c r="X42" s="101">
        <v>-2644.2921233310954</v>
      </c>
      <c r="Y42" s="101">
        <v>-1835.27687693404</v>
      </c>
      <c r="Z42" s="101">
        <v>-2522.523132486989</v>
      </c>
      <c r="AA42" s="101">
        <v>28352.280684686324</v>
      </c>
      <c r="AB42" s="101">
        <v>-275.4186628937314</v>
      </c>
      <c r="AC42" s="101">
        <v>221.59067111430613</v>
      </c>
      <c r="AD42" s="101">
        <v>-521.4266328721105</v>
      </c>
      <c r="AE42" s="116">
        <f t="shared" si="0"/>
        <v>-17067.903264066663</v>
      </c>
    </row>
    <row r="43" spans="1:31" ht="12">
      <c r="A43" s="32" t="s">
        <v>55</v>
      </c>
      <c r="B43" s="28" t="s">
        <v>176</v>
      </c>
      <c r="C43" s="31" t="s">
        <v>106</v>
      </c>
      <c r="D43" s="31" t="s">
        <v>107</v>
      </c>
      <c r="E43" s="145">
        <v>57519</v>
      </c>
      <c r="F43" s="67">
        <v>58393.97140146629</v>
      </c>
      <c r="G43" s="101">
        <v>10100.385290886858</v>
      </c>
      <c r="H43" s="101">
        <v>2316.2438151418646</v>
      </c>
      <c r="I43" s="101">
        <v>1454.7834984175988</v>
      </c>
      <c r="J43" s="101">
        <v>3662.3984812704</v>
      </c>
      <c r="K43" s="101">
        <v>538.5369850929346</v>
      </c>
      <c r="L43" s="101">
        <v>-747.197500912137</v>
      </c>
      <c r="M43" s="101">
        <v>1427.1616610884466</v>
      </c>
      <c r="N43" s="101">
        <v>5942.775744920742</v>
      </c>
      <c r="O43" s="101">
        <v>148.57833483255308</v>
      </c>
      <c r="P43" s="101">
        <v>1392.9919748235552</v>
      </c>
      <c r="Q43" s="101">
        <v>-2.041208623530366</v>
      </c>
      <c r="R43" s="101">
        <v>2001.628337127161</v>
      </c>
      <c r="S43" s="101">
        <v>235.6368260175018</v>
      </c>
      <c r="T43" s="101">
        <v>2436.196503989904</v>
      </c>
      <c r="U43" s="101">
        <v>-12.932901299505488</v>
      </c>
      <c r="V43" s="101">
        <v>328.64042862661336</v>
      </c>
      <c r="W43" s="101">
        <v>-182.14526259108243</v>
      </c>
      <c r="X43" s="101">
        <v>35.84826182282177</v>
      </c>
      <c r="Y43" s="101">
        <v>-577.2899286676029</v>
      </c>
      <c r="Z43" s="101">
        <v>395.2981151423555</v>
      </c>
      <c r="AA43" s="101">
        <v>7795.362720885314</v>
      </c>
      <c r="AB43" s="101">
        <v>88.3846254565949</v>
      </c>
      <c r="AC43" s="101">
        <v>-66.32306854051853</v>
      </c>
      <c r="AD43" s="101">
        <v>-280.57007216600005</v>
      </c>
      <c r="AE43" s="116">
        <f t="shared" si="0"/>
        <v>38432.351662742825</v>
      </c>
    </row>
    <row r="44" spans="1:31" ht="12">
      <c r="A44" s="32" t="s">
        <v>56</v>
      </c>
      <c r="B44" s="31" t="s">
        <v>177</v>
      </c>
      <c r="C44" s="31" t="s">
        <v>106</v>
      </c>
      <c r="D44" s="31" t="s">
        <v>107</v>
      </c>
      <c r="E44" s="145">
        <v>670493</v>
      </c>
      <c r="F44" s="67">
        <v>1507344.8429735135</v>
      </c>
      <c r="G44" s="101">
        <v>5176.164642174757</v>
      </c>
      <c r="H44" s="101">
        <v>565.4332356304731</v>
      </c>
      <c r="I44" s="101">
        <v>156.393256791147</v>
      </c>
      <c r="J44" s="101">
        <v>-14608.170187070034</v>
      </c>
      <c r="K44" s="101">
        <v>-3701.930595130507</v>
      </c>
      <c r="L44" s="101">
        <v>-3546.192768087589</v>
      </c>
      <c r="M44" s="101">
        <v>1997.0350914664305</v>
      </c>
      <c r="N44" s="101">
        <v>-7044.192862906435</v>
      </c>
      <c r="O44" s="101">
        <v>-1385.5471076442554</v>
      </c>
      <c r="P44" s="101">
        <v>-1235.5465843579077</v>
      </c>
      <c r="Q44" s="101">
        <v>-34.767025117389096</v>
      </c>
      <c r="R44" s="101">
        <v>3852.9885549390747</v>
      </c>
      <c r="S44" s="101">
        <v>119.76365650131993</v>
      </c>
      <c r="T44" s="101">
        <v>3694.102298794787</v>
      </c>
      <c r="U44" s="101">
        <v>-195.76232904538097</v>
      </c>
      <c r="V44" s="101">
        <v>69.71983420176912</v>
      </c>
      <c r="W44" s="101">
        <v>-1501.2907525862884</v>
      </c>
      <c r="X44" s="101">
        <v>-799.5356150247299</v>
      </c>
      <c r="Y44" s="101">
        <v>-2334.8188364870493</v>
      </c>
      <c r="Z44" s="101">
        <v>-3627.5592959960195</v>
      </c>
      <c r="AA44" s="101">
        <v>11898.602146647405</v>
      </c>
      <c r="AB44" s="101">
        <v>-93.28552822657048</v>
      </c>
      <c r="AC44" s="101">
        <v>-530.8116573026182</v>
      </c>
      <c r="AD44" s="101">
        <v>-1260.577108893619</v>
      </c>
      <c r="AE44" s="116">
        <f t="shared" si="0"/>
        <v>-14369.785536729232</v>
      </c>
    </row>
    <row r="45" spans="1:31" ht="12">
      <c r="A45" s="32" t="s">
        <v>57</v>
      </c>
      <c r="B45" s="28" t="s">
        <v>178</v>
      </c>
      <c r="C45" s="31" t="s">
        <v>106</v>
      </c>
      <c r="D45" s="31" t="s">
        <v>107</v>
      </c>
      <c r="E45" s="145">
        <v>42321</v>
      </c>
      <c r="F45" s="67">
        <v>226534.66855310943</v>
      </c>
      <c r="G45" s="101">
        <v>677.7506636445614</v>
      </c>
      <c r="H45" s="101">
        <v>56.95603335904343</v>
      </c>
      <c r="I45" s="101">
        <v>4.2888761289559625</v>
      </c>
      <c r="J45" s="101">
        <v>-2365.732338905029</v>
      </c>
      <c r="K45" s="101">
        <v>-594.0263330634716</v>
      </c>
      <c r="L45" s="101">
        <v>-551.2493940825811</v>
      </c>
      <c r="M45" s="101">
        <v>296.2637865281463</v>
      </c>
      <c r="N45" s="101">
        <v>-1199.5943463583244</v>
      </c>
      <c r="O45" s="101">
        <v>-221.58422078962212</v>
      </c>
      <c r="P45" s="101">
        <v>-215.34562973762513</v>
      </c>
      <c r="Q45" s="101">
        <v>-5.478886591652625</v>
      </c>
      <c r="R45" s="101">
        <v>582.1857015375383</v>
      </c>
      <c r="S45" s="101">
        <v>15.654172069243486</v>
      </c>
      <c r="T45" s="101">
        <v>550.8961018908467</v>
      </c>
      <c r="U45" s="101">
        <v>-30.82963927133079</v>
      </c>
      <c r="V45" s="101">
        <v>6.416787925357994</v>
      </c>
      <c r="W45" s="101">
        <v>-235.26255218159667</v>
      </c>
      <c r="X45" s="101">
        <v>-127.16353715665218</v>
      </c>
      <c r="Y45" s="101">
        <v>-361.7417889322662</v>
      </c>
      <c r="Z45" s="101">
        <v>-580.2276913522164</v>
      </c>
      <c r="AA45" s="101">
        <v>1775.147286440173</v>
      </c>
      <c r="AB45" s="101">
        <v>-16.02249029441691</v>
      </c>
      <c r="AC45" s="101">
        <v>-83.15476077045707</v>
      </c>
      <c r="AD45" s="101">
        <v>-195.74379819559897</v>
      </c>
      <c r="AE45" s="116">
        <f t="shared" si="0"/>
        <v>-2817.597998158975</v>
      </c>
    </row>
    <row r="46" spans="1:31" ht="12">
      <c r="A46" s="32" t="s">
        <v>58</v>
      </c>
      <c r="B46" s="28" t="s">
        <v>179</v>
      </c>
      <c r="C46" s="31" t="s">
        <v>106</v>
      </c>
      <c r="D46" s="31" t="s">
        <v>107</v>
      </c>
      <c r="E46" s="145">
        <v>3391455</v>
      </c>
      <c r="F46" s="67">
        <v>3606376.8176395963</v>
      </c>
      <c r="G46" s="101">
        <v>6036.756169201224</v>
      </c>
      <c r="H46" s="101">
        <v>-274.66540494316723</v>
      </c>
      <c r="I46" s="101">
        <v>-702.9701652111689</v>
      </c>
      <c r="J46" s="101">
        <v>-41810.71602397668</v>
      </c>
      <c r="K46" s="101">
        <v>-10295.440614944353</v>
      </c>
      <c r="L46" s="101">
        <v>-8889.56484491846</v>
      </c>
      <c r="M46" s="101">
        <v>4231.093276806336</v>
      </c>
      <c r="N46" s="101">
        <v>-23378.19777794613</v>
      </c>
      <c r="O46" s="101">
        <v>-3812.5405474071304</v>
      </c>
      <c r="P46" s="101">
        <v>-4370.5581014670315</v>
      </c>
      <c r="Q46" s="101">
        <v>-91.22338490561629</v>
      </c>
      <c r="R46" s="101">
        <v>8742.329174625687</v>
      </c>
      <c r="S46" s="101">
        <v>138.18240368758234</v>
      </c>
      <c r="T46" s="101">
        <v>7983.571250299079</v>
      </c>
      <c r="U46" s="101">
        <v>-512.5419559051898</v>
      </c>
      <c r="V46" s="101">
        <v>-67.0139835259215</v>
      </c>
      <c r="W46" s="101">
        <v>-3866.762713258726</v>
      </c>
      <c r="X46" s="101">
        <v>-2161.619976123631</v>
      </c>
      <c r="Y46" s="101">
        <v>-5787.18385385966</v>
      </c>
      <c r="Z46" s="101">
        <v>-9986.624214699244</v>
      </c>
      <c r="AA46" s="101">
        <v>25754.572123839927</v>
      </c>
      <c r="AB46" s="101">
        <v>-317.0539818428242</v>
      </c>
      <c r="AC46" s="101">
        <v>-1365.691862193833</v>
      </c>
      <c r="AD46" s="101">
        <v>-3148.4812797019185</v>
      </c>
      <c r="AE46" s="116">
        <f t="shared" si="0"/>
        <v>-67952.34628837087</v>
      </c>
    </row>
    <row r="47" spans="1:31" ht="12">
      <c r="A47" s="32" t="s">
        <v>59</v>
      </c>
      <c r="B47" s="28" t="s">
        <v>180</v>
      </c>
      <c r="C47" s="31" t="s">
        <v>109</v>
      </c>
      <c r="D47" s="31" t="s">
        <v>110</v>
      </c>
      <c r="E47" s="145">
        <v>108080</v>
      </c>
      <c r="F47" s="67">
        <v>116809.3951557005</v>
      </c>
      <c r="G47" s="101">
        <v>-319.68875253604347</v>
      </c>
      <c r="H47" s="101">
        <v>-92.57252090236307</v>
      </c>
      <c r="I47" s="101">
        <v>67.06609284938895</v>
      </c>
      <c r="J47" s="101">
        <v>-744.5954610497593</v>
      </c>
      <c r="K47" s="101">
        <v>-258.05612974572887</v>
      </c>
      <c r="L47" s="101">
        <v>-95.61628244212807</v>
      </c>
      <c r="M47" s="101">
        <v>20.185562529275785</v>
      </c>
      <c r="N47" s="101">
        <v>-684.17429405859</v>
      </c>
      <c r="O47" s="101">
        <v>14.433131617425488</v>
      </c>
      <c r="P47" s="101">
        <v>100.94517606942918</v>
      </c>
      <c r="Q47" s="101">
        <v>-3.4016233883320552</v>
      </c>
      <c r="R47" s="101">
        <v>-6.205963318029262</v>
      </c>
      <c r="S47" s="101">
        <v>11.197771818447222</v>
      </c>
      <c r="T47" s="101">
        <v>128.60387956584714</v>
      </c>
      <c r="U47" s="101">
        <v>-0.010402796290321703</v>
      </c>
      <c r="V47" s="101">
        <v>73.18743554356456</v>
      </c>
      <c r="W47" s="101">
        <v>-68.47952078977664</v>
      </c>
      <c r="X47" s="101">
        <v>23.537811147827256</v>
      </c>
      <c r="Y47" s="101">
        <v>39.998640617202625</v>
      </c>
      <c r="Z47" s="101">
        <v>-184.00362938844955</v>
      </c>
      <c r="AA47" s="101">
        <v>-496.0386478700957</v>
      </c>
      <c r="AB47" s="101">
        <v>-16.769860887034042</v>
      </c>
      <c r="AC47" s="101">
        <v>-18.741663997722327</v>
      </c>
      <c r="AD47" s="101">
        <v>-14.719752116782388</v>
      </c>
      <c r="AE47" s="116">
        <f t="shared" si="0"/>
        <v>-2523.9190035287165</v>
      </c>
    </row>
    <row r="48" spans="1:31" ht="12.75">
      <c r="A48" s="32" t="s">
        <v>60</v>
      </c>
      <c r="B48" s="28" t="s">
        <v>181</v>
      </c>
      <c r="C48" s="31" t="s">
        <v>117</v>
      </c>
      <c r="D48" s="31" t="s">
        <v>118</v>
      </c>
      <c r="E48" s="145">
        <v>51815774</v>
      </c>
      <c r="F48" s="67">
        <v>55359823.95168676</v>
      </c>
      <c r="G48" s="101">
        <v>-33822.004593041725</v>
      </c>
      <c r="H48" s="101">
        <v>-3672.906154117896</v>
      </c>
      <c r="I48" s="101">
        <v>-4452.043089482351</v>
      </c>
      <c r="J48" s="101">
        <v>7450.639514613897</v>
      </c>
      <c r="K48" s="101">
        <v>-23298.354266622104</v>
      </c>
      <c r="L48" s="101">
        <v>13753.432301688415</v>
      </c>
      <c r="M48" s="101">
        <v>11517.815645742754</v>
      </c>
      <c r="N48" s="101">
        <v>-9299.493411123753</v>
      </c>
      <c r="O48" s="101">
        <v>-14709.266614289489</v>
      </c>
      <c r="P48" s="101">
        <v>-34270.50911868317</v>
      </c>
      <c r="Q48" s="101">
        <v>4419.723370354826</v>
      </c>
      <c r="R48" s="101">
        <v>-4.08710610184562</v>
      </c>
      <c r="S48" s="101">
        <v>7935.620705165144</v>
      </c>
      <c r="T48" s="101">
        <v>31919.311037533218</v>
      </c>
      <c r="U48" s="101">
        <v>-920.2714346788125</v>
      </c>
      <c r="V48" s="101">
        <v>31516.66762420084</v>
      </c>
      <c r="W48" s="101">
        <v>10559.008880907684</v>
      </c>
      <c r="X48" s="101">
        <v>1550.8601670084172</v>
      </c>
      <c r="Y48" s="101">
        <v>3506.795662457691</v>
      </c>
      <c r="Z48" s="101">
        <v>-111756.84522551484</v>
      </c>
      <c r="AA48" s="101">
        <v>8318.925519280368</v>
      </c>
      <c r="AB48" s="101">
        <v>21014.78768850438</v>
      </c>
      <c r="AC48" s="101">
        <v>-672.9756477570481</v>
      </c>
      <c r="AD48" s="101">
        <v>15344.385841932119</v>
      </c>
      <c r="AE48" s="116">
        <f t="shared" si="0"/>
        <v>-68070.78270202328</v>
      </c>
    </row>
    <row r="49" spans="1:31" ht="12.75">
      <c r="A49" s="32">
        <v>8260</v>
      </c>
      <c r="B49" s="28" t="s">
        <v>182</v>
      </c>
      <c r="C49" s="31" t="s">
        <v>183</v>
      </c>
      <c r="D49" s="31" t="s">
        <v>184</v>
      </c>
      <c r="E49" s="148">
        <v>229737</v>
      </c>
      <c r="F49" s="68">
        <v>237303.29871316897</v>
      </c>
      <c r="G49" s="101">
        <v>0</v>
      </c>
      <c r="H49" s="101">
        <v>0</v>
      </c>
      <c r="I49" s="101">
        <v>0</v>
      </c>
      <c r="J49" s="101">
        <v>0</v>
      </c>
      <c r="K49" s="101">
        <v>0</v>
      </c>
      <c r="L49" s="101">
        <v>0</v>
      </c>
      <c r="M49" s="101">
        <v>0</v>
      </c>
      <c r="N49" s="101">
        <v>0</v>
      </c>
      <c r="O49" s="101">
        <v>0</v>
      </c>
      <c r="P49" s="101">
        <v>0</v>
      </c>
      <c r="Q49" s="101">
        <v>0</v>
      </c>
      <c r="R49" s="101">
        <v>0</v>
      </c>
      <c r="S49" s="101">
        <v>0</v>
      </c>
      <c r="T49" s="101">
        <v>0</v>
      </c>
      <c r="U49" s="101">
        <v>0</v>
      </c>
      <c r="V49" s="101">
        <v>0</v>
      </c>
      <c r="W49" s="101">
        <v>0</v>
      </c>
      <c r="X49" s="101">
        <v>0</v>
      </c>
      <c r="Y49" s="101">
        <v>0</v>
      </c>
      <c r="Z49" s="101">
        <v>0</v>
      </c>
      <c r="AA49" s="101">
        <v>0</v>
      </c>
      <c r="AB49" s="101">
        <v>0</v>
      </c>
      <c r="AC49" s="101">
        <v>0</v>
      </c>
      <c r="AD49" s="101">
        <v>0</v>
      </c>
      <c r="AE49" s="116">
        <f t="shared" si="0"/>
        <v>0</v>
      </c>
    </row>
    <row r="50" spans="1:31" ht="12.75">
      <c r="A50" s="126" t="s">
        <v>61</v>
      </c>
      <c r="B50" s="127" t="s">
        <v>185</v>
      </c>
      <c r="C50" s="65" t="s">
        <v>139</v>
      </c>
      <c r="D50" s="65" t="s">
        <v>140</v>
      </c>
      <c r="E50" s="145">
        <f>599925+38000</f>
        <v>637925</v>
      </c>
      <c r="F50" s="66">
        <v>897918.569993355</v>
      </c>
      <c r="G50" s="99">
        <v>4200.934896137194</v>
      </c>
      <c r="H50" s="99">
        <v>5029.454885169485</v>
      </c>
      <c r="I50" s="99">
        <v>3213.1578352454635</v>
      </c>
      <c r="J50" s="99">
        <v>9186.115567859786</v>
      </c>
      <c r="K50" s="99">
        <v>2644.819113499201</v>
      </c>
      <c r="L50" s="99">
        <v>1370.144315486681</v>
      </c>
      <c r="M50" s="99">
        <v>1135.0902905971616</v>
      </c>
      <c r="N50" s="99">
        <v>20230.477320062055</v>
      </c>
      <c r="O50" s="99">
        <v>374.85605140143525</v>
      </c>
      <c r="P50" s="99">
        <v>1247.8084401149008</v>
      </c>
      <c r="Q50" s="99">
        <v>0</v>
      </c>
      <c r="R50" s="99">
        <v>749.5601401971471</v>
      </c>
      <c r="S50" s="99">
        <v>734.4815127620968</v>
      </c>
      <c r="T50" s="99">
        <v>0</v>
      </c>
      <c r="U50" s="99">
        <v>0</v>
      </c>
      <c r="V50" s="99">
        <v>503.9881280004656</v>
      </c>
      <c r="W50" s="99">
        <v>0</v>
      </c>
      <c r="X50" s="99">
        <v>598.804050913509</v>
      </c>
      <c r="Y50" s="99">
        <v>0</v>
      </c>
      <c r="Z50" s="99">
        <v>0</v>
      </c>
      <c r="AA50" s="99">
        <v>0</v>
      </c>
      <c r="AB50" s="99">
        <v>0</v>
      </c>
      <c r="AC50" s="99">
        <v>0</v>
      </c>
      <c r="AD50" s="99">
        <v>0</v>
      </c>
      <c r="AE50" s="72">
        <f t="shared" si="0"/>
        <v>51219.692547446575</v>
      </c>
    </row>
    <row r="51" spans="1:31" ht="12.75">
      <c r="A51" s="32" t="s">
        <v>62</v>
      </c>
      <c r="B51" s="28" t="s">
        <v>186</v>
      </c>
      <c r="C51" s="31" t="s">
        <v>139</v>
      </c>
      <c r="D51" s="31" t="s">
        <v>140</v>
      </c>
      <c r="E51" s="145">
        <v>1064197</v>
      </c>
      <c r="F51" s="67">
        <v>1213980.614122621</v>
      </c>
      <c r="G51" s="101">
        <v>966.5297437394474</v>
      </c>
      <c r="H51" s="101">
        <v>-409.08551536066807</v>
      </c>
      <c r="I51" s="101">
        <v>2219.7002453534806</v>
      </c>
      <c r="J51" s="101">
        <v>602.399112443265</v>
      </c>
      <c r="K51" s="101">
        <v>-1236.6051915843855</v>
      </c>
      <c r="L51" s="101">
        <v>850.9595951374504</v>
      </c>
      <c r="M51" s="101">
        <v>479.625617347956</v>
      </c>
      <c r="N51" s="101">
        <v>1037.4318131490145</v>
      </c>
      <c r="O51" s="101">
        <v>-1747.061717067445</v>
      </c>
      <c r="P51" s="101">
        <v>909.230127517636</v>
      </c>
      <c r="Q51" s="101">
        <v>0</v>
      </c>
      <c r="R51" s="101">
        <v>732.4020628049248</v>
      </c>
      <c r="S51" s="101">
        <v>809.7794560485845</v>
      </c>
      <c r="T51" s="101">
        <v>0</v>
      </c>
      <c r="U51" s="101">
        <v>0</v>
      </c>
      <c r="V51" s="101">
        <v>175.84897292479036</v>
      </c>
      <c r="W51" s="101">
        <v>0</v>
      </c>
      <c r="X51" s="101">
        <v>384.09131303057984</v>
      </c>
      <c r="Y51" s="101">
        <v>0</v>
      </c>
      <c r="Z51" s="101">
        <v>0</v>
      </c>
      <c r="AA51" s="101">
        <v>0</v>
      </c>
      <c r="AB51" s="101">
        <v>0</v>
      </c>
      <c r="AC51" s="101">
        <v>0</v>
      </c>
      <c r="AD51" s="101">
        <v>0</v>
      </c>
      <c r="AE51" s="116">
        <f t="shared" si="0"/>
        <v>5775.245635484631</v>
      </c>
    </row>
    <row r="52" spans="1:31" ht="12.75">
      <c r="A52" s="32" t="s">
        <v>63</v>
      </c>
      <c r="B52" s="28" t="s">
        <v>187</v>
      </c>
      <c r="C52" s="31" t="s">
        <v>139</v>
      </c>
      <c r="D52" s="31" t="s">
        <v>140</v>
      </c>
      <c r="E52" s="145">
        <v>793638</v>
      </c>
      <c r="F52" s="67">
        <v>968037.3059595332</v>
      </c>
      <c r="G52" s="101">
        <v>214.0498065280699</v>
      </c>
      <c r="H52" s="101">
        <v>-1181.3957068384334</v>
      </c>
      <c r="I52" s="101">
        <v>1522.6208296149816</v>
      </c>
      <c r="J52" s="101">
        <v>-918.9872008766688</v>
      </c>
      <c r="K52" s="101">
        <v>-1558.8811500111042</v>
      </c>
      <c r="L52" s="101">
        <v>561.5578097328289</v>
      </c>
      <c r="M52" s="101">
        <v>258.3712742875614</v>
      </c>
      <c r="N52" s="101">
        <v>-2289.3567545916303</v>
      </c>
      <c r="O52" s="101">
        <v>-1663.7064123846285</v>
      </c>
      <c r="P52" s="101">
        <v>634.6472289854264</v>
      </c>
      <c r="Q52" s="101">
        <v>0</v>
      </c>
      <c r="R52" s="101">
        <v>552.1720204868834</v>
      </c>
      <c r="S52" s="101">
        <v>625.6134477599339</v>
      </c>
      <c r="T52" s="101">
        <v>0</v>
      </c>
      <c r="U52" s="101">
        <v>0</v>
      </c>
      <c r="V52" s="101">
        <v>80.65677321773728</v>
      </c>
      <c r="W52" s="101">
        <v>0</v>
      </c>
      <c r="X52" s="101">
        <v>256.61123418528496</v>
      </c>
      <c r="Y52" s="101">
        <v>0</v>
      </c>
      <c r="Z52" s="101">
        <v>0</v>
      </c>
      <c r="AA52" s="101">
        <v>0</v>
      </c>
      <c r="AB52" s="101">
        <v>0</v>
      </c>
      <c r="AC52" s="101">
        <v>0</v>
      </c>
      <c r="AD52" s="101">
        <v>0</v>
      </c>
      <c r="AE52" s="116">
        <f t="shared" si="0"/>
        <v>-2906.0267999037574</v>
      </c>
    </row>
    <row r="53" spans="1:31" ht="12.75">
      <c r="A53" s="32" t="s">
        <v>64</v>
      </c>
      <c r="B53" s="28" t="s">
        <v>188</v>
      </c>
      <c r="C53" s="31" t="s">
        <v>139</v>
      </c>
      <c r="D53" s="31" t="s">
        <v>140</v>
      </c>
      <c r="E53" s="145">
        <v>73</v>
      </c>
      <c r="F53" s="67">
        <v>73.93945420177957</v>
      </c>
      <c r="G53" s="101">
        <v>0.04121782055697931</v>
      </c>
      <c r="H53" s="101">
        <v>-0.051516738603146095</v>
      </c>
      <c r="I53" s="101">
        <v>0.12686416740564965</v>
      </c>
      <c r="J53" s="101">
        <v>-0.0071822910066075</v>
      </c>
      <c r="K53" s="101">
        <v>-0.09287296986176141</v>
      </c>
      <c r="L53" s="101">
        <v>0.04794320804563568</v>
      </c>
      <c r="M53" s="101">
        <v>0.025206208520474727</v>
      </c>
      <c r="N53" s="101">
        <v>-0.034443188313488804</v>
      </c>
      <c r="O53" s="101">
        <v>-0.11438467122343354</v>
      </c>
      <c r="P53" s="101">
        <v>0.05230804026465219</v>
      </c>
      <c r="Q53" s="101">
        <v>0</v>
      </c>
      <c r="R53" s="101">
        <v>0.04341424578683423</v>
      </c>
      <c r="S53" s="101">
        <v>0.048472718520579494</v>
      </c>
      <c r="T53" s="101">
        <v>0</v>
      </c>
      <c r="U53" s="101">
        <v>0</v>
      </c>
      <c r="V53" s="101">
        <v>0.00880201468521069</v>
      </c>
      <c r="W53" s="101">
        <v>0</v>
      </c>
      <c r="X53" s="101">
        <v>0.021738005946831118</v>
      </c>
      <c r="Y53" s="101">
        <v>0</v>
      </c>
      <c r="Z53" s="101">
        <v>0</v>
      </c>
      <c r="AA53" s="101">
        <v>0</v>
      </c>
      <c r="AB53" s="101">
        <v>0</v>
      </c>
      <c r="AC53" s="101">
        <v>0</v>
      </c>
      <c r="AD53" s="101">
        <v>0</v>
      </c>
      <c r="AE53" s="116">
        <f t="shared" si="0"/>
        <v>0.11556657072440973</v>
      </c>
    </row>
    <row r="54" spans="1:31" ht="12.75">
      <c r="A54" s="32" t="s">
        <v>65</v>
      </c>
      <c r="B54" s="28" t="s">
        <v>189</v>
      </c>
      <c r="C54" s="31" t="s">
        <v>139</v>
      </c>
      <c r="D54" s="31" t="s">
        <v>140</v>
      </c>
      <c r="E54" s="145">
        <v>71232</v>
      </c>
      <c r="F54" s="67">
        <v>75124.53049057146</v>
      </c>
      <c r="G54" s="101">
        <v>-27.39994069118802</v>
      </c>
      <c r="H54" s="101">
        <v>-158.35632237285245</v>
      </c>
      <c r="I54" s="101">
        <v>97.71698479785027</v>
      </c>
      <c r="J54" s="101">
        <v>-181.0472638047504</v>
      </c>
      <c r="K54" s="101">
        <v>-165.15803571376273</v>
      </c>
      <c r="L54" s="101">
        <v>34.00806919325237</v>
      </c>
      <c r="M54" s="101">
        <v>10.109501201858848</v>
      </c>
      <c r="N54" s="101">
        <v>-421.9031275598936</v>
      </c>
      <c r="O54" s="101">
        <v>-149.40624294805366</v>
      </c>
      <c r="P54" s="101">
        <v>41.73333049154496</v>
      </c>
      <c r="Q54" s="101">
        <v>0</v>
      </c>
      <c r="R54" s="101">
        <v>39.99751913914895</v>
      </c>
      <c r="S54" s="101">
        <v>46.57668279748788</v>
      </c>
      <c r="T54" s="101">
        <v>0</v>
      </c>
      <c r="U54" s="101">
        <v>0</v>
      </c>
      <c r="V54" s="101">
        <v>1.5140273789397725</v>
      </c>
      <c r="W54" s="101">
        <v>0</v>
      </c>
      <c r="X54" s="101">
        <v>15.839989401626497</v>
      </c>
      <c r="Y54" s="101">
        <v>0</v>
      </c>
      <c r="Z54" s="101">
        <v>0</v>
      </c>
      <c r="AA54" s="101">
        <v>0</v>
      </c>
      <c r="AB54" s="101">
        <v>0</v>
      </c>
      <c r="AC54" s="101">
        <v>0</v>
      </c>
      <c r="AD54" s="101">
        <v>0</v>
      </c>
      <c r="AE54" s="116">
        <f t="shared" si="0"/>
        <v>-815.7748286887913</v>
      </c>
    </row>
    <row r="55" spans="1:31" ht="12.75">
      <c r="A55" s="32" t="s">
        <v>66</v>
      </c>
      <c r="B55" s="28" t="s">
        <v>190</v>
      </c>
      <c r="C55" s="31" t="s">
        <v>139</v>
      </c>
      <c r="D55" s="31" t="s">
        <v>140</v>
      </c>
      <c r="E55" s="145">
        <v>1646800</v>
      </c>
      <c r="F55" s="67">
        <v>1851022.3127529633</v>
      </c>
      <c r="G55" s="101">
        <v>3592.6092904631223</v>
      </c>
      <c r="H55" s="101">
        <v>2620.087226925185</v>
      </c>
      <c r="I55" s="101">
        <v>4336.841409621607</v>
      </c>
      <c r="J55" s="101">
        <v>6234.017509386118</v>
      </c>
      <c r="K55" s="101">
        <v>281.4432251251419</v>
      </c>
      <c r="L55" s="101">
        <v>1746.7381788906641</v>
      </c>
      <c r="M55" s="101">
        <v>1205.2080889346216</v>
      </c>
      <c r="N55" s="101">
        <v>13418.675970164244</v>
      </c>
      <c r="O55" s="101">
        <v>-1647.142321576801</v>
      </c>
      <c r="P55" s="101">
        <v>1734.8700705662668</v>
      </c>
      <c r="Q55" s="101">
        <v>0</v>
      </c>
      <c r="R55" s="101">
        <v>1242.0183232460386</v>
      </c>
      <c r="S55" s="101">
        <v>1315.897107544868</v>
      </c>
      <c r="T55" s="101">
        <v>0</v>
      </c>
      <c r="U55" s="101">
        <v>0</v>
      </c>
      <c r="V55" s="101">
        <v>495.29212234391525</v>
      </c>
      <c r="W55" s="101">
        <v>0</v>
      </c>
      <c r="X55" s="101">
        <v>776.4736258184639</v>
      </c>
      <c r="Y55" s="101">
        <v>0</v>
      </c>
      <c r="Z55" s="101">
        <v>0</v>
      </c>
      <c r="AA55" s="101">
        <v>0</v>
      </c>
      <c r="AB55" s="101">
        <v>0</v>
      </c>
      <c r="AC55" s="101">
        <v>0</v>
      </c>
      <c r="AD55" s="101">
        <v>0</v>
      </c>
      <c r="AE55" s="116">
        <f t="shared" si="0"/>
        <v>37353.02982745345</v>
      </c>
    </row>
    <row r="56" spans="1:31" ht="12.75">
      <c r="A56" s="32" t="s">
        <v>67</v>
      </c>
      <c r="B56" s="28" t="s">
        <v>191</v>
      </c>
      <c r="C56" s="31" t="s">
        <v>139</v>
      </c>
      <c r="D56" s="31" t="s">
        <v>140</v>
      </c>
      <c r="E56" s="145">
        <v>310797</v>
      </c>
      <c r="F56" s="67">
        <v>344777.38381712046</v>
      </c>
      <c r="G56" s="101">
        <v>76.38978193293588</v>
      </c>
      <c r="H56" s="101">
        <v>-418.5896677043711</v>
      </c>
      <c r="I56" s="101">
        <v>540.5313158704594</v>
      </c>
      <c r="J56" s="101">
        <v>-325.0482063081872</v>
      </c>
      <c r="K56" s="101">
        <v>-552.7674885811211</v>
      </c>
      <c r="L56" s="101">
        <v>199.37320758018996</v>
      </c>
      <c r="M56" s="101">
        <v>91.78519954032708</v>
      </c>
      <c r="N56" s="101">
        <v>-810.0360641068837</v>
      </c>
      <c r="O56" s="101">
        <v>-590.2001757305679</v>
      </c>
      <c r="P56" s="101">
        <v>225.2903428332629</v>
      </c>
      <c r="Q56" s="101">
        <v>0</v>
      </c>
      <c r="R56" s="101">
        <v>195.97683476752536</v>
      </c>
      <c r="S56" s="101">
        <v>222.03035295065865</v>
      </c>
      <c r="T56" s="101">
        <v>0</v>
      </c>
      <c r="U56" s="101">
        <v>0</v>
      </c>
      <c r="V56" s="101">
        <v>28.668989257661906</v>
      </c>
      <c r="W56" s="101">
        <v>0</v>
      </c>
      <c r="X56" s="101">
        <v>91.10328489002495</v>
      </c>
      <c r="Y56" s="101">
        <v>0</v>
      </c>
      <c r="Z56" s="101">
        <v>0</v>
      </c>
      <c r="AA56" s="101">
        <v>0</v>
      </c>
      <c r="AB56" s="101">
        <v>0</v>
      </c>
      <c r="AC56" s="101">
        <v>0</v>
      </c>
      <c r="AD56" s="101">
        <v>0</v>
      </c>
      <c r="AE56" s="116">
        <f t="shared" si="0"/>
        <v>-1025.492292808085</v>
      </c>
    </row>
    <row r="57" spans="1:31" ht="12.75">
      <c r="A57" s="32" t="s">
        <v>68</v>
      </c>
      <c r="B57" s="28" t="s">
        <v>192</v>
      </c>
      <c r="C57" s="31" t="s">
        <v>109</v>
      </c>
      <c r="D57" s="31" t="s">
        <v>110</v>
      </c>
      <c r="E57" s="145">
        <v>166322</v>
      </c>
      <c r="F57" s="67">
        <v>592902.6756748278</v>
      </c>
      <c r="G57" s="101">
        <v>7825.552523678456</v>
      </c>
      <c r="H57" s="101">
        <v>1328.4075379085707</v>
      </c>
      <c r="I57" s="101">
        <v>1286.2903877383665</v>
      </c>
      <c r="J57" s="101">
        <v>4159.061667014168</v>
      </c>
      <c r="K57" s="101">
        <v>1927.7723682365104</v>
      </c>
      <c r="L57" s="101">
        <v>541.9367157641341</v>
      </c>
      <c r="M57" s="101">
        <v>526.9423696284214</v>
      </c>
      <c r="N57" s="101">
        <v>6618.736032450739</v>
      </c>
      <c r="O57" s="101">
        <v>749.0936153669454</v>
      </c>
      <c r="P57" s="101">
        <v>2138.921831117683</v>
      </c>
      <c r="Q57" s="101">
        <v>24.71862385671912</v>
      </c>
      <c r="R57" s="101">
        <v>348.46711843664775</v>
      </c>
      <c r="S57" s="101">
        <v>173.02995608160586</v>
      </c>
      <c r="T57" s="101">
        <v>894.0539518389428</v>
      </c>
      <c r="U57" s="101">
        <v>37.101085955938174</v>
      </c>
      <c r="V57" s="101">
        <v>404.5544786499943</v>
      </c>
      <c r="W57" s="101">
        <v>240.83138226253686</v>
      </c>
      <c r="X57" s="101">
        <v>384.33983843890746</v>
      </c>
      <c r="Y57" s="101">
        <v>226.50383810561857</v>
      </c>
      <c r="Z57" s="101">
        <v>1601.057651316124</v>
      </c>
      <c r="AA57" s="101">
        <v>525.4832486629066</v>
      </c>
      <c r="AB57" s="101">
        <v>209.0508420702006</v>
      </c>
      <c r="AC57" s="101">
        <v>64.52806750380671</v>
      </c>
      <c r="AD57" s="101">
        <v>106.96422687089358</v>
      </c>
      <c r="AE57" s="116">
        <f t="shared" si="0"/>
        <v>32343.39935895484</v>
      </c>
    </row>
    <row r="58" spans="1:31" ht="12.75">
      <c r="A58" s="124">
        <v>8555</v>
      </c>
      <c r="B58" s="29" t="s">
        <v>193</v>
      </c>
      <c r="C58" s="30" t="s">
        <v>139</v>
      </c>
      <c r="D58" s="30" t="s">
        <v>140</v>
      </c>
      <c r="E58" s="145">
        <v>269060</v>
      </c>
      <c r="F58" s="67">
        <v>2986110.4874496497</v>
      </c>
      <c r="G58" s="103">
        <v>1680.3440169223977</v>
      </c>
      <c r="H58" s="103">
        <v>1750.6548380719687</v>
      </c>
      <c r="I58" s="103">
        <v>1532.0280486651754</v>
      </c>
      <c r="J58" s="103">
        <v>3422.481519876732</v>
      </c>
      <c r="K58" s="103">
        <v>750.3291720839552</v>
      </c>
      <c r="L58" s="103">
        <v>637.3529651406488</v>
      </c>
      <c r="M58" s="103">
        <v>490.44688458590645</v>
      </c>
      <c r="N58" s="103">
        <v>7489.078226505168</v>
      </c>
      <c r="O58" s="103">
        <v>-155.67197771893552</v>
      </c>
      <c r="P58" s="103">
        <v>602.8251687420734</v>
      </c>
      <c r="Q58" s="103">
        <v>0</v>
      </c>
      <c r="R58" s="103">
        <v>393.16173895105067</v>
      </c>
      <c r="S58" s="103">
        <v>400.60750286255166</v>
      </c>
      <c r="T58" s="103">
        <v>0</v>
      </c>
      <c r="U58" s="103">
        <v>0</v>
      </c>
      <c r="V58" s="103">
        <v>211.57596370873807</v>
      </c>
      <c r="W58" s="103">
        <v>0</v>
      </c>
      <c r="X58" s="103">
        <v>280.5790830355204</v>
      </c>
      <c r="Y58" s="103">
        <v>0</v>
      </c>
      <c r="Z58" s="103">
        <v>0</v>
      </c>
      <c r="AA58" s="103">
        <v>0</v>
      </c>
      <c r="AB58" s="103">
        <v>0</v>
      </c>
      <c r="AC58" s="103">
        <v>0</v>
      </c>
      <c r="AD58" s="103">
        <v>0</v>
      </c>
      <c r="AE58" s="117">
        <f t="shared" si="0"/>
        <v>19485.793151432958</v>
      </c>
    </row>
    <row r="59" spans="1:31" ht="12.75">
      <c r="A59" s="126" t="s">
        <v>69</v>
      </c>
      <c r="B59" s="64" t="s">
        <v>194</v>
      </c>
      <c r="C59" s="31" t="s">
        <v>106</v>
      </c>
      <c r="D59" s="31" t="s">
        <v>107</v>
      </c>
      <c r="E59" s="144">
        <v>114540</v>
      </c>
      <c r="F59" s="66">
        <v>127587.01218083002</v>
      </c>
      <c r="G59" s="101">
        <v>2375.3805492192223</v>
      </c>
      <c r="H59" s="101">
        <v>556.1271347680295</v>
      </c>
      <c r="I59" s="101">
        <v>352.93646502637785</v>
      </c>
      <c r="J59" s="101">
        <v>1163.638651962683</v>
      </c>
      <c r="K59" s="101">
        <v>199.60423983094915</v>
      </c>
      <c r="L59" s="101">
        <v>-117.71125097037066</v>
      </c>
      <c r="M59" s="101">
        <v>312.42455981136663</v>
      </c>
      <c r="N59" s="101">
        <v>1582.6445660998688</v>
      </c>
      <c r="O59" s="101">
        <v>61.74875302264081</v>
      </c>
      <c r="P59" s="101">
        <v>363.35111145014525</v>
      </c>
      <c r="Q59" s="101">
        <v>0.13837662653785188</v>
      </c>
      <c r="R59" s="101">
        <v>418.88803984584183</v>
      </c>
      <c r="S59" s="101">
        <v>55.43463641361194</v>
      </c>
      <c r="T59" s="101">
        <v>528.0867125173932</v>
      </c>
      <c r="U59" s="101">
        <v>0.42709187944015525</v>
      </c>
      <c r="V59" s="101">
        <v>79.09882719887696</v>
      </c>
      <c r="W59" s="101">
        <v>-17.015517234515528</v>
      </c>
      <c r="X59" s="101">
        <v>23.430619611101633</v>
      </c>
      <c r="Y59" s="101">
        <v>-98.37187281082856</v>
      </c>
      <c r="Z59" s="101">
        <v>163.20757427078388</v>
      </c>
      <c r="AA59" s="101">
        <v>1688.3426437585276</v>
      </c>
      <c r="AB59" s="101">
        <v>23.327528594879027</v>
      </c>
      <c r="AC59" s="101">
        <v>-6.48623777541286</v>
      </c>
      <c r="AD59" s="101">
        <v>-45.50237435528868</v>
      </c>
      <c r="AE59" s="116">
        <f t="shared" si="0"/>
        <v>9663.15082876186</v>
      </c>
    </row>
    <row r="60" spans="1:31" ht="12.75">
      <c r="A60" s="32" t="s">
        <v>70</v>
      </c>
      <c r="B60" s="28" t="s">
        <v>195</v>
      </c>
      <c r="C60" s="31" t="s">
        <v>112</v>
      </c>
      <c r="D60" s="31" t="s">
        <v>113</v>
      </c>
      <c r="E60" s="145">
        <v>750000</v>
      </c>
      <c r="F60" s="67">
        <v>767288.443702513</v>
      </c>
      <c r="G60" s="101">
        <v>-1919.170949055173</v>
      </c>
      <c r="H60" s="101">
        <v>3147.7164606561128</v>
      </c>
      <c r="I60" s="101">
        <v>2658.396481526541</v>
      </c>
      <c r="J60" s="101">
        <v>-29697.686509301682</v>
      </c>
      <c r="K60" s="101">
        <v>-1394.000853464444</v>
      </c>
      <c r="L60" s="101">
        <v>-4851.789007346117</v>
      </c>
      <c r="M60" s="101">
        <v>4625.406979496631</v>
      </c>
      <c r="N60" s="101">
        <v>13268.36884949656</v>
      </c>
      <c r="O60" s="101">
        <v>-1076.6998915628037</v>
      </c>
      <c r="P60" s="101">
        <v>-1669.8247600647428</v>
      </c>
      <c r="Q60" s="101">
        <v>-1.3667361836314171</v>
      </c>
      <c r="R60" s="101">
        <v>124.26263283531046</v>
      </c>
      <c r="S60" s="101">
        <v>513.3074753778665</v>
      </c>
      <c r="T60" s="101">
        <v>2773.787209814287</v>
      </c>
      <c r="U60" s="101">
        <v>15.669502722776954</v>
      </c>
      <c r="V60" s="101">
        <v>109.95986629616493</v>
      </c>
      <c r="W60" s="101">
        <v>629.2330174930266</v>
      </c>
      <c r="X60" s="101">
        <v>30.92176804187602</v>
      </c>
      <c r="Y60" s="101">
        <v>-203.34147792999488</v>
      </c>
      <c r="Z60" s="101">
        <v>1682.9980549140419</v>
      </c>
      <c r="AA60" s="101">
        <v>16091.289389691638</v>
      </c>
      <c r="AB60" s="101">
        <v>516.4030052112348</v>
      </c>
      <c r="AC60" s="101">
        <v>79.57757617915301</v>
      </c>
      <c r="AD60" s="101">
        <v>-96.61381508556134</v>
      </c>
      <c r="AE60" s="116">
        <f t="shared" si="0"/>
        <v>5356.804269759073</v>
      </c>
    </row>
    <row r="61" spans="1:31" ht="12.75">
      <c r="A61" s="124" t="s">
        <v>71</v>
      </c>
      <c r="B61" s="29" t="s">
        <v>196</v>
      </c>
      <c r="C61" s="30" t="s">
        <v>197</v>
      </c>
      <c r="D61" s="30" t="s">
        <v>198</v>
      </c>
      <c r="E61" s="148">
        <v>4483500</v>
      </c>
      <c r="F61" s="68">
        <v>4627169.155138017</v>
      </c>
      <c r="G61" s="103">
        <v>-45912.76894549921</v>
      </c>
      <c r="H61" s="103">
        <v>4712.491819885792</v>
      </c>
      <c r="I61" s="103">
        <v>11366.59783138732</v>
      </c>
      <c r="J61" s="103">
        <v>14404.155278745107</v>
      </c>
      <c r="K61" s="103">
        <v>33321.9261579006</v>
      </c>
      <c r="L61" s="103">
        <v>10739.748319462524</v>
      </c>
      <c r="M61" s="103">
        <v>-12873.978737550497</v>
      </c>
      <c r="N61" s="103">
        <v>88138.85867786082</v>
      </c>
      <c r="O61" s="103">
        <v>5584.552699556734</v>
      </c>
      <c r="P61" s="103">
        <v>24408.954084392637</v>
      </c>
      <c r="Q61" s="103">
        <v>-26.681892576741802</v>
      </c>
      <c r="R61" s="103">
        <v>996.5672128728584</v>
      </c>
      <c r="S61" s="103">
        <v>4294.264464183016</v>
      </c>
      <c r="T61" s="103">
        <v>-7797.8111207590955</v>
      </c>
      <c r="U61" s="103">
        <v>-1354.015453919973</v>
      </c>
      <c r="V61" s="103">
        <v>3378.5935797781276</v>
      </c>
      <c r="W61" s="103">
        <v>5597.54163257805</v>
      </c>
      <c r="X61" s="103">
        <v>5119.517608578797</v>
      </c>
      <c r="Y61" s="103">
        <v>-1645.8847716862183</v>
      </c>
      <c r="Z61" s="103">
        <v>26715.47877829458</v>
      </c>
      <c r="AA61" s="103">
        <v>-28810.74149280257</v>
      </c>
      <c r="AB61" s="103">
        <v>165.6617748721742</v>
      </c>
      <c r="AC61" s="103">
        <v>3147.5267933461073</v>
      </c>
      <c r="AD61" s="103">
        <v>12832.941079022203</v>
      </c>
      <c r="AE61" s="117">
        <f t="shared" si="0"/>
        <v>156503.49537792307</v>
      </c>
    </row>
    <row r="62" spans="1:31" ht="12.75">
      <c r="A62" s="130"/>
      <c r="B62" s="31"/>
      <c r="C62" s="131"/>
      <c r="D62" s="131"/>
      <c r="E62" s="77"/>
      <c r="F62" s="67"/>
      <c r="G62" s="74"/>
      <c r="H62" s="74"/>
      <c r="I62" s="74"/>
      <c r="J62" s="74"/>
      <c r="K62" s="74"/>
      <c r="L62" s="74"/>
      <c r="M62" s="74"/>
      <c r="N62" s="74"/>
      <c r="O62" s="74"/>
      <c r="P62" s="74"/>
      <c r="Q62" s="74"/>
      <c r="R62" s="74"/>
      <c r="S62" s="74"/>
      <c r="T62" s="74"/>
      <c r="U62" s="74"/>
      <c r="V62" s="74"/>
      <c r="W62" s="74"/>
      <c r="X62" s="74"/>
      <c r="Y62" s="74"/>
      <c r="Z62" s="74"/>
      <c r="AA62" s="74"/>
      <c r="AB62" s="74"/>
      <c r="AC62" s="74"/>
      <c r="AD62" s="74"/>
      <c r="AE62" s="116"/>
    </row>
    <row r="63" spans="1:31" ht="12.75">
      <c r="A63" s="120" t="s">
        <v>296</v>
      </c>
      <c r="B63" s="121"/>
      <c r="C63" s="121"/>
      <c r="D63" s="121"/>
      <c r="E63" s="117">
        <f>SUM(E6:E61)</f>
        <v>108313234</v>
      </c>
      <c r="F63" s="117">
        <f>SUM(F6:F61)</f>
        <v>120617265.61598016</v>
      </c>
      <c r="G63" s="117">
        <f aca="true" t="shared" si="1" ref="G63:AD63">SUM(G6:G61)</f>
        <v>64396.70520439274</v>
      </c>
      <c r="H63" s="117">
        <f t="shared" si="1"/>
        <v>-29684.11264566268</v>
      </c>
      <c r="I63" s="117">
        <f t="shared" si="1"/>
        <v>72030.24904386836</v>
      </c>
      <c r="J63" s="117">
        <f t="shared" si="1"/>
        <v>-285771.38314410695</v>
      </c>
      <c r="K63" s="117">
        <f t="shared" si="1"/>
        <v>-86415.65247625648</v>
      </c>
      <c r="L63" s="117">
        <f t="shared" si="1"/>
        <v>-16121.193623476978</v>
      </c>
      <c r="M63" s="117">
        <f t="shared" si="1"/>
        <v>54290.25781618124</v>
      </c>
      <c r="N63" s="117">
        <f t="shared" si="1"/>
        <v>-38435.85082782357</v>
      </c>
      <c r="O63" s="117">
        <f t="shared" si="1"/>
        <v>-70391.5442448898</v>
      </c>
      <c r="P63" s="117">
        <f t="shared" si="1"/>
        <v>716.5062987305282</v>
      </c>
      <c r="Q63" s="117">
        <f t="shared" si="1"/>
        <v>3953.0178054579155</v>
      </c>
      <c r="R63" s="117">
        <f t="shared" si="1"/>
        <v>59540.651694176864</v>
      </c>
      <c r="S63" s="117">
        <f t="shared" si="1"/>
        <v>38986.10828088557</v>
      </c>
      <c r="T63" s="117">
        <f t="shared" si="1"/>
        <v>117288.17942736424</v>
      </c>
      <c r="U63" s="117">
        <f t="shared" si="1"/>
        <v>-5374.698190678446</v>
      </c>
      <c r="V63" s="117">
        <f t="shared" si="1"/>
        <v>50578.16486056865</v>
      </c>
      <c r="W63" s="117">
        <f t="shared" si="1"/>
        <v>-3705.7735725518214</v>
      </c>
      <c r="X63" s="117">
        <f t="shared" si="1"/>
        <v>443.59630053692854</v>
      </c>
      <c r="Y63" s="117">
        <f t="shared" si="1"/>
        <v>-25129.76535809094</v>
      </c>
      <c r="Z63" s="117">
        <f t="shared" si="1"/>
        <v>-128500.46741207567</v>
      </c>
      <c r="AA63" s="117">
        <f t="shared" si="1"/>
        <v>198801.10893275862</v>
      </c>
      <c r="AB63" s="117">
        <f t="shared" si="1"/>
        <v>21544.194446691814</v>
      </c>
      <c r="AC63" s="117">
        <f t="shared" si="1"/>
        <v>-2822.2657443819935</v>
      </c>
      <c r="AD63" s="117">
        <f t="shared" si="1"/>
        <v>9783.967128373524</v>
      </c>
      <c r="AE63" s="116">
        <f t="shared" si="0"/>
        <v>-8.360075298696756E-09</v>
      </c>
    </row>
    <row r="64" spans="1:31" ht="12.75">
      <c r="A64" s="84"/>
      <c r="B64" s="85"/>
      <c r="C64" s="85"/>
      <c r="D64" s="85"/>
      <c r="E64" s="78"/>
      <c r="F64" s="156"/>
      <c r="G64" s="156"/>
      <c r="H64" s="86"/>
      <c r="I64" s="86"/>
      <c r="J64" s="86"/>
      <c r="K64" s="86"/>
      <c r="L64" s="86"/>
      <c r="M64" s="86"/>
      <c r="N64" s="86"/>
      <c r="O64" s="86"/>
      <c r="P64" s="86"/>
      <c r="Q64" s="86"/>
      <c r="R64" s="86"/>
      <c r="S64" s="86"/>
      <c r="T64" s="86"/>
      <c r="U64" s="86"/>
      <c r="V64" s="86"/>
      <c r="W64" s="86"/>
      <c r="X64" s="86"/>
      <c r="Y64" s="86"/>
      <c r="Z64" s="86"/>
      <c r="AA64" s="86"/>
      <c r="AB64" s="86"/>
      <c r="AC64" s="86"/>
      <c r="AD64" s="86"/>
      <c r="AE64" s="78"/>
    </row>
    <row r="65" spans="1:31" ht="12.75">
      <c r="A65" s="90" t="s">
        <v>295</v>
      </c>
      <c r="B65" s="91"/>
      <c r="C65" s="91"/>
      <c r="D65" s="91"/>
      <c r="E65" s="77">
        <v>108313234</v>
      </c>
      <c r="F65" s="153">
        <v>118113163</v>
      </c>
      <c r="G65" s="153">
        <v>15367172</v>
      </c>
      <c r="H65" s="75">
        <v>4958442</v>
      </c>
      <c r="I65" s="75">
        <v>2767994</v>
      </c>
      <c r="J65" s="75">
        <v>21433917</v>
      </c>
      <c r="K65" s="75">
        <v>8945224</v>
      </c>
      <c r="L65" s="75">
        <v>1437362</v>
      </c>
      <c r="M65" s="75">
        <v>1481418</v>
      </c>
      <c r="N65" s="75">
        <v>28381029</v>
      </c>
      <c r="O65" s="75">
        <v>2689999</v>
      </c>
      <c r="P65" s="75">
        <v>3420921</v>
      </c>
      <c r="Q65" s="75">
        <v>197127</v>
      </c>
      <c r="R65" s="75">
        <v>316316</v>
      </c>
      <c r="S65" s="75">
        <v>325349</v>
      </c>
      <c r="T65" s="75">
        <v>2273629</v>
      </c>
      <c r="U65" s="75">
        <v>216196</v>
      </c>
      <c r="V65" s="75">
        <v>604822</v>
      </c>
      <c r="W65" s="75">
        <v>350667</v>
      </c>
      <c r="X65" s="75">
        <v>589082</v>
      </c>
      <c r="Y65" s="75">
        <v>256177</v>
      </c>
      <c r="Z65" s="75">
        <v>8727700</v>
      </c>
      <c r="AA65" s="75">
        <v>2517077</v>
      </c>
      <c r="AB65" s="75">
        <v>467318</v>
      </c>
      <c r="AC65" s="75">
        <v>218128</v>
      </c>
      <c r="AD65" s="75">
        <v>370167</v>
      </c>
      <c r="AE65" s="116">
        <v>108313234</v>
      </c>
    </row>
    <row r="66" spans="1:31" ht="12.75">
      <c r="A66" s="90" t="s">
        <v>294</v>
      </c>
      <c r="B66" s="91"/>
      <c r="C66" s="91"/>
      <c r="D66" s="91"/>
      <c r="E66" s="77">
        <v>108313234</v>
      </c>
      <c r="F66" s="77">
        <f>'step 1 results'!F64</f>
        <v>120617265.61598016</v>
      </c>
      <c r="G66" s="77">
        <f>'step 1 results'!G64</f>
        <v>15431569.054004725</v>
      </c>
      <c r="H66" s="77">
        <f>'step 1 results'!H64</f>
        <v>4928758.168829301</v>
      </c>
      <c r="I66" s="77">
        <f>'step 1 results'!I64</f>
        <v>2840024.1022060714</v>
      </c>
      <c r="J66" s="77">
        <f>'step 1 results'!J64</f>
        <v>21148145.602356132</v>
      </c>
      <c r="K66" s="77">
        <f>'step 1 results'!K64</f>
        <v>8858808.167302018</v>
      </c>
      <c r="L66" s="77">
        <f>'step 1 results'!L64</f>
        <v>1421241.092557051</v>
      </c>
      <c r="M66" s="77">
        <f>'step 1 results'!M64</f>
        <v>1535708.027618759</v>
      </c>
      <c r="N66" s="77">
        <f>'step 1 results'!N64</f>
        <v>28342593.228430774</v>
      </c>
      <c r="O66" s="77">
        <f>'step 1 results'!O64</f>
        <v>2619607.5764820464</v>
      </c>
      <c r="P66" s="77">
        <f>'step 1 results'!P64</f>
        <v>3421637.8205373255</v>
      </c>
      <c r="Q66" s="77">
        <f>'step 1 results'!Q64</f>
        <v>201080.12961482452</v>
      </c>
      <c r="R66" s="77">
        <f>'step 1 results'!R64</f>
        <v>375856.56923971215</v>
      </c>
      <c r="S66" s="77">
        <f>'step 1 results'!S64</f>
        <v>364334.93582604616</v>
      </c>
      <c r="T66" s="77">
        <f>'step 1 results'!T64</f>
        <v>2390917.2209543106</v>
      </c>
      <c r="U66" s="77">
        <f>'step 1 results'!U64</f>
        <v>210820.99751991534</v>
      </c>
      <c r="V66" s="77">
        <f>'step 1 results'!V64</f>
        <v>655400.3150380402</v>
      </c>
      <c r="W66" s="77">
        <f>'step 1 results'!W64</f>
        <v>346961.45487756224</v>
      </c>
      <c r="X66" s="77">
        <f>'step 1 results'!X64</f>
        <v>589525.7022497335</v>
      </c>
      <c r="Y66" s="77">
        <f>'step 1 results'!Y64</f>
        <v>231047.08585770577</v>
      </c>
      <c r="Z66" s="77">
        <f>'step 1 results'!Z64</f>
        <v>8599199.55679522</v>
      </c>
      <c r="AA66" s="77">
        <f>'step 1 results'!AA64</f>
        <v>2715878.308401068</v>
      </c>
      <c r="AB66" s="77">
        <f>'step 1 results'!AB64</f>
        <v>488862.26724256075</v>
      </c>
      <c r="AC66" s="77">
        <f>'step 1 results'!AC64</f>
        <v>215305.9697526</v>
      </c>
      <c r="AD66" s="77">
        <f>'step 1 results'!AD64</f>
        <v>379950.6463064926</v>
      </c>
      <c r="AE66" s="116">
        <f t="shared" si="0"/>
        <v>108313234</v>
      </c>
    </row>
    <row r="67" spans="1:31" ht="12.75">
      <c r="A67" s="90"/>
      <c r="B67" s="91"/>
      <c r="C67" s="91"/>
      <c r="D67" s="91"/>
      <c r="E67" s="77"/>
      <c r="F67" s="153"/>
      <c r="G67" s="153"/>
      <c r="H67" s="75"/>
      <c r="I67" s="75"/>
      <c r="J67" s="75"/>
      <c r="K67" s="75"/>
      <c r="L67" s="75"/>
      <c r="M67" s="75"/>
      <c r="N67" s="75"/>
      <c r="O67" s="75"/>
      <c r="P67" s="75"/>
      <c r="Q67" s="75"/>
      <c r="R67" s="75"/>
      <c r="S67" s="75"/>
      <c r="T67" s="75"/>
      <c r="U67" s="75"/>
      <c r="V67" s="75"/>
      <c r="W67" s="75"/>
      <c r="X67" s="75"/>
      <c r="Y67" s="75"/>
      <c r="Z67" s="75"/>
      <c r="AA67" s="75"/>
      <c r="AB67" s="75"/>
      <c r="AC67" s="75"/>
      <c r="AD67" s="75"/>
      <c r="AE67" s="116"/>
    </row>
    <row r="68" spans="1:31" ht="12.75">
      <c r="A68" s="90"/>
      <c r="B68" s="91"/>
      <c r="C68" s="91"/>
      <c r="D68" s="91"/>
      <c r="E68" s="77"/>
      <c r="F68" s="153"/>
      <c r="G68" s="153"/>
      <c r="H68" s="75"/>
      <c r="I68" s="75"/>
      <c r="J68" s="75"/>
      <c r="K68" s="75"/>
      <c r="L68" s="75"/>
      <c r="M68" s="75"/>
      <c r="N68" s="75"/>
      <c r="O68" s="75"/>
      <c r="P68" s="75"/>
      <c r="Q68" s="75"/>
      <c r="R68" s="75"/>
      <c r="S68" s="75"/>
      <c r="T68" s="75"/>
      <c r="U68" s="75"/>
      <c r="V68" s="75"/>
      <c r="W68" s="75"/>
      <c r="X68" s="75"/>
      <c r="Y68" s="75"/>
      <c r="Z68" s="75"/>
      <c r="AA68" s="75"/>
      <c r="AB68" s="75"/>
      <c r="AC68" s="75"/>
      <c r="AD68" s="75"/>
      <c r="AE68" s="116"/>
    </row>
    <row r="69" spans="1:31" ht="12.75">
      <c r="A69" s="84"/>
      <c r="B69" s="167"/>
      <c r="C69" s="167"/>
      <c r="D69" s="167"/>
      <c r="E69" s="78"/>
      <c r="F69" s="156"/>
      <c r="G69" s="156"/>
      <c r="H69" s="86"/>
      <c r="I69" s="86"/>
      <c r="J69" s="86"/>
      <c r="K69" s="86"/>
      <c r="L69" s="86"/>
      <c r="M69" s="86"/>
      <c r="N69" s="86"/>
      <c r="O69" s="86"/>
      <c r="P69" s="86"/>
      <c r="Q69" s="86"/>
      <c r="R69" s="86"/>
      <c r="S69" s="86"/>
      <c r="T69" s="86"/>
      <c r="U69" s="86"/>
      <c r="V69" s="86"/>
      <c r="W69" s="86"/>
      <c r="X69" s="86"/>
      <c r="Y69" s="86"/>
      <c r="Z69" s="86"/>
      <c r="AA69" s="86"/>
      <c r="AB69" s="86"/>
      <c r="AC69" s="86"/>
      <c r="AD69" s="154"/>
      <c r="AE69" s="154"/>
    </row>
    <row r="70" spans="1:31" ht="12.75">
      <c r="A70" s="168"/>
      <c r="B70" s="91"/>
      <c r="C70" s="91"/>
      <c r="D70" s="91"/>
      <c r="E70" s="157"/>
      <c r="F70" s="165"/>
      <c r="G70" s="165"/>
      <c r="H70" s="158"/>
      <c r="I70" s="158"/>
      <c r="J70" s="158"/>
      <c r="K70" s="158"/>
      <c r="L70" s="158"/>
      <c r="M70" s="158"/>
      <c r="N70" s="158"/>
      <c r="O70" s="158"/>
      <c r="P70" s="158"/>
      <c r="Q70" s="158"/>
      <c r="R70" s="158"/>
      <c r="S70" s="158"/>
      <c r="T70" s="158"/>
      <c r="U70" s="158"/>
      <c r="V70" s="158"/>
      <c r="W70" s="158"/>
      <c r="X70" s="158"/>
      <c r="Y70" s="158"/>
      <c r="Z70" s="158"/>
      <c r="AA70" s="158"/>
      <c r="AB70" s="158"/>
      <c r="AC70" s="158"/>
      <c r="AD70" s="164"/>
      <c r="AE70" s="164"/>
    </row>
    <row r="71" spans="1:31" ht="12.75">
      <c r="A71" s="161"/>
      <c r="B71" s="159"/>
      <c r="C71" s="160"/>
      <c r="D71" s="160"/>
      <c r="E71" s="157"/>
      <c r="F71" s="158"/>
      <c r="G71" s="165"/>
      <c r="H71" s="158"/>
      <c r="I71" s="158"/>
      <c r="J71" s="158"/>
      <c r="K71" s="158"/>
      <c r="L71" s="158"/>
      <c r="M71" s="158"/>
      <c r="N71" s="158"/>
      <c r="O71" s="158"/>
      <c r="P71" s="158"/>
      <c r="Q71" s="158"/>
      <c r="R71" s="158"/>
      <c r="S71" s="158"/>
      <c r="T71" s="158"/>
      <c r="U71" s="158"/>
      <c r="V71" s="158"/>
      <c r="W71" s="158"/>
      <c r="X71" s="158"/>
      <c r="Y71" s="158"/>
      <c r="Z71" s="158"/>
      <c r="AA71" s="158"/>
      <c r="AB71" s="158"/>
      <c r="AC71" s="158"/>
      <c r="AD71" s="164"/>
      <c r="AE71" s="162"/>
    </row>
    <row r="72" spans="1:31" ht="12.75">
      <c r="A72" s="161"/>
      <c r="B72" s="159"/>
      <c r="C72" s="160"/>
      <c r="D72" s="160"/>
      <c r="E72" s="157"/>
      <c r="F72" s="158"/>
      <c r="G72" s="165"/>
      <c r="H72" s="158"/>
      <c r="I72" s="158"/>
      <c r="J72" s="158"/>
      <c r="K72" s="158"/>
      <c r="L72" s="158"/>
      <c r="M72" s="158"/>
      <c r="N72" s="158"/>
      <c r="O72" s="158"/>
      <c r="P72" s="158"/>
      <c r="Q72" s="158"/>
      <c r="R72" s="158"/>
      <c r="S72" s="158"/>
      <c r="T72" s="158"/>
      <c r="U72" s="158"/>
      <c r="V72" s="158"/>
      <c r="W72" s="158"/>
      <c r="X72" s="158"/>
      <c r="Y72" s="158"/>
      <c r="Z72" s="158"/>
      <c r="AA72" s="158"/>
      <c r="AB72" s="158"/>
      <c r="AC72" s="158"/>
      <c r="AD72" s="164"/>
      <c r="AE72" s="162"/>
    </row>
    <row r="73" spans="1:31" ht="12.75">
      <c r="A73" s="87"/>
      <c r="B73" s="88"/>
      <c r="C73" s="89"/>
      <c r="D73" s="89"/>
      <c r="E73" s="163"/>
      <c r="F73" s="76"/>
      <c r="G73" s="166"/>
      <c r="H73" s="76"/>
      <c r="I73" s="76"/>
      <c r="J73" s="76"/>
      <c r="K73" s="76"/>
      <c r="L73" s="76"/>
      <c r="M73" s="76"/>
      <c r="N73" s="76"/>
      <c r="O73" s="76"/>
      <c r="P73" s="76"/>
      <c r="Q73" s="76"/>
      <c r="R73" s="76"/>
      <c r="S73" s="76"/>
      <c r="T73" s="76"/>
      <c r="U73" s="76"/>
      <c r="V73" s="76"/>
      <c r="W73" s="76"/>
      <c r="X73" s="76"/>
      <c r="Y73" s="76"/>
      <c r="Z73" s="76"/>
      <c r="AA73" s="76"/>
      <c r="AB73" s="76"/>
      <c r="AC73" s="76"/>
      <c r="AD73" s="155"/>
      <c r="AE73" s="155"/>
    </row>
    <row r="74" spans="2:31" ht="12">
      <c r="B74" s="122">
        <f ca="1">TODAY()</f>
        <v>36678</v>
      </c>
      <c r="AE74" s="79"/>
    </row>
    <row r="75" ht="12">
      <c r="AE75" s="79"/>
    </row>
    <row r="76" ht="12">
      <c r="AE76" s="79"/>
    </row>
    <row r="77" ht="12">
      <c r="AE77" s="79"/>
    </row>
    <row r="78" ht="12">
      <c r="AE78" s="79"/>
    </row>
    <row r="79" ht="12">
      <c r="AE79" s="79"/>
    </row>
    <row r="80" ht="12">
      <c r="AE80" s="79"/>
    </row>
    <row r="81" ht="12">
      <c r="AE81" s="79"/>
    </row>
    <row r="82" ht="12">
      <c r="AE82" s="79"/>
    </row>
    <row r="83" ht="12">
      <c r="AE83" s="79"/>
    </row>
    <row r="84" ht="12">
      <c r="AE84" s="79"/>
    </row>
    <row r="85" ht="12">
      <c r="AE85" s="79"/>
    </row>
    <row r="86" ht="12">
      <c r="AE86" s="79"/>
    </row>
    <row r="87" ht="12">
      <c r="AE87" s="79"/>
    </row>
    <row r="88" ht="12">
      <c r="AE88" s="79"/>
    </row>
    <row r="89" ht="12">
      <c r="AE89" s="79"/>
    </row>
    <row r="90" ht="12">
      <c r="AE90" s="79"/>
    </row>
  </sheetData>
  <mergeCells count="2">
    <mergeCell ref="A3:B3"/>
    <mergeCell ref="E4:E5"/>
  </mergeCells>
  <printOptions/>
  <pageMargins left="0.36" right="0.25" top="0.25" bottom="0.16" header="0.25" footer="0.16"/>
  <pageSetup fitToWidth="3" horizontalDpi="600" verticalDpi="600" orientation="portrait" scale="73" r:id="rId3"/>
  <colBreaks count="2" manualBreakCount="2">
    <brk id="12" min="3" max="67" man="1"/>
    <brk id="22" min="3" max="67" man="1"/>
  </colBreaks>
  <legacyDrawing r:id="rId2"/>
</worksheet>
</file>

<file path=xl/worksheets/sheet3.xml><?xml version="1.0" encoding="utf-8"?>
<worksheet xmlns="http://schemas.openxmlformats.org/spreadsheetml/2006/main" xmlns:r="http://schemas.openxmlformats.org/officeDocument/2006/relationships">
  <sheetPr transitionEvaluation="1"/>
  <dimension ref="A1:FU427"/>
  <sheetViews>
    <sheetView workbookViewId="0" topLeftCell="A1">
      <selection activeCell="A1" sqref="A1"/>
    </sheetView>
  </sheetViews>
  <sheetFormatPr defaultColWidth="10.625" defaultRowHeight="12.75"/>
  <cols>
    <col min="1" max="1" width="4.875" style="2" customWidth="1"/>
    <col min="2" max="2" width="6.625" style="2" customWidth="1"/>
    <col min="3" max="3" width="16.625" style="2" customWidth="1"/>
    <col min="4" max="4" width="8.625" style="2" customWidth="1"/>
    <col min="5" max="8" width="6.625" style="2" customWidth="1"/>
    <col min="9" max="9" width="7.75390625" style="2" customWidth="1"/>
    <col min="10" max="10" width="8.625" style="2" customWidth="1"/>
    <col min="11" max="11" width="7.625" style="2" customWidth="1"/>
    <col min="12" max="12" width="7.75390625" style="2" customWidth="1"/>
    <col min="13" max="15" width="8.625" style="2" customWidth="1"/>
    <col min="16" max="16" width="7.375" style="2" customWidth="1"/>
    <col min="17" max="17" width="4.625" style="2" customWidth="1"/>
    <col min="18" max="18" width="8.75390625" style="2" customWidth="1"/>
    <col min="19" max="19" width="10.625" style="2" customWidth="1"/>
    <col min="20" max="41" width="8.625" style="2" customWidth="1"/>
    <col min="42" max="42" width="7.25390625" style="2" customWidth="1"/>
    <col min="43" max="43" width="10.625" style="2" customWidth="1"/>
    <col min="44" max="69" width="10.75390625" style="2" customWidth="1"/>
    <col min="70" max="70" width="11.375" style="2" customWidth="1"/>
    <col min="71" max="121" width="10.75390625" style="2" customWidth="1"/>
    <col min="122" max="122" width="11.375" style="2" customWidth="1"/>
    <col min="123" max="123" width="10.75390625" style="2" customWidth="1"/>
    <col min="124" max="124" width="10.00390625" style="2" customWidth="1"/>
    <col min="125" max="16384" width="10.625" style="2" customWidth="1"/>
  </cols>
  <sheetData>
    <row r="1" spans="1:68" ht="11.25">
      <c r="A1" s="49" t="s">
        <v>220</v>
      </c>
      <c r="B1" s="19"/>
      <c r="C1" s="19"/>
      <c r="D1" s="19"/>
      <c r="I1" s="19"/>
      <c r="BP1" s="43" t="s">
        <v>221</v>
      </c>
    </row>
    <row r="2" spans="1:123" ht="11.25">
      <c r="A2" s="49" t="s">
        <v>222</v>
      </c>
      <c r="B2" s="19"/>
      <c r="C2" s="49" t="s">
        <v>223</v>
      </c>
      <c r="D2" s="19"/>
      <c r="I2" s="19"/>
      <c r="AR2" s="12" t="s">
        <v>0</v>
      </c>
      <c r="AS2" s="12" t="s">
        <v>1</v>
      </c>
      <c r="AT2" s="12" t="s">
        <v>2</v>
      </c>
      <c r="AU2" s="12" t="s">
        <v>3</v>
      </c>
      <c r="AV2" s="12" t="s">
        <v>4</v>
      </c>
      <c r="AW2" s="12" t="s">
        <v>5</v>
      </c>
      <c r="AX2" s="12" t="s">
        <v>6</v>
      </c>
      <c r="AY2" s="12" t="s">
        <v>7</v>
      </c>
      <c r="AZ2" s="12" t="s">
        <v>8</v>
      </c>
      <c r="BA2" s="12" t="s">
        <v>9</v>
      </c>
      <c r="BB2" s="12" t="s">
        <v>10</v>
      </c>
      <c r="BC2" s="12" t="s">
        <v>11</v>
      </c>
      <c r="BD2" s="12" t="s">
        <v>12</v>
      </c>
      <c r="BE2" s="12" t="s">
        <v>13</v>
      </c>
      <c r="BF2" s="12">
        <v>66</v>
      </c>
      <c r="BG2" s="12" t="s">
        <v>14</v>
      </c>
      <c r="BH2" s="12" t="s">
        <v>15</v>
      </c>
      <c r="BI2" s="12" t="s">
        <v>16</v>
      </c>
      <c r="BJ2" s="12" t="s">
        <v>17</v>
      </c>
      <c r="BK2" s="12" t="s">
        <v>18</v>
      </c>
      <c r="BL2" s="12" t="s">
        <v>19</v>
      </c>
      <c r="BM2" s="12" t="s">
        <v>20</v>
      </c>
      <c r="BN2" s="12">
        <v>174</v>
      </c>
      <c r="BO2" s="12" t="s">
        <v>22</v>
      </c>
      <c r="BP2" s="60" t="s">
        <v>23</v>
      </c>
      <c r="BQ2" s="12" t="s">
        <v>24</v>
      </c>
      <c r="BR2" s="12" t="s">
        <v>25</v>
      </c>
      <c r="BS2" s="12" t="s">
        <v>26</v>
      </c>
      <c r="BT2" s="106" t="s">
        <v>27</v>
      </c>
      <c r="BU2" s="12" t="s">
        <v>28</v>
      </c>
      <c r="BV2" s="12" t="s">
        <v>29</v>
      </c>
      <c r="BW2" s="12" t="s">
        <v>30</v>
      </c>
      <c r="BX2" s="12" t="s">
        <v>31</v>
      </c>
      <c r="BY2" s="12" t="s">
        <v>32</v>
      </c>
      <c r="BZ2" s="59" t="s">
        <v>33</v>
      </c>
      <c r="CA2" s="59" t="s">
        <v>34</v>
      </c>
      <c r="CB2" s="12" t="s">
        <v>290</v>
      </c>
      <c r="CC2" s="12" t="s">
        <v>291</v>
      </c>
      <c r="CD2" s="12" t="s">
        <v>292</v>
      </c>
      <c r="CE2" s="12" t="s">
        <v>35</v>
      </c>
      <c r="CF2" s="12" t="s">
        <v>36</v>
      </c>
      <c r="CG2" s="12" t="s">
        <v>37</v>
      </c>
      <c r="CH2" s="12" t="s">
        <v>38</v>
      </c>
      <c r="CI2" s="12" t="s">
        <v>39</v>
      </c>
      <c r="CJ2" s="12" t="s">
        <v>40</v>
      </c>
      <c r="CK2" s="12" t="s">
        <v>41</v>
      </c>
      <c r="CL2" s="12" t="s">
        <v>42</v>
      </c>
      <c r="CM2" s="12" t="s">
        <v>43</v>
      </c>
      <c r="CN2" s="12" t="s">
        <v>44</v>
      </c>
      <c r="CO2" s="106" t="s">
        <v>45</v>
      </c>
      <c r="CP2" s="12" t="s">
        <v>46</v>
      </c>
      <c r="CQ2" s="12" t="s">
        <v>47</v>
      </c>
      <c r="CR2" s="12" t="s">
        <v>48</v>
      </c>
      <c r="CS2" s="12" t="s">
        <v>49</v>
      </c>
      <c r="CT2" s="138">
        <v>2629</v>
      </c>
      <c r="CU2" s="138">
        <v>2635</v>
      </c>
      <c r="CV2" s="12" t="s">
        <v>50</v>
      </c>
      <c r="CW2" s="12" t="s">
        <v>51</v>
      </c>
      <c r="CX2" s="12" t="s">
        <v>224</v>
      </c>
      <c r="CY2" s="12" t="s">
        <v>53</v>
      </c>
      <c r="CZ2" s="12" t="s">
        <v>54</v>
      </c>
      <c r="DA2" s="12" t="s">
        <v>55</v>
      </c>
      <c r="DB2" s="12" t="s">
        <v>56</v>
      </c>
      <c r="DC2" s="12" t="s">
        <v>57</v>
      </c>
      <c r="DD2" s="12" t="s">
        <v>58</v>
      </c>
      <c r="DE2" s="12" t="s">
        <v>59</v>
      </c>
      <c r="DF2" s="12" t="s">
        <v>60</v>
      </c>
      <c r="DG2" s="12">
        <v>8260</v>
      </c>
      <c r="DH2" s="12" t="s">
        <v>61</v>
      </c>
      <c r="DI2" s="12" t="s">
        <v>62</v>
      </c>
      <c r="DJ2" s="12" t="s">
        <v>63</v>
      </c>
      <c r="DK2" s="12" t="s">
        <v>64</v>
      </c>
      <c r="DL2" s="12" t="s">
        <v>65</v>
      </c>
      <c r="DM2" s="12" t="s">
        <v>66</v>
      </c>
      <c r="DN2" s="12" t="s">
        <v>67</v>
      </c>
      <c r="DO2" s="12" t="s">
        <v>68</v>
      </c>
      <c r="DP2" s="12">
        <v>8555</v>
      </c>
      <c r="DQ2" s="12" t="s">
        <v>69</v>
      </c>
      <c r="DR2" s="12" t="s">
        <v>70</v>
      </c>
      <c r="DS2" s="12" t="s">
        <v>71</v>
      </c>
    </row>
    <row r="3" spans="1:123" ht="11.25">
      <c r="A3" s="49" t="s">
        <v>225</v>
      </c>
      <c r="B3" s="19"/>
      <c r="C3" s="19"/>
      <c r="D3" s="70"/>
      <c r="E3" s="12"/>
      <c r="F3" s="12"/>
      <c r="G3" s="12"/>
      <c r="H3" s="12"/>
      <c r="I3" s="70"/>
      <c r="J3" s="12"/>
      <c r="K3" s="12"/>
      <c r="L3" s="12"/>
      <c r="M3" s="12"/>
      <c r="N3" s="12"/>
      <c r="O3" s="171"/>
      <c r="P3" s="12"/>
      <c r="Q3" s="12"/>
      <c r="R3" s="12"/>
      <c r="T3" s="23" t="s">
        <v>226</v>
      </c>
      <c r="U3" s="23"/>
      <c r="V3" s="23"/>
      <c r="W3" s="23"/>
      <c r="X3" s="23"/>
      <c r="Y3" s="23"/>
      <c r="Z3" s="23"/>
      <c r="AA3" s="23"/>
      <c r="AB3" s="23"/>
      <c r="AC3" s="23"/>
      <c r="AD3" s="23"/>
      <c r="AE3" s="23"/>
      <c r="AF3" s="23"/>
      <c r="AG3" s="23"/>
      <c r="AH3" s="23"/>
      <c r="AI3" s="23"/>
      <c r="AJ3" s="23"/>
      <c r="AK3" s="23"/>
      <c r="AL3" s="23"/>
      <c r="AM3" s="23"/>
      <c r="AN3" s="23"/>
      <c r="AO3" s="23"/>
      <c r="AR3" s="12" t="s">
        <v>78</v>
      </c>
      <c r="AS3" s="12" t="s">
        <v>79</v>
      </c>
      <c r="AT3" s="12" t="s">
        <v>80</v>
      </c>
      <c r="AU3" s="12" t="s">
        <v>81</v>
      </c>
      <c r="AV3" s="12" t="s">
        <v>82</v>
      </c>
      <c r="AW3" s="12" t="s">
        <v>83</v>
      </c>
      <c r="AX3" s="12" t="s">
        <v>84</v>
      </c>
      <c r="AY3" s="12" t="s">
        <v>85</v>
      </c>
      <c r="AZ3" s="12" t="s">
        <v>86</v>
      </c>
      <c r="BA3" s="12" t="s">
        <v>87</v>
      </c>
      <c r="BB3" s="12" t="s">
        <v>88</v>
      </c>
      <c r="BC3" s="12" t="s">
        <v>89</v>
      </c>
      <c r="BD3" s="12" t="s">
        <v>90</v>
      </c>
      <c r="BE3" s="12" t="s">
        <v>91</v>
      </c>
      <c r="BF3" s="12" t="s">
        <v>92</v>
      </c>
      <c r="BG3" s="12" t="s">
        <v>93</v>
      </c>
      <c r="BH3" s="12" t="s">
        <v>94</v>
      </c>
      <c r="BI3" s="12" t="s">
        <v>95</v>
      </c>
      <c r="BJ3" s="12" t="s">
        <v>96</v>
      </c>
      <c r="BK3" s="12" t="s">
        <v>97</v>
      </c>
      <c r="BL3" s="12" t="s">
        <v>98</v>
      </c>
      <c r="BM3" s="12" t="s">
        <v>99</v>
      </c>
      <c r="BN3" s="15" t="s">
        <v>227</v>
      </c>
      <c r="BO3" s="190" t="s">
        <v>228</v>
      </c>
      <c r="BP3" s="110" t="s">
        <v>105</v>
      </c>
      <c r="BQ3" s="15" t="s">
        <v>108</v>
      </c>
      <c r="BR3" s="15" t="s">
        <v>229</v>
      </c>
      <c r="BS3" s="15" t="s">
        <v>114</v>
      </c>
      <c r="BT3" s="70" t="s">
        <v>115</v>
      </c>
      <c r="BU3" s="15" t="s">
        <v>230</v>
      </c>
      <c r="BV3" s="15" t="s">
        <v>119</v>
      </c>
      <c r="BW3" s="15" t="s">
        <v>231</v>
      </c>
      <c r="BX3" s="15" t="s">
        <v>232</v>
      </c>
      <c r="BY3" s="15" t="s">
        <v>233</v>
      </c>
      <c r="BZ3" s="15" t="s">
        <v>129</v>
      </c>
      <c r="CA3" s="15" t="s">
        <v>234</v>
      </c>
      <c r="CB3" s="15" t="s">
        <v>277</v>
      </c>
      <c r="CC3" s="15" t="s">
        <v>278</v>
      </c>
      <c r="CD3" s="15" t="s">
        <v>279</v>
      </c>
      <c r="CE3" s="12" t="s">
        <v>100</v>
      </c>
      <c r="CF3" s="15" t="s">
        <v>136</v>
      </c>
      <c r="CG3" s="15" t="s">
        <v>137</v>
      </c>
      <c r="CH3" s="15" t="s">
        <v>138</v>
      </c>
      <c r="CI3" s="12" t="s">
        <v>235</v>
      </c>
      <c r="CJ3" s="15" t="s">
        <v>236</v>
      </c>
      <c r="CK3" s="15" t="s">
        <v>143</v>
      </c>
      <c r="CL3" s="15" t="s">
        <v>151</v>
      </c>
      <c r="CM3" s="15" t="s">
        <v>154</v>
      </c>
      <c r="CN3" s="15" t="s">
        <v>155</v>
      </c>
      <c r="CO3" s="106" t="s">
        <v>101</v>
      </c>
      <c r="CP3" s="15" t="s">
        <v>160</v>
      </c>
      <c r="CQ3" s="15" t="s">
        <v>237</v>
      </c>
      <c r="CR3" s="15" t="s">
        <v>164</v>
      </c>
      <c r="CS3" s="15" t="s">
        <v>167</v>
      </c>
      <c r="CT3" s="2" t="s">
        <v>302</v>
      </c>
      <c r="CU3" s="2" t="s">
        <v>303</v>
      </c>
      <c r="CV3" s="15" t="s">
        <v>168</v>
      </c>
      <c r="CW3" s="15" t="s">
        <v>102</v>
      </c>
      <c r="CX3" s="15" t="s">
        <v>238</v>
      </c>
      <c r="CY3" s="15" t="s">
        <v>172</v>
      </c>
      <c r="CZ3" s="15" t="s">
        <v>173</v>
      </c>
      <c r="DA3" s="15" t="s">
        <v>176</v>
      </c>
      <c r="DB3" s="15" t="s">
        <v>239</v>
      </c>
      <c r="DC3" s="15" t="s">
        <v>178</v>
      </c>
      <c r="DD3" s="15" t="s">
        <v>179</v>
      </c>
      <c r="DE3" s="15" t="s">
        <v>180</v>
      </c>
      <c r="DF3" s="15" t="s">
        <v>240</v>
      </c>
      <c r="DG3" s="15" t="s">
        <v>104</v>
      </c>
      <c r="DH3" s="15" t="s">
        <v>185</v>
      </c>
      <c r="DI3" s="15" t="s">
        <v>186</v>
      </c>
      <c r="DJ3" s="15" t="s">
        <v>187</v>
      </c>
      <c r="DK3" s="15" t="s">
        <v>241</v>
      </c>
      <c r="DL3" s="15" t="s">
        <v>242</v>
      </c>
      <c r="DM3" s="15" t="s">
        <v>190</v>
      </c>
      <c r="DN3" s="15" t="s">
        <v>243</v>
      </c>
      <c r="DO3" s="15" t="s">
        <v>192</v>
      </c>
      <c r="DP3" s="15" t="s">
        <v>193</v>
      </c>
      <c r="DQ3" s="15" t="s">
        <v>244</v>
      </c>
      <c r="DR3" s="15" t="s">
        <v>245</v>
      </c>
      <c r="DS3" s="15" t="s">
        <v>246</v>
      </c>
    </row>
    <row r="4" spans="1:123" ht="18">
      <c r="A4" s="19" t="s">
        <v>365</v>
      </c>
      <c r="B4" s="19"/>
      <c r="C4" s="19"/>
      <c r="D4" s="48"/>
      <c r="E4" s="48"/>
      <c r="F4" s="48"/>
      <c r="G4" s="48"/>
      <c r="H4" s="48"/>
      <c r="I4" s="48"/>
      <c r="J4" s="48"/>
      <c r="K4" s="48"/>
      <c r="L4" s="48"/>
      <c r="M4" s="48"/>
      <c r="N4" s="48"/>
      <c r="O4" s="172"/>
      <c r="P4" s="48"/>
      <c r="Q4" s="48"/>
      <c r="R4" s="48"/>
      <c r="Y4" s="4"/>
      <c r="Z4" s="4"/>
      <c r="AA4" s="4"/>
      <c r="BO4" s="25"/>
      <c r="BP4" s="19"/>
      <c r="CB4" s="53"/>
      <c r="CC4" s="53"/>
      <c r="CD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12" t="s">
        <v>247</v>
      </c>
      <c r="DG4" s="53"/>
      <c r="DH4" s="53"/>
      <c r="DI4" s="53"/>
      <c r="DJ4" s="53"/>
      <c r="DK4" s="53"/>
      <c r="DL4" s="53"/>
      <c r="DM4" s="53"/>
      <c r="DN4" s="53"/>
      <c r="DO4" s="53"/>
      <c r="DP4" s="53"/>
      <c r="DQ4" s="53"/>
      <c r="DR4" s="53"/>
      <c r="DS4" s="53"/>
    </row>
    <row r="5" spans="1:129" ht="14.25" customHeight="1">
      <c r="A5" s="293" t="s">
        <v>338</v>
      </c>
      <c r="B5" s="244" t="s">
        <v>339</v>
      </c>
      <c r="C5" s="284" t="s">
        <v>252</v>
      </c>
      <c r="D5" s="278" t="s">
        <v>340</v>
      </c>
      <c r="E5" s="275" t="s">
        <v>299</v>
      </c>
      <c r="F5" s="276"/>
      <c r="G5" s="276"/>
      <c r="H5" s="277"/>
      <c r="I5" s="275" t="s">
        <v>298</v>
      </c>
      <c r="J5" s="276"/>
      <c r="K5" s="276"/>
      <c r="L5" s="277"/>
      <c r="M5" s="275" t="s">
        <v>300</v>
      </c>
      <c r="N5" s="276"/>
      <c r="O5" s="277"/>
      <c r="P5" s="169" t="s">
        <v>219</v>
      </c>
      <c r="Q5" s="278" t="s">
        <v>336</v>
      </c>
      <c r="R5" s="287" t="s">
        <v>335</v>
      </c>
      <c r="T5" s="296" t="s">
        <v>128</v>
      </c>
      <c r="U5" s="296" t="s">
        <v>348</v>
      </c>
      <c r="V5" s="296" t="s">
        <v>122</v>
      </c>
      <c r="W5" s="296" t="s">
        <v>364</v>
      </c>
      <c r="X5" s="296" t="s">
        <v>349</v>
      </c>
      <c r="Y5" s="296" t="s">
        <v>350</v>
      </c>
      <c r="Z5" s="296" t="s">
        <v>351</v>
      </c>
      <c r="AA5" s="296" t="s">
        <v>352</v>
      </c>
      <c r="AB5" s="296" t="s">
        <v>353</v>
      </c>
      <c r="AC5" s="296" t="s">
        <v>344</v>
      </c>
      <c r="AD5" s="296" t="s">
        <v>345</v>
      </c>
      <c r="AE5" s="296" t="s">
        <v>354</v>
      </c>
      <c r="AF5" s="296" t="s">
        <v>118</v>
      </c>
      <c r="AG5" s="296" t="s">
        <v>336</v>
      </c>
      <c r="AH5" s="296" t="s">
        <v>355</v>
      </c>
      <c r="AI5" s="296" t="s">
        <v>356</v>
      </c>
      <c r="AJ5" s="296" t="s">
        <v>357</v>
      </c>
      <c r="AK5" s="296" t="s">
        <v>358</v>
      </c>
      <c r="AL5" s="296" t="s">
        <v>359</v>
      </c>
      <c r="AM5" s="296" t="s">
        <v>360</v>
      </c>
      <c r="AN5" s="296" t="s">
        <v>361</v>
      </c>
      <c r="AO5" s="263" t="s">
        <v>362</v>
      </c>
      <c r="AP5" s="263" t="s">
        <v>363</v>
      </c>
      <c r="BO5" s="191" t="s">
        <v>76</v>
      </c>
      <c r="BP5" s="70" t="s">
        <v>106</v>
      </c>
      <c r="BQ5" s="70" t="s">
        <v>109</v>
      </c>
      <c r="BR5" s="70" t="s">
        <v>112</v>
      </c>
      <c r="BS5" s="70" t="s">
        <v>106</v>
      </c>
      <c r="BT5" s="70" t="s">
        <v>106</v>
      </c>
      <c r="BU5" s="70" t="s">
        <v>117</v>
      </c>
      <c r="BV5" s="70" t="s">
        <v>106</v>
      </c>
      <c r="BW5" s="70" t="s">
        <v>121</v>
      </c>
      <c r="BX5" s="70" t="s">
        <v>124</v>
      </c>
      <c r="BY5" s="70" t="s">
        <v>127</v>
      </c>
      <c r="BZ5" s="70" t="s">
        <v>130</v>
      </c>
      <c r="CA5" s="70" t="s">
        <v>106</v>
      </c>
      <c r="CB5" s="108" t="s">
        <v>139</v>
      </c>
      <c r="CC5" s="108" t="s">
        <v>146</v>
      </c>
      <c r="CD5" s="108" t="s">
        <v>149</v>
      </c>
      <c r="CE5" s="70" t="s">
        <v>134</v>
      </c>
      <c r="CF5" s="70" t="s">
        <v>124</v>
      </c>
      <c r="CG5" s="70" t="s">
        <v>124</v>
      </c>
      <c r="CH5" s="70" t="s">
        <v>139</v>
      </c>
      <c r="CI5" s="70" t="s">
        <v>127</v>
      </c>
      <c r="CJ5" s="70" t="s">
        <v>106</v>
      </c>
      <c r="CK5" s="70" t="s">
        <v>106</v>
      </c>
      <c r="CL5" s="70" t="s">
        <v>152</v>
      </c>
      <c r="CM5" s="70" t="s">
        <v>134</v>
      </c>
      <c r="CN5" s="70" t="s">
        <v>156</v>
      </c>
      <c r="CO5" s="70" t="s">
        <v>158</v>
      </c>
      <c r="CP5" s="70" t="s">
        <v>161</v>
      </c>
      <c r="CQ5" s="70" t="s">
        <v>158</v>
      </c>
      <c r="CR5" s="70" t="s">
        <v>165</v>
      </c>
      <c r="CS5" s="70" t="s">
        <v>165</v>
      </c>
      <c r="CT5" s="70" t="s">
        <v>169</v>
      </c>
      <c r="CU5" s="70" t="s">
        <v>169</v>
      </c>
      <c r="CV5" s="70" t="s">
        <v>134</v>
      </c>
      <c r="CW5" s="70" t="s">
        <v>169</v>
      </c>
      <c r="CX5" s="70" t="s">
        <v>106</v>
      </c>
      <c r="CY5" s="70" t="s">
        <v>117</v>
      </c>
      <c r="CZ5" s="70" t="s">
        <v>174</v>
      </c>
      <c r="DA5" s="70" t="s">
        <v>106</v>
      </c>
      <c r="DB5" s="70" t="s">
        <v>106</v>
      </c>
      <c r="DC5" s="70" t="s">
        <v>106</v>
      </c>
      <c r="DD5" s="70" t="s">
        <v>106</v>
      </c>
      <c r="DE5" s="70" t="s">
        <v>109</v>
      </c>
      <c r="DF5" s="70" t="s">
        <v>117</v>
      </c>
      <c r="DG5" s="70" t="s">
        <v>183</v>
      </c>
      <c r="DH5" s="70" t="s">
        <v>139</v>
      </c>
      <c r="DI5" s="70" t="s">
        <v>139</v>
      </c>
      <c r="DJ5" s="70" t="s">
        <v>139</v>
      </c>
      <c r="DK5" s="70" t="s">
        <v>139</v>
      </c>
      <c r="DL5" s="70" t="s">
        <v>139</v>
      </c>
      <c r="DM5" s="70" t="s">
        <v>139</v>
      </c>
      <c r="DN5" s="70" t="s">
        <v>139</v>
      </c>
      <c r="DO5" s="70" t="s">
        <v>109</v>
      </c>
      <c r="DP5" s="70" t="s">
        <v>139</v>
      </c>
      <c r="DQ5" s="70" t="s">
        <v>106</v>
      </c>
      <c r="DR5" s="70" t="s">
        <v>112</v>
      </c>
      <c r="DS5" s="70" t="s">
        <v>197</v>
      </c>
      <c r="DT5" s="19"/>
      <c r="DU5" s="19"/>
      <c r="DW5" s="19"/>
      <c r="DX5" s="19"/>
      <c r="DY5" s="19"/>
    </row>
    <row r="6" spans="1:129" ht="12.75" customHeight="1">
      <c r="A6" s="294"/>
      <c r="B6" s="245"/>
      <c r="C6" s="285"/>
      <c r="D6" s="279"/>
      <c r="E6" s="281" t="s">
        <v>216</v>
      </c>
      <c r="F6" s="244" t="s">
        <v>253</v>
      </c>
      <c r="G6" s="244" t="s">
        <v>254</v>
      </c>
      <c r="H6" s="284" t="s">
        <v>255</v>
      </c>
      <c r="I6" s="281" t="s">
        <v>346</v>
      </c>
      <c r="J6" s="244" t="s">
        <v>341</v>
      </c>
      <c r="K6" s="244" t="s">
        <v>342</v>
      </c>
      <c r="L6" s="284" t="s">
        <v>343</v>
      </c>
      <c r="M6" s="281" t="s">
        <v>344</v>
      </c>
      <c r="N6" s="244" t="s">
        <v>345</v>
      </c>
      <c r="O6" s="284" t="s">
        <v>347</v>
      </c>
      <c r="P6" s="278" t="s">
        <v>301</v>
      </c>
      <c r="Q6" s="279"/>
      <c r="R6" s="288"/>
      <c r="T6" s="296"/>
      <c r="U6" s="296"/>
      <c r="V6" s="296"/>
      <c r="W6" s="296"/>
      <c r="X6" s="296"/>
      <c r="Y6" s="296"/>
      <c r="Z6" s="296"/>
      <c r="AA6" s="296"/>
      <c r="AB6" s="296"/>
      <c r="AC6" s="296"/>
      <c r="AD6" s="296"/>
      <c r="AE6" s="296"/>
      <c r="AF6" s="296"/>
      <c r="AG6" s="296"/>
      <c r="AH6" s="296"/>
      <c r="AI6" s="296"/>
      <c r="AJ6" s="296"/>
      <c r="AK6" s="296"/>
      <c r="AL6" s="296"/>
      <c r="AM6" s="296"/>
      <c r="AN6" s="296"/>
      <c r="AO6" s="263"/>
      <c r="AP6" s="263"/>
      <c r="BO6" s="191" t="s">
        <v>249</v>
      </c>
      <c r="BP6" s="45">
        <v>1280414</v>
      </c>
      <c r="BQ6" s="45">
        <v>513829</v>
      </c>
      <c r="BR6" s="45">
        <v>1404333</v>
      </c>
      <c r="BS6" s="45">
        <v>1385900</v>
      </c>
      <c r="BT6" s="45">
        <v>576401</v>
      </c>
      <c r="BU6" s="45">
        <v>710101</v>
      </c>
      <c r="BV6" s="45">
        <v>1625279</v>
      </c>
      <c r="BW6" s="45">
        <v>945000</v>
      </c>
      <c r="BX6" s="45">
        <v>1171745</v>
      </c>
      <c r="BY6" s="45">
        <v>269500</v>
      </c>
      <c r="BZ6" s="45">
        <v>177595</v>
      </c>
      <c r="CA6" s="45">
        <v>259843</v>
      </c>
      <c r="CB6" s="45">
        <v>2624913.72</v>
      </c>
      <c r="CC6" s="45">
        <v>954514.08</v>
      </c>
      <c r="CD6" s="45">
        <v>2386285.2</v>
      </c>
      <c r="CE6" s="45">
        <v>0</v>
      </c>
      <c r="CF6" s="45">
        <v>369237</v>
      </c>
      <c r="CG6" s="45">
        <v>722554</v>
      </c>
      <c r="CH6" s="45">
        <v>4791197</v>
      </c>
      <c r="CI6" s="45">
        <v>1976593</v>
      </c>
      <c r="CJ6" s="45">
        <v>319564</v>
      </c>
      <c r="CK6" s="45">
        <v>2677584</v>
      </c>
      <c r="CL6" s="45">
        <v>496749</v>
      </c>
      <c r="CM6" s="45">
        <v>51900</v>
      </c>
      <c r="CN6" s="45">
        <v>735413</v>
      </c>
      <c r="CO6" s="45">
        <v>0</v>
      </c>
      <c r="CP6" s="45">
        <v>1169175</v>
      </c>
      <c r="CQ6" s="45">
        <v>999600</v>
      </c>
      <c r="CR6" s="45">
        <v>3013852</v>
      </c>
      <c r="CS6" s="45">
        <v>589291</v>
      </c>
      <c r="CT6" s="45"/>
      <c r="CU6" s="45"/>
      <c r="CV6" s="45">
        <v>26814</v>
      </c>
      <c r="CW6" s="45">
        <v>2099593</v>
      </c>
      <c r="CX6" s="45">
        <v>2074028</v>
      </c>
      <c r="CY6" s="45">
        <v>1570550</v>
      </c>
      <c r="CZ6" s="45">
        <v>1720424</v>
      </c>
      <c r="DA6" s="45">
        <v>57519</v>
      </c>
      <c r="DB6" s="45">
        <v>670493</v>
      </c>
      <c r="DC6" s="45">
        <v>42321</v>
      </c>
      <c r="DD6" s="45">
        <v>3391455</v>
      </c>
      <c r="DE6" s="45">
        <v>108080</v>
      </c>
      <c r="DF6" s="45">
        <v>51815774</v>
      </c>
      <c r="DG6" s="45">
        <v>229737</v>
      </c>
      <c r="DH6" s="45">
        <v>637925</v>
      </c>
      <c r="DI6" s="45">
        <v>1064197</v>
      </c>
      <c r="DJ6" s="45">
        <v>793638</v>
      </c>
      <c r="DK6" s="45">
        <v>73</v>
      </c>
      <c r="DL6" s="45">
        <v>71232</v>
      </c>
      <c r="DM6" s="45">
        <v>1646800</v>
      </c>
      <c r="DN6" s="45">
        <v>310797</v>
      </c>
      <c r="DO6" s="45">
        <v>166322</v>
      </c>
      <c r="DP6" s="45">
        <v>269060</v>
      </c>
      <c r="DQ6" s="45">
        <v>114540</v>
      </c>
      <c r="DR6" s="45">
        <v>750000</v>
      </c>
      <c r="DS6" s="45">
        <v>4483500</v>
      </c>
      <c r="DT6" s="192">
        <f>SUM(BP6:DS6)</f>
        <v>108313234</v>
      </c>
      <c r="DU6" s="19" t="s">
        <v>250</v>
      </c>
      <c r="DW6" s="19"/>
      <c r="DX6" s="19"/>
      <c r="DY6" s="19"/>
    </row>
    <row r="7" spans="1:125" ht="15.75" customHeight="1">
      <c r="A7" s="294"/>
      <c r="B7" s="245"/>
      <c r="C7" s="285"/>
      <c r="D7" s="279"/>
      <c r="E7" s="282"/>
      <c r="F7" s="245"/>
      <c r="G7" s="245"/>
      <c r="H7" s="285"/>
      <c r="I7" s="282"/>
      <c r="J7" s="245"/>
      <c r="K7" s="245"/>
      <c r="L7" s="285"/>
      <c r="M7" s="282"/>
      <c r="N7" s="245"/>
      <c r="O7" s="285"/>
      <c r="P7" s="279"/>
      <c r="Q7" s="279"/>
      <c r="R7" s="288"/>
      <c r="T7" s="296"/>
      <c r="U7" s="296"/>
      <c r="V7" s="296"/>
      <c r="W7" s="296"/>
      <c r="X7" s="296"/>
      <c r="Y7" s="296"/>
      <c r="Z7" s="296"/>
      <c r="AA7" s="296"/>
      <c r="AB7" s="296"/>
      <c r="AC7" s="296"/>
      <c r="AD7" s="296"/>
      <c r="AE7" s="296"/>
      <c r="AF7" s="296"/>
      <c r="AG7" s="296"/>
      <c r="AH7" s="296"/>
      <c r="AI7" s="296"/>
      <c r="AJ7" s="296"/>
      <c r="AK7" s="296"/>
      <c r="AL7" s="296"/>
      <c r="AM7" s="296"/>
      <c r="AN7" s="296"/>
      <c r="AO7" s="263"/>
      <c r="AP7" s="263"/>
      <c r="BO7" s="191" t="s">
        <v>334</v>
      </c>
      <c r="BP7" s="175">
        <f>DX205</f>
        <v>1418185.799718498</v>
      </c>
      <c r="BQ7" s="175">
        <f>DX206</f>
        <v>546967.7940982059</v>
      </c>
      <c r="BR7" s="175">
        <f>DX207</f>
        <v>1469885.028469179</v>
      </c>
      <c r="BS7" s="175">
        <f>DX208</f>
        <v>1514030.5136688508</v>
      </c>
      <c r="BT7" s="175">
        <f>DX209</f>
        <v>584725.9342847582</v>
      </c>
      <c r="BU7" s="175">
        <f>DX210</f>
        <v>755289.7775041288</v>
      </c>
      <c r="BV7" s="175">
        <f>DX211</f>
        <v>1769275.586563876</v>
      </c>
      <c r="BW7" s="175">
        <f>DX212</f>
        <v>945000</v>
      </c>
      <c r="BX7" s="175">
        <f>DX213</f>
        <v>1171745</v>
      </c>
      <c r="BY7" s="175">
        <f>DX214</f>
        <v>269500</v>
      </c>
      <c r="BZ7" s="175">
        <f>DX215</f>
        <v>192758.7695134679</v>
      </c>
      <c r="CA7" s="175">
        <f>DX216</f>
        <v>276851.3683155343</v>
      </c>
      <c r="CB7" s="175">
        <f>DX217</f>
        <v>2997570.334881957</v>
      </c>
      <c r="CC7" s="175">
        <f>DX218</f>
        <v>1090025.576320711</v>
      </c>
      <c r="CD7" s="175">
        <f>DX219</f>
        <v>2725063.940801777</v>
      </c>
      <c r="CE7" s="175">
        <f>DX220</f>
        <v>109543.2378463629</v>
      </c>
      <c r="CF7" s="175">
        <f>DX221</f>
        <v>404148.52157397196</v>
      </c>
      <c r="CG7" s="175">
        <f>DX222</f>
        <v>774148.7047084495</v>
      </c>
      <c r="CH7" s="175">
        <f>DX223</f>
        <v>5194537.482683882</v>
      </c>
      <c r="CI7" s="175">
        <f>DX224</f>
        <v>2237859.101728484</v>
      </c>
      <c r="CJ7" s="175">
        <f>DX225</f>
        <v>349477.093542961</v>
      </c>
      <c r="CK7" s="175">
        <f>DX226</f>
        <v>2727587.2182584293</v>
      </c>
      <c r="CL7" s="175">
        <f>DX227</f>
        <v>541149.5144084822</v>
      </c>
      <c r="CM7" s="175">
        <f>DX228</f>
        <v>53932.07097837193</v>
      </c>
      <c r="CN7" s="175">
        <f>DX229</f>
        <v>902176.8244409956</v>
      </c>
      <c r="CO7" s="175">
        <f>DX230</f>
        <v>27782.6581608212</v>
      </c>
      <c r="CP7" s="175">
        <f>DX231</f>
        <v>1310078.3231423134</v>
      </c>
      <c r="CQ7" s="175">
        <f>DX232</f>
        <v>999600</v>
      </c>
      <c r="CR7" s="175">
        <f>DX233</f>
        <v>3033240.5137998196</v>
      </c>
      <c r="CS7" s="175">
        <f>DX234</f>
        <v>660368.8796989395</v>
      </c>
      <c r="CT7" s="175">
        <f>DX235</f>
        <v>6322.5988796610945</v>
      </c>
      <c r="CU7" s="175">
        <f>DX236</f>
        <v>11872.603644749512</v>
      </c>
      <c r="CV7" s="175">
        <f>DX237</f>
        <v>28215.73179692886</v>
      </c>
      <c r="CW7" s="175">
        <f>DX238</f>
        <v>2106899.6956402296</v>
      </c>
      <c r="CX7" s="175">
        <f>DX239</f>
        <v>2168081.0137179275</v>
      </c>
      <c r="CY7" s="175">
        <f>DX240</f>
        <v>1768498.030994633</v>
      </c>
      <c r="CZ7" s="175">
        <f>DX241</f>
        <v>1997889.6910086996</v>
      </c>
      <c r="DA7" s="175">
        <f>DX242</f>
        <v>638990.6973544415</v>
      </c>
      <c r="DB7" s="175">
        <f>DX243</f>
        <v>1538156.6657563262</v>
      </c>
      <c r="DC7" s="175">
        <f>DX244</f>
        <v>234669.39525538508</v>
      </c>
      <c r="DD7" s="175">
        <f>DX245</f>
        <v>3613323.1137325526</v>
      </c>
      <c r="DE7" s="175">
        <f>DX246</f>
        <v>117001.34079781517</v>
      </c>
      <c r="DF7" s="175">
        <f>DX247</f>
        <v>55433404.82571011</v>
      </c>
      <c r="DG7" s="175">
        <f>DX248</f>
        <v>237502.55021668915</v>
      </c>
      <c r="DH7" s="175">
        <f>DX249</f>
        <v>902710.6168905165</v>
      </c>
      <c r="DI7" s="175">
        <f>DX250</f>
        <v>1218320.1639422225</v>
      </c>
      <c r="DJ7" s="175">
        <f>DX251</f>
        <v>973659.9967891088</v>
      </c>
      <c r="DK7" s="175">
        <f>DX252</f>
        <v>73.94023899231303</v>
      </c>
      <c r="DL7" s="175">
        <f>DX253</f>
        <v>75126.13499003349</v>
      </c>
      <c r="DM7" s="175">
        <f>DX254</f>
        <v>1856715.5118296605</v>
      </c>
      <c r="DN7" s="175">
        <f>DX255</f>
        <v>345526.37868719787</v>
      </c>
      <c r="DO7" s="175">
        <f>DX256</f>
        <v>217004.4046295638</v>
      </c>
      <c r="DP7" s="175">
        <f>DX257</f>
        <v>529549.4078261583</v>
      </c>
      <c r="DQ7" s="175">
        <f>DX258</f>
        <v>128072.68891482346</v>
      </c>
      <c r="DR7" s="175">
        <f>DX259</f>
        <v>767932.0082793598</v>
      </c>
      <c r="DS7" s="175">
        <f>DX260</f>
        <v>4631034.546918495</v>
      </c>
      <c r="DT7" s="192">
        <f>SUM(BP7:DS7)</f>
        <v>118599059.32355551</v>
      </c>
      <c r="DU7" s="2" t="s">
        <v>251</v>
      </c>
    </row>
    <row r="8" spans="1:42" ht="11.25">
      <c r="A8" s="295"/>
      <c r="B8" s="246"/>
      <c r="C8" s="286"/>
      <c r="D8" s="280"/>
      <c r="E8" s="283"/>
      <c r="F8" s="246"/>
      <c r="G8" s="246"/>
      <c r="H8" s="286"/>
      <c r="I8" s="283"/>
      <c r="J8" s="246"/>
      <c r="K8" s="246"/>
      <c r="L8" s="286"/>
      <c r="M8" s="283"/>
      <c r="N8" s="246"/>
      <c r="O8" s="286"/>
      <c r="P8" s="280"/>
      <c r="Q8" s="280"/>
      <c r="R8" s="289"/>
      <c r="T8" s="296"/>
      <c r="U8" s="296"/>
      <c r="V8" s="296"/>
      <c r="W8" s="296"/>
      <c r="X8" s="296"/>
      <c r="Y8" s="296"/>
      <c r="Z8" s="296"/>
      <c r="AA8" s="296"/>
      <c r="AB8" s="296"/>
      <c r="AC8" s="296"/>
      <c r="AD8" s="296"/>
      <c r="AE8" s="296"/>
      <c r="AF8" s="296"/>
      <c r="AG8" s="296"/>
      <c r="AH8" s="296"/>
      <c r="AI8" s="296"/>
      <c r="AJ8" s="296"/>
      <c r="AK8" s="296"/>
      <c r="AL8" s="296"/>
      <c r="AM8" s="296"/>
      <c r="AN8" s="296"/>
      <c r="AO8" s="263"/>
      <c r="AP8" s="263"/>
    </row>
    <row r="9" spans="1:68" ht="11.25">
      <c r="A9" s="290" t="s">
        <v>337</v>
      </c>
      <c r="B9" s="291"/>
      <c r="C9" s="292"/>
      <c r="D9" s="119">
        <v>600</v>
      </c>
      <c r="E9" s="195">
        <v>360</v>
      </c>
      <c r="F9" s="196">
        <v>370</v>
      </c>
      <c r="G9" s="196" t="s">
        <v>256</v>
      </c>
      <c r="H9" s="197">
        <v>380</v>
      </c>
      <c r="I9" s="198" t="s">
        <v>257</v>
      </c>
      <c r="J9" s="196">
        <v>132</v>
      </c>
      <c r="K9" s="196">
        <v>131</v>
      </c>
      <c r="L9" s="196">
        <v>154</v>
      </c>
      <c r="M9" s="195">
        <v>250</v>
      </c>
      <c r="N9" s="196">
        <v>257</v>
      </c>
      <c r="O9" s="197">
        <v>259</v>
      </c>
      <c r="P9" s="196">
        <v>342</v>
      </c>
      <c r="Q9" s="115"/>
      <c r="R9" s="203" t="s">
        <v>258</v>
      </c>
      <c r="T9" s="4" t="s">
        <v>127</v>
      </c>
      <c r="U9" s="4" t="s">
        <v>139</v>
      </c>
      <c r="V9" s="4" t="s">
        <v>121</v>
      </c>
      <c r="W9" s="4" t="s">
        <v>124</v>
      </c>
      <c r="X9" s="4" t="s">
        <v>169</v>
      </c>
      <c r="Y9" s="4" t="s">
        <v>109</v>
      </c>
      <c r="Z9" s="4" t="s">
        <v>165</v>
      </c>
      <c r="AA9" s="4" t="s">
        <v>130</v>
      </c>
      <c r="AB9" s="4" t="s">
        <v>259</v>
      </c>
      <c r="AC9" s="4" t="s">
        <v>106</v>
      </c>
      <c r="AD9" s="4" t="s">
        <v>158</v>
      </c>
      <c r="AE9" s="4" t="s">
        <v>112</v>
      </c>
      <c r="AF9" s="4" t="s">
        <v>117</v>
      </c>
      <c r="AG9" s="4" t="s">
        <v>183</v>
      </c>
      <c r="AH9" s="4" t="s">
        <v>134</v>
      </c>
      <c r="AI9" s="4" t="s">
        <v>156</v>
      </c>
      <c r="AJ9" s="4" t="s">
        <v>152</v>
      </c>
      <c r="AK9" s="4" t="s">
        <v>174</v>
      </c>
      <c r="AL9" s="4" t="s">
        <v>248</v>
      </c>
      <c r="AM9" s="4" t="s">
        <v>149</v>
      </c>
      <c r="AN9" s="4" t="s">
        <v>161</v>
      </c>
      <c r="AO9" s="12" t="s">
        <v>197</v>
      </c>
      <c r="AP9" s="12" t="s">
        <v>146</v>
      </c>
      <c r="BP9" s="43"/>
    </row>
    <row r="10" spans="1:123" ht="11.25">
      <c r="A10" s="199" t="s">
        <v>260</v>
      </c>
      <c r="B10" s="137" t="s">
        <v>0</v>
      </c>
      <c r="C10" s="137" t="s">
        <v>78</v>
      </c>
      <c r="D10" s="18">
        <v>56370</v>
      </c>
      <c r="E10" s="18">
        <v>2740</v>
      </c>
      <c r="F10" s="18">
        <v>705</v>
      </c>
      <c r="G10" s="18">
        <v>2241</v>
      </c>
      <c r="H10" s="18">
        <v>499</v>
      </c>
      <c r="I10" s="200">
        <v>1538.34</v>
      </c>
      <c r="J10" s="200">
        <v>234.15</v>
      </c>
      <c r="K10" s="200">
        <v>920.04</v>
      </c>
      <c r="L10" s="200">
        <v>618.3</v>
      </c>
      <c r="M10" s="18">
        <v>121747</v>
      </c>
      <c r="N10" s="18">
        <v>26605</v>
      </c>
      <c r="O10" s="18">
        <v>14042</v>
      </c>
      <c r="P10" s="18">
        <v>767510</v>
      </c>
      <c r="Q10" s="21"/>
      <c r="R10" s="21">
        <v>41322237</v>
      </c>
      <c r="T10" s="8">
        <f aca="true" t="shared" si="0" ref="T10:AF10">D10/D$91</f>
        <v>0.05166175435509414</v>
      </c>
      <c r="U10" s="8">
        <f t="shared" si="0"/>
        <v>0.07467974925047698</v>
      </c>
      <c r="V10" s="8">
        <f t="shared" si="0"/>
        <v>0.09122670807453416</v>
      </c>
      <c r="W10" s="8">
        <f t="shared" si="0"/>
        <v>0.08045234248788369</v>
      </c>
      <c r="X10" s="8">
        <f t="shared" si="0"/>
        <v>0.05647990945104697</v>
      </c>
      <c r="Y10" s="8">
        <f t="shared" si="0"/>
        <v>0.1721621404447516</v>
      </c>
      <c r="Z10" s="8">
        <f t="shared" si="0"/>
        <v>0.1271172638436482</v>
      </c>
      <c r="AA10" s="8">
        <f t="shared" si="0"/>
        <v>0.18452600139110512</v>
      </c>
      <c r="AB10" s="8">
        <f t="shared" si="0"/>
        <v>0.15655344415045128</v>
      </c>
      <c r="AC10" s="8">
        <f t="shared" si="0"/>
        <v>0.16207297710301696</v>
      </c>
      <c r="AD10" s="8">
        <f t="shared" si="0"/>
        <v>0.1343329325982428</v>
      </c>
      <c r="AE10" s="8">
        <f t="shared" si="0"/>
        <v>0.2915225524105315</v>
      </c>
      <c r="AF10" s="8">
        <f t="shared" si="0"/>
        <v>0.13157062421947924</v>
      </c>
      <c r="AG10" s="8">
        <f>+Q10/Q$91</f>
        <v>0</v>
      </c>
      <c r="AH10" s="8">
        <f aca="true" t="shared" si="1" ref="AH10:AH25">M10/(SUM(M$10:M$27)-M$26+M$30)</f>
        <v>0.1981243226178116</v>
      </c>
      <c r="AI10" s="8">
        <f>M10/(M$10+M$17+M$23+M$19)</f>
        <v>0.41324100945301495</v>
      </c>
      <c r="AJ10" s="8">
        <f>N10/(N$10+N$17+N$23+N$19)</f>
        <v>0.36816904916762383</v>
      </c>
      <c r="AK10" s="8">
        <f>+(AD10+AC10)/2</f>
        <v>0.1482029548506299</v>
      </c>
      <c r="AL10" s="8">
        <f>(U10+AA10)/2</f>
        <v>0.12960287532079104</v>
      </c>
      <c r="AM10" s="8">
        <f>(U10+Y10)/2</f>
        <v>0.12342094484761429</v>
      </c>
      <c r="AN10" s="8">
        <f>(X10+AA10)/2</f>
        <v>0.12050295542107604</v>
      </c>
      <c r="AO10" s="14">
        <f>R10/R$91</f>
        <v>0.11492676998163026</v>
      </c>
      <c r="AP10" s="14">
        <f>(Z10+X10)/2</f>
        <v>0.09179858664734758</v>
      </c>
      <c r="AR10" s="8">
        <v>0</v>
      </c>
      <c r="AS10" s="8">
        <v>0</v>
      </c>
      <c r="AT10" s="8">
        <v>0</v>
      </c>
      <c r="AU10" s="8">
        <v>0</v>
      </c>
      <c r="AV10" s="8">
        <v>0</v>
      </c>
      <c r="AW10" s="8">
        <v>0</v>
      </c>
      <c r="AX10" s="8">
        <v>0</v>
      </c>
      <c r="AY10" s="8">
        <v>0</v>
      </c>
      <c r="AZ10" s="8">
        <v>0</v>
      </c>
      <c r="BA10" s="8">
        <v>0</v>
      </c>
      <c r="BB10" s="8">
        <v>0</v>
      </c>
      <c r="BC10" s="8">
        <v>0</v>
      </c>
      <c r="BD10" s="8">
        <v>0</v>
      </c>
      <c r="BE10" s="8">
        <v>0</v>
      </c>
      <c r="BF10" s="8">
        <v>0</v>
      </c>
      <c r="BG10" s="8">
        <v>0</v>
      </c>
      <c r="BH10" s="8">
        <v>0</v>
      </c>
      <c r="BI10" s="8">
        <v>0</v>
      </c>
      <c r="BJ10" s="8">
        <v>0</v>
      </c>
      <c r="BK10" s="8">
        <v>0</v>
      </c>
      <c r="BL10" s="8">
        <v>0</v>
      </c>
      <c r="BM10" s="8">
        <v>0</v>
      </c>
      <c r="BN10" s="8">
        <v>0</v>
      </c>
      <c r="BO10" s="8">
        <v>0</v>
      </c>
      <c r="BP10" s="61">
        <f>+AC10</f>
        <v>0.16207297710301696</v>
      </c>
      <c r="BQ10" s="8">
        <f>+Y10</f>
        <v>0.1721621404447516</v>
      </c>
      <c r="BR10" s="8">
        <f>+AE10</f>
        <v>0.2915225524105315</v>
      </c>
      <c r="BS10" s="8">
        <f>+BP10</f>
        <v>0.16207297710301696</v>
      </c>
      <c r="BT10" s="8">
        <f>+AC10</f>
        <v>0.16207297710301696</v>
      </c>
      <c r="BU10" s="8">
        <f>AF10</f>
        <v>0.13157062421947924</v>
      </c>
      <c r="BV10" s="8">
        <f>+BS10</f>
        <v>0.16207297710301696</v>
      </c>
      <c r="BW10" s="8">
        <f>+V10</f>
        <v>0.09122670807453416</v>
      </c>
      <c r="BX10" s="8">
        <f>+W10</f>
        <v>0.08045234248788369</v>
      </c>
      <c r="BY10" s="8">
        <f>+T10</f>
        <v>0.05166175435509414</v>
      </c>
      <c r="BZ10" s="8">
        <f>+AA10</f>
        <v>0.18452600139110512</v>
      </c>
      <c r="CA10" s="8">
        <f>+AC10</f>
        <v>0.16207297710301696</v>
      </c>
      <c r="CB10" s="8">
        <f aca="true" t="shared" si="2" ref="CB10:CB41">+U10</f>
        <v>0.07467974925047698</v>
      </c>
      <c r="CC10" s="8">
        <f aca="true" t="shared" si="3" ref="CC10:CC41">+AP10</f>
        <v>0.09179858664734758</v>
      </c>
      <c r="CD10" s="8">
        <f aca="true" t="shared" si="4" ref="CD10:CD41">+AM10</f>
        <v>0.12342094484761429</v>
      </c>
      <c r="CE10" s="8">
        <f>+AH10</f>
        <v>0.1981243226178116</v>
      </c>
      <c r="CF10" s="8">
        <f>+W10</f>
        <v>0.08045234248788369</v>
      </c>
      <c r="CG10" s="8">
        <f aca="true" t="shared" si="5" ref="CG10:CG76">+CF10</f>
        <v>0.08045234248788369</v>
      </c>
      <c r="CH10" s="8">
        <f>+U10</f>
        <v>0.07467974925047698</v>
      </c>
      <c r="CI10" s="8">
        <f>+T10</f>
        <v>0.05166175435509414</v>
      </c>
      <c r="CJ10" s="8">
        <f>+BV10</f>
        <v>0.16207297710301696</v>
      </c>
      <c r="CK10" s="8">
        <f aca="true" t="shared" si="6" ref="CK10:CK76">+CJ10</f>
        <v>0.16207297710301696</v>
      </c>
      <c r="CL10" s="8">
        <f>+AJ10</f>
        <v>0.36816904916762383</v>
      </c>
      <c r="CM10" s="8">
        <f>+AH10</f>
        <v>0.1981243226178116</v>
      </c>
      <c r="CN10" s="8">
        <f>+AI10</f>
        <v>0.41324100945301495</v>
      </c>
      <c r="CO10" s="8">
        <f>+AD10</f>
        <v>0.1343329325982428</v>
      </c>
      <c r="CP10" s="8">
        <f>+AN10</f>
        <v>0.12050295542107604</v>
      </c>
      <c r="CQ10" s="8">
        <f>+AD10</f>
        <v>0.1343329325982428</v>
      </c>
      <c r="CR10" s="8">
        <f>+Z10</f>
        <v>0.1271172638436482</v>
      </c>
      <c r="CS10" s="8">
        <f>Z10</f>
        <v>0.1271172638436482</v>
      </c>
      <c r="CT10" s="8">
        <f>+X10</f>
        <v>0.05647990945104697</v>
      </c>
      <c r="CU10" s="8">
        <f>+X10</f>
        <v>0.05647990945104697</v>
      </c>
      <c r="CV10" s="8">
        <f>+AH10</f>
        <v>0.1981243226178116</v>
      </c>
      <c r="CW10" s="8">
        <f>+X10</f>
        <v>0.05647990945104697</v>
      </c>
      <c r="CX10" s="8">
        <f>+CK10</f>
        <v>0.16207297710301696</v>
      </c>
      <c r="CY10" s="8">
        <f>+AF10</f>
        <v>0.13157062421947924</v>
      </c>
      <c r="CZ10" s="8">
        <f>+AK10</f>
        <v>0.1482029548506299</v>
      </c>
      <c r="DA10" s="8">
        <f>+AC10</f>
        <v>0.16207297710301696</v>
      </c>
      <c r="DB10" s="8">
        <f>+AC10</f>
        <v>0.16207297710301696</v>
      </c>
      <c r="DC10" s="8">
        <f>+AC10</f>
        <v>0.16207297710301696</v>
      </c>
      <c r="DD10" s="8">
        <f>+DA10</f>
        <v>0.16207297710301696</v>
      </c>
      <c r="DE10" s="8">
        <f>+Y10</f>
        <v>0.1721621404447516</v>
      </c>
      <c r="DF10" s="8">
        <f>+AF10</f>
        <v>0.13157062421947924</v>
      </c>
      <c r="DG10" s="8">
        <f>+AG10</f>
        <v>0</v>
      </c>
      <c r="DH10" s="8">
        <f>+U10</f>
        <v>0.07467974925047698</v>
      </c>
      <c r="DI10" s="8">
        <f>U10</f>
        <v>0.07467974925047698</v>
      </c>
      <c r="DJ10" s="8">
        <f>U10</f>
        <v>0.07467974925047698</v>
      </c>
      <c r="DK10" s="8">
        <f>U10</f>
        <v>0.07467974925047698</v>
      </c>
      <c r="DL10" s="8">
        <f>U10</f>
        <v>0.07467974925047698</v>
      </c>
      <c r="DM10" s="8">
        <f>U10</f>
        <v>0.07467974925047698</v>
      </c>
      <c r="DN10" s="8">
        <f>U10</f>
        <v>0.07467974925047698</v>
      </c>
      <c r="DO10" s="8">
        <f>+Y10</f>
        <v>0.1721621404447516</v>
      </c>
      <c r="DP10" s="8">
        <f>+U10</f>
        <v>0.07467974925047698</v>
      </c>
      <c r="DQ10" s="8">
        <f>+AC10</f>
        <v>0.16207297710301696</v>
      </c>
      <c r="DR10" s="8">
        <f>+AE10</f>
        <v>0.2915225524105315</v>
      </c>
      <c r="DS10" s="8">
        <f>+AO10</f>
        <v>0.11492676998163026</v>
      </c>
    </row>
    <row r="11" spans="1:123" ht="11.25">
      <c r="A11" s="50" t="s">
        <v>260</v>
      </c>
      <c r="B11" s="138" t="s">
        <v>1</v>
      </c>
      <c r="C11" s="138" t="s">
        <v>297</v>
      </c>
      <c r="D11" s="19">
        <v>127121</v>
      </c>
      <c r="E11" s="19">
        <v>4136</v>
      </c>
      <c r="F11" s="19">
        <v>687</v>
      </c>
      <c r="G11" s="19">
        <v>3279</v>
      </c>
      <c r="H11" s="19">
        <v>857</v>
      </c>
      <c r="I11" s="193">
        <v>271.4</v>
      </c>
      <c r="J11" s="193">
        <v>106.08</v>
      </c>
      <c r="K11" s="193">
        <f>213.08-5</f>
        <v>208.08</v>
      </c>
      <c r="L11" s="193">
        <f>65.32-2</f>
        <v>63.31999999999999</v>
      </c>
      <c r="M11" s="19">
        <f>34682-3194</f>
        <v>31488</v>
      </c>
      <c r="N11" s="19">
        <v>1128</v>
      </c>
      <c r="O11" s="19">
        <v>2146</v>
      </c>
      <c r="P11" s="19">
        <f>74611-1955</f>
        <v>72656</v>
      </c>
      <c r="Q11" s="22"/>
      <c r="R11" s="22">
        <v>20782781</v>
      </c>
      <c r="T11" s="8">
        <f aca="true" t="shared" si="7" ref="T11:T74">D11/D$91</f>
        <v>0.11650335063640097</v>
      </c>
      <c r="U11" s="8">
        <f aca="true" t="shared" si="8" ref="U11:U74">E11/E$91</f>
        <v>0.11272826383210684</v>
      </c>
      <c r="V11" s="8">
        <f aca="true" t="shared" si="9" ref="V11:V74">F11/F$91</f>
        <v>0.0888975155279503</v>
      </c>
      <c r="W11" s="8">
        <f aca="true" t="shared" si="10" ref="W11:W74">G11/G$91</f>
        <v>0.11771674744211093</v>
      </c>
      <c r="X11" s="8">
        <f aca="true" t="shared" si="11" ref="X11:X74">H11/H$91</f>
        <v>0.09700056593095642</v>
      </c>
      <c r="Y11" s="8">
        <f aca="true" t="shared" si="12" ref="Y11:Y74">I11/I$91</f>
        <v>0.030373522704152254</v>
      </c>
      <c r="Z11" s="8">
        <f aca="true" t="shared" si="13" ref="Z11:Z74">J11/J$91</f>
        <v>0.057589576547231264</v>
      </c>
      <c r="AA11" s="8">
        <f aca="true" t="shared" si="14" ref="AA11:AA74">K11/K$91</f>
        <v>0.04173315330796613</v>
      </c>
      <c r="AB11" s="8">
        <f aca="true" t="shared" si="15" ref="AB11:AB74">L11/L$91</f>
        <v>0.016032612135867014</v>
      </c>
      <c r="AC11" s="8">
        <f aca="true" t="shared" si="16" ref="AC11:AC74">M11/M$91</f>
        <v>0.041917697380796225</v>
      </c>
      <c r="AD11" s="8">
        <f aca="true" t="shared" si="17" ref="AD11:AD74">N11/N$91</f>
        <v>0.005695453785785299</v>
      </c>
      <c r="AE11" s="8">
        <f aca="true" t="shared" si="18" ref="AE11:AE74">O11/O$91</f>
        <v>0.04455258492187727</v>
      </c>
      <c r="AF11" s="8">
        <f aca="true" t="shared" si="19" ref="AF11:AF74">P11/P$91</f>
        <v>0.012455075859976395</v>
      </c>
      <c r="AG11" s="8">
        <f aca="true" t="shared" si="20" ref="AG11:AG74">+Q11/Q$91</f>
        <v>0</v>
      </c>
      <c r="AH11" s="8">
        <f t="shared" si="1"/>
        <v>0.05124182666176293</v>
      </c>
      <c r="AI11" s="8"/>
      <c r="AJ11" s="8"/>
      <c r="AK11" s="8">
        <f aca="true" t="shared" si="21" ref="AK11:AK74">+(AD11+AC11)/2</f>
        <v>0.023806575583290763</v>
      </c>
      <c r="AL11" s="8">
        <f aca="true" t="shared" si="22" ref="AL11:AL74">(U11+AA11)/2</f>
        <v>0.07723070857003649</v>
      </c>
      <c r="AM11" s="8">
        <f aca="true" t="shared" si="23" ref="AM11:AM74">(U11+Y11)/2</f>
        <v>0.07155089326812955</v>
      </c>
      <c r="AN11" s="8">
        <f aca="true" t="shared" si="24" ref="AN11:AN74">(X11+AA11)/2</f>
        <v>0.06936685961946128</v>
      </c>
      <c r="AO11" s="14">
        <f aca="true" t="shared" si="25" ref="AO11:AO74">R11/R$91</f>
        <v>0.05780175675304306</v>
      </c>
      <c r="AP11" s="14">
        <f aca="true" t="shared" si="26" ref="AP11:AP74">(Z11+X11)/2</f>
        <v>0.07729507123909385</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8">
        <v>0</v>
      </c>
      <c r="BP11" s="61">
        <f aca="true" t="shared" si="27" ref="BP11:BP76">+AC11</f>
        <v>0.041917697380796225</v>
      </c>
      <c r="BQ11" s="8">
        <f aca="true" t="shared" si="28" ref="BQ11:BQ76">+Y11</f>
        <v>0.030373522704152254</v>
      </c>
      <c r="BR11" s="8">
        <f aca="true" t="shared" si="29" ref="BR11:BR76">+AE11</f>
        <v>0.04455258492187727</v>
      </c>
      <c r="BS11" s="8">
        <f aca="true" t="shared" si="30" ref="BS11:BS76">+BP11</f>
        <v>0.041917697380796225</v>
      </c>
      <c r="BT11" s="8">
        <f aca="true" t="shared" si="31" ref="BT11:BT76">+AC11</f>
        <v>0.041917697380796225</v>
      </c>
      <c r="BU11" s="8">
        <f aca="true" t="shared" si="32" ref="BU11:BU76">AF11</f>
        <v>0.012455075859976395</v>
      </c>
      <c r="BV11" s="8">
        <f aca="true" t="shared" si="33" ref="BV11:BV76">+BS11</f>
        <v>0.041917697380796225</v>
      </c>
      <c r="BW11" s="8">
        <f aca="true" t="shared" si="34" ref="BW11:BW76">+V11</f>
        <v>0.0888975155279503</v>
      </c>
      <c r="BX11" s="8">
        <f aca="true" t="shared" si="35" ref="BX11:BX76">+W11</f>
        <v>0.11771674744211093</v>
      </c>
      <c r="BY11" s="8">
        <f aca="true" t="shared" si="36" ref="BY11:BY76">+T11</f>
        <v>0.11650335063640097</v>
      </c>
      <c r="BZ11" s="8">
        <f aca="true" t="shared" si="37" ref="BZ11:BZ76">+AA11</f>
        <v>0.04173315330796613</v>
      </c>
      <c r="CA11" s="8">
        <f aca="true" t="shared" si="38" ref="CA11:CA76">+AC11</f>
        <v>0.041917697380796225</v>
      </c>
      <c r="CB11" s="8">
        <f t="shared" si="2"/>
        <v>0.11272826383210684</v>
      </c>
      <c r="CC11" s="8">
        <f t="shared" si="3"/>
        <v>0.07729507123909385</v>
      </c>
      <c r="CD11" s="8">
        <f t="shared" si="4"/>
        <v>0.07155089326812955</v>
      </c>
      <c r="CE11" s="8">
        <f aca="true" t="shared" si="39" ref="CE11:CE76">+AH11</f>
        <v>0.05124182666176293</v>
      </c>
      <c r="CF11" s="8">
        <f aca="true" t="shared" si="40" ref="CF11:CF76">+W11</f>
        <v>0.11771674744211093</v>
      </c>
      <c r="CG11" s="8">
        <f t="shared" si="5"/>
        <v>0.11771674744211093</v>
      </c>
      <c r="CH11" s="8">
        <f aca="true" t="shared" si="41" ref="CH11:CH76">+U11</f>
        <v>0.11272826383210684</v>
      </c>
      <c r="CI11" s="8">
        <f aca="true" t="shared" si="42" ref="CI11:CI76">+T11</f>
        <v>0.11650335063640097</v>
      </c>
      <c r="CJ11" s="8">
        <f aca="true" t="shared" si="43" ref="CJ11:CJ76">+BV11</f>
        <v>0.041917697380796225</v>
      </c>
      <c r="CK11" s="8">
        <f t="shared" si="6"/>
        <v>0.041917697380796225</v>
      </c>
      <c r="CL11" s="8">
        <f aca="true" t="shared" si="44" ref="CL11:CL76">+AJ11</f>
        <v>0</v>
      </c>
      <c r="CM11" s="8">
        <f aca="true" t="shared" si="45" ref="CM11:CM76">+AH11</f>
        <v>0.05124182666176293</v>
      </c>
      <c r="CN11" s="8">
        <f aca="true" t="shared" si="46" ref="CN11:CN76">+AI11</f>
        <v>0</v>
      </c>
      <c r="CO11" s="8">
        <f aca="true" t="shared" si="47" ref="CO11:CO76">+AD11</f>
        <v>0.005695453785785299</v>
      </c>
      <c r="CP11" s="8">
        <f aca="true" t="shared" si="48" ref="CP11:CP76">+AN11</f>
        <v>0.06936685961946128</v>
      </c>
      <c r="CQ11" s="8">
        <f aca="true" t="shared" si="49" ref="CQ11:CQ76">+AD11</f>
        <v>0.005695453785785299</v>
      </c>
      <c r="CR11" s="8">
        <f aca="true" t="shared" si="50" ref="CR11:CR76">+Z11</f>
        <v>0.057589576547231264</v>
      </c>
      <c r="CS11" s="8">
        <f aca="true" t="shared" si="51" ref="CS11:CS76">Z11</f>
        <v>0.057589576547231264</v>
      </c>
      <c r="CT11" s="8">
        <f aca="true" t="shared" si="52" ref="CT11:CT74">+X11</f>
        <v>0.09700056593095642</v>
      </c>
      <c r="CU11" s="8">
        <f aca="true" t="shared" si="53" ref="CU11:CU74">+X11</f>
        <v>0.09700056593095642</v>
      </c>
      <c r="CV11" s="8">
        <f aca="true" t="shared" si="54" ref="CV11:CV76">+AH11</f>
        <v>0.05124182666176293</v>
      </c>
      <c r="CW11" s="8">
        <f aca="true" t="shared" si="55" ref="CW11:CW76">+X11</f>
        <v>0.09700056593095642</v>
      </c>
      <c r="CX11" s="8">
        <f aca="true" t="shared" si="56" ref="CX11:CX76">+CK11</f>
        <v>0.041917697380796225</v>
      </c>
      <c r="CY11" s="8">
        <f aca="true" t="shared" si="57" ref="CY11:CY76">+AF11</f>
        <v>0.012455075859976395</v>
      </c>
      <c r="CZ11" s="8">
        <f aca="true" t="shared" si="58" ref="CZ11:CZ76">+AK11</f>
        <v>0.023806575583290763</v>
      </c>
      <c r="DA11" s="8">
        <f aca="true" t="shared" si="59" ref="DA11:DA76">+AC11</f>
        <v>0.041917697380796225</v>
      </c>
      <c r="DB11" s="8">
        <f aca="true" t="shared" si="60" ref="DB11:DB76">+AC11</f>
        <v>0.041917697380796225</v>
      </c>
      <c r="DC11" s="8">
        <f aca="true" t="shared" si="61" ref="DC11:DC76">+AC11</f>
        <v>0.041917697380796225</v>
      </c>
      <c r="DD11" s="8">
        <f aca="true" t="shared" si="62" ref="DD11:DD76">+DA11</f>
        <v>0.041917697380796225</v>
      </c>
      <c r="DE11" s="8">
        <f aca="true" t="shared" si="63" ref="DE11:DE76">+Y11</f>
        <v>0.030373522704152254</v>
      </c>
      <c r="DF11" s="8">
        <f aca="true" t="shared" si="64" ref="DF11:DF76">+AF11</f>
        <v>0.012455075859976395</v>
      </c>
      <c r="DG11" s="8">
        <f aca="true" t="shared" si="65" ref="DG11:DG76">+AG11</f>
        <v>0</v>
      </c>
      <c r="DH11" s="8">
        <f aca="true" t="shared" si="66" ref="DH11:DH76">+U11</f>
        <v>0.11272826383210684</v>
      </c>
      <c r="DI11" s="8">
        <f aca="true" t="shared" si="67" ref="DI11:DI76">U11</f>
        <v>0.11272826383210684</v>
      </c>
      <c r="DJ11" s="8">
        <f aca="true" t="shared" si="68" ref="DJ11:DJ76">U11</f>
        <v>0.11272826383210684</v>
      </c>
      <c r="DK11" s="8">
        <f aca="true" t="shared" si="69" ref="DK11:DK76">U11</f>
        <v>0.11272826383210684</v>
      </c>
      <c r="DL11" s="8">
        <f aca="true" t="shared" si="70" ref="DL11:DL76">U11</f>
        <v>0.11272826383210684</v>
      </c>
      <c r="DM11" s="8">
        <f aca="true" t="shared" si="71" ref="DM11:DM76">U11</f>
        <v>0.11272826383210684</v>
      </c>
      <c r="DN11" s="8">
        <f aca="true" t="shared" si="72" ref="DN11:DN76">U11</f>
        <v>0.11272826383210684</v>
      </c>
      <c r="DO11" s="8">
        <f aca="true" t="shared" si="73" ref="DO11:DO76">+Y11</f>
        <v>0.030373522704152254</v>
      </c>
      <c r="DP11" s="8">
        <f aca="true" t="shared" si="74" ref="DP11:DP76">+U11</f>
        <v>0.11272826383210684</v>
      </c>
      <c r="DQ11" s="8">
        <f aca="true" t="shared" si="75" ref="DQ11:DQ76">+AC11</f>
        <v>0.041917697380796225</v>
      </c>
      <c r="DR11" s="8">
        <f aca="true" t="shared" si="76" ref="DR11:DR76">+AE11</f>
        <v>0.04455258492187727</v>
      </c>
      <c r="DS11" s="8">
        <f aca="true" t="shared" si="77" ref="DS11:DS76">+AO11</f>
        <v>0.05780175675304306</v>
      </c>
    </row>
    <row r="12" spans="1:123" ht="11.25">
      <c r="A12" s="50" t="s">
        <v>260</v>
      </c>
      <c r="B12" s="138" t="s">
        <v>2</v>
      </c>
      <c r="C12" s="138" t="s">
        <v>80</v>
      </c>
      <c r="D12" s="19">
        <v>35341</v>
      </c>
      <c r="E12" s="19">
        <v>1287</v>
      </c>
      <c r="F12" s="19">
        <v>180</v>
      </c>
      <c r="G12" s="19">
        <v>631</v>
      </c>
      <c r="H12" s="19">
        <v>656</v>
      </c>
      <c r="I12" s="193">
        <v>220.81</v>
      </c>
      <c r="J12" s="193">
        <v>81.87</v>
      </c>
      <c r="K12" s="193">
        <v>159.4</v>
      </c>
      <c r="L12" s="193">
        <v>61.41</v>
      </c>
      <c r="M12" s="19">
        <v>20918</v>
      </c>
      <c r="N12" s="19">
        <v>8415</v>
      </c>
      <c r="O12" s="19">
        <v>432</v>
      </c>
      <c r="P12" s="19">
        <v>87716</v>
      </c>
      <c r="Q12" s="22"/>
      <c r="R12" s="22">
        <v>10811473</v>
      </c>
      <c r="T12" s="8">
        <f t="shared" si="7"/>
        <v>0.03238917971728547</v>
      </c>
      <c r="U12" s="8">
        <f t="shared" si="8"/>
        <v>0.035077677841373674</v>
      </c>
      <c r="V12" s="8">
        <f t="shared" si="9"/>
        <v>0.023291925465838508</v>
      </c>
      <c r="W12" s="8">
        <f t="shared" si="10"/>
        <v>0.022653024591635255</v>
      </c>
      <c r="X12" s="8">
        <f t="shared" si="11"/>
        <v>0.0742501414827391</v>
      </c>
      <c r="Y12" s="8">
        <f t="shared" si="12"/>
        <v>0.024711781681296462</v>
      </c>
      <c r="Z12" s="8">
        <f t="shared" si="13"/>
        <v>0.04444625407166124</v>
      </c>
      <c r="AA12" s="8">
        <f t="shared" si="14"/>
        <v>0.03196974546948193</v>
      </c>
      <c r="AB12" s="8">
        <f t="shared" si="15"/>
        <v>0.015549000493739631</v>
      </c>
      <c r="AC12" s="8">
        <f t="shared" si="16"/>
        <v>0.027846620738424015</v>
      </c>
      <c r="AD12" s="8">
        <f t="shared" si="17"/>
        <v>0.04248869114129725</v>
      </c>
      <c r="AE12" s="8">
        <f t="shared" si="18"/>
        <v>0.008968647104497195</v>
      </c>
      <c r="AF12" s="8">
        <f t="shared" si="19"/>
        <v>0.015036740725248974</v>
      </c>
      <c r="AG12" s="8">
        <f t="shared" si="20"/>
        <v>0</v>
      </c>
      <c r="AH12" s="8">
        <f t="shared" si="1"/>
        <v>0.03404079427435077</v>
      </c>
      <c r="AI12" s="8"/>
      <c r="AJ12" s="8"/>
      <c r="AK12" s="8">
        <f t="shared" si="21"/>
        <v>0.03516765593986063</v>
      </c>
      <c r="AL12" s="8">
        <f t="shared" si="22"/>
        <v>0.03352371165542781</v>
      </c>
      <c r="AM12" s="8">
        <f t="shared" si="23"/>
        <v>0.029894729761335066</v>
      </c>
      <c r="AN12" s="8">
        <f t="shared" si="24"/>
        <v>0.05310994347611052</v>
      </c>
      <c r="AO12" s="14">
        <f t="shared" si="25"/>
        <v>0.0300692256964115</v>
      </c>
      <c r="AP12" s="14">
        <f t="shared" si="26"/>
        <v>0.05934819777720017</v>
      </c>
      <c r="AR12" s="8">
        <v>0</v>
      </c>
      <c r="AS12" s="8">
        <v>0</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8">
        <v>0</v>
      </c>
      <c r="BP12" s="61">
        <f t="shared" si="27"/>
        <v>0.027846620738424015</v>
      </c>
      <c r="BQ12" s="8">
        <f t="shared" si="28"/>
        <v>0.024711781681296462</v>
      </c>
      <c r="BR12" s="8">
        <f t="shared" si="29"/>
        <v>0.008968647104497195</v>
      </c>
      <c r="BS12" s="8">
        <f t="shared" si="30"/>
        <v>0.027846620738424015</v>
      </c>
      <c r="BT12" s="8">
        <f t="shared" si="31"/>
        <v>0.027846620738424015</v>
      </c>
      <c r="BU12" s="8">
        <f t="shared" si="32"/>
        <v>0.015036740725248974</v>
      </c>
      <c r="BV12" s="8">
        <f t="shared" si="33"/>
        <v>0.027846620738424015</v>
      </c>
      <c r="BW12" s="8">
        <f t="shared" si="34"/>
        <v>0.023291925465838508</v>
      </c>
      <c r="BX12" s="8">
        <f t="shared" si="35"/>
        <v>0.022653024591635255</v>
      </c>
      <c r="BY12" s="8">
        <f t="shared" si="36"/>
        <v>0.03238917971728547</v>
      </c>
      <c r="BZ12" s="8">
        <f t="shared" si="37"/>
        <v>0.03196974546948193</v>
      </c>
      <c r="CA12" s="8">
        <f t="shared" si="38"/>
        <v>0.027846620738424015</v>
      </c>
      <c r="CB12" s="8">
        <f t="shared" si="2"/>
        <v>0.035077677841373674</v>
      </c>
      <c r="CC12" s="8">
        <f t="shared" si="3"/>
        <v>0.05934819777720017</v>
      </c>
      <c r="CD12" s="8">
        <f t="shared" si="4"/>
        <v>0.029894729761335066</v>
      </c>
      <c r="CE12" s="8">
        <f t="shared" si="39"/>
        <v>0.03404079427435077</v>
      </c>
      <c r="CF12" s="8">
        <f t="shared" si="40"/>
        <v>0.022653024591635255</v>
      </c>
      <c r="CG12" s="8">
        <f t="shared" si="5"/>
        <v>0.022653024591635255</v>
      </c>
      <c r="CH12" s="8">
        <f t="shared" si="41"/>
        <v>0.035077677841373674</v>
      </c>
      <c r="CI12" s="8">
        <f t="shared" si="42"/>
        <v>0.03238917971728547</v>
      </c>
      <c r="CJ12" s="8">
        <f t="shared" si="43"/>
        <v>0.027846620738424015</v>
      </c>
      <c r="CK12" s="8">
        <f t="shared" si="6"/>
        <v>0.027846620738424015</v>
      </c>
      <c r="CL12" s="8">
        <f t="shared" si="44"/>
        <v>0</v>
      </c>
      <c r="CM12" s="8">
        <f t="shared" si="45"/>
        <v>0.03404079427435077</v>
      </c>
      <c r="CN12" s="8">
        <f t="shared" si="46"/>
        <v>0</v>
      </c>
      <c r="CO12" s="8">
        <f t="shared" si="47"/>
        <v>0.04248869114129725</v>
      </c>
      <c r="CP12" s="8">
        <f t="shared" si="48"/>
        <v>0.05310994347611052</v>
      </c>
      <c r="CQ12" s="8">
        <f t="shared" si="49"/>
        <v>0.04248869114129725</v>
      </c>
      <c r="CR12" s="8">
        <f t="shared" si="50"/>
        <v>0.04444625407166124</v>
      </c>
      <c r="CS12" s="8">
        <f t="shared" si="51"/>
        <v>0.04444625407166124</v>
      </c>
      <c r="CT12" s="8">
        <f t="shared" si="52"/>
        <v>0.0742501414827391</v>
      </c>
      <c r="CU12" s="8">
        <f t="shared" si="53"/>
        <v>0.0742501414827391</v>
      </c>
      <c r="CV12" s="8">
        <f t="shared" si="54"/>
        <v>0.03404079427435077</v>
      </c>
      <c r="CW12" s="8">
        <f t="shared" si="55"/>
        <v>0.0742501414827391</v>
      </c>
      <c r="CX12" s="8">
        <f t="shared" si="56"/>
        <v>0.027846620738424015</v>
      </c>
      <c r="CY12" s="8">
        <f t="shared" si="57"/>
        <v>0.015036740725248974</v>
      </c>
      <c r="CZ12" s="8">
        <f t="shared" si="58"/>
        <v>0.03516765593986063</v>
      </c>
      <c r="DA12" s="8">
        <f t="shared" si="59"/>
        <v>0.027846620738424015</v>
      </c>
      <c r="DB12" s="8">
        <f t="shared" si="60"/>
        <v>0.027846620738424015</v>
      </c>
      <c r="DC12" s="8">
        <f t="shared" si="61"/>
        <v>0.027846620738424015</v>
      </c>
      <c r="DD12" s="8">
        <f t="shared" si="62"/>
        <v>0.027846620738424015</v>
      </c>
      <c r="DE12" s="8">
        <f t="shared" si="63"/>
        <v>0.024711781681296462</v>
      </c>
      <c r="DF12" s="8">
        <f t="shared" si="64"/>
        <v>0.015036740725248974</v>
      </c>
      <c r="DG12" s="8">
        <f t="shared" si="65"/>
        <v>0</v>
      </c>
      <c r="DH12" s="8">
        <f t="shared" si="66"/>
        <v>0.035077677841373674</v>
      </c>
      <c r="DI12" s="8">
        <f t="shared" si="67"/>
        <v>0.035077677841373674</v>
      </c>
      <c r="DJ12" s="8">
        <f t="shared" si="68"/>
        <v>0.035077677841373674</v>
      </c>
      <c r="DK12" s="8">
        <f t="shared" si="69"/>
        <v>0.035077677841373674</v>
      </c>
      <c r="DL12" s="8">
        <f t="shared" si="70"/>
        <v>0.035077677841373674</v>
      </c>
      <c r="DM12" s="8">
        <f t="shared" si="71"/>
        <v>0.035077677841373674</v>
      </c>
      <c r="DN12" s="8">
        <f t="shared" si="72"/>
        <v>0.035077677841373674</v>
      </c>
      <c r="DO12" s="8">
        <f t="shared" si="73"/>
        <v>0.024711781681296462</v>
      </c>
      <c r="DP12" s="8">
        <f t="shared" si="74"/>
        <v>0.035077677841373674</v>
      </c>
      <c r="DQ12" s="8">
        <f t="shared" si="75"/>
        <v>0.027846620738424015</v>
      </c>
      <c r="DR12" s="8">
        <f t="shared" si="76"/>
        <v>0.008968647104497195</v>
      </c>
      <c r="DS12" s="8">
        <f t="shared" si="77"/>
        <v>0.0300692256964115</v>
      </c>
    </row>
    <row r="13" spans="1:123" ht="11.25">
      <c r="A13" s="50" t="s">
        <v>260</v>
      </c>
      <c r="B13" s="138" t="s">
        <v>3</v>
      </c>
      <c r="C13" s="138" t="s">
        <v>81</v>
      </c>
      <c r="D13" s="19">
        <v>177028</v>
      </c>
      <c r="E13" s="19">
        <v>6817</v>
      </c>
      <c r="F13" s="19">
        <v>1188</v>
      </c>
      <c r="G13" s="19">
        <v>4842</v>
      </c>
      <c r="H13" s="19">
        <v>1975</v>
      </c>
      <c r="I13" s="193">
        <v>971.56</v>
      </c>
      <c r="J13" s="193">
        <v>342.05</v>
      </c>
      <c r="K13" s="193">
        <v>722.05</v>
      </c>
      <c r="L13" s="193">
        <v>249.51</v>
      </c>
      <c r="M13" s="19">
        <v>138792</v>
      </c>
      <c r="N13" s="19">
        <v>62680</v>
      </c>
      <c r="O13" s="19">
        <v>8462</v>
      </c>
      <c r="P13" s="19">
        <v>1040512</v>
      </c>
      <c r="Q13" s="22"/>
      <c r="R13" s="22">
        <v>53159188</v>
      </c>
      <c r="T13" s="8">
        <f t="shared" si="7"/>
        <v>0.16224192034723445</v>
      </c>
      <c r="U13" s="8">
        <f t="shared" si="8"/>
        <v>0.18579994548923412</v>
      </c>
      <c r="V13" s="8">
        <f t="shared" si="9"/>
        <v>0.15372670807453417</v>
      </c>
      <c r="W13" s="8">
        <f t="shared" si="10"/>
        <v>0.1738287560581583</v>
      </c>
      <c r="X13" s="8">
        <f t="shared" si="11"/>
        <v>0.22354272778720996</v>
      </c>
      <c r="Y13" s="8">
        <f t="shared" si="12"/>
        <v>0.10873139174077437</v>
      </c>
      <c r="Z13" s="8">
        <f t="shared" si="13"/>
        <v>0.18569489685124863</v>
      </c>
      <c r="AA13" s="8">
        <f t="shared" si="14"/>
        <v>0.14481652896009678</v>
      </c>
      <c r="AB13" s="8">
        <f t="shared" si="15"/>
        <v>0.0631758852498449</v>
      </c>
      <c r="AC13" s="8">
        <f t="shared" si="16"/>
        <v>0.18476375301306752</v>
      </c>
      <c r="AD13" s="8">
        <f t="shared" si="17"/>
        <v>0.31648142135906254</v>
      </c>
      <c r="AE13" s="8">
        <f t="shared" si="18"/>
        <v>0.17567752731077607</v>
      </c>
      <c r="AF13" s="8">
        <f t="shared" si="19"/>
        <v>0.17837007120149415</v>
      </c>
      <c r="AG13" s="8">
        <f t="shared" si="20"/>
        <v>0</v>
      </c>
      <c r="AH13" s="8">
        <f t="shared" si="1"/>
        <v>0.22586241126903586</v>
      </c>
      <c r="AI13" s="8"/>
      <c r="AJ13" s="8"/>
      <c r="AK13" s="8">
        <f t="shared" si="21"/>
        <v>0.250622587186065</v>
      </c>
      <c r="AL13" s="8">
        <f t="shared" si="22"/>
        <v>0.16530823722466545</v>
      </c>
      <c r="AM13" s="8">
        <f t="shared" si="23"/>
        <v>0.14726566861500423</v>
      </c>
      <c r="AN13" s="8">
        <f t="shared" si="24"/>
        <v>0.18417962837365337</v>
      </c>
      <c r="AO13" s="14">
        <f t="shared" si="25"/>
        <v>0.14784808895235366</v>
      </c>
      <c r="AP13" s="14">
        <f t="shared" si="26"/>
        <v>0.2046188123192293</v>
      </c>
      <c r="AR13" s="8">
        <v>0</v>
      </c>
      <c r="AS13" s="8">
        <v>0</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0</v>
      </c>
      <c r="BO13" s="8">
        <v>0</v>
      </c>
      <c r="BP13" s="61">
        <f t="shared" si="27"/>
        <v>0.18476375301306752</v>
      </c>
      <c r="BQ13" s="8">
        <f t="shared" si="28"/>
        <v>0.10873139174077437</v>
      </c>
      <c r="BR13" s="8">
        <f t="shared" si="29"/>
        <v>0.17567752731077607</v>
      </c>
      <c r="BS13" s="8">
        <f t="shared" si="30"/>
        <v>0.18476375301306752</v>
      </c>
      <c r="BT13" s="8">
        <f t="shared" si="31"/>
        <v>0.18476375301306752</v>
      </c>
      <c r="BU13" s="8">
        <f t="shared" si="32"/>
        <v>0.17837007120149415</v>
      </c>
      <c r="BV13" s="8">
        <f t="shared" si="33"/>
        <v>0.18476375301306752</v>
      </c>
      <c r="BW13" s="8">
        <f t="shared" si="34"/>
        <v>0.15372670807453417</v>
      </c>
      <c r="BX13" s="8">
        <f t="shared" si="35"/>
        <v>0.1738287560581583</v>
      </c>
      <c r="BY13" s="8">
        <f t="shared" si="36"/>
        <v>0.16224192034723445</v>
      </c>
      <c r="BZ13" s="8">
        <f t="shared" si="37"/>
        <v>0.14481652896009678</v>
      </c>
      <c r="CA13" s="8">
        <f t="shared" si="38"/>
        <v>0.18476375301306752</v>
      </c>
      <c r="CB13" s="8">
        <f t="shared" si="2"/>
        <v>0.18579994548923412</v>
      </c>
      <c r="CC13" s="8">
        <f t="shared" si="3"/>
        <v>0.2046188123192293</v>
      </c>
      <c r="CD13" s="8">
        <f t="shared" si="4"/>
        <v>0.14726566861500423</v>
      </c>
      <c r="CE13" s="8">
        <f t="shared" si="39"/>
        <v>0.22586241126903586</v>
      </c>
      <c r="CF13" s="8">
        <f t="shared" si="40"/>
        <v>0.1738287560581583</v>
      </c>
      <c r="CG13" s="8">
        <f t="shared" si="5"/>
        <v>0.1738287560581583</v>
      </c>
      <c r="CH13" s="8">
        <f t="shared" si="41"/>
        <v>0.18579994548923412</v>
      </c>
      <c r="CI13" s="8">
        <f t="shared" si="42"/>
        <v>0.16224192034723445</v>
      </c>
      <c r="CJ13" s="8">
        <f t="shared" si="43"/>
        <v>0.18476375301306752</v>
      </c>
      <c r="CK13" s="8">
        <f t="shared" si="6"/>
        <v>0.18476375301306752</v>
      </c>
      <c r="CL13" s="8">
        <f t="shared" si="44"/>
        <v>0</v>
      </c>
      <c r="CM13" s="8">
        <f t="shared" si="45"/>
        <v>0.22586241126903586</v>
      </c>
      <c r="CN13" s="8">
        <f t="shared" si="46"/>
        <v>0</v>
      </c>
      <c r="CO13" s="8">
        <f t="shared" si="47"/>
        <v>0.31648142135906254</v>
      </c>
      <c r="CP13" s="8">
        <f t="shared" si="48"/>
        <v>0.18417962837365337</v>
      </c>
      <c r="CQ13" s="8">
        <f t="shared" si="49"/>
        <v>0.31648142135906254</v>
      </c>
      <c r="CR13" s="8">
        <f t="shared" si="50"/>
        <v>0.18569489685124863</v>
      </c>
      <c r="CS13" s="8">
        <f t="shared" si="51"/>
        <v>0.18569489685124863</v>
      </c>
      <c r="CT13" s="8">
        <f t="shared" si="52"/>
        <v>0.22354272778720996</v>
      </c>
      <c r="CU13" s="8">
        <f t="shared" si="53"/>
        <v>0.22354272778720996</v>
      </c>
      <c r="CV13" s="8">
        <f t="shared" si="54"/>
        <v>0.22586241126903586</v>
      </c>
      <c r="CW13" s="8">
        <f t="shared" si="55"/>
        <v>0.22354272778720996</v>
      </c>
      <c r="CX13" s="8">
        <f t="shared" si="56"/>
        <v>0.18476375301306752</v>
      </c>
      <c r="CY13" s="8">
        <f t="shared" si="57"/>
        <v>0.17837007120149415</v>
      </c>
      <c r="CZ13" s="8">
        <f t="shared" si="58"/>
        <v>0.250622587186065</v>
      </c>
      <c r="DA13" s="8">
        <f t="shared" si="59"/>
        <v>0.18476375301306752</v>
      </c>
      <c r="DB13" s="8">
        <f t="shared" si="60"/>
        <v>0.18476375301306752</v>
      </c>
      <c r="DC13" s="8">
        <f t="shared" si="61"/>
        <v>0.18476375301306752</v>
      </c>
      <c r="DD13" s="8">
        <f t="shared" si="62"/>
        <v>0.18476375301306752</v>
      </c>
      <c r="DE13" s="8">
        <f t="shared" si="63"/>
        <v>0.10873139174077437</v>
      </c>
      <c r="DF13" s="8">
        <f t="shared" si="64"/>
        <v>0.17837007120149415</v>
      </c>
      <c r="DG13" s="8">
        <f t="shared" si="65"/>
        <v>0</v>
      </c>
      <c r="DH13" s="8">
        <f t="shared" si="66"/>
        <v>0.18579994548923412</v>
      </c>
      <c r="DI13" s="8">
        <f t="shared" si="67"/>
        <v>0.18579994548923412</v>
      </c>
      <c r="DJ13" s="8">
        <f t="shared" si="68"/>
        <v>0.18579994548923412</v>
      </c>
      <c r="DK13" s="8">
        <f t="shared" si="69"/>
        <v>0.18579994548923412</v>
      </c>
      <c r="DL13" s="8">
        <f t="shared" si="70"/>
        <v>0.18579994548923412</v>
      </c>
      <c r="DM13" s="8">
        <f t="shared" si="71"/>
        <v>0.18579994548923412</v>
      </c>
      <c r="DN13" s="8">
        <f t="shared" si="72"/>
        <v>0.18579994548923412</v>
      </c>
      <c r="DO13" s="8">
        <f t="shared" si="73"/>
        <v>0.10873139174077437</v>
      </c>
      <c r="DP13" s="8">
        <f t="shared" si="74"/>
        <v>0.18579994548923412</v>
      </c>
      <c r="DQ13" s="8">
        <f t="shared" si="75"/>
        <v>0.18476375301306752</v>
      </c>
      <c r="DR13" s="8">
        <f t="shared" si="76"/>
        <v>0.17567752731077607</v>
      </c>
      <c r="DS13" s="8">
        <f t="shared" si="77"/>
        <v>0.14784808895235366</v>
      </c>
    </row>
    <row r="14" spans="1:123" ht="11.25">
      <c r="A14" s="50" t="s">
        <v>260</v>
      </c>
      <c r="B14" s="50" t="s">
        <v>4</v>
      </c>
      <c r="C14" s="138" t="s">
        <v>82</v>
      </c>
      <c r="D14" s="19">
        <v>77696</v>
      </c>
      <c r="E14" s="19">
        <v>2733</v>
      </c>
      <c r="F14" s="19">
        <v>518</v>
      </c>
      <c r="G14" s="19">
        <v>2025</v>
      </c>
      <c r="H14" s="19">
        <v>708</v>
      </c>
      <c r="I14" s="193">
        <v>427</v>
      </c>
      <c r="J14" s="193">
        <v>176.99</v>
      </c>
      <c r="K14" s="193">
        <v>300.75</v>
      </c>
      <c r="L14" s="193">
        <v>126.25</v>
      </c>
      <c r="M14" s="19">
        <v>29330</v>
      </c>
      <c r="N14" s="19">
        <v>1300</v>
      </c>
      <c r="O14" s="19">
        <v>2317</v>
      </c>
      <c r="P14" s="19">
        <v>539720</v>
      </c>
      <c r="Q14" s="22"/>
      <c r="R14" s="22">
        <v>20886730</v>
      </c>
      <c r="T14" s="8">
        <f t="shared" si="7"/>
        <v>0.07120652237667899</v>
      </c>
      <c r="U14" s="8">
        <f t="shared" si="8"/>
        <v>0.07448896156991006</v>
      </c>
      <c r="V14" s="8">
        <f t="shared" si="9"/>
        <v>0.06702898550724638</v>
      </c>
      <c r="W14" s="8">
        <f t="shared" si="10"/>
        <v>0.07269789983844911</v>
      </c>
      <c r="X14" s="8">
        <f t="shared" si="11"/>
        <v>0.08013582342954159</v>
      </c>
      <c r="Y14" s="8">
        <f t="shared" si="12"/>
        <v>0.04778737728324618</v>
      </c>
      <c r="Z14" s="8">
        <f t="shared" si="13"/>
        <v>0.09608577633007599</v>
      </c>
      <c r="AA14" s="8">
        <f t="shared" si="14"/>
        <v>0.06031932841873708</v>
      </c>
      <c r="AB14" s="8">
        <f t="shared" si="15"/>
        <v>0.031966476344807496</v>
      </c>
      <c r="AC14" s="8">
        <f t="shared" si="16"/>
        <v>0.03904490803413215</v>
      </c>
      <c r="AD14" s="8">
        <f t="shared" si="17"/>
        <v>0.006563909504894405</v>
      </c>
      <c r="AE14" s="8">
        <f t="shared" si="18"/>
        <v>0.048102674400740744</v>
      </c>
      <c r="AF14" s="8">
        <f t="shared" si="19"/>
        <v>0.09252165744255753</v>
      </c>
      <c r="AG14" s="8">
        <f t="shared" si="20"/>
        <v>0</v>
      </c>
      <c r="AH14" s="8">
        <f t="shared" si="1"/>
        <v>0.04773001702202448</v>
      </c>
      <c r="AI14" s="8"/>
      <c r="AJ14" s="8"/>
      <c r="AK14" s="8">
        <f t="shared" si="21"/>
        <v>0.022804408769513278</v>
      </c>
      <c r="AL14" s="8">
        <f t="shared" si="22"/>
        <v>0.06740414499432357</v>
      </c>
      <c r="AM14" s="8">
        <f t="shared" si="23"/>
        <v>0.06113816942657812</v>
      </c>
      <c r="AN14" s="8">
        <f t="shared" si="24"/>
        <v>0.07022757592413933</v>
      </c>
      <c r="AO14" s="14">
        <f t="shared" si="25"/>
        <v>0.05809086314418109</v>
      </c>
      <c r="AP14" s="14">
        <f t="shared" si="26"/>
        <v>0.0881107998798088</v>
      </c>
      <c r="AR14" s="8">
        <v>0</v>
      </c>
      <c r="AS14" s="8">
        <v>0</v>
      </c>
      <c r="AT14" s="8">
        <v>0</v>
      </c>
      <c r="AU14" s="8">
        <v>0</v>
      </c>
      <c r="AV14" s="8">
        <v>0</v>
      </c>
      <c r="AW14" s="8">
        <v>0</v>
      </c>
      <c r="AX14" s="8">
        <v>0</v>
      </c>
      <c r="AY14" s="8">
        <v>0</v>
      </c>
      <c r="AZ14" s="8">
        <v>0</v>
      </c>
      <c r="BA14" s="8">
        <v>0</v>
      </c>
      <c r="BB14" s="8">
        <v>0</v>
      </c>
      <c r="BC14" s="8">
        <v>0</v>
      </c>
      <c r="BD14" s="8">
        <v>0</v>
      </c>
      <c r="BE14" s="8">
        <v>0</v>
      </c>
      <c r="BF14" s="8">
        <v>0</v>
      </c>
      <c r="BG14" s="8">
        <v>0</v>
      </c>
      <c r="BH14" s="8">
        <v>0</v>
      </c>
      <c r="BI14" s="8">
        <v>0</v>
      </c>
      <c r="BJ14" s="8">
        <v>0</v>
      </c>
      <c r="BK14" s="8">
        <v>0</v>
      </c>
      <c r="BL14" s="8">
        <v>0</v>
      </c>
      <c r="BM14" s="8">
        <v>0</v>
      </c>
      <c r="BN14" s="8">
        <v>0</v>
      </c>
      <c r="BO14" s="8">
        <v>0</v>
      </c>
      <c r="BP14" s="61">
        <f t="shared" si="27"/>
        <v>0.03904490803413215</v>
      </c>
      <c r="BQ14" s="8">
        <f t="shared" si="28"/>
        <v>0.04778737728324618</v>
      </c>
      <c r="BR14" s="8">
        <f t="shared" si="29"/>
        <v>0.048102674400740744</v>
      </c>
      <c r="BS14" s="8">
        <f t="shared" si="30"/>
        <v>0.03904490803413215</v>
      </c>
      <c r="BT14" s="8">
        <f t="shared" si="31"/>
        <v>0.03904490803413215</v>
      </c>
      <c r="BU14" s="8">
        <f t="shared" si="32"/>
        <v>0.09252165744255753</v>
      </c>
      <c r="BV14" s="8">
        <f t="shared" si="33"/>
        <v>0.03904490803413215</v>
      </c>
      <c r="BW14" s="8">
        <f t="shared" si="34"/>
        <v>0.06702898550724638</v>
      </c>
      <c r="BX14" s="8">
        <f t="shared" si="35"/>
        <v>0.07269789983844911</v>
      </c>
      <c r="BY14" s="8">
        <f t="shared" si="36"/>
        <v>0.07120652237667899</v>
      </c>
      <c r="BZ14" s="8">
        <f t="shared" si="37"/>
        <v>0.06031932841873708</v>
      </c>
      <c r="CA14" s="8">
        <f t="shared" si="38"/>
        <v>0.03904490803413215</v>
      </c>
      <c r="CB14" s="8">
        <f t="shared" si="2"/>
        <v>0.07448896156991006</v>
      </c>
      <c r="CC14" s="8">
        <f t="shared" si="3"/>
        <v>0.0881107998798088</v>
      </c>
      <c r="CD14" s="8">
        <f t="shared" si="4"/>
        <v>0.06113816942657812</v>
      </c>
      <c r="CE14" s="8">
        <f t="shared" si="39"/>
        <v>0.04773001702202448</v>
      </c>
      <c r="CF14" s="8">
        <f t="shared" si="40"/>
        <v>0.07269789983844911</v>
      </c>
      <c r="CG14" s="8">
        <f t="shared" si="5"/>
        <v>0.07269789983844911</v>
      </c>
      <c r="CH14" s="8">
        <f t="shared" si="41"/>
        <v>0.07448896156991006</v>
      </c>
      <c r="CI14" s="8">
        <f t="shared" si="42"/>
        <v>0.07120652237667899</v>
      </c>
      <c r="CJ14" s="8">
        <f t="shared" si="43"/>
        <v>0.03904490803413215</v>
      </c>
      <c r="CK14" s="8">
        <f t="shared" si="6"/>
        <v>0.03904490803413215</v>
      </c>
      <c r="CL14" s="8">
        <f t="shared" si="44"/>
        <v>0</v>
      </c>
      <c r="CM14" s="8">
        <f t="shared" si="45"/>
        <v>0.04773001702202448</v>
      </c>
      <c r="CN14" s="8">
        <f t="shared" si="46"/>
        <v>0</v>
      </c>
      <c r="CO14" s="8">
        <f t="shared" si="47"/>
        <v>0.006563909504894405</v>
      </c>
      <c r="CP14" s="8">
        <f t="shared" si="48"/>
        <v>0.07022757592413933</v>
      </c>
      <c r="CQ14" s="8">
        <f t="shared" si="49"/>
        <v>0.006563909504894405</v>
      </c>
      <c r="CR14" s="8">
        <f t="shared" si="50"/>
        <v>0.09608577633007599</v>
      </c>
      <c r="CS14" s="8">
        <f t="shared" si="51"/>
        <v>0.09608577633007599</v>
      </c>
      <c r="CT14" s="8">
        <f t="shared" si="52"/>
        <v>0.08013582342954159</v>
      </c>
      <c r="CU14" s="8">
        <f t="shared" si="53"/>
        <v>0.08013582342954159</v>
      </c>
      <c r="CV14" s="8">
        <f t="shared" si="54"/>
        <v>0.04773001702202448</v>
      </c>
      <c r="CW14" s="8">
        <f t="shared" si="55"/>
        <v>0.08013582342954159</v>
      </c>
      <c r="CX14" s="8">
        <f t="shared" si="56"/>
        <v>0.03904490803413215</v>
      </c>
      <c r="CY14" s="8">
        <f t="shared" si="57"/>
        <v>0.09252165744255753</v>
      </c>
      <c r="CZ14" s="8">
        <f t="shared" si="58"/>
        <v>0.022804408769513278</v>
      </c>
      <c r="DA14" s="8">
        <f t="shared" si="59"/>
        <v>0.03904490803413215</v>
      </c>
      <c r="DB14" s="8">
        <f t="shared" si="60"/>
        <v>0.03904490803413215</v>
      </c>
      <c r="DC14" s="8">
        <f t="shared" si="61"/>
        <v>0.03904490803413215</v>
      </c>
      <c r="DD14" s="8">
        <f t="shared" si="62"/>
        <v>0.03904490803413215</v>
      </c>
      <c r="DE14" s="8">
        <f t="shared" si="63"/>
        <v>0.04778737728324618</v>
      </c>
      <c r="DF14" s="8">
        <f t="shared" si="64"/>
        <v>0.09252165744255753</v>
      </c>
      <c r="DG14" s="8">
        <f t="shared" si="65"/>
        <v>0</v>
      </c>
      <c r="DH14" s="8">
        <f t="shared" si="66"/>
        <v>0.07448896156991006</v>
      </c>
      <c r="DI14" s="8">
        <f t="shared" si="67"/>
        <v>0.07448896156991006</v>
      </c>
      <c r="DJ14" s="8">
        <f t="shared" si="68"/>
        <v>0.07448896156991006</v>
      </c>
      <c r="DK14" s="8">
        <f t="shared" si="69"/>
        <v>0.07448896156991006</v>
      </c>
      <c r="DL14" s="8">
        <f t="shared" si="70"/>
        <v>0.07448896156991006</v>
      </c>
      <c r="DM14" s="8">
        <f t="shared" si="71"/>
        <v>0.07448896156991006</v>
      </c>
      <c r="DN14" s="8">
        <f t="shared" si="72"/>
        <v>0.07448896156991006</v>
      </c>
      <c r="DO14" s="8">
        <f t="shared" si="73"/>
        <v>0.04778737728324618</v>
      </c>
      <c r="DP14" s="8">
        <f t="shared" si="74"/>
        <v>0.07448896156991006</v>
      </c>
      <c r="DQ14" s="8">
        <f t="shared" si="75"/>
        <v>0.03904490803413215</v>
      </c>
      <c r="DR14" s="8">
        <f t="shared" si="76"/>
        <v>0.048102674400740744</v>
      </c>
      <c r="DS14" s="8">
        <f t="shared" si="77"/>
        <v>0.05809086314418109</v>
      </c>
    </row>
    <row r="15" spans="1:123" ht="11.25">
      <c r="A15" s="50" t="s">
        <v>260</v>
      </c>
      <c r="B15" s="138" t="s">
        <v>5</v>
      </c>
      <c r="C15" s="138" t="s">
        <v>83</v>
      </c>
      <c r="D15" s="19">
        <v>15875</v>
      </c>
      <c r="E15" s="19">
        <v>601</v>
      </c>
      <c r="F15" s="19">
        <v>0</v>
      </c>
      <c r="G15" s="19">
        <v>518</v>
      </c>
      <c r="H15" s="19">
        <v>83</v>
      </c>
      <c r="I15" s="193">
        <v>126.22</v>
      </c>
      <c r="J15" s="193">
        <v>30.22</v>
      </c>
      <c r="K15" s="193">
        <v>89.75</v>
      </c>
      <c r="L15" s="193">
        <v>36.47</v>
      </c>
      <c r="M15" s="19">
        <v>9155</v>
      </c>
      <c r="N15" s="19">
        <v>1865</v>
      </c>
      <c r="O15" s="19">
        <v>2675</v>
      </c>
      <c r="P15" s="19">
        <v>51990</v>
      </c>
      <c r="Q15" s="22"/>
      <c r="R15" s="22">
        <v>4542380</v>
      </c>
      <c r="T15" s="8">
        <f t="shared" si="7"/>
        <v>0.014549057129450408</v>
      </c>
      <c r="U15" s="8">
        <f t="shared" si="8"/>
        <v>0.0163804851458163</v>
      </c>
      <c r="V15" s="8">
        <f t="shared" si="9"/>
        <v>0</v>
      </c>
      <c r="W15" s="8">
        <f t="shared" si="10"/>
        <v>0.018596302279662538</v>
      </c>
      <c r="X15" s="8">
        <f t="shared" si="11"/>
        <v>0.009394453876627051</v>
      </c>
      <c r="Y15" s="8">
        <f t="shared" si="12"/>
        <v>0.014125814427848554</v>
      </c>
      <c r="Z15" s="8">
        <f t="shared" si="13"/>
        <v>0.016406080347448424</v>
      </c>
      <c r="AA15" s="8">
        <f t="shared" si="14"/>
        <v>0.018000531090878315</v>
      </c>
      <c r="AB15" s="8">
        <f t="shared" si="15"/>
        <v>0.009234197166694094</v>
      </c>
      <c r="AC15" s="8">
        <f t="shared" si="16"/>
        <v>0.01218738946650119</v>
      </c>
      <c r="AD15" s="8">
        <f t="shared" si="17"/>
        <v>0.009416685558944666</v>
      </c>
      <c r="AE15" s="8">
        <f t="shared" si="18"/>
        <v>0.055535025473449066</v>
      </c>
      <c r="AF15" s="8">
        <f t="shared" si="19"/>
        <v>0.008912400819755736</v>
      </c>
      <c r="AG15" s="8">
        <f t="shared" si="20"/>
        <v>0</v>
      </c>
      <c r="AH15" s="8">
        <f t="shared" si="1"/>
        <v>0.014898339783042419</v>
      </c>
      <c r="AI15" s="8"/>
      <c r="AJ15" s="8"/>
      <c r="AK15" s="8">
        <f t="shared" si="21"/>
        <v>0.010802037512722927</v>
      </c>
      <c r="AL15" s="8">
        <f t="shared" si="22"/>
        <v>0.017190508118347308</v>
      </c>
      <c r="AM15" s="8">
        <f t="shared" si="23"/>
        <v>0.015253149786832426</v>
      </c>
      <c r="AN15" s="8">
        <f t="shared" si="24"/>
        <v>0.013697492483752682</v>
      </c>
      <c r="AO15" s="14">
        <f t="shared" si="25"/>
        <v>0.012633417242855407</v>
      </c>
      <c r="AP15" s="14">
        <f t="shared" si="26"/>
        <v>0.012900267112037737</v>
      </c>
      <c r="AR15" s="8">
        <v>0</v>
      </c>
      <c r="AS15" s="8">
        <v>0</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v>
      </c>
      <c r="BK15" s="8">
        <v>0</v>
      </c>
      <c r="BL15" s="8">
        <v>0</v>
      </c>
      <c r="BM15" s="8">
        <v>0</v>
      </c>
      <c r="BN15" s="8">
        <v>0</v>
      </c>
      <c r="BO15" s="8">
        <v>0</v>
      </c>
      <c r="BP15" s="61">
        <f t="shared" si="27"/>
        <v>0.01218738946650119</v>
      </c>
      <c r="BQ15" s="8">
        <f t="shared" si="28"/>
        <v>0.014125814427848554</v>
      </c>
      <c r="BR15" s="8">
        <f t="shared" si="29"/>
        <v>0.055535025473449066</v>
      </c>
      <c r="BS15" s="8">
        <f t="shared" si="30"/>
        <v>0.01218738946650119</v>
      </c>
      <c r="BT15" s="8">
        <f t="shared" si="31"/>
        <v>0.01218738946650119</v>
      </c>
      <c r="BU15" s="8">
        <f t="shared" si="32"/>
        <v>0.008912400819755736</v>
      </c>
      <c r="BV15" s="8">
        <f t="shared" si="33"/>
        <v>0.01218738946650119</v>
      </c>
      <c r="BW15" s="8">
        <f t="shared" si="34"/>
        <v>0</v>
      </c>
      <c r="BX15" s="8">
        <f t="shared" si="35"/>
        <v>0.018596302279662538</v>
      </c>
      <c r="BY15" s="8">
        <f t="shared" si="36"/>
        <v>0.014549057129450408</v>
      </c>
      <c r="BZ15" s="8">
        <f t="shared" si="37"/>
        <v>0.018000531090878315</v>
      </c>
      <c r="CA15" s="8">
        <f t="shared" si="38"/>
        <v>0.01218738946650119</v>
      </c>
      <c r="CB15" s="8">
        <f t="shared" si="2"/>
        <v>0.0163804851458163</v>
      </c>
      <c r="CC15" s="8">
        <f t="shared" si="3"/>
        <v>0.012900267112037737</v>
      </c>
      <c r="CD15" s="8">
        <f t="shared" si="4"/>
        <v>0.015253149786832426</v>
      </c>
      <c r="CE15" s="8">
        <f t="shared" si="39"/>
        <v>0.014898339783042419</v>
      </c>
      <c r="CF15" s="8">
        <f t="shared" si="40"/>
        <v>0.018596302279662538</v>
      </c>
      <c r="CG15" s="8">
        <f t="shared" si="5"/>
        <v>0.018596302279662538</v>
      </c>
      <c r="CH15" s="8">
        <f t="shared" si="41"/>
        <v>0.0163804851458163</v>
      </c>
      <c r="CI15" s="8">
        <f t="shared" si="42"/>
        <v>0.014549057129450408</v>
      </c>
      <c r="CJ15" s="8">
        <f t="shared" si="43"/>
        <v>0.01218738946650119</v>
      </c>
      <c r="CK15" s="8">
        <f t="shared" si="6"/>
        <v>0.01218738946650119</v>
      </c>
      <c r="CL15" s="8">
        <f t="shared" si="44"/>
        <v>0</v>
      </c>
      <c r="CM15" s="8">
        <f t="shared" si="45"/>
        <v>0.014898339783042419</v>
      </c>
      <c r="CN15" s="8">
        <f t="shared" si="46"/>
        <v>0</v>
      </c>
      <c r="CO15" s="8">
        <f t="shared" si="47"/>
        <v>0.009416685558944666</v>
      </c>
      <c r="CP15" s="8">
        <f t="shared" si="48"/>
        <v>0.013697492483752682</v>
      </c>
      <c r="CQ15" s="8">
        <f t="shared" si="49"/>
        <v>0.009416685558944666</v>
      </c>
      <c r="CR15" s="8">
        <f t="shared" si="50"/>
        <v>0.016406080347448424</v>
      </c>
      <c r="CS15" s="8">
        <f t="shared" si="51"/>
        <v>0.016406080347448424</v>
      </c>
      <c r="CT15" s="8">
        <f t="shared" si="52"/>
        <v>0.009394453876627051</v>
      </c>
      <c r="CU15" s="8">
        <f t="shared" si="53"/>
        <v>0.009394453876627051</v>
      </c>
      <c r="CV15" s="8">
        <f t="shared" si="54"/>
        <v>0.014898339783042419</v>
      </c>
      <c r="CW15" s="8">
        <f t="shared" si="55"/>
        <v>0.009394453876627051</v>
      </c>
      <c r="CX15" s="8">
        <f t="shared" si="56"/>
        <v>0.01218738946650119</v>
      </c>
      <c r="CY15" s="8">
        <f t="shared" si="57"/>
        <v>0.008912400819755736</v>
      </c>
      <c r="CZ15" s="8">
        <f t="shared" si="58"/>
        <v>0.010802037512722927</v>
      </c>
      <c r="DA15" s="8">
        <f t="shared" si="59"/>
        <v>0.01218738946650119</v>
      </c>
      <c r="DB15" s="8">
        <f t="shared" si="60"/>
        <v>0.01218738946650119</v>
      </c>
      <c r="DC15" s="8">
        <f t="shared" si="61"/>
        <v>0.01218738946650119</v>
      </c>
      <c r="DD15" s="8">
        <f t="shared" si="62"/>
        <v>0.01218738946650119</v>
      </c>
      <c r="DE15" s="8">
        <f t="shared" si="63"/>
        <v>0.014125814427848554</v>
      </c>
      <c r="DF15" s="8">
        <f t="shared" si="64"/>
        <v>0.008912400819755736</v>
      </c>
      <c r="DG15" s="8">
        <f t="shared" si="65"/>
        <v>0</v>
      </c>
      <c r="DH15" s="8">
        <f t="shared" si="66"/>
        <v>0.0163804851458163</v>
      </c>
      <c r="DI15" s="8">
        <f t="shared" si="67"/>
        <v>0.0163804851458163</v>
      </c>
      <c r="DJ15" s="8">
        <f t="shared" si="68"/>
        <v>0.0163804851458163</v>
      </c>
      <c r="DK15" s="8">
        <f t="shared" si="69"/>
        <v>0.0163804851458163</v>
      </c>
      <c r="DL15" s="8">
        <f t="shared" si="70"/>
        <v>0.0163804851458163</v>
      </c>
      <c r="DM15" s="8">
        <f t="shared" si="71"/>
        <v>0.0163804851458163</v>
      </c>
      <c r="DN15" s="8">
        <f t="shared" si="72"/>
        <v>0.0163804851458163</v>
      </c>
      <c r="DO15" s="8">
        <f t="shared" si="73"/>
        <v>0.014125814427848554</v>
      </c>
      <c r="DP15" s="8">
        <f t="shared" si="74"/>
        <v>0.0163804851458163</v>
      </c>
      <c r="DQ15" s="8">
        <f t="shared" si="75"/>
        <v>0.01218738946650119</v>
      </c>
      <c r="DR15" s="8">
        <f t="shared" si="76"/>
        <v>0.055535025473449066</v>
      </c>
      <c r="DS15" s="8">
        <f t="shared" si="77"/>
        <v>0.012633417242855407</v>
      </c>
    </row>
    <row r="16" spans="1:123" ht="11.25">
      <c r="A16" s="50" t="s">
        <v>260</v>
      </c>
      <c r="B16" s="138" t="s">
        <v>6</v>
      </c>
      <c r="C16" s="138" t="s">
        <v>84</v>
      </c>
      <c r="D16" s="19">
        <v>18272</v>
      </c>
      <c r="E16" s="19">
        <v>621</v>
      </c>
      <c r="F16" s="19">
        <v>0</v>
      </c>
      <c r="G16" s="19">
        <v>0</v>
      </c>
      <c r="H16" s="19">
        <v>621</v>
      </c>
      <c r="I16" s="193">
        <v>92.41</v>
      </c>
      <c r="J16" s="193">
        <v>31</v>
      </c>
      <c r="K16" s="193">
        <v>58.11</v>
      </c>
      <c r="L16" s="193">
        <v>34.3</v>
      </c>
      <c r="M16" s="19">
        <v>9936</v>
      </c>
      <c r="N16" s="19">
        <v>27</v>
      </c>
      <c r="O16" s="19">
        <v>1452</v>
      </c>
      <c r="P16" s="19">
        <v>51249</v>
      </c>
      <c r="Q16" s="22"/>
      <c r="R16" s="22">
        <v>5931898</v>
      </c>
      <c r="T16" s="8">
        <f t="shared" si="7"/>
        <v>0.016745850196492464</v>
      </c>
      <c r="U16" s="8">
        <f t="shared" si="8"/>
        <v>0.016925592804578903</v>
      </c>
      <c r="V16" s="8">
        <f t="shared" si="9"/>
        <v>0</v>
      </c>
      <c r="W16" s="8">
        <f t="shared" si="10"/>
        <v>0</v>
      </c>
      <c r="X16" s="8">
        <f t="shared" si="11"/>
        <v>0.0702886247877759</v>
      </c>
      <c r="Y16" s="8">
        <f t="shared" si="12"/>
        <v>0.01034199422656857</v>
      </c>
      <c r="Z16" s="8">
        <f t="shared" si="13"/>
        <v>0.016829533116178064</v>
      </c>
      <c r="AA16" s="8">
        <f t="shared" si="14"/>
        <v>0.01165471712190461</v>
      </c>
      <c r="AB16" s="8">
        <f t="shared" si="15"/>
        <v>0.008684753573282354</v>
      </c>
      <c r="AC16" s="8">
        <f t="shared" si="16"/>
        <v>0.013227078289367101</v>
      </c>
      <c r="AD16" s="8">
        <f t="shared" si="17"/>
        <v>0.00013632735125549919</v>
      </c>
      <c r="AE16" s="8">
        <f t="shared" si="18"/>
        <v>0.030144619434560014</v>
      </c>
      <c r="AF16" s="8">
        <f t="shared" si="19"/>
        <v>0.008785374679970412</v>
      </c>
      <c r="AG16" s="8">
        <f t="shared" si="20"/>
        <v>0</v>
      </c>
      <c r="AH16" s="8">
        <f t="shared" si="1"/>
        <v>0.01616929591308678</v>
      </c>
      <c r="AI16" s="8"/>
      <c r="AJ16" s="8"/>
      <c r="AK16" s="8">
        <f t="shared" si="21"/>
        <v>0.0066817028203113</v>
      </c>
      <c r="AL16" s="8">
        <f t="shared" si="22"/>
        <v>0.014290154963241757</v>
      </c>
      <c r="AM16" s="8">
        <f t="shared" si="23"/>
        <v>0.013633793515573736</v>
      </c>
      <c r="AN16" s="8">
        <f t="shared" si="24"/>
        <v>0.04097167095484025</v>
      </c>
      <c r="AO16" s="14">
        <f t="shared" si="25"/>
        <v>0.016497990585565166</v>
      </c>
      <c r="AP16" s="14">
        <f t="shared" si="26"/>
        <v>0.04355907895197698</v>
      </c>
      <c r="AR16" s="8">
        <v>0</v>
      </c>
      <c r="AS16" s="8">
        <v>0</v>
      </c>
      <c r="AT16" s="8">
        <v>0</v>
      </c>
      <c r="AU16" s="8">
        <v>0</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8">
        <v>0</v>
      </c>
      <c r="BP16" s="61">
        <f t="shared" si="27"/>
        <v>0.013227078289367101</v>
      </c>
      <c r="BQ16" s="8">
        <f t="shared" si="28"/>
        <v>0.01034199422656857</v>
      </c>
      <c r="BR16" s="8">
        <f t="shared" si="29"/>
        <v>0.030144619434560014</v>
      </c>
      <c r="BS16" s="8">
        <f t="shared" si="30"/>
        <v>0.013227078289367101</v>
      </c>
      <c r="BT16" s="8">
        <f t="shared" si="31"/>
        <v>0.013227078289367101</v>
      </c>
      <c r="BU16" s="8">
        <f t="shared" si="32"/>
        <v>0.008785374679970412</v>
      </c>
      <c r="BV16" s="8">
        <f t="shared" si="33"/>
        <v>0.013227078289367101</v>
      </c>
      <c r="BW16" s="8">
        <f t="shared" si="34"/>
        <v>0</v>
      </c>
      <c r="BX16" s="8">
        <f t="shared" si="35"/>
        <v>0</v>
      </c>
      <c r="BY16" s="8">
        <f t="shared" si="36"/>
        <v>0.016745850196492464</v>
      </c>
      <c r="BZ16" s="8">
        <f t="shared" si="37"/>
        <v>0.01165471712190461</v>
      </c>
      <c r="CA16" s="8">
        <f t="shared" si="38"/>
        <v>0.013227078289367101</v>
      </c>
      <c r="CB16" s="8">
        <f t="shared" si="2"/>
        <v>0.016925592804578903</v>
      </c>
      <c r="CC16" s="8">
        <f t="shared" si="3"/>
        <v>0.04355907895197698</v>
      </c>
      <c r="CD16" s="8">
        <f t="shared" si="4"/>
        <v>0.013633793515573736</v>
      </c>
      <c r="CE16" s="8">
        <f t="shared" si="39"/>
        <v>0.01616929591308678</v>
      </c>
      <c r="CF16" s="8">
        <f t="shared" si="40"/>
        <v>0</v>
      </c>
      <c r="CG16" s="8">
        <f t="shared" si="5"/>
        <v>0</v>
      </c>
      <c r="CH16" s="8">
        <f t="shared" si="41"/>
        <v>0.016925592804578903</v>
      </c>
      <c r="CI16" s="8">
        <f t="shared" si="42"/>
        <v>0.016745850196492464</v>
      </c>
      <c r="CJ16" s="8">
        <f t="shared" si="43"/>
        <v>0.013227078289367101</v>
      </c>
      <c r="CK16" s="8">
        <f t="shared" si="6"/>
        <v>0.013227078289367101</v>
      </c>
      <c r="CL16" s="8">
        <f t="shared" si="44"/>
        <v>0</v>
      </c>
      <c r="CM16" s="8">
        <f t="shared" si="45"/>
        <v>0.01616929591308678</v>
      </c>
      <c r="CN16" s="8">
        <f t="shared" si="46"/>
        <v>0</v>
      </c>
      <c r="CO16" s="8">
        <f t="shared" si="47"/>
        <v>0.00013632735125549919</v>
      </c>
      <c r="CP16" s="8">
        <f t="shared" si="48"/>
        <v>0.04097167095484025</v>
      </c>
      <c r="CQ16" s="8">
        <f t="shared" si="49"/>
        <v>0.00013632735125549919</v>
      </c>
      <c r="CR16" s="8">
        <f t="shared" si="50"/>
        <v>0.016829533116178064</v>
      </c>
      <c r="CS16" s="8">
        <f t="shared" si="51"/>
        <v>0.016829533116178064</v>
      </c>
      <c r="CT16" s="8">
        <f t="shared" si="52"/>
        <v>0.0702886247877759</v>
      </c>
      <c r="CU16" s="8">
        <f t="shared" si="53"/>
        <v>0.0702886247877759</v>
      </c>
      <c r="CV16" s="8">
        <f t="shared" si="54"/>
        <v>0.01616929591308678</v>
      </c>
      <c r="CW16" s="8">
        <f t="shared" si="55"/>
        <v>0.0702886247877759</v>
      </c>
      <c r="CX16" s="8">
        <f t="shared" si="56"/>
        <v>0.013227078289367101</v>
      </c>
      <c r="CY16" s="8">
        <f t="shared" si="57"/>
        <v>0.008785374679970412</v>
      </c>
      <c r="CZ16" s="8">
        <f t="shared" si="58"/>
        <v>0.0066817028203113</v>
      </c>
      <c r="DA16" s="8">
        <f t="shared" si="59"/>
        <v>0.013227078289367101</v>
      </c>
      <c r="DB16" s="8">
        <f t="shared" si="60"/>
        <v>0.013227078289367101</v>
      </c>
      <c r="DC16" s="8">
        <f t="shared" si="61"/>
        <v>0.013227078289367101</v>
      </c>
      <c r="DD16" s="8">
        <f t="shared" si="62"/>
        <v>0.013227078289367101</v>
      </c>
      <c r="DE16" s="8">
        <f t="shared" si="63"/>
        <v>0.01034199422656857</v>
      </c>
      <c r="DF16" s="8">
        <f t="shared" si="64"/>
        <v>0.008785374679970412</v>
      </c>
      <c r="DG16" s="8">
        <f t="shared" si="65"/>
        <v>0</v>
      </c>
      <c r="DH16" s="8">
        <f t="shared" si="66"/>
        <v>0.016925592804578903</v>
      </c>
      <c r="DI16" s="8">
        <f t="shared" si="67"/>
        <v>0.016925592804578903</v>
      </c>
      <c r="DJ16" s="8">
        <f t="shared" si="68"/>
        <v>0.016925592804578903</v>
      </c>
      <c r="DK16" s="8">
        <f t="shared" si="69"/>
        <v>0.016925592804578903</v>
      </c>
      <c r="DL16" s="8">
        <f t="shared" si="70"/>
        <v>0.016925592804578903</v>
      </c>
      <c r="DM16" s="8">
        <f t="shared" si="71"/>
        <v>0.016925592804578903</v>
      </c>
      <c r="DN16" s="8">
        <f t="shared" si="72"/>
        <v>0.016925592804578903</v>
      </c>
      <c r="DO16" s="8">
        <f t="shared" si="73"/>
        <v>0.01034199422656857</v>
      </c>
      <c r="DP16" s="8">
        <f t="shared" si="74"/>
        <v>0.016925592804578903</v>
      </c>
      <c r="DQ16" s="8">
        <f t="shared" si="75"/>
        <v>0.013227078289367101</v>
      </c>
      <c r="DR16" s="8">
        <f t="shared" si="76"/>
        <v>0.030144619434560014</v>
      </c>
      <c r="DS16" s="8">
        <f t="shared" si="77"/>
        <v>0.016497990585565166</v>
      </c>
    </row>
    <row r="17" spans="1:123" ht="11.25">
      <c r="A17" s="50" t="s">
        <v>260</v>
      </c>
      <c r="B17" s="138" t="s">
        <v>7</v>
      </c>
      <c r="C17" s="138" t="s">
        <v>85</v>
      </c>
      <c r="D17" s="19">
        <v>507124</v>
      </c>
      <c r="E17" s="19">
        <v>15171</v>
      </c>
      <c r="F17" s="19">
        <v>4128</v>
      </c>
      <c r="G17" s="19">
        <v>13083</v>
      </c>
      <c r="H17" s="19">
        <v>2088</v>
      </c>
      <c r="I17" s="193">
        <v>1411.97</v>
      </c>
      <c r="J17" s="193">
        <v>585.79</v>
      </c>
      <c r="K17" s="193">
        <v>1107.78</v>
      </c>
      <c r="L17" s="193">
        <v>304.19</v>
      </c>
      <c r="M17" s="19">
        <v>129561</v>
      </c>
      <c r="N17" s="19">
        <v>33064</v>
      </c>
      <c r="O17" s="19">
        <v>5274</v>
      </c>
      <c r="P17" s="19">
        <v>1119024</v>
      </c>
      <c r="Q17" s="22"/>
      <c r="R17" s="22">
        <v>78982774</v>
      </c>
      <c r="T17" s="8">
        <f t="shared" si="7"/>
        <v>0.4647669951316793</v>
      </c>
      <c r="U17" s="8">
        <f t="shared" si="8"/>
        <v>0.4134914145543745</v>
      </c>
      <c r="V17" s="8">
        <f t="shared" si="9"/>
        <v>0.5341614906832298</v>
      </c>
      <c r="W17" s="8">
        <f t="shared" si="10"/>
        <v>0.4696822832525579</v>
      </c>
      <c r="X17" s="8">
        <f t="shared" si="11"/>
        <v>0.2363327674023769</v>
      </c>
      <c r="Y17" s="8">
        <f t="shared" si="12"/>
        <v>0.15801953888202602</v>
      </c>
      <c r="Z17" s="8">
        <f t="shared" si="13"/>
        <v>0.3180184581976112</v>
      </c>
      <c r="AA17" s="8">
        <f t="shared" si="14"/>
        <v>0.22217970286187386</v>
      </c>
      <c r="AB17" s="8">
        <f t="shared" si="15"/>
        <v>0.07702085100457025</v>
      </c>
      <c r="AC17" s="8">
        <f t="shared" si="16"/>
        <v>0.1724751902424206</v>
      </c>
      <c r="AD17" s="8">
        <f t="shared" si="17"/>
        <v>0.16694546451525277</v>
      </c>
      <c r="AE17" s="8">
        <f t="shared" si="18"/>
        <v>0.10949223340073659</v>
      </c>
      <c r="AF17" s="8">
        <f t="shared" si="19"/>
        <v>0.1918290135588833</v>
      </c>
      <c r="AG17" s="8">
        <f t="shared" si="20"/>
        <v>0</v>
      </c>
      <c r="AH17" s="8">
        <f t="shared" si="1"/>
        <v>0.21084039329664214</v>
      </c>
      <c r="AI17" s="8">
        <f>M17/(M$10+M$17+M$23+M$19)</f>
        <v>0.43976375948271473</v>
      </c>
      <c r="AJ17" s="8">
        <f>N17/(N$10+N$17+N$23+N$19)</f>
        <v>0.4575508904972116</v>
      </c>
      <c r="AK17" s="8">
        <f t="shared" si="21"/>
        <v>0.16971032737883668</v>
      </c>
      <c r="AL17" s="8">
        <f t="shared" si="22"/>
        <v>0.3178355587081242</v>
      </c>
      <c r="AM17" s="8">
        <f t="shared" si="23"/>
        <v>0.28575547671820023</v>
      </c>
      <c r="AN17" s="8">
        <f t="shared" si="24"/>
        <v>0.2292562351321254</v>
      </c>
      <c r="AO17" s="14">
        <f t="shared" si="25"/>
        <v>0.21966949901596777</v>
      </c>
      <c r="AP17" s="14">
        <f t="shared" si="26"/>
        <v>0.27717561279999403</v>
      </c>
      <c r="AR17" s="8">
        <v>0</v>
      </c>
      <c r="AS17" s="8">
        <v>0</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8">
        <v>0</v>
      </c>
      <c r="BP17" s="61">
        <f t="shared" si="27"/>
        <v>0.1724751902424206</v>
      </c>
      <c r="BQ17" s="8">
        <f t="shared" si="28"/>
        <v>0.15801953888202602</v>
      </c>
      <c r="BR17" s="8">
        <f t="shared" si="29"/>
        <v>0.10949223340073659</v>
      </c>
      <c r="BS17" s="8">
        <f t="shared" si="30"/>
        <v>0.1724751902424206</v>
      </c>
      <c r="BT17" s="8">
        <f t="shared" si="31"/>
        <v>0.1724751902424206</v>
      </c>
      <c r="BU17" s="8">
        <f t="shared" si="32"/>
        <v>0.1918290135588833</v>
      </c>
      <c r="BV17" s="8">
        <f t="shared" si="33"/>
        <v>0.1724751902424206</v>
      </c>
      <c r="BW17" s="8">
        <f t="shared" si="34"/>
        <v>0.5341614906832298</v>
      </c>
      <c r="BX17" s="8">
        <f t="shared" si="35"/>
        <v>0.4696822832525579</v>
      </c>
      <c r="BY17" s="8">
        <f t="shared" si="36"/>
        <v>0.4647669951316793</v>
      </c>
      <c r="BZ17" s="8">
        <f t="shared" si="37"/>
        <v>0.22217970286187386</v>
      </c>
      <c r="CA17" s="8">
        <f t="shared" si="38"/>
        <v>0.1724751902424206</v>
      </c>
      <c r="CB17" s="8">
        <f t="shared" si="2"/>
        <v>0.4134914145543745</v>
      </c>
      <c r="CC17" s="8">
        <f t="shared" si="3"/>
        <v>0.27717561279999403</v>
      </c>
      <c r="CD17" s="8">
        <f t="shared" si="4"/>
        <v>0.28575547671820023</v>
      </c>
      <c r="CE17" s="8">
        <f t="shared" si="39"/>
        <v>0.21084039329664214</v>
      </c>
      <c r="CF17" s="8">
        <f t="shared" si="40"/>
        <v>0.4696822832525579</v>
      </c>
      <c r="CG17" s="8">
        <f t="shared" si="5"/>
        <v>0.4696822832525579</v>
      </c>
      <c r="CH17" s="8">
        <f t="shared" si="41"/>
        <v>0.4134914145543745</v>
      </c>
      <c r="CI17" s="8">
        <f t="shared" si="42"/>
        <v>0.4647669951316793</v>
      </c>
      <c r="CJ17" s="8">
        <f t="shared" si="43"/>
        <v>0.1724751902424206</v>
      </c>
      <c r="CK17" s="8">
        <f t="shared" si="6"/>
        <v>0.1724751902424206</v>
      </c>
      <c r="CL17" s="8">
        <f t="shared" si="44"/>
        <v>0.4575508904972116</v>
      </c>
      <c r="CM17" s="8">
        <f t="shared" si="45"/>
        <v>0.21084039329664214</v>
      </c>
      <c r="CN17" s="8">
        <f t="shared" si="46"/>
        <v>0.43976375948271473</v>
      </c>
      <c r="CO17" s="8">
        <f t="shared" si="47"/>
        <v>0.16694546451525277</v>
      </c>
      <c r="CP17" s="8">
        <f t="shared" si="48"/>
        <v>0.2292562351321254</v>
      </c>
      <c r="CQ17" s="8">
        <f t="shared" si="49"/>
        <v>0.16694546451525277</v>
      </c>
      <c r="CR17" s="8">
        <f t="shared" si="50"/>
        <v>0.3180184581976112</v>
      </c>
      <c r="CS17" s="8">
        <f t="shared" si="51"/>
        <v>0.3180184581976112</v>
      </c>
      <c r="CT17" s="8">
        <f t="shared" si="52"/>
        <v>0.2363327674023769</v>
      </c>
      <c r="CU17" s="8">
        <f t="shared" si="53"/>
        <v>0.2363327674023769</v>
      </c>
      <c r="CV17" s="8">
        <f t="shared" si="54"/>
        <v>0.21084039329664214</v>
      </c>
      <c r="CW17" s="8">
        <f t="shared" si="55"/>
        <v>0.2363327674023769</v>
      </c>
      <c r="CX17" s="8">
        <f t="shared" si="56"/>
        <v>0.1724751902424206</v>
      </c>
      <c r="CY17" s="8">
        <f t="shared" si="57"/>
        <v>0.1918290135588833</v>
      </c>
      <c r="CZ17" s="8">
        <f t="shared" si="58"/>
        <v>0.16971032737883668</v>
      </c>
      <c r="DA17" s="8">
        <f t="shared" si="59"/>
        <v>0.1724751902424206</v>
      </c>
      <c r="DB17" s="8">
        <f t="shared" si="60"/>
        <v>0.1724751902424206</v>
      </c>
      <c r="DC17" s="8">
        <f t="shared" si="61"/>
        <v>0.1724751902424206</v>
      </c>
      <c r="DD17" s="8">
        <f t="shared" si="62"/>
        <v>0.1724751902424206</v>
      </c>
      <c r="DE17" s="8">
        <f t="shared" si="63"/>
        <v>0.15801953888202602</v>
      </c>
      <c r="DF17" s="8">
        <f t="shared" si="64"/>
        <v>0.1918290135588833</v>
      </c>
      <c r="DG17" s="8">
        <f t="shared" si="65"/>
        <v>0</v>
      </c>
      <c r="DH17" s="8">
        <f t="shared" si="66"/>
        <v>0.4134914145543745</v>
      </c>
      <c r="DI17" s="8">
        <f t="shared" si="67"/>
        <v>0.4134914145543745</v>
      </c>
      <c r="DJ17" s="8">
        <f t="shared" si="68"/>
        <v>0.4134914145543745</v>
      </c>
      <c r="DK17" s="8">
        <f t="shared" si="69"/>
        <v>0.4134914145543745</v>
      </c>
      <c r="DL17" s="8">
        <f t="shared" si="70"/>
        <v>0.4134914145543745</v>
      </c>
      <c r="DM17" s="8">
        <f t="shared" si="71"/>
        <v>0.4134914145543745</v>
      </c>
      <c r="DN17" s="8">
        <f t="shared" si="72"/>
        <v>0.4134914145543745</v>
      </c>
      <c r="DO17" s="8">
        <f t="shared" si="73"/>
        <v>0.15801953888202602</v>
      </c>
      <c r="DP17" s="8">
        <f t="shared" si="74"/>
        <v>0.4134914145543745</v>
      </c>
      <c r="DQ17" s="8">
        <f t="shared" si="75"/>
        <v>0.1724751902424206</v>
      </c>
      <c r="DR17" s="8">
        <f t="shared" si="76"/>
        <v>0.10949223340073659</v>
      </c>
      <c r="DS17" s="8">
        <f t="shared" si="77"/>
        <v>0.21966949901596777</v>
      </c>
    </row>
    <row r="18" spans="1:123" ht="11.25">
      <c r="A18" s="50" t="s">
        <v>260</v>
      </c>
      <c r="B18" s="138" t="s">
        <v>8</v>
      </c>
      <c r="C18" s="138" t="s">
        <v>86</v>
      </c>
      <c r="D18" s="19">
        <v>35829</v>
      </c>
      <c r="E18" s="19">
        <v>1246</v>
      </c>
      <c r="F18" s="19">
        <v>205</v>
      </c>
      <c r="G18" s="19">
        <v>1053</v>
      </c>
      <c r="H18" s="19">
        <v>193</v>
      </c>
      <c r="I18" s="193">
        <v>135.19</v>
      </c>
      <c r="J18" s="193">
        <v>46.23</v>
      </c>
      <c r="K18" s="193">
        <v>97.16</v>
      </c>
      <c r="L18" s="193">
        <v>38.03</v>
      </c>
      <c r="M18" s="19">
        <v>10183</v>
      </c>
      <c r="N18" s="19">
        <v>1543</v>
      </c>
      <c r="O18" s="19">
        <v>466</v>
      </c>
      <c r="P18" s="19">
        <v>130849</v>
      </c>
      <c r="Q18" s="22"/>
      <c r="R18" s="22">
        <v>6589844</v>
      </c>
      <c r="T18" s="8">
        <f t="shared" si="7"/>
        <v>0.032836420024634876</v>
      </c>
      <c r="U18" s="8">
        <f t="shared" si="8"/>
        <v>0.03396020714091033</v>
      </c>
      <c r="V18" s="8">
        <f t="shared" si="9"/>
        <v>0.026526915113871636</v>
      </c>
      <c r="W18" s="8">
        <f t="shared" si="10"/>
        <v>0.037802907915993535</v>
      </c>
      <c r="X18" s="8">
        <f t="shared" si="11"/>
        <v>0.021844934917940012</v>
      </c>
      <c r="Y18" s="8">
        <f t="shared" si="12"/>
        <v>0.015129685093494265</v>
      </c>
      <c r="Z18" s="8">
        <f t="shared" si="13"/>
        <v>0.025097719869706835</v>
      </c>
      <c r="AA18" s="8">
        <f t="shared" si="14"/>
        <v>0.019486703072866148</v>
      </c>
      <c r="AB18" s="8">
        <f t="shared" si="15"/>
        <v>0.009629188874400231</v>
      </c>
      <c r="AC18" s="8">
        <f t="shared" si="16"/>
        <v>0.0135558915278407</v>
      </c>
      <c r="AD18" s="8">
        <f t="shared" si="17"/>
        <v>0.007790855666193898</v>
      </c>
      <c r="AE18" s="8">
        <f t="shared" si="18"/>
        <v>0.009674512848832622</v>
      </c>
      <c r="AF18" s="8">
        <f t="shared" si="19"/>
        <v>0.022430827752725875</v>
      </c>
      <c r="AG18" s="8">
        <f t="shared" si="20"/>
        <v>0</v>
      </c>
      <c r="AH18" s="8">
        <f t="shared" si="1"/>
        <v>0.01657125002847853</v>
      </c>
      <c r="AI18" s="8"/>
      <c r="AJ18" s="8"/>
      <c r="AK18" s="8">
        <f t="shared" si="21"/>
        <v>0.0106733735970173</v>
      </c>
      <c r="AL18" s="8">
        <f t="shared" si="22"/>
        <v>0.02672345510688824</v>
      </c>
      <c r="AM18" s="8">
        <f t="shared" si="23"/>
        <v>0.024544946117202298</v>
      </c>
      <c r="AN18" s="8">
        <f t="shared" si="24"/>
        <v>0.020665818995403082</v>
      </c>
      <c r="AO18" s="14">
        <f t="shared" si="25"/>
        <v>0.018327891725775307</v>
      </c>
      <c r="AP18" s="14">
        <f t="shared" si="26"/>
        <v>0.023471327393823425</v>
      </c>
      <c r="AR18" s="8">
        <v>0</v>
      </c>
      <c r="AS18" s="8">
        <v>0</v>
      </c>
      <c r="AT18" s="8">
        <v>0</v>
      </c>
      <c r="AU18" s="8">
        <v>0</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8">
        <v>0</v>
      </c>
      <c r="BP18" s="61">
        <f t="shared" si="27"/>
        <v>0.0135558915278407</v>
      </c>
      <c r="BQ18" s="8">
        <f t="shared" si="28"/>
        <v>0.015129685093494265</v>
      </c>
      <c r="BR18" s="8">
        <f t="shared" si="29"/>
        <v>0.009674512848832622</v>
      </c>
      <c r="BS18" s="8">
        <f t="shared" si="30"/>
        <v>0.0135558915278407</v>
      </c>
      <c r="BT18" s="8">
        <f t="shared" si="31"/>
        <v>0.0135558915278407</v>
      </c>
      <c r="BU18" s="8">
        <f t="shared" si="32"/>
        <v>0.022430827752725875</v>
      </c>
      <c r="BV18" s="8">
        <f t="shared" si="33"/>
        <v>0.0135558915278407</v>
      </c>
      <c r="BW18" s="8">
        <f t="shared" si="34"/>
        <v>0.026526915113871636</v>
      </c>
      <c r="BX18" s="8">
        <f t="shared" si="35"/>
        <v>0.037802907915993535</v>
      </c>
      <c r="BY18" s="8">
        <f t="shared" si="36"/>
        <v>0.032836420024634876</v>
      </c>
      <c r="BZ18" s="8">
        <f t="shared" si="37"/>
        <v>0.019486703072866148</v>
      </c>
      <c r="CA18" s="8">
        <f t="shared" si="38"/>
        <v>0.0135558915278407</v>
      </c>
      <c r="CB18" s="8">
        <f t="shared" si="2"/>
        <v>0.03396020714091033</v>
      </c>
      <c r="CC18" s="8">
        <f t="shared" si="3"/>
        <v>0.023471327393823425</v>
      </c>
      <c r="CD18" s="8">
        <f t="shared" si="4"/>
        <v>0.024544946117202298</v>
      </c>
      <c r="CE18" s="8">
        <f t="shared" si="39"/>
        <v>0.01657125002847853</v>
      </c>
      <c r="CF18" s="8">
        <f t="shared" si="40"/>
        <v>0.037802907915993535</v>
      </c>
      <c r="CG18" s="8">
        <f t="shared" si="5"/>
        <v>0.037802907915993535</v>
      </c>
      <c r="CH18" s="8">
        <f t="shared" si="41"/>
        <v>0.03396020714091033</v>
      </c>
      <c r="CI18" s="8">
        <f t="shared" si="42"/>
        <v>0.032836420024634876</v>
      </c>
      <c r="CJ18" s="8">
        <f t="shared" si="43"/>
        <v>0.0135558915278407</v>
      </c>
      <c r="CK18" s="8">
        <f t="shared" si="6"/>
        <v>0.0135558915278407</v>
      </c>
      <c r="CL18" s="8">
        <f t="shared" si="44"/>
        <v>0</v>
      </c>
      <c r="CM18" s="8">
        <f t="shared" si="45"/>
        <v>0.01657125002847853</v>
      </c>
      <c r="CN18" s="8">
        <f t="shared" si="46"/>
        <v>0</v>
      </c>
      <c r="CO18" s="8">
        <f t="shared" si="47"/>
        <v>0.007790855666193898</v>
      </c>
      <c r="CP18" s="8">
        <f t="shared" si="48"/>
        <v>0.020665818995403082</v>
      </c>
      <c r="CQ18" s="8">
        <f t="shared" si="49"/>
        <v>0.007790855666193898</v>
      </c>
      <c r="CR18" s="8">
        <f t="shared" si="50"/>
        <v>0.025097719869706835</v>
      </c>
      <c r="CS18" s="8">
        <f t="shared" si="51"/>
        <v>0.025097719869706835</v>
      </c>
      <c r="CT18" s="8">
        <f t="shared" si="52"/>
        <v>0.021844934917940012</v>
      </c>
      <c r="CU18" s="8">
        <f t="shared" si="53"/>
        <v>0.021844934917940012</v>
      </c>
      <c r="CV18" s="8">
        <f t="shared" si="54"/>
        <v>0.01657125002847853</v>
      </c>
      <c r="CW18" s="8">
        <f t="shared" si="55"/>
        <v>0.021844934917940012</v>
      </c>
      <c r="CX18" s="8">
        <f t="shared" si="56"/>
        <v>0.0135558915278407</v>
      </c>
      <c r="CY18" s="8">
        <f t="shared" si="57"/>
        <v>0.022430827752725875</v>
      </c>
      <c r="CZ18" s="8">
        <f t="shared" si="58"/>
        <v>0.0106733735970173</v>
      </c>
      <c r="DA18" s="8">
        <f t="shared" si="59"/>
        <v>0.0135558915278407</v>
      </c>
      <c r="DB18" s="8">
        <f t="shared" si="60"/>
        <v>0.0135558915278407</v>
      </c>
      <c r="DC18" s="8">
        <f t="shared" si="61"/>
        <v>0.0135558915278407</v>
      </c>
      <c r="DD18" s="8">
        <f t="shared" si="62"/>
        <v>0.0135558915278407</v>
      </c>
      <c r="DE18" s="8">
        <f t="shared" si="63"/>
        <v>0.015129685093494265</v>
      </c>
      <c r="DF18" s="8">
        <f t="shared" si="64"/>
        <v>0.022430827752725875</v>
      </c>
      <c r="DG18" s="8">
        <f t="shared" si="65"/>
        <v>0</v>
      </c>
      <c r="DH18" s="8">
        <f t="shared" si="66"/>
        <v>0.03396020714091033</v>
      </c>
      <c r="DI18" s="8">
        <f t="shared" si="67"/>
        <v>0.03396020714091033</v>
      </c>
      <c r="DJ18" s="8">
        <f t="shared" si="68"/>
        <v>0.03396020714091033</v>
      </c>
      <c r="DK18" s="8">
        <f t="shared" si="69"/>
        <v>0.03396020714091033</v>
      </c>
      <c r="DL18" s="8">
        <f t="shared" si="70"/>
        <v>0.03396020714091033</v>
      </c>
      <c r="DM18" s="8">
        <f t="shared" si="71"/>
        <v>0.03396020714091033</v>
      </c>
      <c r="DN18" s="8">
        <f t="shared" si="72"/>
        <v>0.03396020714091033</v>
      </c>
      <c r="DO18" s="8">
        <f t="shared" si="73"/>
        <v>0.015129685093494265</v>
      </c>
      <c r="DP18" s="8">
        <f t="shared" si="74"/>
        <v>0.03396020714091033</v>
      </c>
      <c r="DQ18" s="8">
        <f t="shared" si="75"/>
        <v>0.0135558915278407</v>
      </c>
      <c r="DR18" s="8">
        <f t="shared" si="76"/>
        <v>0.009674512848832622</v>
      </c>
      <c r="DS18" s="8">
        <f t="shared" si="77"/>
        <v>0.018327891725775307</v>
      </c>
    </row>
    <row r="19" spans="1:123" ht="11.25">
      <c r="A19" s="50" t="s">
        <v>260</v>
      </c>
      <c r="B19" s="138" t="s">
        <v>9</v>
      </c>
      <c r="C19" s="138" t="s">
        <v>87</v>
      </c>
      <c r="D19" s="19">
        <v>16867</v>
      </c>
      <c r="E19" s="19">
        <v>474</v>
      </c>
      <c r="F19" s="19">
        <v>0</v>
      </c>
      <c r="G19" s="19">
        <v>0</v>
      </c>
      <c r="H19" s="19">
        <v>474</v>
      </c>
      <c r="I19" s="193">
        <v>370.01</v>
      </c>
      <c r="J19" s="193">
        <v>77.83</v>
      </c>
      <c r="K19" s="193">
        <v>210.14</v>
      </c>
      <c r="L19" s="193">
        <v>159.87</v>
      </c>
      <c r="M19" s="19">
        <v>27983</v>
      </c>
      <c r="N19" s="19">
        <v>4426</v>
      </c>
      <c r="O19" s="19">
        <v>688</v>
      </c>
      <c r="P19" s="19">
        <f>322263-157184</f>
        <v>165079</v>
      </c>
      <c r="Q19" s="22"/>
      <c r="R19" s="22">
        <v>14215382</v>
      </c>
      <c r="T19" s="8">
        <f t="shared" si="7"/>
        <v>0.015458201360783623</v>
      </c>
      <c r="U19" s="8">
        <f t="shared" si="8"/>
        <v>0.012919051512673753</v>
      </c>
      <c r="V19" s="8">
        <f t="shared" si="9"/>
        <v>0</v>
      </c>
      <c r="W19" s="8">
        <f t="shared" si="10"/>
        <v>0</v>
      </c>
      <c r="X19" s="8">
        <f t="shared" si="11"/>
        <v>0.05365025466893039</v>
      </c>
      <c r="Y19" s="8">
        <f t="shared" si="12"/>
        <v>0.04140938517230426</v>
      </c>
      <c r="Z19" s="8">
        <f t="shared" si="13"/>
        <v>0.0422529858849077</v>
      </c>
      <c r="AA19" s="8">
        <f t="shared" si="14"/>
        <v>0.042146313130219146</v>
      </c>
      <c r="AB19" s="8">
        <f t="shared" si="15"/>
        <v>0.0404790540455</v>
      </c>
      <c r="AC19" s="8">
        <f t="shared" si="16"/>
        <v>0.03725174434091783</v>
      </c>
      <c r="AD19" s="8">
        <f t="shared" si="17"/>
        <v>0.022347587283586642</v>
      </c>
      <c r="AE19" s="8">
        <f t="shared" si="18"/>
        <v>0.014283400944199236</v>
      </c>
      <c r="AF19" s="8">
        <f t="shared" si="19"/>
        <v>0.028298715424590445</v>
      </c>
      <c r="AG19" s="8">
        <f t="shared" si="20"/>
        <v>0</v>
      </c>
      <c r="AH19" s="8">
        <f t="shared" si="1"/>
        <v>0.04553798385023222</v>
      </c>
      <c r="AI19" s="8">
        <f>M19/(M$10+M$17+M$23+M$19)</f>
        <v>0.09498158613784091</v>
      </c>
      <c r="AJ19" s="8">
        <f>N19/(N$10+N$17+N$23+N$19)</f>
        <v>0.06124849508046995</v>
      </c>
      <c r="AK19" s="8">
        <f t="shared" si="21"/>
        <v>0.029799665812252237</v>
      </c>
      <c r="AL19" s="8">
        <f t="shared" si="22"/>
        <v>0.02753268232144645</v>
      </c>
      <c r="AM19" s="8">
        <f t="shared" si="23"/>
        <v>0.027164218342489006</v>
      </c>
      <c r="AN19" s="8">
        <f t="shared" si="24"/>
        <v>0.04789828389957477</v>
      </c>
      <c r="AO19" s="14">
        <f t="shared" si="25"/>
        <v>0.03953628980238914</v>
      </c>
      <c r="AP19" s="14">
        <f t="shared" si="26"/>
        <v>0.047951620276919044</v>
      </c>
      <c r="AR19" s="8">
        <v>0</v>
      </c>
      <c r="AS19" s="8">
        <v>0</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8">
        <v>0</v>
      </c>
      <c r="BP19" s="61">
        <f t="shared" si="27"/>
        <v>0.03725174434091783</v>
      </c>
      <c r="BQ19" s="8">
        <f t="shared" si="28"/>
        <v>0.04140938517230426</v>
      </c>
      <c r="BR19" s="8">
        <f t="shared" si="29"/>
        <v>0.014283400944199236</v>
      </c>
      <c r="BS19" s="8">
        <f t="shared" si="30"/>
        <v>0.03725174434091783</v>
      </c>
      <c r="BT19" s="8">
        <f t="shared" si="31"/>
        <v>0.03725174434091783</v>
      </c>
      <c r="BU19" s="8">
        <f t="shared" si="32"/>
        <v>0.028298715424590445</v>
      </c>
      <c r="BV19" s="8">
        <f t="shared" si="33"/>
        <v>0.03725174434091783</v>
      </c>
      <c r="BW19" s="8">
        <f t="shared" si="34"/>
        <v>0</v>
      </c>
      <c r="BX19" s="8">
        <f t="shared" si="35"/>
        <v>0</v>
      </c>
      <c r="BY19" s="8">
        <f t="shared" si="36"/>
        <v>0.015458201360783623</v>
      </c>
      <c r="BZ19" s="8">
        <f t="shared" si="37"/>
        <v>0.042146313130219146</v>
      </c>
      <c r="CA19" s="8">
        <f t="shared" si="38"/>
        <v>0.03725174434091783</v>
      </c>
      <c r="CB19" s="8">
        <f t="shared" si="2"/>
        <v>0.012919051512673753</v>
      </c>
      <c r="CC19" s="8">
        <f t="shared" si="3"/>
        <v>0.047951620276919044</v>
      </c>
      <c r="CD19" s="8">
        <f t="shared" si="4"/>
        <v>0.027164218342489006</v>
      </c>
      <c r="CE19" s="8">
        <f t="shared" si="39"/>
        <v>0.04553798385023222</v>
      </c>
      <c r="CF19" s="8">
        <f t="shared" si="40"/>
        <v>0</v>
      </c>
      <c r="CG19" s="8">
        <f t="shared" si="5"/>
        <v>0</v>
      </c>
      <c r="CH19" s="8">
        <f t="shared" si="41"/>
        <v>0.012919051512673753</v>
      </c>
      <c r="CI19" s="8">
        <f t="shared" si="42"/>
        <v>0.015458201360783623</v>
      </c>
      <c r="CJ19" s="8">
        <f t="shared" si="43"/>
        <v>0.03725174434091783</v>
      </c>
      <c r="CK19" s="8">
        <f t="shared" si="6"/>
        <v>0.03725174434091783</v>
      </c>
      <c r="CL19" s="8">
        <f t="shared" si="44"/>
        <v>0.06124849508046995</v>
      </c>
      <c r="CM19" s="8">
        <f t="shared" si="45"/>
        <v>0.04553798385023222</v>
      </c>
      <c r="CN19" s="8">
        <f t="shared" si="46"/>
        <v>0.09498158613784091</v>
      </c>
      <c r="CO19" s="8">
        <f t="shared" si="47"/>
        <v>0.022347587283586642</v>
      </c>
      <c r="CP19" s="8">
        <f t="shared" si="48"/>
        <v>0.04789828389957477</v>
      </c>
      <c r="CQ19" s="8">
        <f t="shared" si="49"/>
        <v>0.022347587283586642</v>
      </c>
      <c r="CR19" s="8">
        <f t="shared" si="50"/>
        <v>0.0422529858849077</v>
      </c>
      <c r="CS19" s="8">
        <f t="shared" si="51"/>
        <v>0.0422529858849077</v>
      </c>
      <c r="CT19" s="8">
        <f t="shared" si="52"/>
        <v>0.05365025466893039</v>
      </c>
      <c r="CU19" s="8">
        <f t="shared" si="53"/>
        <v>0.05365025466893039</v>
      </c>
      <c r="CV19" s="8">
        <f t="shared" si="54"/>
        <v>0.04553798385023222</v>
      </c>
      <c r="CW19" s="8">
        <f t="shared" si="55"/>
        <v>0.05365025466893039</v>
      </c>
      <c r="CX19" s="8">
        <f t="shared" si="56"/>
        <v>0.03725174434091783</v>
      </c>
      <c r="CY19" s="8">
        <f t="shared" si="57"/>
        <v>0.028298715424590445</v>
      </c>
      <c r="CZ19" s="8">
        <f t="shared" si="58"/>
        <v>0.029799665812252237</v>
      </c>
      <c r="DA19" s="8">
        <f t="shared" si="59"/>
        <v>0.03725174434091783</v>
      </c>
      <c r="DB19" s="8">
        <f t="shared" si="60"/>
        <v>0.03725174434091783</v>
      </c>
      <c r="DC19" s="8">
        <f t="shared" si="61"/>
        <v>0.03725174434091783</v>
      </c>
      <c r="DD19" s="8">
        <f t="shared" si="62"/>
        <v>0.03725174434091783</v>
      </c>
      <c r="DE19" s="8">
        <f t="shared" si="63"/>
        <v>0.04140938517230426</v>
      </c>
      <c r="DF19" s="8">
        <f t="shared" si="64"/>
        <v>0.028298715424590445</v>
      </c>
      <c r="DG19" s="8">
        <f t="shared" si="65"/>
        <v>0</v>
      </c>
      <c r="DH19" s="8">
        <f t="shared" si="66"/>
        <v>0.012919051512673753</v>
      </c>
      <c r="DI19" s="8">
        <f t="shared" si="67"/>
        <v>0.012919051512673753</v>
      </c>
      <c r="DJ19" s="8">
        <f t="shared" si="68"/>
        <v>0.012919051512673753</v>
      </c>
      <c r="DK19" s="8">
        <f t="shared" si="69"/>
        <v>0.012919051512673753</v>
      </c>
      <c r="DL19" s="8">
        <f t="shared" si="70"/>
        <v>0.012919051512673753</v>
      </c>
      <c r="DM19" s="8">
        <f t="shared" si="71"/>
        <v>0.012919051512673753</v>
      </c>
      <c r="DN19" s="8">
        <f t="shared" si="72"/>
        <v>0.012919051512673753</v>
      </c>
      <c r="DO19" s="8">
        <f t="shared" si="73"/>
        <v>0.04140938517230426</v>
      </c>
      <c r="DP19" s="8">
        <f t="shared" si="74"/>
        <v>0.012919051512673753</v>
      </c>
      <c r="DQ19" s="8">
        <f t="shared" si="75"/>
        <v>0.03725174434091783</v>
      </c>
      <c r="DR19" s="8">
        <f t="shared" si="76"/>
        <v>0.014283400944199236</v>
      </c>
      <c r="DS19" s="8">
        <f t="shared" si="77"/>
        <v>0.03953628980238914</v>
      </c>
    </row>
    <row r="20" spans="1:123" ht="11.25">
      <c r="A20" s="50" t="s">
        <v>260</v>
      </c>
      <c r="B20" s="138" t="s">
        <v>10</v>
      </c>
      <c r="C20" s="138" t="s">
        <v>88</v>
      </c>
      <c r="D20" s="19">
        <v>2371</v>
      </c>
      <c r="E20" s="19">
        <v>0</v>
      </c>
      <c r="F20" s="19">
        <v>0</v>
      </c>
      <c r="G20" s="19">
        <v>0</v>
      </c>
      <c r="H20" s="19">
        <v>0</v>
      </c>
      <c r="I20" s="193">
        <v>5.5</v>
      </c>
      <c r="J20" s="193">
        <v>0</v>
      </c>
      <c r="K20" s="193">
        <v>0</v>
      </c>
      <c r="L20" s="193">
        <v>5.5</v>
      </c>
      <c r="M20" s="19">
        <v>169</v>
      </c>
      <c r="N20" s="19">
        <v>0</v>
      </c>
      <c r="O20" s="19">
        <v>10</v>
      </c>
      <c r="P20" s="19">
        <v>18914</v>
      </c>
      <c r="Q20" s="22"/>
      <c r="R20" s="22">
        <v>137888</v>
      </c>
      <c r="T20" s="8">
        <f t="shared" si="7"/>
        <v>0.0021729646900111445</v>
      </c>
      <c r="U20" s="8">
        <f t="shared" si="8"/>
        <v>0</v>
      </c>
      <c r="V20" s="8">
        <f t="shared" si="9"/>
        <v>0</v>
      </c>
      <c r="W20" s="8">
        <f t="shared" si="10"/>
        <v>0</v>
      </c>
      <c r="X20" s="8">
        <f t="shared" si="11"/>
        <v>0</v>
      </c>
      <c r="Y20" s="8">
        <f t="shared" si="12"/>
        <v>0.0006155282788240141</v>
      </c>
      <c r="Z20" s="8">
        <f t="shared" si="13"/>
        <v>0</v>
      </c>
      <c r="AA20" s="8">
        <f t="shared" si="14"/>
        <v>0</v>
      </c>
      <c r="AB20" s="8">
        <f t="shared" si="15"/>
        <v>0.0013925989694767624</v>
      </c>
      <c r="AC20" s="8">
        <f t="shared" si="16"/>
        <v>0.00022497747895562</v>
      </c>
      <c r="AD20" s="8">
        <f t="shared" si="17"/>
        <v>0</v>
      </c>
      <c r="AE20" s="8">
        <f t="shared" si="18"/>
        <v>0.00020760757186336098</v>
      </c>
      <c r="AF20" s="8">
        <f t="shared" si="19"/>
        <v>0.0032423379323881516</v>
      </c>
      <c r="AG20" s="8">
        <f t="shared" si="20"/>
        <v>0</v>
      </c>
      <c r="AH20" s="8">
        <f t="shared" si="1"/>
        <v>0.0002750212368469873</v>
      </c>
      <c r="AI20" s="8"/>
      <c r="AJ20" s="8"/>
      <c r="AK20" s="8">
        <f t="shared" si="21"/>
        <v>0.00011248873947781</v>
      </c>
      <c r="AL20" s="8">
        <f t="shared" si="22"/>
        <v>0</v>
      </c>
      <c r="AM20" s="8">
        <f t="shared" si="23"/>
        <v>0.00030776413941200703</v>
      </c>
      <c r="AN20" s="8">
        <f t="shared" si="24"/>
        <v>0</v>
      </c>
      <c r="AO20" s="14">
        <f t="shared" si="25"/>
        <v>0.000383498658584893</v>
      </c>
      <c r="AP20" s="14">
        <f t="shared" si="26"/>
        <v>0</v>
      </c>
      <c r="AR20" s="8">
        <v>0</v>
      </c>
      <c r="AS20" s="8">
        <v>0</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8">
        <v>0</v>
      </c>
      <c r="BP20" s="61">
        <f t="shared" si="27"/>
        <v>0.00022497747895562</v>
      </c>
      <c r="BQ20" s="8">
        <f t="shared" si="28"/>
        <v>0.0006155282788240141</v>
      </c>
      <c r="BR20" s="8">
        <f t="shared" si="29"/>
        <v>0.00020760757186336098</v>
      </c>
      <c r="BS20" s="8">
        <f t="shared" si="30"/>
        <v>0.00022497747895562</v>
      </c>
      <c r="BT20" s="8">
        <f t="shared" si="31"/>
        <v>0.00022497747895562</v>
      </c>
      <c r="BU20" s="8">
        <f t="shared" si="32"/>
        <v>0.0032423379323881516</v>
      </c>
      <c r="BV20" s="8">
        <f t="shared" si="33"/>
        <v>0.00022497747895562</v>
      </c>
      <c r="BW20" s="8">
        <f t="shared" si="34"/>
        <v>0</v>
      </c>
      <c r="BX20" s="8">
        <f t="shared" si="35"/>
        <v>0</v>
      </c>
      <c r="BY20" s="8">
        <f t="shared" si="36"/>
        <v>0.0021729646900111445</v>
      </c>
      <c r="BZ20" s="8">
        <f t="shared" si="37"/>
        <v>0</v>
      </c>
      <c r="CA20" s="8">
        <f t="shared" si="38"/>
        <v>0.00022497747895562</v>
      </c>
      <c r="CB20" s="8">
        <f t="shared" si="2"/>
        <v>0</v>
      </c>
      <c r="CC20" s="8">
        <f t="shared" si="3"/>
        <v>0</v>
      </c>
      <c r="CD20" s="8">
        <f t="shared" si="4"/>
        <v>0.00030776413941200703</v>
      </c>
      <c r="CE20" s="8">
        <f t="shared" si="39"/>
        <v>0.0002750212368469873</v>
      </c>
      <c r="CF20" s="8">
        <f t="shared" si="40"/>
        <v>0</v>
      </c>
      <c r="CG20" s="8">
        <f t="shared" si="5"/>
        <v>0</v>
      </c>
      <c r="CH20" s="8">
        <f t="shared" si="41"/>
        <v>0</v>
      </c>
      <c r="CI20" s="8">
        <f t="shared" si="42"/>
        <v>0.0021729646900111445</v>
      </c>
      <c r="CJ20" s="8">
        <f t="shared" si="43"/>
        <v>0.00022497747895562</v>
      </c>
      <c r="CK20" s="8">
        <f t="shared" si="6"/>
        <v>0.00022497747895562</v>
      </c>
      <c r="CL20" s="8">
        <f t="shared" si="44"/>
        <v>0</v>
      </c>
      <c r="CM20" s="8">
        <f t="shared" si="45"/>
        <v>0.0002750212368469873</v>
      </c>
      <c r="CN20" s="8">
        <f t="shared" si="46"/>
        <v>0</v>
      </c>
      <c r="CO20" s="8">
        <f t="shared" si="47"/>
        <v>0</v>
      </c>
      <c r="CP20" s="8">
        <f t="shared" si="48"/>
        <v>0</v>
      </c>
      <c r="CQ20" s="8">
        <f t="shared" si="49"/>
        <v>0</v>
      </c>
      <c r="CR20" s="8">
        <f t="shared" si="50"/>
        <v>0</v>
      </c>
      <c r="CS20" s="8">
        <f t="shared" si="51"/>
        <v>0</v>
      </c>
      <c r="CT20" s="8">
        <f t="shared" si="52"/>
        <v>0</v>
      </c>
      <c r="CU20" s="8">
        <f t="shared" si="53"/>
        <v>0</v>
      </c>
      <c r="CV20" s="8">
        <f t="shared" si="54"/>
        <v>0.0002750212368469873</v>
      </c>
      <c r="CW20" s="8">
        <f t="shared" si="55"/>
        <v>0</v>
      </c>
      <c r="CX20" s="8">
        <f t="shared" si="56"/>
        <v>0.00022497747895562</v>
      </c>
      <c r="CY20" s="8">
        <f t="shared" si="57"/>
        <v>0.0032423379323881516</v>
      </c>
      <c r="CZ20" s="8">
        <f t="shared" si="58"/>
        <v>0.00011248873947781</v>
      </c>
      <c r="DA20" s="8">
        <f t="shared" si="59"/>
        <v>0.00022497747895562</v>
      </c>
      <c r="DB20" s="8">
        <f t="shared" si="60"/>
        <v>0.00022497747895562</v>
      </c>
      <c r="DC20" s="8">
        <f t="shared" si="61"/>
        <v>0.00022497747895562</v>
      </c>
      <c r="DD20" s="8">
        <f t="shared" si="62"/>
        <v>0.00022497747895562</v>
      </c>
      <c r="DE20" s="8">
        <f t="shared" si="63"/>
        <v>0.0006155282788240141</v>
      </c>
      <c r="DF20" s="8">
        <f t="shared" si="64"/>
        <v>0.0032423379323881516</v>
      </c>
      <c r="DG20" s="8">
        <f t="shared" si="65"/>
        <v>0</v>
      </c>
      <c r="DH20" s="8">
        <f t="shared" si="66"/>
        <v>0</v>
      </c>
      <c r="DI20" s="8">
        <f t="shared" si="67"/>
        <v>0</v>
      </c>
      <c r="DJ20" s="8">
        <f t="shared" si="68"/>
        <v>0</v>
      </c>
      <c r="DK20" s="8">
        <f t="shared" si="69"/>
        <v>0</v>
      </c>
      <c r="DL20" s="8">
        <f t="shared" si="70"/>
        <v>0</v>
      </c>
      <c r="DM20" s="8">
        <f t="shared" si="71"/>
        <v>0</v>
      </c>
      <c r="DN20" s="8">
        <f t="shared" si="72"/>
        <v>0</v>
      </c>
      <c r="DO20" s="8">
        <f t="shared" si="73"/>
        <v>0.0006155282788240141</v>
      </c>
      <c r="DP20" s="8">
        <f t="shared" si="74"/>
        <v>0</v>
      </c>
      <c r="DQ20" s="8">
        <f t="shared" si="75"/>
        <v>0.00022497747895562</v>
      </c>
      <c r="DR20" s="8">
        <f t="shared" si="76"/>
        <v>0.00020760757186336098</v>
      </c>
      <c r="DS20" s="8">
        <f t="shared" si="77"/>
        <v>0.000383498658584893</v>
      </c>
    </row>
    <row r="21" spans="1:123" ht="11.25">
      <c r="A21" s="50" t="s">
        <v>260</v>
      </c>
      <c r="B21" s="138" t="s">
        <v>11</v>
      </c>
      <c r="C21" s="138" t="s">
        <v>89</v>
      </c>
      <c r="D21" s="19">
        <v>2531</v>
      </c>
      <c r="E21" s="19">
        <v>183</v>
      </c>
      <c r="F21" s="19">
        <v>117</v>
      </c>
      <c r="G21" s="19">
        <v>183</v>
      </c>
      <c r="H21" s="19">
        <v>0</v>
      </c>
      <c r="I21" s="193">
        <v>66.35</v>
      </c>
      <c r="J21" s="193">
        <v>2.74</v>
      </c>
      <c r="K21" s="193">
        <v>46.15</v>
      </c>
      <c r="L21" s="193">
        <v>20.2</v>
      </c>
      <c r="M21" s="19">
        <v>7895</v>
      </c>
      <c r="N21" s="19">
        <v>1464</v>
      </c>
      <c r="O21" s="19">
        <v>32</v>
      </c>
      <c r="P21" s="19">
        <v>79</v>
      </c>
      <c r="Q21" s="22"/>
      <c r="R21" s="22">
        <v>1856650</v>
      </c>
      <c r="T21" s="8">
        <f t="shared" si="7"/>
        <v>0.0023196008563552114</v>
      </c>
      <c r="U21" s="8">
        <f t="shared" si="8"/>
        <v>0.004987735077677842</v>
      </c>
      <c r="V21" s="8">
        <f t="shared" si="9"/>
        <v>0.015139751552795032</v>
      </c>
      <c r="W21" s="8">
        <f t="shared" si="10"/>
        <v>0.006569736133548734</v>
      </c>
      <c r="X21" s="8">
        <f t="shared" si="11"/>
        <v>0</v>
      </c>
      <c r="Y21" s="8">
        <f t="shared" si="12"/>
        <v>0.007425509327267878</v>
      </c>
      <c r="Z21" s="8">
        <f t="shared" si="13"/>
        <v>0.0014875135722041259</v>
      </c>
      <c r="AA21" s="8">
        <f t="shared" si="14"/>
        <v>0.00925598339659091</v>
      </c>
      <c r="AB21" s="8">
        <f t="shared" si="15"/>
        <v>0.0051146362151692</v>
      </c>
      <c r="AC21" s="8">
        <f t="shared" si="16"/>
        <v>0.01051004258198</v>
      </c>
      <c r="AD21" s="8">
        <f t="shared" si="17"/>
        <v>0.0073919719347426225</v>
      </c>
      <c r="AE21" s="8">
        <f t="shared" si="18"/>
        <v>0.0006643442299627552</v>
      </c>
      <c r="AF21" s="8">
        <f t="shared" si="19"/>
        <v>1.3542597898840221E-05</v>
      </c>
      <c r="AG21" s="8">
        <f t="shared" si="20"/>
        <v>0</v>
      </c>
      <c r="AH21" s="8">
        <f t="shared" si="1"/>
        <v>0.012847885591165472</v>
      </c>
      <c r="AI21" s="8"/>
      <c r="AJ21" s="8"/>
      <c r="AK21" s="8">
        <f t="shared" si="21"/>
        <v>0.008951007258361312</v>
      </c>
      <c r="AL21" s="8">
        <f t="shared" si="22"/>
        <v>0.007121859237134376</v>
      </c>
      <c r="AM21" s="8">
        <f t="shared" si="23"/>
        <v>0.00620662220247286</v>
      </c>
      <c r="AN21" s="8">
        <f t="shared" si="24"/>
        <v>0.004627991698295455</v>
      </c>
      <c r="AO21" s="14">
        <f t="shared" si="25"/>
        <v>0.0051637762855479925</v>
      </c>
      <c r="AP21" s="14">
        <f t="shared" si="26"/>
        <v>0.0007437567861020629</v>
      </c>
      <c r="AR21" s="8">
        <v>0</v>
      </c>
      <c r="AS21" s="8">
        <v>0</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8">
        <v>0</v>
      </c>
      <c r="BP21" s="61">
        <f t="shared" si="27"/>
        <v>0.01051004258198</v>
      </c>
      <c r="BQ21" s="8">
        <f t="shared" si="28"/>
        <v>0.007425509327267878</v>
      </c>
      <c r="BR21" s="8">
        <f t="shared" si="29"/>
        <v>0.0006643442299627552</v>
      </c>
      <c r="BS21" s="8">
        <f t="shared" si="30"/>
        <v>0.01051004258198</v>
      </c>
      <c r="BT21" s="8">
        <f t="shared" si="31"/>
        <v>0.01051004258198</v>
      </c>
      <c r="BU21" s="8">
        <f t="shared" si="32"/>
        <v>1.3542597898840221E-05</v>
      </c>
      <c r="BV21" s="8">
        <f t="shared" si="33"/>
        <v>0.01051004258198</v>
      </c>
      <c r="BW21" s="8">
        <f t="shared" si="34"/>
        <v>0.015139751552795032</v>
      </c>
      <c r="BX21" s="8">
        <f t="shared" si="35"/>
        <v>0.006569736133548734</v>
      </c>
      <c r="BY21" s="8">
        <f t="shared" si="36"/>
        <v>0.0023196008563552114</v>
      </c>
      <c r="BZ21" s="8">
        <f t="shared" si="37"/>
        <v>0.00925598339659091</v>
      </c>
      <c r="CA21" s="8">
        <f t="shared" si="38"/>
        <v>0.01051004258198</v>
      </c>
      <c r="CB21" s="8">
        <f t="shared" si="2"/>
        <v>0.004987735077677842</v>
      </c>
      <c r="CC21" s="8">
        <f t="shared" si="3"/>
        <v>0.0007437567861020629</v>
      </c>
      <c r="CD21" s="8">
        <f t="shared" si="4"/>
        <v>0.00620662220247286</v>
      </c>
      <c r="CE21" s="8">
        <f t="shared" si="39"/>
        <v>0.012847885591165472</v>
      </c>
      <c r="CF21" s="8">
        <f t="shared" si="40"/>
        <v>0.006569736133548734</v>
      </c>
      <c r="CG21" s="8">
        <f t="shared" si="5"/>
        <v>0.006569736133548734</v>
      </c>
      <c r="CH21" s="8">
        <f t="shared" si="41"/>
        <v>0.004987735077677842</v>
      </c>
      <c r="CI21" s="8">
        <f t="shared" si="42"/>
        <v>0.0023196008563552114</v>
      </c>
      <c r="CJ21" s="8">
        <f t="shared" si="43"/>
        <v>0.01051004258198</v>
      </c>
      <c r="CK21" s="8">
        <f t="shared" si="6"/>
        <v>0.01051004258198</v>
      </c>
      <c r="CL21" s="8">
        <f t="shared" si="44"/>
        <v>0</v>
      </c>
      <c r="CM21" s="8">
        <f t="shared" si="45"/>
        <v>0.012847885591165472</v>
      </c>
      <c r="CN21" s="8">
        <f t="shared" si="46"/>
        <v>0</v>
      </c>
      <c r="CO21" s="8">
        <f t="shared" si="47"/>
        <v>0.0073919719347426225</v>
      </c>
      <c r="CP21" s="8">
        <f t="shared" si="48"/>
        <v>0.004627991698295455</v>
      </c>
      <c r="CQ21" s="8">
        <f t="shared" si="49"/>
        <v>0.0073919719347426225</v>
      </c>
      <c r="CR21" s="8">
        <f t="shared" si="50"/>
        <v>0.0014875135722041259</v>
      </c>
      <c r="CS21" s="8">
        <f t="shared" si="51"/>
        <v>0.0014875135722041259</v>
      </c>
      <c r="CT21" s="8">
        <f t="shared" si="52"/>
        <v>0</v>
      </c>
      <c r="CU21" s="8">
        <f t="shared" si="53"/>
        <v>0</v>
      </c>
      <c r="CV21" s="8">
        <f t="shared" si="54"/>
        <v>0.012847885591165472</v>
      </c>
      <c r="CW21" s="8">
        <f t="shared" si="55"/>
        <v>0</v>
      </c>
      <c r="CX21" s="8">
        <f t="shared" si="56"/>
        <v>0.01051004258198</v>
      </c>
      <c r="CY21" s="8">
        <f t="shared" si="57"/>
        <v>1.3542597898840221E-05</v>
      </c>
      <c r="CZ21" s="8">
        <f t="shared" si="58"/>
        <v>0.008951007258361312</v>
      </c>
      <c r="DA21" s="8">
        <f t="shared" si="59"/>
        <v>0.01051004258198</v>
      </c>
      <c r="DB21" s="8">
        <f t="shared" si="60"/>
        <v>0.01051004258198</v>
      </c>
      <c r="DC21" s="8">
        <f t="shared" si="61"/>
        <v>0.01051004258198</v>
      </c>
      <c r="DD21" s="8">
        <f t="shared" si="62"/>
        <v>0.01051004258198</v>
      </c>
      <c r="DE21" s="8">
        <f t="shared" si="63"/>
        <v>0.007425509327267878</v>
      </c>
      <c r="DF21" s="8">
        <f t="shared" si="64"/>
        <v>1.3542597898840221E-05</v>
      </c>
      <c r="DG21" s="8">
        <f t="shared" si="65"/>
        <v>0</v>
      </c>
      <c r="DH21" s="8">
        <f t="shared" si="66"/>
        <v>0.004987735077677842</v>
      </c>
      <c r="DI21" s="8">
        <f t="shared" si="67"/>
        <v>0.004987735077677842</v>
      </c>
      <c r="DJ21" s="8">
        <f t="shared" si="68"/>
        <v>0.004987735077677842</v>
      </c>
      <c r="DK21" s="8">
        <f t="shared" si="69"/>
        <v>0.004987735077677842</v>
      </c>
      <c r="DL21" s="8">
        <f t="shared" si="70"/>
        <v>0.004987735077677842</v>
      </c>
      <c r="DM21" s="8">
        <f t="shared" si="71"/>
        <v>0.004987735077677842</v>
      </c>
      <c r="DN21" s="8">
        <f t="shared" si="72"/>
        <v>0.004987735077677842</v>
      </c>
      <c r="DO21" s="8">
        <f t="shared" si="73"/>
        <v>0.007425509327267878</v>
      </c>
      <c r="DP21" s="8">
        <f t="shared" si="74"/>
        <v>0.004987735077677842</v>
      </c>
      <c r="DQ21" s="8">
        <f t="shared" si="75"/>
        <v>0.01051004258198</v>
      </c>
      <c r="DR21" s="8">
        <f t="shared" si="76"/>
        <v>0.0006643442299627552</v>
      </c>
      <c r="DS21" s="8">
        <f t="shared" si="77"/>
        <v>0.0051637762855479925</v>
      </c>
    </row>
    <row r="22" spans="1:123" ht="11.25">
      <c r="A22" s="50" t="s">
        <v>260</v>
      </c>
      <c r="B22" s="138" t="s">
        <v>12</v>
      </c>
      <c r="C22" s="138" t="s">
        <v>90</v>
      </c>
      <c r="D22" s="19">
        <v>3131</v>
      </c>
      <c r="E22" s="19">
        <v>129</v>
      </c>
      <c r="F22" s="19">
        <v>0</v>
      </c>
      <c r="G22" s="19">
        <v>0</v>
      </c>
      <c r="H22" s="19">
        <v>129</v>
      </c>
      <c r="I22" s="193">
        <v>29.12</v>
      </c>
      <c r="J22" s="193">
        <v>10.67</v>
      </c>
      <c r="K22" s="193">
        <v>22.12</v>
      </c>
      <c r="L22" s="193">
        <v>7</v>
      </c>
      <c r="M22" s="19">
        <v>2846</v>
      </c>
      <c r="N22" s="19">
        <v>173</v>
      </c>
      <c r="O22" s="19">
        <v>362</v>
      </c>
      <c r="P22" s="19">
        <v>10606</v>
      </c>
      <c r="Q22" s="22"/>
      <c r="R22" s="22">
        <v>1997257</v>
      </c>
      <c r="T22" s="8">
        <f t="shared" si="7"/>
        <v>0.002869486480145463</v>
      </c>
      <c r="U22" s="8">
        <f t="shared" si="8"/>
        <v>0.0035159443990188063</v>
      </c>
      <c r="V22" s="8">
        <f t="shared" si="9"/>
        <v>0</v>
      </c>
      <c r="W22" s="8">
        <f t="shared" si="10"/>
        <v>0</v>
      </c>
      <c r="X22" s="8">
        <f t="shared" si="11"/>
        <v>0.014601018675721562</v>
      </c>
      <c r="Y22" s="8">
        <f t="shared" si="12"/>
        <v>0.0032589424507918708</v>
      </c>
      <c r="Z22" s="8">
        <f t="shared" si="13"/>
        <v>0.005792616720955482</v>
      </c>
      <c r="AA22" s="8">
        <f t="shared" si="14"/>
        <v>0.0044364540137072795</v>
      </c>
      <c r="AB22" s="8">
        <f t="shared" si="15"/>
        <v>0.0017723986884249701</v>
      </c>
      <c r="AC22" s="8">
        <f t="shared" si="16"/>
        <v>0.0037886739947200856</v>
      </c>
      <c r="AD22" s="8">
        <f t="shared" si="17"/>
        <v>0.0008735048802667169</v>
      </c>
      <c r="AE22" s="8">
        <f t="shared" si="18"/>
        <v>0.007515394101453667</v>
      </c>
      <c r="AF22" s="8">
        <f t="shared" si="19"/>
        <v>0.0018181366242417645</v>
      </c>
      <c r="AG22" s="8">
        <f t="shared" si="20"/>
        <v>0</v>
      </c>
      <c r="AH22" s="8">
        <f t="shared" si="1"/>
        <v>0.004631422722287135</v>
      </c>
      <c r="AI22" s="8"/>
      <c r="AJ22" s="8"/>
      <c r="AK22" s="8">
        <f t="shared" si="21"/>
        <v>0.0023310894374934015</v>
      </c>
      <c r="AL22" s="8">
        <f t="shared" si="22"/>
        <v>0.003976199206363043</v>
      </c>
      <c r="AM22" s="8">
        <f t="shared" si="23"/>
        <v>0.0033874434249053387</v>
      </c>
      <c r="AN22" s="8">
        <f t="shared" si="24"/>
        <v>0.00951873634471442</v>
      </c>
      <c r="AO22" s="14">
        <f t="shared" si="25"/>
        <v>0.00555483711671275</v>
      </c>
      <c r="AP22" s="14">
        <f t="shared" si="26"/>
        <v>0.010196817698338523</v>
      </c>
      <c r="AR22" s="8">
        <v>0</v>
      </c>
      <c r="AS22" s="8">
        <v>0</v>
      </c>
      <c r="AT22" s="8">
        <v>0</v>
      </c>
      <c r="AU22" s="8">
        <v>0</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8">
        <v>0</v>
      </c>
      <c r="BP22" s="61">
        <f t="shared" si="27"/>
        <v>0.0037886739947200856</v>
      </c>
      <c r="BQ22" s="8">
        <f t="shared" si="28"/>
        <v>0.0032589424507918708</v>
      </c>
      <c r="BR22" s="8">
        <f t="shared" si="29"/>
        <v>0.007515394101453667</v>
      </c>
      <c r="BS22" s="8">
        <f t="shared" si="30"/>
        <v>0.0037886739947200856</v>
      </c>
      <c r="BT22" s="8">
        <f t="shared" si="31"/>
        <v>0.0037886739947200856</v>
      </c>
      <c r="BU22" s="8">
        <f t="shared" si="32"/>
        <v>0.0018181366242417645</v>
      </c>
      <c r="BV22" s="8">
        <f t="shared" si="33"/>
        <v>0.0037886739947200856</v>
      </c>
      <c r="BW22" s="8">
        <f t="shared" si="34"/>
        <v>0</v>
      </c>
      <c r="BX22" s="8">
        <f t="shared" si="35"/>
        <v>0</v>
      </c>
      <c r="BY22" s="8">
        <f t="shared" si="36"/>
        <v>0.002869486480145463</v>
      </c>
      <c r="BZ22" s="8">
        <f t="shared" si="37"/>
        <v>0.0044364540137072795</v>
      </c>
      <c r="CA22" s="8">
        <f t="shared" si="38"/>
        <v>0.0037886739947200856</v>
      </c>
      <c r="CB22" s="8">
        <f t="shared" si="2"/>
        <v>0.0035159443990188063</v>
      </c>
      <c r="CC22" s="8">
        <f t="shared" si="3"/>
        <v>0.010196817698338523</v>
      </c>
      <c r="CD22" s="8">
        <f t="shared" si="4"/>
        <v>0.0033874434249053387</v>
      </c>
      <c r="CE22" s="8">
        <f t="shared" si="39"/>
        <v>0.004631422722287135</v>
      </c>
      <c r="CF22" s="8">
        <f t="shared" si="40"/>
        <v>0</v>
      </c>
      <c r="CG22" s="8">
        <f t="shared" si="5"/>
        <v>0</v>
      </c>
      <c r="CH22" s="8">
        <f t="shared" si="41"/>
        <v>0.0035159443990188063</v>
      </c>
      <c r="CI22" s="8">
        <f t="shared" si="42"/>
        <v>0.002869486480145463</v>
      </c>
      <c r="CJ22" s="8">
        <f t="shared" si="43"/>
        <v>0.0037886739947200856</v>
      </c>
      <c r="CK22" s="8">
        <f t="shared" si="6"/>
        <v>0.0037886739947200856</v>
      </c>
      <c r="CL22" s="8">
        <f t="shared" si="44"/>
        <v>0</v>
      </c>
      <c r="CM22" s="8">
        <f t="shared" si="45"/>
        <v>0.004631422722287135</v>
      </c>
      <c r="CN22" s="8">
        <f t="shared" si="46"/>
        <v>0</v>
      </c>
      <c r="CO22" s="8">
        <f t="shared" si="47"/>
        <v>0.0008735048802667169</v>
      </c>
      <c r="CP22" s="8">
        <f t="shared" si="48"/>
        <v>0.00951873634471442</v>
      </c>
      <c r="CQ22" s="8">
        <f t="shared" si="49"/>
        <v>0.0008735048802667169</v>
      </c>
      <c r="CR22" s="8">
        <f t="shared" si="50"/>
        <v>0.005792616720955482</v>
      </c>
      <c r="CS22" s="8">
        <f t="shared" si="51"/>
        <v>0.005792616720955482</v>
      </c>
      <c r="CT22" s="8">
        <f t="shared" si="52"/>
        <v>0.014601018675721562</v>
      </c>
      <c r="CU22" s="8">
        <f t="shared" si="53"/>
        <v>0.014601018675721562</v>
      </c>
      <c r="CV22" s="8">
        <f t="shared" si="54"/>
        <v>0.004631422722287135</v>
      </c>
      <c r="CW22" s="8">
        <f t="shared" si="55"/>
        <v>0.014601018675721562</v>
      </c>
      <c r="CX22" s="8">
        <f t="shared" si="56"/>
        <v>0.0037886739947200856</v>
      </c>
      <c r="CY22" s="8">
        <f t="shared" si="57"/>
        <v>0.0018181366242417645</v>
      </c>
      <c r="CZ22" s="8">
        <f t="shared" si="58"/>
        <v>0.0023310894374934015</v>
      </c>
      <c r="DA22" s="8">
        <f t="shared" si="59"/>
        <v>0.0037886739947200856</v>
      </c>
      <c r="DB22" s="8">
        <f t="shared" si="60"/>
        <v>0.0037886739947200856</v>
      </c>
      <c r="DC22" s="8">
        <f t="shared" si="61"/>
        <v>0.0037886739947200856</v>
      </c>
      <c r="DD22" s="8">
        <f t="shared" si="62"/>
        <v>0.0037886739947200856</v>
      </c>
      <c r="DE22" s="8">
        <f t="shared" si="63"/>
        <v>0.0032589424507918708</v>
      </c>
      <c r="DF22" s="8">
        <f t="shared" si="64"/>
        <v>0.0018181366242417645</v>
      </c>
      <c r="DG22" s="8">
        <f t="shared" si="65"/>
        <v>0</v>
      </c>
      <c r="DH22" s="8">
        <f t="shared" si="66"/>
        <v>0.0035159443990188063</v>
      </c>
      <c r="DI22" s="8">
        <f t="shared" si="67"/>
        <v>0.0035159443990188063</v>
      </c>
      <c r="DJ22" s="8">
        <f t="shared" si="68"/>
        <v>0.0035159443990188063</v>
      </c>
      <c r="DK22" s="8">
        <f t="shared" si="69"/>
        <v>0.0035159443990188063</v>
      </c>
      <c r="DL22" s="8">
        <f t="shared" si="70"/>
        <v>0.0035159443990188063</v>
      </c>
      <c r="DM22" s="8">
        <f t="shared" si="71"/>
        <v>0.0035159443990188063</v>
      </c>
      <c r="DN22" s="8">
        <f t="shared" si="72"/>
        <v>0.0035159443990188063</v>
      </c>
      <c r="DO22" s="8">
        <f t="shared" si="73"/>
        <v>0.0032589424507918708</v>
      </c>
      <c r="DP22" s="8">
        <f t="shared" si="74"/>
        <v>0.0035159443990188063</v>
      </c>
      <c r="DQ22" s="8">
        <f t="shared" si="75"/>
        <v>0.0037886739947200856</v>
      </c>
      <c r="DR22" s="8">
        <f t="shared" si="76"/>
        <v>0.007515394101453667</v>
      </c>
      <c r="DS22" s="8">
        <f t="shared" si="77"/>
        <v>0.00555483711671275</v>
      </c>
    </row>
    <row r="23" spans="1:123" ht="11.25">
      <c r="A23" s="50" t="s">
        <v>260</v>
      </c>
      <c r="B23" s="138" t="s">
        <v>13</v>
      </c>
      <c r="C23" s="138" t="s">
        <v>91</v>
      </c>
      <c r="D23" s="19">
        <v>0</v>
      </c>
      <c r="E23" s="19">
        <v>0</v>
      </c>
      <c r="F23" s="19">
        <v>0</v>
      </c>
      <c r="G23" s="19">
        <v>0</v>
      </c>
      <c r="H23" s="19">
        <v>0</v>
      </c>
      <c r="I23" s="193">
        <v>131.51</v>
      </c>
      <c r="J23" s="193">
        <v>0.42</v>
      </c>
      <c r="K23" s="193">
        <v>85.21</v>
      </c>
      <c r="L23" s="193">
        <v>46.3</v>
      </c>
      <c r="M23" s="19">
        <v>15324</v>
      </c>
      <c r="N23" s="19">
        <v>8168</v>
      </c>
      <c r="O23" s="19">
        <v>2176</v>
      </c>
      <c r="P23" s="19">
        <v>165880</v>
      </c>
      <c r="Q23" s="22"/>
      <c r="R23" s="22">
        <v>2363925</v>
      </c>
      <c r="T23" s="8">
        <f t="shared" si="7"/>
        <v>0</v>
      </c>
      <c r="U23" s="8">
        <f t="shared" si="8"/>
        <v>0</v>
      </c>
      <c r="V23" s="8">
        <f t="shared" si="9"/>
        <v>0</v>
      </c>
      <c r="W23" s="8">
        <f t="shared" si="10"/>
        <v>0</v>
      </c>
      <c r="X23" s="8">
        <f t="shared" si="11"/>
        <v>0</v>
      </c>
      <c r="Y23" s="8">
        <f t="shared" si="12"/>
        <v>0.014717840717844741</v>
      </c>
      <c r="Z23" s="8">
        <f t="shared" si="13"/>
        <v>0.00022801302931596087</v>
      </c>
      <c r="AA23" s="8">
        <f t="shared" si="14"/>
        <v>0.01708997497775756</v>
      </c>
      <c r="AB23" s="8">
        <f t="shared" si="15"/>
        <v>0.011723151324868017</v>
      </c>
      <c r="AC23" s="8">
        <f t="shared" si="16"/>
        <v>0.02039973306222438</v>
      </c>
      <c r="AD23" s="8">
        <f t="shared" si="17"/>
        <v>0.041241548335367306</v>
      </c>
      <c r="AE23" s="8">
        <f t="shared" si="18"/>
        <v>0.04517540763746735</v>
      </c>
      <c r="AF23" s="8">
        <f t="shared" si="19"/>
        <v>0.028436027081767293</v>
      </c>
      <c r="AG23" s="8">
        <f t="shared" si="20"/>
        <v>0</v>
      </c>
      <c r="AH23" s="8">
        <f t="shared" si="1"/>
        <v>0.02493742860025582</v>
      </c>
      <c r="AI23" s="8">
        <f>M23/(M$10+M$17+M$23+M$19)</f>
        <v>0.05201364492642941</v>
      </c>
      <c r="AJ23" s="8">
        <f>N23/(N$10+N$17+N$23+N$19)</f>
        <v>0.11303156525469465</v>
      </c>
      <c r="AK23" s="8">
        <f t="shared" si="21"/>
        <v>0.030820640698795844</v>
      </c>
      <c r="AL23" s="8">
        <f t="shared" si="22"/>
        <v>0.00854498748887878</v>
      </c>
      <c r="AM23" s="8">
        <f t="shared" si="23"/>
        <v>0.007358920358922371</v>
      </c>
      <c r="AN23" s="8">
        <f t="shared" si="24"/>
        <v>0.00854498748887878</v>
      </c>
      <c r="AO23" s="14">
        <f t="shared" si="25"/>
        <v>0.006574626265485707</v>
      </c>
      <c r="AP23" s="14">
        <f t="shared" si="26"/>
        <v>0.00011400651465798044</v>
      </c>
      <c r="AR23" s="8">
        <v>0</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61">
        <f t="shared" si="27"/>
        <v>0.02039973306222438</v>
      </c>
      <c r="BQ23" s="8">
        <f t="shared" si="28"/>
        <v>0.014717840717844741</v>
      </c>
      <c r="BR23" s="8">
        <f t="shared" si="29"/>
        <v>0.04517540763746735</v>
      </c>
      <c r="BS23" s="8">
        <f t="shared" si="30"/>
        <v>0.02039973306222438</v>
      </c>
      <c r="BT23" s="8">
        <f t="shared" si="31"/>
        <v>0.02039973306222438</v>
      </c>
      <c r="BU23" s="8">
        <f t="shared" si="32"/>
        <v>0.028436027081767293</v>
      </c>
      <c r="BV23" s="8">
        <f t="shared" si="33"/>
        <v>0.02039973306222438</v>
      </c>
      <c r="BW23" s="8">
        <f t="shared" si="34"/>
        <v>0</v>
      </c>
      <c r="BX23" s="8">
        <f t="shared" si="35"/>
        <v>0</v>
      </c>
      <c r="BY23" s="8">
        <f t="shared" si="36"/>
        <v>0</v>
      </c>
      <c r="BZ23" s="8">
        <f t="shared" si="37"/>
        <v>0.01708997497775756</v>
      </c>
      <c r="CA23" s="8">
        <f t="shared" si="38"/>
        <v>0.02039973306222438</v>
      </c>
      <c r="CB23" s="8">
        <f t="shared" si="2"/>
        <v>0</v>
      </c>
      <c r="CC23" s="8">
        <f t="shared" si="3"/>
        <v>0.00011400651465798044</v>
      </c>
      <c r="CD23" s="8">
        <f t="shared" si="4"/>
        <v>0.007358920358922371</v>
      </c>
      <c r="CE23" s="8">
        <f t="shared" si="39"/>
        <v>0.02493742860025582</v>
      </c>
      <c r="CF23" s="8">
        <f t="shared" si="40"/>
        <v>0</v>
      </c>
      <c r="CG23" s="8">
        <f t="shared" si="5"/>
        <v>0</v>
      </c>
      <c r="CH23" s="8">
        <f t="shared" si="41"/>
        <v>0</v>
      </c>
      <c r="CI23" s="8">
        <f t="shared" si="42"/>
        <v>0</v>
      </c>
      <c r="CJ23" s="8">
        <f t="shared" si="43"/>
        <v>0.02039973306222438</v>
      </c>
      <c r="CK23" s="8">
        <f t="shared" si="6"/>
        <v>0.02039973306222438</v>
      </c>
      <c r="CL23" s="8">
        <f t="shared" si="44"/>
        <v>0.11303156525469465</v>
      </c>
      <c r="CM23" s="8">
        <f t="shared" si="45"/>
        <v>0.02493742860025582</v>
      </c>
      <c r="CN23" s="8">
        <f t="shared" si="46"/>
        <v>0.05201364492642941</v>
      </c>
      <c r="CO23" s="8">
        <f t="shared" si="47"/>
        <v>0.041241548335367306</v>
      </c>
      <c r="CP23" s="8">
        <f t="shared" si="48"/>
        <v>0.00854498748887878</v>
      </c>
      <c r="CQ23" s="8">
        <f t="shared" si="49"/>
        <v>0.041241548335367306</v>
      </c>
      <c r="CR23" s="8">
        <f t="shared" si="50"/>
        <v>0.00022801302931596087</v>
      </c>
      <c r="CS23" s="8">
        <f t="shared" si="51"/>
        <v>0.00022801302931596087</v>
      </c>
      <c r="CT23" s="8">
        <f t="shared" si="52"/>
        <v>0</v>
      </c>
      <c r="CU23" s="8">
        <f t="shared" si="53"/>
        <v>0</v>
      </c>
      <c r="CV23" s="8">
        <f t="shared" si="54"/>
        <v>0.02493742860025582</v>
      </c>
      <c r="CW23" s="8">
        <f t="shared" si="55"/>
        <v>0</v>
      </c>
      <c r="CX23" s="8">
        <f t="shared" si="56"/>
        <v>0.02039973306222438</v>
      </c>
      <c r="CY23" s="8">
        <f t="shared" si="57"/>
        <v>0.028436027081767293</v>
      </c>
      <c r="CZ23" s="8">
        <f t="shared" si="58"/>
        <v>0.030820640698795844</v>
      </c>
      <c r="DA23" s="8">
        <f t="shared" si="59"/>
        <v>0.02039973306222438</v>
      </c>
      <c r="DB23" s="8">
        <f t="shared" si="60"/>
        <v>0.02039973306222438</v>
      </c>
      <c r="DC23" s="8">
        <f t="shared" si="61"/>
        <v>0.02039973306222438</v>
      </c>
      <c r="DD23" s="8">
        <f t="shared" si="62"/>
        <v>0.02039973306222438</v>
      </c>
      <c r="DE23" s="8">
        <f t="shared" si="63"/>
        <v>0.014717840717844741</v>
      </c>
      <c r="DF23" s="8">
        <f t="shared" si="64"/>
        <v>0.028436027081767293</v>
      </c>
      <c r="DG23" s="8">
        <f t="shared" si="65"/>
        <v>0</v>
      </c>
      <c r="DH23" s="8">
        <f t="shared" si="66"/>
        <v>0</v>
      </c>
      <c r="DI23" s="8">
        <f t="shared" si="67"/>
        <v>0</v>
      </c>
      <c r="DJ23" s="8">
        <f t="shared" si="68"/>
        <v>0</v>
      </c>
      <c r="DK23" s="8">
        <f t="shared" si="69"/>
        <v>0</v>
      </c>
      <c r="DL23" s="8">
        <f t="shared" si="70"/>
        <v>0</v>
      </c>
      <c r="DM23" s="8">
        <f t="shared" si="71"/>
        <v>0</v>
      </c>
      <c r="DN23" s="8">
        <f t="shared" si="72"/>
        <v>0</v>
      </c>
      <c r="DO23" s="8">
        <f t="shared" si="73"/>
        <v>0.014717840717844741</v>
      </c>
      <c r="DP23" s="8">
        <f t="shared" si="74"/>
        <v>0</v>
      </c>
      <c r="DQ23" s="8">
        <f t="shared" si="75"/>
        <v>0.02039973306222438</v>
      </c>
      <c r="DR23" s="8">
        <f t="shared" si="76"/>
        <v>0.04517540763746735</v>
      </c>
      <c r="DS23" s="8">
        <f t="shared" si="77"/>
        <v>0.006574626265485707</v>
      </c>
    </row>
    <row r="24" spans="1:123" ht="11.25">
      <c r="A24" s="50" t="s">
        <v>260</v>
      </c>
      <c r="B24" s="138">
        <v>66</v>
      </c>
      <c r="C24" s="138" t="s">
        <v>92</v>
      </c>
      <c r="D24" s="19">
        <v>85</v>
      </c>
      <c r="E24" s="19">
        <v>0</v>
      </c>
      <c r="F24" s="19">
        <v>0</v>
      </c>
      <c r="G24" s="19">
        <v>0</v>
      </c>
      <c r="H24" s="19">
        <v>0</v>
      </c>
      <c r="I24" s="193">
        <v>6.89</v>
      </c>
      <c r="J24" s="193">
        <v>0</v>
      </c>
      <c r="K24" s="193">
        <v>3.89</v>
      </c>
      <c r="L24" s="193">
        <v>3</v>
      </c>
      <c r="M24" s="19">
        <v>930</v>
      </c>
      <c r="N24" s="19">
        <v>247</v>
      </c>
      <c r="O24" s="19">
        <v>3</v>
      </c>
      <c r="P24" s="19">
        <v>17788</v>
      </c>
      <c r="Q24" s="22"/>
      <c r="R24" s="22">
        <v>490091</v>
      </c>
      <c r="T24" s="8">
        <f t="shared" si="7"/>
        <v>7.790046337028565E-05</v>
      </c>
      <c r="U24" s="8">
        <f t="shared" si="8"/>
        <v>0</v>
      </c>
      <c r="V24" s="8">
        <f t="shared" si="9"/>
        <v>0</v>
      </c>
      <c r="W24" s="8">
        <f t="shared" si="10"/>
        <v>0</v>
      </c>
      <c r="X24" s="8">
        <f t="shared" si="11"/>
        <v>0</v>
      </c>
      <c r="Y24" s="8">
        <f t="shared" si="12"/>
        <v>0.0007710890620177194</v>
      </c>
      <c r="Z24" s="8">
        <f t="shared" si="13"/>
        <v>0</v>
      </c>
      <c r="AA24" s="8">
        <f t="shared" si="14"/>
        <v>0.0007801901497884862</v>
      </c>
      <c r="AB24" s="8">
        <f t="shared" si="15"/>
        <v>0.0007595994378964159</v>
      </c>
      <c r="AC24" s="8">
        <f t="shared" si="16"/>
        <v>0.0012380417480989739</v>
      </c>
      <c r="AD24" s="8">
        <f t="shared" si="17"/>
        <v>0.0012471428059299368</v>
      </c>
      <c r="AE24" s="8">
        <f t="shared" si="18"/>
        <v>6.22822715590083E-05</v>
      </c>
      <c r="AF24" s="8">
        <f t="shared" si="19"/>
        <v>0.0030493130560072137</v>
      </c>
      <c r="AG24" s="8">
        <f t="shared" si="20"/>
        <v>0</v>
      </c>
      <c r="AH24" s="8">
        <f t="shared" si="1"/>
        <v>0.001513430474956794</v>
      </c>
      <c r="AI24" s="8"/>
      <c r="AJ24" s="8"/>
      <c r="AK24" s="8">
        <f t="shared" si="21"/>
        <v>0.0012425922770144555</v>
      </c>
      <c r="AL24" s="8">
        <f t="shared" si="22"/>
        <v>0.0003900950748942431</v>
      </c>
      <c r="AM24" s="8">
        <f t="shared" si="23"/>
        <v>0.0003855445310088597</v>
      </c>
      <c r="AN24" s="8">
        <f t="shared" si="24"/>
        <v>0.0003900950748942431</v>
      </c>
      <c r="AO24" s="14">
        <f t="shared" si="25"/>
        <v>0.001363057271731614</v>
      </c>
      <c r="AP24" s="14">
        <f t="shared" si="26"/>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61">
        <f t="shared" si="27"/>
        <v>0.0012380417480989739</v>
      </c>
      <c r="BQ24" s="8">
        <f t="shared" si="28"/>
        <v>0.0007710890620177194</v>
      </c>
      <c r="BR24" s="8">
        <f t="shared" si="29"/>
        <v>6.22822715590083E-05</v>
      </c>
      <c r="BS24" s="8">
        <f t="shared" si="30"/>
        <v>0.0012380417480989739</v>
      </c>
      <c r="BT24" s="8">
        <f t="shared" si="31"/>
        <v>0.0012380417480989739</v>
      </c>
      <c r="BU24" s="8">
        <f t="shared" si="32"/>
        <v>0.0030493130560072137</v>
      </c>
      <c r="BV24" s="8">
        <f t="shared" si="33"/>
        <v>0.0012380417480989739</v>
      </c>
      <c r="BW24" s="8">
        <f t="shared" si="34"/>
        <v>0</v>
      </c>
      <c r="BX24" s="8">
        <f t="shared" si="35"/>
        <v>0</v>
      </c>
      <c r="BY24" s="8">
        <f t="shared" si="36"/>
        <v>7.790046337028565E-05</v>
      </c>
      <c r="BZ24" s="8">
        <f t="shared" si="37"/>
        <v>0.0007801901497884862</v>
      </c>
      <c r="CA24" s="8">
        <f t="shared" si="38"/>
        <v>0.0012380417480989739</v>
      </c>
      <c r="CB24" s="8">
        <f t="shared" si="2"/>
        <v>0</v>
      </c>
      <c r="CC24" s="8">
        <f t="shared" si="3"/>
        <v>0</v>
      </c>
      <c r="CD24" s="8">
        <f t="shared" si="4"/>
        <v>0.0003855445310088597</v>
      </c>
      <c r="CE24" s="8">
        <f t="shared" si="39"/>
        <v>0.001513430474956794</v>
      </c>
      <c r="CF24" s="8">
        <f t="shared" si="40"/>
        <v>0</v>
      </c>
      <c r="CG24" s="8">
        <f t="shared" si="5"/>
        <v>0</v>
      </c>
      <c r="CH24" s="8">
        <f t="shared" si="41"/>
        <v>0</v>
      </c>
      <c r="CI24" s="8">
        <f t="shared" si="42"/>
        <v>7.790046337028565E-05</v>
      </c>
      <c r="CJ24" s="8">
        <f t="shared" si="43"/>
        <v>0.0012380417480989739</v>
      </c>
      <c r="CK24" s="8">
        <f t="shared" si="6"/>
        <v>0.0012380417480989739</v>
      </c>
      <c r="CL24" s="8">
        <f t="shared" si="44"/>
        <v>0</v>
      </c>
      <c r="CM24" s="8">
        <f t="shared" si="45"/>
        <v>0.001513430474956794</v>
      </c>
      <c r="CN24" s="8">
        <f t="shared" si="46"/>
        <v>0</v>
      </c>
      <c r="CO24" s="8">
        <f t="shared" si="47"/>
        <v>0.0012471428059299368</v>
      </c>
      <c r="CP24" s="8">
        <f t="shared" si="48"/>
        <v>0.0003900950748942431</v>
      </c>
      <c r="CQ24" s="8">
        <f t="shared" si="49"/>
        <v>0.0012471428059299368</v>
      </c>
      <c r="CR24" s="8">
        <f t="shared" si="50"/>
        <v>0</v>
      </c>
      <c r="CS24" s="8">
        <f t="shared" si="51"/>
        <v>0</v>
      </c>
      <c r="CT24" s="8">
        <f t="shared" si="52"/>
        <v>0</v>
      </c>
      <c r="CU24" s="8">
        <f t="shared" si="53"/>
        <v>0</v>
      </c>
      <c r="CV24" s="8">
        <f t="shared" si="54"/>
        <v>0.001513430474956794</v>
      </c>
      <c r="CW24" s="8">
        <f t="shared" si="55"/>
        <v>0</v>
      </c>
      <c r="CX24" s="8">
        <f t="shared" si="56"/>
        <v>0.0012380417480989739</v>
      </c>
      <c r="CY24" s="8">
        <f t="shared" si="57"/>
        <v>0.0030493130560072137</v>
      </c>
      <c r="CZ24" s="8">
        <f t="shared" si="58"/>
        <v>0.0012425922770144555</v>
      </c>
      <c r="DA24" s="8">
        <f t="shared" si="59"/>
        <v>0.0012380417480989739</v>
      </c>
      <c r="DB24" s="8">
        <f t="shared" si="60"/>
        <v>0.0012380417480989739</v>
      </c>
      <c r="DC24" s="8">
        <f t="shared" si="61"/>
        <v>0.0012380417480989739</v>
      </c>
      <c r="DD24" s="8">
        <f t="shared" si="62"/>
        <v>0.0012380417480989739</v>
      </c>
      <c r="DE24" s="8">
        <f t="shared" si="63"/>
        <v>0.0007710890620177194</v>
      </c>
      <c r="DF24" s="8">
        <f t="shared" si="64"/>
        <v>0.0030493130560072137</v>
      </c>
      <c r="DG24" s="8">
        <f t="shared" si="65"/>
        <v>0</v>
      </c>
      <c r="DH24" s="8">
        <f t="shared" si="66"/>
        <v>0</v>
      </c>
      <c r="DI24" s="8">
        <f t="shared" si="67"/>
        <v>0</v>
      </c>
      <c r="DJ24" s="8">
        <f t="shared" si="68"/>
        <v>0</v>
      </c>
      <c r="DK24" s="8">
        <f t="shared" si="69"/>
        <v>0</v>
      </c>
      <c r="DL24" s="8">
        <f t="shared" si="70"/>
        <v>0</v>
      </c>
      <c r="DM24" s="8">
        <f t="shared" si="71"/>
        <v>0</v>
      </c>
      <c r="DN24" s="8">
        <f t="shared" si="72"/>
        <v>0</v>
      </c>
      <c r="DO24" s="8">
        <f t="shared" si="73"/>
        <v>0.0007710890620177194</v>
      </c>
      <c r="DP24" s="8">
        <f t="shared" si="74"/>
        <v>0</v>
      </c>
      <c r="DQ24" s="8">
        <f t="shared" si="75"/>
        <v>0.0012380417480989739</v>
      </c>
      <c r="DR24" s="8">
        <f t="shared" si="76"/>
        <v>6.22822715590083E-05</v>
      </c>
      <c r="DS24" s="8">
        <f t="shared" si="77"/>
        <v>0.001363057271731614</v>
      </c>
    </row>
    <row r="25" spans="1:123" ht="11.25">
      <c r="A25" s="50" t="s">
        <v>260</v>
      </c>
      <c r="B25" s="138" t="s">
        <v>14</v>
      </c>
      <c r="C25" s="138" t="s">
        <v>93</v>
      </c>
      <c r="D25" s="19">
        <v>9537</v>
      </c>
      <c r="E25" s="19">
        <v>296</v>
      </c>
      <c r="F25" s="19">
        <v>0</v>
      </c>
      <c r="G25" s="19">
        <v>0</v>
      </c>
      <c r="H25" s="19">
        <v>296</v>
      </c>
      <c r="I25" s="193">
        <v>55.49</v>
      </c>
      <c r="J25" s="193">
        <v>16</v>
      </c>
      <c r="K25" s="193">
        <v>46.89</v>
      </c>
      <c r="L25" s="193">
        <v>8.6</v>
      </c>
      <c r="M25" s="19">
        <v>4528</v>
      </c>
      <c r="N25" s="19">
        <v>2578</v>
      </c>
      <c r="O25" s="19">
        <v>19</v>
      </c>
      <c r="P25" s="19">
        <v>17979</v>
      </c>
      <c r="Q25" s="22"/>
      <c r="R25" s="22">
        <v>1793761</v>
      </c>
      <c r="T25" s="8">
        <f t="shared" si="7"/>
        <v>0.00874043199014605</v>
      </c>
      <c r="U25" s="8">
        <f t="shared" si="8"/>
        <v>0.008067593349686562</v>
      </c>
      <c r="V25" s="8">
        <f t="shared" si="9"/>
        <v>0</v>
      </c>
      <c r="W25" s="8">
        <f t="shared" si="10"/>
        <v>0</v>
      </c>
      <c r="X25" s="8">
        <f t="shared" si="11"/>
        <v>0.03350311262026033</v>
      </c>
      <c r="Y25" s="8">
        <f t="shared" si="12"/>
        <v>0.006210120762171734</v>
      </c>
      <c r="Z25" s="8">
        <f t="shared" si="13"/>
        <v>0.008686210640608033</v>
      </c>
      <c r="AA25" s="8">
        <f t="shared" si="14"/>
        <v>0.009404400031769183</v>
      </c>
      <c r="AB25" s="8">
        <f t="shared" si="15"/>
        <v>0.002177518388636392</v>
      </c>
      <c r="AC25" s="8">
        <f t="shared" si="16"/>
        <v>0.006027798962787262</v>
      </c>
      <c r="AD25" s="8">
        <f t="shared" si="17"/>
        <v>0.013016737464321367</v>
      </c>
      <c r="AE25" s="8">
        <f t="shared" si="18"/>
        <v>0.0003944543865403859</v>
      </c>
      <c r="AF25" s="8">
        <f t="shared" si="19"/>
        <v>0.0030820552863702324</v>
      </c>
      <c r="AG25" s="8">
        <f t="shared" si="20"/>
        <v>0</v>
      </c>
      <c r="AH25" s="8">
        <f t="shared" si="1"/>
        <v>0.007368616333983186</v>
      </c>
      <c r="AI25" s="8"/>
      <c r="AJ25" s="8"/>
      <c r="AK25" s="8">
        <f t="shared" si="21"/>
        <v>0.009522268213554314</v>
      </c>
      <c r="AL25" s="8">
        <f t="shared" si="22"/>
        <v>0.008735996690727874</v>
      </c>
      <c r="AM25" s="8">
        <f t="shared" si="23"/>
        <v>0.007138857055929149</v>
      </c>
      <c r="AN25" s="8">
        <f t="shared" si="24"/>
        <v>0.021453756326014758</v>
      </c>
      <c r="AO25" s="14">
        <f t="shared" si="25"/>
        <v>0.004988867322188271</v>
      </c>
      <c r="AP25" s="14">
        <f t="shared" si="26"/>
        <v>0.02109466163043418</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8">
        <v>0</v>
      </c>
      <c r="BP25" s="61">
        <f t="shared" si="27"/>
        <v>0.006027798962787262</v>
      </c>
      <c r="BQ25" s="8">
        <f t="shared" si="28"/>
        <v>0.006210120762171734</v>
      </c>
      <c r="BR25" s="8">
        <f t="shared" si="29"/>
        <v>0.0003944543865403859</v>
      </c>
      <c r="BS25" s="8">
        <f t="shared" si="30"/>
        <v>0.006027798962787262</v>
      </c>
      <c r="BT25" s="8">
        <f t="shared" si="31"/>
        <v>0.006027798962787262</v>
      </c>
      <c r="BU25" s="8">
        <f t="shared" si="32"/>
        <v>0.0030820552863702324</v>
      </c>
      <c r="BV25" s="8">
        <f t="shared" si="33"/>
        <v>0.006027798962787262</v>
      </c>
      <c r="BW25" s="8">
        <f t="shared" si="34"/>
        <v>0</v>
      </c>
      <c r="BX25" s="8">
        <f t="shared" si="35"/>
        <v>0</v>
      </c>
      <c r="BY25" s="8">
        <f t="shared" si="36"/>
        <v>0.00874043199014605</v>
      </c>
      <c r="BZ25" s="8">
        <f t="shared" si="37"/>
        <v>0.009404400031769183</v>
      </c>
      <c r="CA25" s="8">
        <f t="shared" si="38"/>
        <v>0.006027798962787262</v>
      </c>
      <c r="CB25" s="8">
        <f t="shared" si="2"/>
        <v>0.008067593349686562</v>
      </c>
      <c r="CC25" s="8">
        <f t="shared" si="3"/>
        <v>0.02109466163043418</v>
      </c>
      <c r="CD25" s="8">
        <f t="shared" si="4"/>
        <v>0.007138857055929149</v>
      </c>
      <c r="CE25" s="8">
        <f t="shared" si="39"/>
        <v>0.007368616333983186</v>
      </c>
      <c r="CF25" s="8">
        <f t="shared" si="40"/>
        <v>0</v>
      </c>
      <c r="CG25" s="8">
        <f t="shared" si="5"/>
        <v>0</v>
      </c>
      <c r="CH25" s="8">
        <f t="shared" si="41"/>
        <v>0.008067593349686562</v>
      </c>
      <c r="CI25" s="8">
        <f t="shared" si="42"/>
        <v>0.00874043199014605</v>
      </c>
      <c r="CJ25" s="8">
        <f t="shared" si="43"/>
        <v>0.006027798962787262</v>
      </c>
      <c r="CK25" s="8">
        <f t="shared" si="6"/>
        <v>0.006027798962787262</v>
      </c>
      <c r="CL25" s="8">
        <f t="shared" si="44"/>
        <v>0</v>
      </c>
      <c r="CM25" s="8">
        <f t="shared" si="45"/>
        <v>0.007368616333983186</v>
      </c>
      <c r="CN25" s="8">
        <f t="shared" si="46"/>
        <v>0</v>
      </c>
      <c r="CO25" s="8">
        <f t="shared" si="47"/>
        <v>0.013016737464321367</v>
      </c>
      <c r="CP25" s="8">
        <f t="shared" si="48"/>
        <v>0.021453756326014758</v>
      </c>
      <c r="CQ25" s="8">
        <f t="shared" si="49"/>
        <v>0.013016737464321367</v>
      </c>
      <c r="CR25" s="8">
        <f t="shared" si="50"/>
        <v>0.008686210640608033</v>
      </c>
      <c r="CS25" s="8">
        <f t="shared" si="51"/>
        <v>0.008686210640608033</v>
      </c>
      <c r="CT25" s="8">
        <f t="shared" si="52"/>
        <v>0.03350311262026033</v>
      </c>
      <c r="CU25" s="8">
        <f t="shared" si="53"/>
        <v>0.03350311262026033</v>
      </c>
      <c r="CV25" s="8">
        <f t="shared" si="54"/>
        <v>0.007368616333983186</v>
      </c>
      <c r="CW25" s="8">
        <f t="shared" si="55"/>
        <v>0.03350311262026033</v>
      </c>
      <c r="CX25" s="8">
        <f t="shared" si="56"/>
        <v>0.006027798962787262</v>
      </c>
      <c r="CY25" s="8">
        <f t="shared" si="57"/>
        <v>0.0030820552863702324</v>
      </c>
      <c r="CZ25" s="8">
        <f t="shared" si="58"/>
        <v>0.009522268213554314</v>
      </c>
      <c r="DA25" s="8">
        <f t="shared" si="59"/>
        <v>0.006027798962787262</v>
      </c>
      <c r="DB25" s="8">
        <f t="shared" si="60"/>
        <v>0.006027798962787262</v>
      </c>
      <c r="DC25" s="8">
        <f t="shared" si="61"/>
        <v>0.006027798962787262</v>
      </c>
      <c r="DD25" s="8">
        <f t="shared" si="62"/>
        <v>0.006027798962787262</v>
      </c>
      <c r="DE25" s="8">
        <f t="shared" si="63"/>
        <v>0.006210120762171734</v>
      </c>
      <c r="DF25" s="8">
        <f t="shared" si="64"/>
        <v>0.0030820552863702324</v>
      </c>
      <c r="DG25" s="8">
        <f t="shared" si="65"/>
        <v>0</v>
      </c>
      <c r="DH25" s="8">
        <f t="shared" si="66"/>
        <v>0.008067593349686562</v>
      </c>
      <c r="DI25" s="8">
        <f t="shared" si="67"/>
        <v>0.008067593349686562</v>
      </c>
      <c r="DJ25" s="8">
        <f t="shared" si="68"/>
        <v>0.008067593349686562</v>
      </c>
      <c r="DK25" s="8">
        <f t="shared" si="69"/>
        <v>0.008067593349686562</v>
      </c>
      <c r="DL25" s="8">
        <f t="shared" si="70"/>
        <v>0.008067593349686562</v>
      </c>
      <c r="DM25" s="8">
        <f t="shared" si="71"/>
        <v>0.008067593349686562</v>
      </c>
      <c r="DN25" s="8">
        <f t="shared" si="72"/>
        <v>0.008067593349686562</v>
      </c>
      <c r="DO25" s="8">
        <f t="shared" si="73"/>
        <v>0.006210120762171734</v>
      </c>
      <c r="DP25" s="8">
        <f t="shared" si="74"/>
        <v>0.008067593349686562</v>
      </c>
      <c r="DQ25" s="8">
        <f t="shared" si="75"/>
        <v>0.006027798962787262</v>
      </c>
      <c r="DR25" s="8">
        <f t="shared" si="76"/>
        <v>0.0003944543865403859</v>
      </c>
      <c r="DS25" s="8">
        <f t="shared" si="77"/>
        <v>0.004988867322188271</v>
      </c>
    </row>
    <row r="26" spans="1:123" ht="11.25">
      <c r="A26" s="50" t="s">
        <v>260</v>
      </c>
      <c r="B26" s="138" t="s">
        <v>15</v>
      </c>
      <c r="C26" s="138" t="s">
        <v>261</v>
      </c>
      <c r="D26" s="19">
        <v>0</v>
      </c>
      <c r="E26" s="19">
        <v>0</v>
      </c>
      <c r="F26" s="19">
        <v>0</v>
      </c>
      <c r="G26" s="19">
        <v>0</v>
      </c>
      <c r="H26" s="19">
        <v>0</v>
      </c>
      <c r="I26" s="193">
        <v>63.054</v>
      </c>
      <c r="J26" s="193">
        <v>0</v>
      </c>
      <c r="K26" s="193">
        <f>35.58-0.9*17.84</f>
        <v>19.523999999999997</v>
      </c>
      <c r="L26" s="193">
        <f>51.45-0.9*8.8</f>
        <v>43.53</v>
      </c>
      <c r="M26" s="19">
        <f>8732-0.9*3160</f>
        <v>5888</v>
      </c>
      <c r="N26" s="19">
        <f>370-0.9*348</f>
        <v>56.80000000000001</v>
      </c>
      <c r="O26" s="19">
        <v>455</v>
      </c>
      <c r="P26" s="19">
        <v>13455</v>
      </c>
      <c r="Q26" s="22"/>
      <c r="R26" s="22">
        <v>2455911</v>
      </c>
      <c r="T26" s="8">
        <f t="shared" si="7"/>
        <v>0</v>
      </c>
      <c r="U26" s="8">
        <f t="shared" si="8"/>
        <v>0</v>
      </c>
      <c r="V26" s="8">
        <f t="shared" si="9"/>
        <v>0</v>
      </c>
      <c r="W26" s="8">
        <f t="shared" si="10"/>
        <v>0</v>
      </c>
      <c r="X26" s="8">
        <f t="shared" si="11"/>
        <v>0</v>
      </c>
      <c r="Y26" s="8">
        <f t="shared" si="12"/>
        <v>0.007056640016903524</v>
      </c>
      <c r="Z26" s="8">
        <f t="shared" si="13"/>
        <v>0</v>
      </c>
      <c r="AA26" s="8">
        <f t="shared" si="14"/>
        <v>0.003915792412460258</v>
      </c>
      <c r="AB26" s="8">
        <f t="shared" si="15"/>
        <v>0.011021787843876994</v>
      </c>
      <c r="AC26" s="8">
        <f t="shared" si="16"/>
        <v>0.007838268615921245</v>
      </c>
      <c r="AD26" s="8">
        <f t="shared" si="17"/>
        <v>0.00028679235375230947</v>
      </c>
      <c r="AE26" s="8">
        <f t="shared" si="18"/>
        <v>0.009446144519782925</v>
      </c>
      <c r="AF26" s="8">
        <f t="shared" si="19"/>
        <v>0.0023065272750493063</v>
      </c>
      <c r="AG26" s="8">
        <f t="shared" si="20"/>
        <v>0</v>
      </c>
      <c r="AH26" s="8"/>
      <c r="AI26" s="8"/>
      <c r="AJ26" s="8"/>
      <c r="AK26" s="8">
        <f t="shared" si="21"/>
        <v>0.0040625304848367775</v>
      </c>
      <c r="AL26" s="8">
        <f t="shared" si="22"/>
        <v>0.001957896206230129</v>
      </c>
      <c r="AM26" s="8">
        <f t="shared" si="23"/>
        <v>0.003528320008451762</v>
      </c>
      <c r="AN26" s="8">
        <f t="shared" si="24"/>
        <v>0.001957896206230129</v>
      </c>
      <c r="AO26" s="14">
        <f t="shared" si="25"/>
        <v>0.006830460766012149</v>
      </c>
      <c r="AP26" s="14">
        <f t="shared" si="26"/>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8">
        <v>0</v>
      </c>
      <c r="BP26" s="61">
        <f t="shared" si="27"/>
        <v>0.007838268615921245</v>
      </c>
      <c r="BQ26" s="8">
        <f t="shared" si="28"/>
        <v>0.007056640016903524</v>
      </c>
      <c r="BR26" s="8">
        <f t="shared" si="29"/>
        <v>0.009446144519782925</v>
      </c>
      <c r="BS26" s="8">
        <f t="shared" si="30"/>
        <v>0.007838268615921245</v>
      </c>
      <c r="BT26" s="8">
        <f t="shared" si="31"/>
        <v>0.007838268615921245</v>
      </c>
      <c r="BU26" s="8">
        <f t="shared" si="32"/>
        <v>0.0023065272750493063</v>
      </c>
      <c r="BV26" s="8">
        <f t="shared" si="33"/>
        <v>0.007838268615921245</v>
      </c>
      <c r="BW26" s="8">
        <f t="shared" si="34"/>
        <v>0</v>
      </c>
      <c r="BX26" s="8">
        <f t="shared" si="35"/>
        <v>0</v>
      </c>
      <c r="BY26" s="8">
        <f t="shared" si="36"/>
        <v>0</v>
      </c>
      <c r="BZ26" s="8">
        <f t="shared" si="37"/>
        <v>0.003915792412460258</v>
      </c>
      <c r="CA26" s="8">
        <f t="shared" si="38"/>
        <v>0.007838268615921245</v>
      </c>
      <c r="CB26" s="8">
        <f t="shared" si="2"/>
        <v>0</v>
      </c>
      <c r="CC26" s="8">
        <f t="shared" si="3"/>
        <v>0</v>
      </c>
      <c r="CD26" s="8">
        <f t="shared" si="4"/>
        <v>0.003528320008451762</v>
      </c>
      <c r="CE26" s="8">
        <f t="shared" si="39"/>
        <v>0</v>
      </c>
      <c r="CF26" s="8">
        <f t="shared" si="40"/>
        <v>0</v>
      </c>
      <c r="CG26" s="8">
        <f t="shared" si="5"/>
        <v>0</v>
      </c>
      <c r="CH26" s="8">
        <f t="shared" si="41"/>
        <v>0</v>
      </c>
      <c r="CI26" s="8">
        <f t="shared" si="42"/>
        <v>0</v>
      </c>
      <c r="CJ26" s="8">
        <f t="shared" si="43"/>
        <v>0.007838268615921245</v>
      </c>
      <c r="CK26" s="8">
        <f t="shared" si="6"/>
        <v>0.007838268615921245</v>
      </c>
      <c r="CL26" s="8">
        <f t="shared" si="44"/>
        <v>0</v>
      </c>
      <c r="CM26" s="8">
        <f t="shared" si="45"/>
        <v>0</v>
      </c>
      <c r="CN26" s="8">
        <f t="shared" si="46"/>
        <v>0</v>
      </c>
      <c r="CO26" s="8">
        <f t="shared" si="47"/>
        <v>0.00028679235375230947</v>
      </c>
      <c r="CP26" s="8">
        <f t="shared" si="48"/>
        <v>0.001957896206230129</v>
      </c>
      <c r="CQ26" s="8">
        <f t="shared" si="49"/>
        <v>0.00028679235375230947</v>
      </c>
      <c r="CR26" s="8">
        <f t="shared" si="50"/>
        <v>0</v>
      </c>
      <c r="CS26" s="8">
        <f t="shared" si="51"/>
        <v>0</v>
      </c>
      <c r="CT26" s="8">
        <f t="shared" si="52"/>
        <v>0</v>
      </c>
      <c r="CU26" s="8">
        <f t="shared" si="53"/>
        <v>0</v>
      </c>
      <c r="CV26" s="8">
        <f t="shared" si="54"/>
        <v>0</v>
      </c>
      <c r="CW26" s="8">
        <f t="shared" si="55"/>
        <v>0</v>
      </c>
      <c r="CX26" s="8">
        <f t="shared" si="56"/>
        <v>0.007838268615921245</v>
      </c>
      <c r="CY26" s="8">
        <f t="shared" si="57"/>
        <v>0.0023065272750493063</v>
      </c>
      <c r="CZ26" s="8">
        <f t="shared" si="58"/>
        <v>0.0040625304848367775</v>
      </c>
      <c r="DA26" s="8">
        <f t="shared" si="59"/>
        <v>0.007838268615921245</v>
      </c>
      <c r="DB26" s="8">
        <f t="shared" si="60"/>
        <v>0.007838268615921245</v>
      </c>
      <c r="DC26" s="8">
        <f t="shared" si="61"/>
        <v>0.007838268615921245</v>
      </c>
      <c r="DD26" s="8">
        <f t="shared" si="62"/>
        <v>0.007838268615921245</v>
      </c>
      <c r="DE26" s="8">
        <f t="shared" si="63"/>
        <v>0.007056640016903524</v>
      </c>
      <c r="DF26" s="8">
        <f t="shared" si="64"/>
        <v>0.0023065272750493063</v>
      </c>
      <c r="DG26" s="8">
        <f t="shared" si="65"/>
        <v>0</v>
      </c>
      <c r="DH26" s="8">
        <f t="shared" si="66"/>
        <v>0</v>
      </c>
      <c r="DI26" s="8">
        <f t="shared" si="67"/>
        <v>0</v>
      </c>
      <c r="DJ26" s="8">
        <f t="shared" si="68"/>
        <v>0</v>
      </c>
      <c r="DK26" s="8">
        <f t="shared" si="69"/>
        <v>0</v>
      </c>
      <c r="DL26" s="8">
        <f t="shared" si="70"/>
        <v>0</v>
      </c>
      <c r="DM26" s="8">
        <f t="shared" si="71"/>
        <v>0</v>
      </c>
      <c r="DN26" s="8">
        <f t="shared" si="72"/>
        <v>0</v>
      </c>
      <c r="DO26" s="8">
        <f t="shared" si="73"/>
        <v>0.007056640016903524</v>
      </c>
      <c r="DP26" s="8">
        <f t="shared" si="74"/>
        <v>0</v>
      </c>
      <c r="DQ26" s="8">
        <f t="shared" si="75"/>
        <v>0.007838268615921245</v>
      </c>
      <c r="DR26" s="8">
        <f t="shared" si="76"/>
        <v>0.009446144519782925</v>
      </c>
      <c r="DS26" s="8">
        <f t="shared" si="77"/>
        <v>0.006830460766012149</v>
      </c>
    </row>
    <row r="27" spans="1:123" ht="11.25">
      <c r="A27" s="50" t="s">
        <v>260</v>
      </c>
      <c r="B27" s="138" t="s">
        <v>16</v>
      </c>
      <c r="C27" s="138" t="s">
        <v>95</v>
      </c>
      <c r="D27" s="19">
        <v>5958</v>
      </c>
      <c r="E27" s="19">
        <v>256</v>
      </c>
      <c r="F27" s="19">
        <v>0</v>
      </c>
      <c r="G27" s="19">
        <v>0</v>
      </c>
      <c r="H27" s="19">
        <v>256</v>
      </c>
      <c r="I27" s="193">
        <v>65.04</v>
      </c>
      <c r="J27" s="193">
        <v>12.75</v>
      </c>
      <c r="K27" s="193">
        <v>56.44</v>
      </c>
      <c r="L27" s="193">
        <v>8.6</v>
      </c>
      <c r="M27" s="19">
        <v>5128</v>
      </c>
      <c r="N27" s="19">
        <v>1671</v>
      </c>
      <c r="O27" s="19">
        <v>362</v>
      </c>
      <c r="P27" s="19">
        <v>13238</v>
      </c>
      <c r="Q27" s="22"/>
      <c r="R27" s="22">
        <v>2075341</v>
      </c>
      <c r="T27" s="8">
        <f t="shared" si="7"/>
        <v>0.005460364244237199</v>
      </c>
      <c r="U27" s="8">
        <f t="shared" si="8"/>
        <v>0.006977378032161352</v>
      </c>
      <c r="V27" s="8">
        <f t="shared" si="9"/>
        <v>0</v>
      </c>
      <c r="W27" s="8">
        <f t="shared" si="10"/>
        <v>0</v>
      </c>
      <c r="X27" s="8">
        <f t="shared" si="11"/>
        <v>0.0289756649688738</v>
      </c>
      <c r="Y27" s="8">
        <f t="shared" si="12"/>
        <v>0.0072789016826752505</v>
      </c>
      <c r="Z27" s="8">
        <f t="shared" si="13"/>
        <v>0.006921824104234526</v>
      </c>
      <c r="AA27" s="8">
        <f t="shared" si="14"/>
        <v>0.011319776877650942</v>
      </c>
      <c r="AB27" s="8">
        <f t="shared" si="15"/>
        <v>0.002177518388636392</v>
      </c>
      <c r="AC27" s="8">
        <f t="shared" si="16"/>
        <v>0.00682653557446402</v>
      </c>
      <c r="AD27" s="8">
        <f t="shared" si="17"/>
        <v>0.008437148294368115</v>
      </c>
      <c r="AE27" s="8">
        <f t="shared" si="18"/>
        <v>0.007515394101453667</v>
      </c>
      <c r="AF27" s="8">
        <f t="shared" si="19"/>
        <v>0.00226932798714996</v>
      </c>
      <c r="AG27" s="8">
        <f t="shared" si="20"/>
        <v>0</v>
      </c>
      <c r="AH27" s="8">
        <f>M27/(SUM(M$10:M$27)-M$26+M$30)</f>
        <v>0.008345023092019828</v>
      </c>
      <c r="AI27" s="8"/>
      <c r="AJ27" s="8"/>
      <c r="AK27" s="8">
        <f t="shared" si="21"/>
        <v>0.007631841934416067</v>
      </c>
      <c r="AL27" s="8">
        <f t="shared" si="22"/>
        <v>0.009148577454906147</v>
      </c>
      <c r="AM27" s="8">
        <f t="shared" si="23"/>
        <v>0.007128139857418302</v>
      </c>
      <c r="AN27" s="8">
        <f t="shared" si="24"/>
        <v>0.02014772092326237</v>
      </c>
      <c r="AO27" s="14">
        <f t="shared" si="25"/>
        <v>0.005772006915802901</v>
      </c>
      <c r="AP27" s="14">
        <f t="shared" si="26"/>
        <v>0.01794874453655416</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61">
        <f t="shared" si="27"/>
        <v>0.00682653557446402</v>
      </c>
      <c r="BQ27" s="8">
        <f t="shared" si="28"/>
        <v>0.0072789016826752505</v>
      </c>
      <c r="BR27" s="8">
        <f t="shared" si="29"/>
        <v>0.007515394101453667</v>
      </c>
      <c r="BS27" s="8">
        <f t="shared" si="30"/>
        <v>0.00682653557446402</v>
      </c>
      <c r="BT27" s="8">
        <f t="shared" si="31"/>
        <v>0.00682653557446402</v>
      </c>
      <c r="BU27" s="8">
        <f t="shared" si="32"/>
        <v>0.00226932798714996</v>
      </c>
      <c r="BV27" s="8">
        <f t="shared" si="33"/>
        <v>0.00682653557446402</v>
      </c>
      <c r="BW27" s="8">
        <f t="shared" si="34"/>
        <v>0</v>
      </c>
      <c r="BX27" s="8">
        <f t="shared" si="35"/>
        <v>0</v>
      </c>
      <c r="BY27" s="8">
        <f t="shared" si="36"/>
        <v>0.005460364244237199</v>
      </c>
      <c r="BZ27" s="8">
        <f t="shared" si="37"/>
        <v>0.011319776877650942</v>
      </c>
      <c r="CA27" s="8">
        <f t="shared" si="38"/>
        <v>0.00682653557446402</v>
      </c>
      <c r="CB27" s="8">
        <f t="shared" si="2"/>
        <v>0.006977378032161352</v>
      </c>
      <c r="CC27" s="8">
        <f t="shared" si="3"/>
        <v>0.01794874453655416</v>
      </c>
      <c r="CD27" s="8">
        <f t="shared" si="4"/>
        <v>0.007128139857418302</v>
      </c>
      <c r="CE27" s="8">
        <f t="shared" si="39"/>
        <v>0.008345023092019828</v>
      </c>
      <c r="CF27" s="8">
        <f t="shared" si="40"/>
        <v>0</v>
      </c>
      <c r="CG27" s="8">
        <f t="shared" si="5"/>
        <v>0</v>
      </c>
      <c r="CH27" s="8">
        <f t="shared" si="41"/>
        <v>0.006977378032161352</v>
      </c>
      <c r="CI27" s="8">
        <f t="shared" si="42"/>
        <v>0.005460364244237199</v>
      </c>
      <c r="CJ27" s="8">
        <f t="shared" si="43"/>
        <v>0.00682653557446402</v>
      </c>
      <c r="CK27" s="8">
        <f t="shared" si="6"/>
        <v>0.00682653557446402</v>
      </c>
      <c r="CL27" s="8">
        <f t="shared" si="44"/>
        <v>0</v>
      </c>
      <c r="CM27" s="8">
        <f t="shared" si="45"/>
        <v>0.008345023092019828</v>
      </c>
      <c r="CN27" s="8">
        <f t="shared" si="46"/>
        <v>0</v>
      </c>
      <c r="CO27" s="8">
        <f t="shared" si="47"/>
        <v>0.008437148294368115</v>
      </c>
      <c r="CP27" s="8">
        <f t="shared" si="48"/>
        <v>0.02014772092326237</v>
      </c>
      <c r="CQ27" s="8">
        <f t="shared" si="49"/>
        <v>0.008437148294368115</v>
      </c>
      <c r="CR27" s="8">
        <f t="shared" si="50"/>
        <v>0.006921824104234526</v>
      </c>
      <c r="CS27" s="8">
        <f t="shared" si="51"/>
        <v>0.006921824104234526</v>
      </c>
      <c r="CT27" s="8">
        <f t="shared" si="52"/>
        <v>0.0289756649688738</v>
      </c>
      <c r="CU27" s="8">
        <f t="shared" si="53"/>
        <v>0.0289756649688738</v>
      </c>
      <c r="CV27" s="8">
        <f t="shared" si="54"/>
        <v>0.008345023092019828</v>
      </c>
      <c r="CW27" s="8">
        <f t="shared" si="55"/>
        <v>0.0289756649688738</v>
      </c>
      <c r="CX27" s="8">
        <f t="shared" si="56"/>
        <v>0.00682653557446402</v>
      </c>
      <c r="CY27" s="8">
        <f t="shared" si="57"/>
        <v>0.00226932798714996</v>
      </c>
      <c r="CZ27" s="8">
        <f t="shared" si="58"/>
        <v>0.007631841934416067</v>
      </c>
      <c r="DA27" s="8">
        <f t="shared" si="59"/>
        <v>0.00682653557446402</v>
      </c>
      <c r="DB27" s="8">
        <f t="shared" si="60"/>
        <v>0.00682653557446402</v>
      </c>
      <c r="DC27" s="8">
        <f t="shared" si="61"/>
        <v>0.00682653557446402</v>
      </c>
      <c r="DD27" s="8">
        <f t="shared" si="62"/>
        <v>0.00682653557446402</v>
      </c>
      <c r="DE27" s="8">
        <f t="shared" si="63"/>
        <v>0.0072789016826752505</v>
      </c>
      <c r="DF27" s="8">
        <f t="shared" si="64"/>
        <v>0.00226932798714996</v>
      </c>
      <c r="DG27" s="8">
        <f t="shared" si="65"/>
        <v>0</v>
      </c>
      <c r="DH27" s="8">
        <f t="shared" si="66"/>
        <v>0.006977378032161352</v>
      </c>
      <c r="DI27" s="8">
        <f t="shared" si="67"/>
        <v>0.006977378032161352</v>
      </c>
      <c r="DJ27" s="8">
        <f t="shared" si="68"/>
        <v>0.006977378032161352</v>
      </c>
      <c r="DK27" s="8">
        <f t="shared" si="69"/>
        <v>0.006977378032161352</v>
      </c>
      <c r="DL27" s="8">
        <f t="shared" si="70"/>
        <v>0.006977378032161352</v>
      </c>
      <c r="DM27" s="8">
        <f t="shared" si="71"/>
        <v>0.006977378032161352</v>
      </c>
      <c r="DN27" s="8">
        <f t="shared" si="72"/>
        <v>0.006977378032161352</v>
      </c>
      <c r="DO27" s="8">
        <f t="shared" si="73"/>
        <v>0.0072789016826752505</v>
      </c>
      <c r="DP27" s="8">
        <f t="shared" si="74"/>
        <v>0.006977378032161352</v>
      </c>
      <c r="DQ27" s="8">
        <f t="shared" si="75"/>
        <v>0.00682653557446402</v>
      </c>
      <c r="DR27" s="8">
        <f t="shared" si="76"/>
        <v>0.007515394101453667</v>
      </c>
      <c r="DS27" s="8">
        <f t="shared" si="77"/>
        <v>0.005772006915802901</v>
      </c>
    </row>
    <row r="28" spans="1:123" ht="11.25">
      <c r="A28" s="50" t="s">
        <v>260</v>
      </c>
      <c r="B28" s="138" t="s">
        <v>17</v>
      </c>
      <c r="C28" s="138" t="s">
        <v>96</v>
      </c>
      <c r="D28" s="19">
        <v>0</v>
      </c>
      <c r="E28" s="19">
        <v>0</v>
      </c>
      <c r="F28" s="19">
        <v>0</v>
      </c>
      <c r="G28" s="19">
        <v>0</v>
      </c>
      <c r="H28" s="19">
        <v>0</v>
      </c>
      <c r="I28" s="193">
        <v>31.33</v>
      </c>
      <c r="J28" s="193">
        <v>0</v>
      </c>
      <c r="K28" s="193">
        <v>18.33</v>
      </c>
      <c r="L28" s="193">
        <v>13</v>
      </c>
      <c r="M28" s="19">
        <v>4748</v>
      </c>
      <c r="N28" s="19">
        <v>311</v>
      </c>
      <c r="O28" s="19">
        <v>76</v>
      </c>
      <c r="P28" s="19">
        <v>9043</v>
      </c>
      <c r="Q28" s="22"/>
      <c r="R28" s="22">
        <v>775190</v>
      </c>
      <c r="T28" s="8">
        <f t="shared" si="7"/>
        <v>0</v>
      </c>
      <c r="U28" s="8">
        <f t="shared" si="8"/>
        <v>0</v>
      </c>
      <c r="V28" s="8">
        <f t="shared" si="9"/>
        <v>0</v>
      </c>
      <c r="W28" s="8">
        <f t="shared" si="10"/>
        <v>0</v>
      </c>
      <c r="X28" s="8">
        <f t="shared" si="11"/>
        <v>0</v>
      </c>
      <c r="Y28" s="8">
        <f t="shared" si="12"/>
        <v>0.0035062729046466106</v>
      </c>
      <c r="Z28" s="8">
        <f t="shared" si="13"/>
        <v>0</v>
      </c>
      <c r="AA28" s="8">
        <f t="shared" si="14"/>
        <v>0.0036763201659699104</v>
      </c>
      <c r="AB28" s="8">
        <f t="shared" si="15"/>
        <v>0.0032915975642178017</v>
      </c>
      <c r="AC28" s="8">
        <f t="shared" si="16"/>
        <v>0.006320669053735407</v>
      </c>
      <c r="AD28" s="8">
        <f t="shared" si="17"/>
        <v>0.001570289120017046</v>
      </c>
      <c r="AE28" s="8">
        <f t="shared" si="18"/>
        <v>0.0015778175461615435</v>
      </c>
      <c r="AF28" s="8">
        <f t="shared" si="19"/>
        <v>0.0015501988961925586</v>
      </c>
      <c r="AG28" s="8">
        <f t="shared" si="20"/>
        <v>0</v>
      </c>
      <c r="AH28" s="8"/>
      <c r="AI28" s="8"/>
      <c r="AJ28" s="8"/>
      <c r="AK28" s="8">
        <f t="shared" si="21"/>
        <v>0.003945479086876227</v>
      </c>
      <c r="AL28" s="8">
        <f t="shared" si="22"/>
        <v>0.0018381600829849552</v>
      </c>
      <c r="AM28" s="8">
        <f t="shared" si="23"/>
        <v>0.0017531364523233053</v>
      </c>
      <c r="AN28" s="8">
        <f t="shared" si="24"/>
        <v>0.0018381600829849552</v>
      </c>
      <c r="AO28" s="14">
        <f t="shared" si="25"/>
        <v>0.002155984024341663</v>
      </c>
      <c r="AP28" s="14">
        <f t="shared" si="26"/>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8">
        <v>0</v>
      </c>
      <c r="BP28" s="61">
        <f t="shared" si="27"/>
        <v>0.006320669053735407</v>
      </c>
      <c r="BQ28" s="8">
        <f t="shared" si="28"/>
        <v>0.0035062729046466106</v>
      </c>
      <c r="BR28" s="8">
        <f t="shared" si="29"/>
        <v>0.0015778175461615435</v>
      </c>
      <c r="BS28" s="8">
        <f t="shared" si="30"/>
        <v>0.006320669053735407</v>
      </c>
      <c r="BT28" s="8">
        <f t="shared" si="31"/>
        <v>0.006320669053735407</v>
      </c>
      <c r="BU28" s="8">
        <f t="shared" si="32"/>
        <v>0.0015501988961925586</v>
      </c>
      <c r="BV28" s="8">
        <f t="shared" si="33"/>
        <v>0.006320669053735407</v>
      </c>
      <c r="BW28" s="8">
        <f t="shared" si="34"/>
        <v>0</v>
      </c>
      <c r="BX28" s="8">
        <f t="shared" si="35"/>
        <v>0</v>
      </c>
      <c r="BY28" s="8">
        <f t="shared" si="36"/>
        <v>0</v>
      </c>
      <c r="BZ28" s="8">
        <f t="shared" si="37"/>
        <v>0.0036763201659699104</v>
      </c>
      <c r="CA28" s="8">
        <f t="shared" si="38"/>
        <v>0.006320669053735407</v>
      </c>
      <c r="CB28" s="8">
        <f t="shared" si="2"/>
        <v>0</v>
      </c>
      <c r="CC28" s="8">
        <f t="shared" si="3"/>
        <v>0</v>
      </c>
      <c r="CD28" s="8">
        <f t="shared" si="4"/>
        <v>0.0017531364523233053</v>
      </c>
      <c r="CE28" s="8">
        <f t="shared" si="39"/>
        <v>0</v>
      </c>
      <c r="CF28" s="8">
        <f t="shared" si="40"/>
        <v>0</v>
      </c>
      <c r="CG28" s="8">
        <f t="shared" si="5"/>
        <v>0</v>
      </c>
      <c r="CH28" s="8">
        <f t="shared" si="41"/>
        <v>0</v>
      </c>
      <c r="CI28" s="8">
        <f t="shared" si="42"/>
        <v>0</v>
      </c>
      <c r="CJ28" s="8">
        <f t="shared" si="43"/>
        <v>0.006320669053735407</v>
      </c>
      <c r="CK28" s="8">
        <f t="shared" si="6"/>
        <v>0.006320669053735407</v>
      </c>
      <c r="CL28" s="8">
        <f t="shared" si="44"/>
        <v>0</v>
      </c>
      <c r="CM28" s="8">
        <f t="shared" si="45"/>
        <v>0</v>
      </c>
      <c r="CN28" s="8">
        <f t="shared" si="46"/>
        <v>0</v>
      </c>
      <c r="CO28" s="8">
        <f t="shared" si="47"/>
        <v>0.001570289120017046</v>
      </c>
      <c r="CP28" s="8">
        <f t="shared" si="48"/>
        <v>0.0018381600829849552</v>
      </c>
      <c r="CQ28" s="8">
        <f t="shared" si="49"/>
        <v>0.001570289120017046</v>
      </c>
      <c r="CR28" s="8">
        <f t="shared" si="50"/>
        <v>0</v>
      </c>
      <c r="CS28" s="8">
        <f t="shared" si="51"/>
        <v>0</v>
      </c>
      <c r="CT28" s="8">
        <f t="shared" si="52"/>
        <v>0</v>
      </c>
      <c r="CU28" s="8">
        <f t="shared" si="53"/>
        <v>0</v>
      </c>
      <c r="CV28" s="8">
        <f t="shared" si="54"/>
        <v>0</v>
      </c>
      <c r="CW28" s="8">
        <f t="shared" si="55"/>
        <v>0</v>
      </c>
      <c r="CX28" s="8">
        <f t="shared" si="56"/>
        <v>0.006320669053735407</v>
      </c>
      <c r="CY28" s="8">
        <f t="shared" si="57"/>
        <v>0.0015501988961925586</v>
      </c>
      <c r="CZ28" s="8">
        <f t="shared" si="58"/>
        <v>0.003945479086876227</v>
      </c>
      <c r="DA28" s="8">
        <f t="shared" si="59"/>
        <v>0.006320669053735407</v>
      </c>
      <c r="DB28" s="8">
        <f t="shared" si="60"/>
        <v>0.006320669053735407</v>
      </c>
      <c r="DC28" s="8">
        <f t="shared" si="61"/>
        <v>0.006320669053735407</v>
      </c>
      <c r="DD28" s="8">
        <f t="shared" si="62"/>
        <v>0.006320669053735407</v>
      </c>
      <c r="DE28" s="8">
        <f t="shared" si="63"/>
        <v>0.0035062729046466106</v>
      </c>
      <c r="DF28" s="8">
        <f t="shared" si="64"/>
        <v>0.0015501988961925586</v>
      </c>
      <c r="DG28" s="8">
        <f t="shared" si="65"/>
        <v>0</v>
      </c>
      <c r="DH28" s="8">
        <f t="shared" si="66"/>
        <v>0</v>
      </c>
      <c r="DI28" s="8">
        <f t="shared" si="67"/>
        <v>0</v>
      </c>
      <c r="DJ28" s="8">
        <f t="shared" si="68"/>
        <v>0</v>
      </c>
      <c r="DK28" s="8">
        <f t="shared" si="69"/>
        <v>0</v>
      </c>
      <c r="DL28" s="8">
        <f t="shared" si="70"/>
        <v>0</v>
      </c>
      <c r="DM28" s="8">
        <f t="shared" si="71"/>
        <v>0</v>
      </c>
      <c r="DN28" s="8">
        <f t="shared" si="72"/>
        <v>0</v>
      </c>
      <c r="DO28" s="8">
        <f t="shared" si="73"/>
        <v>0.0035062729046466106</v>
      </c>
      <c r="DP28" s="8">
        <f t="shared" si="74"/>
        <v>0</v>
      </c>
      <c r="DQ28" s="8">
        <f t="shared" si="75"/>
        <v>0.006320669053735407</v>
      </c>
      <c r="DR28" s="8">
        <f t="shared" si="76"/>
        <v>0.0015778175461615435</v>
      </c>
      <c r="DS28" s="8">
        <f t="shared" si="77"/>
        <v>0.002155984024341663</v>
      </c>
    </row>
    <row r="29" spans="1:123" ht="11.25">
      <c r="A29" s="50" t="s">
        <v>260</v>
      </c>
      <c r="B29" s="138" t="s">
        <v>18</v>
      </c>
      <c r="C29" s="138" t="s">
        <v>97</v>
      </c>
      <c r="D29" s="19">
        <v>0</v>
      </c>
      <c r="E29" s="19">
        <v>0</v>
      </c>
      <c r="F29" s="19">
        <v>0</v>
      </c>
      <c r="G29" s="19">
        <v>0</v>
      </c>
      <c r="H29" s="19">
        <v>0</v>
      </c>
      <c r="I29" s="193">
        <v>346.51</v>
      </c>
      <c r="J29" s="193">
        <v>82.75</v>
      </c>
      <c r="K29" s="193">
        <v>117.71</v>
      </c>
      <c r="L29" s="193">
        <v>228.8</v>
      </c>
      <c r="M29" s="19">
        <v>26755</v>
      </c>
      <c r="N29" s="19">
        <v>965</v>
      </c>
      <c r="O29" s="19">
        <v>1098</v>
      </c>
      <c r="P29" s="19">
        <v>746630</v>
      </c>
      <c r="Q29" s="22"/>
      <c r="R29" s="22">
        <v>14221530</v>
      </c>
      <c r="T29" s="8">
        <f t="shared" si="7"/>
        <v>0</v>
      </c>
      <c r="U29" s="8">
        <f t="shared" si="8"/>
        <v>0</v>
      </c>
      <c r="V29" s="8">
        <f t="shared" si="9"/>
        <v>0</v>
      </c>
      <c r="W29" s="8">
        <f t="shared" si="10"/>
        <v>0</v>
      </c>
      <c r="X29" s="8">
        <f t="shared" si="11"/>
        <v>0</v>
      </c>
      <c r="Y29" s="8">
        <f t="shared" si="12"/>
        <v>0.038779400708238015</v>
      </c>
      <c r="Z29" s="8">
        <f t="shared" si="13"/>
        <v>0.04492399565689467</v>
      </c>
      <c r="AA29" s="8">
        <f t="shared" si="14"/>
        <v>0.023608273144370875</v>
      </c>
      <c r="AB29" s="8">
        <f t="shared" si="15"/>
        <v>0.057932117130233315</v>
      </c>
      <c r="AC29" s="8">
        <f t="shared" si="16"/>
        <v>0.03561699674235274</v>
      </c>
      <c r="AD29" s="8">
        <f t="shared" si="17"/>
        <v>0.004872440517094693</v>
      </c>
      <c r="AE29" s="8">
        <f t="shared" si="18"/>
        <v>0.022795311390597036</v>
      </c>
      <c r="AF29" s="8">
        <f t="shared" si="19"/>
        <v>0.1279912641672288</v>
      </c>
      <c r="AG29" s="8">
        <f t="shared" si="20"/>
        <v>0</v>
      </c>
      <c r="AH29" s="8"/>
      <c r="AI29" s="8"/>
      <c r="AJ29" s="8"/>
      <c r="AK29" s="8">
        <f t="shared" si="21"/>
        <v>0.020244718629723716</v>
      </c>
      <c r="AL29" s="8">
        <f t="shared" si="22"/>
        <v>0.011804136572185438</v>
      </c>
      <c r="AM29" s="8">
        <f t="shared" si="23"/>
        <v>0.019389700354119008</v>
      </c>
      <c r="AN29" s="8">
        <f t="shared" si="24"/>
        <v>0.011804136572185438</v>
      </c>
      <c r="AO29" s="14">
        <f t="shared" si="25"/>
        <v>0.03955338882299267</v>
      </c>
      <c r="AP29" s="14">
        <f t="shared" si="26"/>
        <v>0.022461997828447336</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8">
        <v>0</v>
      </c>
      <c r="BP29" s="61">
        <f t="shared" si="27"/>
        <v>0.03561699674235274</v>
      </c>
      <c r="BQ29" s="8">
        <f t="shared" si="28"/>
        <v>0.038779400708238015</v>
      </c>
      <c r="BR29" s="8">
        <f t="shared" si="29"/>
        <v>0.022795311390597036</v>
      </c>
      <c r="BS29" s="8">
        <f t="shared" si="30"/>
        <v>0.03561699674235274</v>
      </c>
      <c r="BT29" s="8">
        <f t="shared" si="31"/>
        <v>0.03561699674235274</v>
      </c>
      <c r="BU29" s="8">
        <f t="shared" si="32"/>
        <v>0.1279912641672288</v>
      </c>
      <c r="BV29" s="8">
        <f t="shared" si="33"/>
        <v>0.03561699674235274</v>
      </c>
      <c r="BW29" s="8">
        <f t="shared" si="34"/>
        <v>0</v>
      </c>
      <c r="BX29" s="8">
        <f t="shared" si="35"/>
        <v>0</v>
      </c>
      <c r="BY29" s="8">
        <f t="shared" si="36"/>
        <v>0</v>
      </c>
      <c r="BZ29" s="8">
        <f t="shared" si="37"/>
        <v>0.023608273144370875</v>
      </c>
      <c r="CA29" s="8">
        <f t="shared" si="38"/>
        <v>0.03561699674235274</v>
      </c>
      <c r="CB29" s="8">
        <f t="shared" si="2"/>
        <v>0</v>
      </c>
      <c r="CC29" s="8">
        <f t="shared" si="3"/>
        <v>0.022461997828447336</v>
      </c>
      <c r="CD29" s="8">
        <f t="shared" si="4"/>
        <v>0.019389700354119008</v>
      </c>
      <c r="CE29" s="8">
        <f t="shared" si="39"/>
        <v>0</v>
      </c>
      <c r="CF29" s="8">
        <f t="shared" si="40"/>
        <v>0</v>
      </c>
      <c r="CG29" s="8">
        <f t="shared" si="5"/>
        <v>0</v>
      </c>
      <c r="CH29" s="8">
        <f t="shared" si="41"/>
        <v>0</v>
      </c>
      <c r="CI29" s="8">
        <f t="shared" si="42"/>
        <v>0</v>
      </c>
      <c r="CJ29" s="8">
        <f t="shared" si="43"/>
        <v>0.03561699674235274</v>
      </c>
      <c r="CK29" s="8">
        <f t="shared" si="6"/>
        <v>0.03561699674235274</v>
      </c>
      <c r="CL29" s="8">
        <f t="shared" si="44"/>
        <v>0</v>
      </c>
      <c r="CM29" s="8">
        <f t="shared" si="45"/>
        <v>0</v>
      </c>
      <c r="CN29" s="8">
        <f t="shared" si="46"/>
        <v>0</v>
      </c>
      <c r="CO29" s="8">
        <f t="shared" si="47"/>
        <v>0.004872440517094693</v>
      </c>
      <c r="CP29" s="8">
        <f t="shared" si="48"/>
        <v>0.011804136572185438</v>
      </c>
      <c r="CQ29" s="8">
        <f t="shared" si="49"/>
        <v>0.004872440517094693</v>
      </c>
      <c r="CR29" s="8">
        <f t="shared" si="50"/>
        <v>0.04492399565689467</v>
      </c>
      <c r="CS29" s="8">
        <f t="shared" si="51"/>
        <v>0.04492399565689467</v>
      </c>
      <c r="CT29" s="8">
        <f t="shared" si="52"/>
        <v>0</v>
      </c>
      <c r="CU29" s="8">
        <f t="shared" si="53"/>
        <v>0</v>
      </c>
      <c r="CV29" s="8">
        <f t="shared" si="54"/>
        <v>0</v>
      </c>
      <c r="CW29" s="8">
        <f t="shared" si="55"/>
        <v>0</v>
      </c>
      <c r="CX29" s="8">
        <f t="shared" si="56"/>
        <v>0.03561699674235274</v>
      </c>
      <c r="CY29" s="8">
        <f t="shared" si="57"/>
        <v>0.1279912641672288</v>
      </c>
      <c r="CZ29" s="8">
        <f t="shared" si="58"/>
        <v>0.020244718629723716</v>
      </c>
      <c r="DA29" s="8">
        <f t="shared" si="59"/>
        <v>0.03561699674235274</v>
      </c>
      <c r="DB29" s="8">
        <f t="shared" si="60"/>
        <v>0.03561699674235274</v>
      </c>
      <c r="DC29" s="8">
        <f t="shared" si="61"/>
        <v>0.03561699674235274</v>
      </c>
      <c r="DD29" s="8">
        <f t="shared" si="62"/>
        <v>0.03561699674235274</v>
      </c>
      <c r="DE29" s="8">
        <f t="shared" si="63"/>
        <v>0.038779400708238015</v>
      </c>
      <c r="DF29" s="8">
        <f t="shared" si="64"/>
        <v>0.1279912641672288</v>
      </c>
      <c r="DG29" s="8">
        <f t="shared" si="65"/>
        <v>0</v>
      </c>
      <c r="DH29" s="8">
        <f t="shared" si="66"/>
        <v>0</v>
      </c>
      <c r="DI29" s="8">
        <f t="shared" si="67"/>
        <v>0</v>
      </c>
      <c r="DJ29" s="8">
        <f t="shared" si="68"/>
        <v>0</v>
      </c>
      <c r="DK29" s="8">
        <f t="shared" si="69"/>
        <v>0</v>
      </c>
      <c r="DL29" s="8">
        <f t="shared" si="70"/>
        <v>0</v>
      </c>
      <c r="DM29" s="8">
        <f t="shared" si="71"/>
        <v>0</v>
      </c>
      <c r="DN29" s="8">
        <f t="shared" si="72"/>
        <v>0</v>
      </c>
      <c r="DO29" s="8">
        <f t="shared" si="73"/>
        <v>0.038779400708238015</v>
      </c>
      <c r="DP29" s="8">
        <f t="shared" si="74"/>
        <v>0</v>
      </c>
      <c r="DQ29" s="8">
        <f t="shared" si="75"/>
        <v>0.03561699674235274</v>
      </c>
      <c r="DR29" s="8">
        <f t="shared" si="76"/>
        <v>0.022795311390597036</v>
      </c>
      <c r="DS29" s="8">
        <f t="shared" si="77"/>
        <v>0.03955338882299267</v>
      </c>
    </row>
    <row r="30" spans="1:123" ht="11.25">
      <c r="A30" s="50" t="s">
        <v>260</v>
      </c>
      <c r="B30" s="138" t="s">
        <v>19</v>
      </c>
      <c r="C30" s="138" t="s">
        <v>98</v>
      </c>
      <c r="D30" s="19">
        <v>0</v>
      </c>
      <c r="E30" s="19"/>
      <c r="F30" s="19"/>
      <c r="G30" s="19">
        <v>0</v>
      </c>
      <c r="H30" s="19"/>
      <c r="I30" s="193">
        <v>230.45</v>
      </c>
      <c r="J30" s="193">
        <v>0</v>
      </c>
      <c r="K30" s="193">
        <v>167.31</v>
      </c>
      <c r="L30" s="193">
        <v>63.14</v>
      </c>
      <c r="M30" s="19">
        <v>48585</v>
      </c>
      <c r="N30" s="19">
        <v>35985</v>
      </c>
      <c r="O30" s="19">
        <v>1561</v>
      </c>
      <c r="P30" s="19">
        <v>92766</v>
      </c>
      <c r="Q30" s="22"/>
      <c r="R30" s="22">
        <v>7020351</v>
      </c>
      <c r="T30" s="8">
        <f t="shared" si="7"/>
        <v>0</v>
      </c>
      <c r="U30" s="8">
        <f t="shared" si="8"/>
        <v>0</v>
      </c>
      <c r="V30" s="8">
        <f t="shared" si="9"/>
        <v>0</v>
      </c>
      <c r="W30" s="8">
        <f t="shared" si="10"/>
        <v>0</v>
      </c>
      <c r="X30" s="8">
        <f t="shared" si="11"/>
        <v>0</v>
      </c>
      <c r="Y30" s="8">
        <f t="shared" si="12"/>
        <v>0.025790634882726187</v>
      </c>
      <c r="Z30" s="8">
        <f t="shared" si="13"/>
        <v>0</v>
      </c>
      <c r="AA30" s="8">
        <f t="shared" si="14"/>
        <v>0.033556198961725354</v>
      </c>
      <c r="AB30" s="8">
        <f t="shared" si="15"/>
        <v>0.01598703616959323</v>
      </c>
      <c r="AC30" s="8">
        <f t="shared" si="16"/>
        <v>0.06467769713052543</v>
      </c>
      <c r="AD30" s="8">
        <f t="shared" si="17"/>
        <v>0.18169406425663473</v>
      </c>
      <c r="AE30" s="8">
        <f t="shared" si="18"/>
        <v>0.03240754196787065</v>
      </c>
      <c r="AF30" s="8">
        <f t="shared" si="19"/>
        <v>0.015902438439035594</v>
      </c>
      <c r="AG30" s="8">
        <f t="shared" si="20"/>
        <v>0</v>
      </c>
      <c r="AH30" s="8">
        <f>M30/(SUM(M$10:M$27)-M$26+M$30)</f>
        <v>0.07906453723201703</v>
      </c>
      <c r="AI30" s="8"/>
      <c r="AJ30" s="8"/>
      <c r="AK30" s="8">
        <f t="shared" si="21"/>
        <v>0.12318588069358008</v>
      </c>
      <c r="AL30" s="8">
        <f t="shared" si="22"/>
        <v>0.016778099480862677</v>
      </c>
      <c r="AM30" s="8">
        <f t="shared" si="23"/>
        <v>0.012895317441363094</v>
      </c>
      <c r="AN30" s="8">
        <f t="shared" si="24"/>
        <v>0.016778099480862677</v>
      </c>
      <c r="AO30" s="14">
        <f t="shared" si="25"/>
        <v>0.019525232009276458</v>
      </c>
      <c r="AP30" s="14">
        <f t="shared" si="26"/>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8">
        <v>0</v>
      </c>
      <c r="BP30" s="61">
        <f t="shared" si="27"/>
        <v>0.06467769713052543</v>
      </c>
      <c r="BQ30" s="8">
        <f t="shared" si="28"/>
        <v>0.025790634882726187</v>
      </c>
      <c r="BR30" s="8">
        <f t="shared" si="29"/>
        <v>0.03240754196787065</v>
      </c>
      <c r="BS30" s="8">
        <f t="shared" si="30"/>
        <v>0.06467769713052543</v>
      </c>
      <c r="BT30" s="8">
        <f t="shared" si="31"/>
        <v>0.06467769713052543</v>
      </c>
      <c r="BU30" s="8">
        <f t="shared" si="32"/>
        <v>0.015902438439035594</v>
      </c>
      <c r="BV30" s="8">
        <f t="shared" si="33"/>
        <v>0.06467769713052543</v>
      </c>
      <c r="BW30" s="8">
        <f t="shared" si="34"/>
        <v>0</v>
      </c>
      <c r="BX30" s="8">
        <f t="shared" si="35"/>
        <v>0</v>
      </c>
      <c r="BY30" s="8">
        <f t="shared" si="36"/>
        <v>0</v>
      </c>
      <c r="BZ30" s="8">
        <f t="shared" si="37"/>
        <v>0.033556198961725354</v>
      </c>
      <c r="CA30" s="8">
        <f t="shared" si="38"/>
        <v>0.06467769713052543</v>
      </c>
      <c r="CB30" s="8">
        <f t="shared" si="2"/>
        <v>0</v>
      </c>
      <c r="CC30" s="8">
        <f t="shared" si="3"/>
        <v>0</v>
      </c>
      <c r="CD30" s="8">
        <f t="shared" si="4"/>
        <v>0.012895317441363094</v>
      </c>
      <c r="CE30" s="8">
        <f t="shared" si="39"/>
        <v>0.07906453723201703</v>
      </c>
      <c r="CF30" s="8">
        <f t="shared" si="40"/>
        <v>0</v>
      </c>
      <c r="CG30" s="8">
        <f t="shared" si="5"/>
        <v>0</v>
      </c>
      <c r="CH30" s="8">
        <f t="shared" si="41"/>
        <v>0</v>
      </c>
      <c r="CI30" s="8">
        <f t="shared" si="42"/>
        <v>0</v>
      </c>
      <c r="CJ30" s="8">
        <f t="shared" si="43"/>
        <v>0.06467769713052543</v>
      </c>
      <c r="CK30" s="8">
        <f t="shared" si="6"/>
        <v>0.06467769713052543</v>
      </c>
      <c r="CL30" s="8">
        <f t="shared" si="44"/>
        <v>0</v>
      </c>
      <c r="CM30" s="8">
        <f t="shared" si="45"/>
        <v>0.07906453723201703</v>
      </c>
      <c r="CN30" s="8">
        <f t="shared" si="46"/>
        <v>0</v>
      </c>
      <c r="CO30" s="8">
        <f t="shared" si="47"/>
        <v>0.18169406425663473</v>
      </c>
      <c r="CP30" s="8">
        <f t="shared" si="48"/>
        <v>0.016778099480862677</v>
      </c>
      <c r="CQ30" s="8">
        <f t="shared" si="49"/>
        <v>0.18169406425663473</v>
      </c>
      <c r="CR30" s="8">
        <f t="shared" si="50"/>
        <v>0</v>
      </c>
      <c r="CS30" s="8">
        <f t="shared" si="51"/>
        <v>0</v>
      </c>
      <c r="CT30" s="8">
        <f t="shared" si="52"/>
        <v>0</v>
      </c>
      <c r="CU30" s="8">
        <f t="shared" si="53"/>
        <v>0</v>
      </c>
      <c r="CV30" s="8">
        <f t="shared" si="54"/>
        <v>0.07906453723201703</v>
      </c>
      <c r="CW30" s="8">
        <f t="shared" si="55"/>
        <v>0</v>
      </c>
      <c r="CX30" s="8">
        <f t="shared" si="56"/>
        <v>0.06467769713052543</v>
      </c>
      <c r="CY30" s="8">
        <f t="shared" si="57"/>
        <v>0.015902438439035594</v>
      </c>
      <c r="CZ30" s="8">
        <f t="shared" si="58"/>
        <v>0.12318588069358008</v>
      </c>
      <c r="DA30" s="8">
        <f t="shared" si="59"/>
        <v>0.06467769713052543</v>
      </c>
      <c r="DB30" s="8">
        <f t="shared" si="60"/>
        <v>0.06467769713052543</v>
      </c>
      <c r="DC30" s="8">
        <f t="shared" si="61"/>
        <v>0.06467769713052543</v>
      </c>
      <c r="DD30" s="8">
        <f t="shared" si="62"/>
        <v>0.06467769713052543</v>
      </c>
      <c r="DE30" s="8">
        <f t="shared" si="63"/>
        <v>0.025790634882726187</v>
      </c>
      <c r="DF30" s="8">
        <f t="shared" si="64"/>
        <v>0.015902438439035594</v>
      </c>
      <c r="DG30" s="8">
        <f t="shared" si="65"/>
        <v>0</v>
      </c>
      <c r="DH30" s="8">
        <f t="shared" si="66"/>
        <v>0</v>
      </c>
      <c r="DI30" s="8">
        <f t="shared" si="67"/>
        <v>0</v>
      </c>
      <c r="DJ30" s="8">
        <f t="shared" si="68"/>
        <v>0</v>
      </c>
      <c r="DK30" s="8">
        <f t="shared" si="69"/>
        <v>0</v>
      </c>
      <c r="DL30" s="8">
        <f t="shared" si="70"/>
        <v>0</v>
      </c>
      <c r="DM30" s="8">
        <f t="shared" si="71"/>
        <v>0</v>
      </c>
      <c r="DN30" s="8">
        <f t="shared" si="72"/>
        <v>0</v>
      </c>
      <c r="DO30" s="8">
        <f t="shared" si="73"/>
        <v>0.025790634882726187</v>
      </c>
      <c r="DP30" s="8">
        <f t="shared" si="74"/>
        <v>0</v>
      </c>
      <c r="DQ30" s="8">
        <f t="shared" si="75"/>
        <v>0.06467769713052543</v>
      </c>
      <c r="DR30" s="8">
        <f t="shared" si="76"/>
        <v>0.03240754196787065</v>
      </c>
      <c r="DS30" s="8">
        <f t="shared" si="77"/>
        <v>0.019525232009276458</v>
      </c>
    </row>
    <row r="31" spans="1:123" ht="11.25">
      <c r="A31" s="50" t="s">
        <v>260</v>
      </c>
      <c r="B31" s="138" t="s">
        <v>20</v>
      </c>
      <c r="C31" s="138" t="s">
        <v>99</v>
      </c>
      <c r="D31" s="19">
        <v>0</v>
      </c>
      <c r="E31" s="19"/>
      <c r="F31" s="19"/>
      <c r="G31" s="19">
        <v>0</v>
      </c>
      <c r="H31" s="19"/>
      <c r="I31" s="193">
        <v>43.3</v>
      </c>
      <c r="J31" s="193">
        <v>0</v>
      </c>
      <c r="K31" s="193">
        <v>38.3</v>
      </c>
      <c r="L31" s="193">
        <v>5</v>
      </c>
      <c r="M31" s="19">
        <v>1861</v>
      </c>
      <c r="N31" s="19">
        <v>1262</v>
      </c>
      <c r="O31" s="19">
        <v>457</v>
      </c>
      <c r="P31" s="19">
        <v>39432</v>
      </c>
      <c r="Q31" s="22"/>
      <c r="R31" s="22">
        <v>83029</v>
      </c>
      <c r="T31" s="8">
        <f t="shared" si="7"/>
        <v>0</v>
      </c>
      <c r="U31" s="8">
        <f t="shared" si="8"/>
        <v>0</v>
      </c>
      <c r="V31" s="8">
        <f t="shared" si="9"/>
        <v>0</v>
      </c>
      <c r="W31" s="8">
        <f t="shared" si="10"/>
        <v>0</v>
      </c>
      <c r="X31" s="8">
        <f t="shared" si="11"/>
        <v>0</v>
      </c>
      <c r="Y31" s="8">
        <f t="shared" si="12"/>
        <v>0.0048458862678326916</v>
      </c>
      <c r="Z31" s="8">
        <f t="shared" si="13"/>
        <v>0</v>
      </c>
      <c r="AA31" s="8">
        <f t="shared" si="14"/>
        <v>0.007681563685578155</v>
      </c>
      <c r="AB31" s="8">
        <f t="shared" si="15"/>
        <v>0.0012659990631606931</v>
      </c>
      <c r="AC31" s="8">
        <f t="shared" si="16"/>
        <v>0.0024774147238840758</v>
      </c>
      <c r="AD31" s="8">
        <f t="shared" si="17"/>
        <v>0.006372041380905184</v>
      </c>
      <c r="AE31" s="8">
        <f t="shared" si="18"/>
        <v>0.009487666034155597</v>
      </c>
      <c r="AF31" s="8">
        <f t="shared" si="19"/>
        <v>0.006759642029709717</v>
      </c>
      <c r="AG31" s="8">
        <f t="shared" si="20"/>
        <v>0</v>
      </c>
      <c r="AH31" s="8"/>
      <c r="AI31" s="8"/>
      <c r="AJ31" s="8"/>
      <c r="AK31" s="8">
        <f t="shared" si="21"/>
        <v>0.00442472805239463</v>
      </c>
      <c r="AL31" s="8">
        <f t="shared" si="22"/>
        <v>0.0038407818427890774</v>
      </c>
      <c r="AM31" s="8">
        <f t="shared" si="23"/>
        <v>0.0024229431339163458</v>
      </c>
      <c r="AN31" s="8">
        <f t="shared" si="24"/>
        <v>0.0038407818427890774</v>
      </c>
      <c r="AO31" s="14">
        <f t="shared" si="25"/>
        <v>0.00023092299637129468</v>
      </c>
      <c r="AP31" s="14">
        <f t="shared" si="26"/>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8">
        <v>0</v>
      </c>
      <c r="BP31" s="61">
        <f t="shared" si="27"/>
        <v>0.0024774147238840758</v>
      </c>
      <c r="BQ31" s="8">
        <f t="shared" si="28"/>
        <v>0.0048458862678326916</v>
      </c>
      <c r="BR31" s="8">
        <f t="shared" si="29"/>
        <v>0.009487666034155597</v>
      </c>
      <c r="BS31" s="8">
        <f t="shared" si="30"/>
        <v>0.0024774147238840758</v>
      </c>
      <c r="BT31" s="8">
        <f t="shared" si="31"/>
        <v>0.0024774147238840758</v>
      </c>
      <c r="BU31" s="8">
        <f t="shared" si="32"/>
        <v>0.006759642029709717</v>
      </c>
      <c r="BV31" s="8">
        <f t="shared" si="33"/>
        <v>0.0024774147238840758</v>
      </c>
      <c r="BW31" s="8">
        <f t="shared" si="34"/>
        <v>0</v>
      </c>
      <c r="BX31" s="8">
        <f t="shared" si="35"/>
        <v>0</v>
      </c>
      <c r="BY31" s="8">
        <f t="shared" si="36"/>
        <v>0</v>
      </c>
      <c r="BZ31" s="8">
        <f t="shared" si="37"/>
        <v>0.007681563685578155</v>
      </c>
      <c r="CA31" s="8">
        <f t="shared" si="38"/>
        <v>0.0024774147238840758</v>
      </c>
      <c r="CB31" s="8">
        <f t="shared" si="2"/>
        <v>0</v>
      </c>
      <c r="CC31" s="8">
        <f t="shared" si="3"/>
        <v>0</v>
      </c>
      <c r="CD31" s="8">
        <f t="shared" si="4"/>
        <v>0.0024229431339163458</v>
      </c>
      <c r="CE31" s="8">
        <f t="shared" si="39"/>
        <v>0</v>
      </c>
      <c r="CF31" s="8">
        <f t="shared" si="40"/>
        <v>0</v>
      </c>
      <c r="CG31" s="8">
        <f t="shared" si="5"/>
        <v>0</v>
      </c>
      <c r="CH31" s="8">
        <f t="shared" si="41"/>
        <v>0</v>
      </c>
      <c r="CI31" s="8">
        <f t="shared" si="42"/>
        <v>0</v>
      </c>
      <c r="CJ31" s="8">
        <f t="shared" si="43"/>
        <v>0.0024774147238840758</v>
      </c>
      <c r="CK31" s="8">
        <f t="shared" si="6"/>
        <v>0.0024774147238840758</v>
      </c>
      <c r="CL31" s="8">
        <f t="shared" si="44"/>
        <v>0</v>
      </c>
      <c r="CM31" s="8">
        <f t="shared" si="45"/>
        <v>0</v>
      </c>
      <c r="CN31" s="8">
        <f t="shared" si="46"/>
        <v>0</v>
      </c>
      <c r="CO31" s="8">
        <f t="shared" si="47"/>
        <v>0.006372041380905184</v>
      </c>
      <c r="CP31" s="8">
        <f t="shared" si="48"/>
        <v>0.0038407818427890774</v>
      </c>
      <c r="CQ31" s="8">
        <f t="shared" si="49"/>
        <v>0.006372041380905184</v>
      </c>
      <c r="CR31" s="8">
        <f t="shared" si="50"/>
        <v>0</v>
      </c>
      <c r="CS31" s="8">
        <f t="shared" si="51"/>
        <v>0</v>
      </c>
      <c r="CT31" s="8">
        <f t="shared" si="52"/>
        <v>0</v>
      </c>
      <c r="CU31" s="8">
        <f t="shared" si="53"/>
        <v>0</v>
      </c>
      <c r="CV31" s="8">
        <f t="shared" si="54"/>
        <v>0</v>
      </c>
      <c r="CW31" s="8">
        <f t="shared" si="55"/>
        <v>0</v>
      </c>
      <c r="CX31" s="8">
        <f t="shared" si="56"/>
        <v>0.0024774147238840758</v>
      </c>
      <c r="CY31" s="8">
        <f t="shared" si="57"/>
        <v>0.006759642029709717</v>
      </c>
      <c r="CZ31" s="8">
        <f t="shared" si="58"/>
        <v>0.00442472805239463</v>
      </c>
      <c r="DA31" s="8">
        <f t="shared" si="59"/>
        <v>0.0024774147238840758</v>
      </c>
      <c r="DB31" s="8">
        <f t="shared" si="60"/>
        <v>0.0024774147238840758</v>
      </c>
      <c r="DC31" s="8">
        <f t="shared" si="61"/>
        <v>0.0024774147238840758</v>
      </c>
      <c r="DD31" s="8">
        <f t="shared" si="62"/>
        <v>0.0024774147238840758</v>
      </c>
      <c r="DE31" s="8">
        <f t="shared" si="63"/>
        <v>0.0048458862678326916</v>
      </c>
      <c r="DF31" s="8">
        <f t="shared" si="64"/>
        <v>0.006759642029709717</v>
      </c>
      <c r="DG31" s="8">
        <f t="shared" si="65"/>
        <v>0</v>
      </c>
      <c r="DH31" s="8">
        <f t="shared" si="66"/>
        <v>0</v>
      </c>
      <c r="DI31" s="8">
        <f t="shared" si="67"/>
        <v>0</v>
      </c>
      <c r="DJ31" s="8">
        <f t="shared" si="68"/>
        <v>0</v>
      </c>
      <c r="DK31" s="8">
        <f t="shared" si="69"/>
        <v>0</v>
      </c>
      <c r="DL31" s="8">
        <f t="shared" si="70"/>
        <v>0</v>
      </c>
      <c r="DM31" s="8">
        <f t="shared" si="71"/>
        <v>0</v>
      </c>
      <c r="DN31" s="8">
        <f t="shared" si="72"/>
        <v>0</v>
      </c>
      <c r="DO31" s="8">
        <f t="shared" si="73"/>
        <v>0.0048458862678326916</v>
      </c>
      <c r="DP31" s="8">
        <f t="shared" si="74"/>
        <v>0</v>
      </c>
      <c r="DQ31" s="8">
        <f t="shared" si="75"/>
        <v>0.0024774147238840758</v>
      </c>
      <c r="DR31" s="8">
        <f t="shared" si="76"/>
        <v>0.009487666034155597</v>
      </c>
      <c r="DS31" s="8">
        <f t="shared" si="77"/>
        <v>0.00023092299637129468</v>
      </c>
    </row>
    <row r="32" spans="1:123" ht="11.25">
      <c r="A32" s="50" t="s">
        <v>260</v>
      </c>
      <c r="B32" s="138" t="s">
        <v>21</v>
      </c>
      <c r="C32" s="138" t="s">
        <v>262</v>
      </c>
      <c r="D32" s="19">
        <v>0</v>
      </c>
      <c r="E32" s="19">
        <v>0</v>
      </c>
      <c r="F32" s="19">
        <v>0</v>
      </c>
      <c r="G32" s="19">
        <v>0</v>
      </c>
      <c r="H32" s="19">
        <v>0</v>
      </c>
      <c r="I32" s="193">
        <v>17</v>
      </c>
      <c r="J32" s="193">
        <v>0</v>
      </c>
      <c r="K32" s="193">
        <v>10</v>
      </c>
      <c r="L32" s="193">
        <v>7</v>
      </c>
      <c r="M32" s="19">
        <v>2053</v>
      </c>
      <c r="N32" s="19">
        <v>501</v>
      </c>
      <c r="O32" s="19">
        <v>6</v>
      </c>
      <c r="P32" s="19">
        <v>13008</v>
      </c>
      <c r="Q32" s="22"/>
      <c r="R32" s="22">
        <v>1988200</v>
      </c>
      <c r="T32" s="8">
        <f t="shared" si="7"/>
        <v>0</v>
      </c>
      <c r="U32" s="8">
        <f t="shared" si="8"/>
        <v>0</v>
      </c>
      <c r="V32" s="8">
        <f t="shared" si="9"/>
        <v>0</v>
      </c>
      <c r="W32" s="8">
        <f t="shared" si="10"/>
        <v>0</v>
      </c>
      <c r="X32" s="8">
        <f t="shared" si="11"/>
        <v>0</v>
      </c>
      <c r="Y32" s="8">
        <f t="shared" si="12"/>
        <v>0.0019025419527287707</v>
      </c>
      <c r="Z32" s="8">
        <f t="shared" si="13"/>
        <v>0</v>
      </c>
      <c r="AA32" s="8">
        <f t="shared" si="14"/>
        <v>0.00200563020511179</v>
      </c>
      <c r="AB32" s="8">
        <f t="shared" si="15"/>
        <v>0.0017723986884249701</v>
      </c>
      <c r="AC32" s="8">
        <f t="shared" si="16"/>
        <v>0.002733010439620638</v>
      </c>
      <c r="AD32" s="8">
        <f t="shared" si="17"/>
        <v>0.0025296297399631513</v>
      </c>
      <c r="AE32" s="8">
        <f t="shared" si="18"/>
        <v>0.0001245645431180166</v>
      </c>
      <c r="AF32" s="8">
        <f t="shared" si="19"/>
        <v>0.0022299001704824506</v>
      </c>
      <c r="AG32" s="8">
        <f t="shared" si="20"/>
        <v>0</v>
      </c>
      <c r="AH32" s="8"/>
      <c r="AI32" s="8"/>
      <c r="AJ32" s="8"/>
      <c r="AK32" s="8">
        <f t="shared" si="21"/>
        <v>0.0026313200897918948</v>
      </c>
      <c r="AL32" s="8">
        <f t="shared" si="22"/>
        <v>0.001002815102555895</v>
      </c>
      <c r="AM32" s="8">
        <f t="shared" si="23"/>
        <v>0.0009512709763643853</v>
      </c>
      <c r="AN32" s="8">
        <f t="shared" si="24"/>
        <v>0.001002815102555895</v>
      </c>
      <c r="AO32" s="14">
        <f t="shared" si="25"/>
        <v>0.005529647489255659</v>
      </c>
      <c r="AP32" s="14">
        <f t="shared" si="26"/>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8">
        <v>0</v>
      </c>
      <c r="BP32" s="61">
        <f t="shared" si="27"/>
        <v>0.002733010439620638</v>
      </c>
      <c r="BQ32" s="8">
        <f t="shared" si="28"/>
        <v>0.0019025419527287707</v>
      </c>
      <c r="BR32" s="8">
        <f t="shared" si="29"/>
        <v>0.0001245645431180166</v>
      </c>
      <c r="BS32" s="8">
        <f t="shared" si="30"/>
        <v>0.002733010439620638</v>
      </c>
      <c r="BT32" s="8">
        <f t="shared" si="31"/>
        <v>0.002733010439620638</v>
      </c>
      <c r="BU32" s="8">
        <f t="shared" si="32"/>
        <v>0.0022299001704824506</v>
      </c>
      <c r="BV32" s="8">
        <f t="shared" si="33"/>
        <v>0.002733010439620638</v>
      </c>
      <c r="BW32" s="8">
        <f t="shared" si="34"/>
        <v>0</v>
      </c>
      <c r="BX32" s="8">
        <f t="shared" si="35"/>
        <v>0</v>
      </c>
      <c r="BY32" s="8">
        <f t="shared" si="36"/>
        <v>0</v>
      </c>
      <c r="BZ32" s="8">
        <f t="shared" si="37"/>
        <v>0.00200563020511179</v>
      </c>
      <c r="CA32" s="8">
        <f t="shared" si="38"/>
        <v>0.002733010439620638</v>
      </c>
      <c r="CB32" s="8">
        <f t="shared" si="2"/>
        <v>0</v>
      </c>
      <c r="CC32" s="8">
        <f t="shared" si="3"/>
        <v>0</v>
      </c>
      <c r="CD32" s="8">
        <f t="shared" si="4"/>
        <v>0.0009512709763643853</v>
      </c>
      <c r="CE32" s="8">
        <f t="shared" si="39"/>
        <v>0</v>
      </c>
      <c r="CF32" s="8">
        <f t="shared" si="40"/>
        <v>0</v>
      </c>
      <c r="CG32" s="8">
        <f t="shared" si="5"/>
        <v>0</v>
      </c>
      <c r="CH32" s="8">
        <f t="shared" si="41"/>
        <v>0</v>
      </c>
      <c r="CI32" s="8">
        <f t="shared" si="42"/>
        <v>0</v>
      </c>
      <c r="CJ32" s="8">
        <f t="shared" si="43"/>
        <v>0.002733010439620638</v>
      </c>
      <c r="CK32" s="8">
        <f t="shared" si="6"/>
        <v>0.002733010439620638</v>
      </c>
      <c r="CL32" s="8">
        <f t="shared" si="44"/>
        <v>0</v>
      </c>
      <c r="CM32" s="8">
        <f t="shared" si="45"/>
        <v>0</v>
      </c>
      <c r="CN32" s="8">
        <f t="shared" si="46"/>
        <v>0</v>
      </c>
      <c r="CO32" s="8">
        <f t="shared" si="47"/>
        <v>0.0025296297399631513</v>
      </c>
      <c r="CP32" s="8">
        <f t="shared" si="48"/>
        <v>0.001002815102555895</v>
      </c>
      <c r="CQ32" s="8">
        <f t="shared" si="49"/>
        <v>0.0025296297399631513</v>
      </c>
      <c r="CR32" s="8">
        <f t="shared" si="50"/>
        <v>0</v>
      </c>
      <c r="CS32" s="8">
        <f t="shared" si="51"/>
        <v>0</v>
      </c>
      <c r="CT32" s="8">
        <f t="shared" si="52"/>
        <v>0</v>
      </c>
      <c r="CU32" s="8">
        <f t="shared" si="53"/>
        <v>0</v>
      </c>
      <c r="CV32" s="8">
        <f t="shared" si="54"/>
        <v>0</v>
      </c>
      <c r="CW32" s="8">
        <f t="shared" si="55"/>
        <v>0</v>
      </c>
      <c r="CX32" s="8">
        <f t="shared" si="56"/>
        <v>0.002733010439620638</v>
      </c>
      <c r="CY32" s="8">
        <f t="shared" si="57"/>
        <v>0.0022299001704824506</v>
      </c>
      <c r="CZ32" s="8">
        <f t="shared" si="58"/>
        <v>0.0026313200897918948</v>
      </c>
      <c r="DA32" s="8">
        <f t="shared" si="59"/>
        <v>0.002733010439620638</v>
      </c>
      <c r="DB32" s="8">
        <f t="shared" si="60"/>
        <v>0.002733010439620638</v>
      </c>
      <c r="DC32" s="8">
        <f t="shared" si="61"/>
        <v>0.002733010439620638</v>
      </c>
      <c r="DD32" s="8">
        <f t="shared" si="62"/>
        <v>0.002733010439620638</v>
      </c>
      <c r="DE32" s="8">
        <f t="shared" si="63"/>
        <v>0.0019025419527287707</v>
      </c>
      <c r="DF32" s="8">
        <f t="shared" si="64"/>
        <v>0.0022299001704824506</v>
      </c>
      <c r="DG32" s="8">
        <f t="shared" si="65"/>
        <v>0</v>
      </c>
      <c r="DH32" s="8">
        <f t="shared" si="66"/>
        <v>0</v>
      </c>
      <c r="DI32" s="8">
        <f t="shared" si="67"/>
        <v>0</v>
      </c>
      <c r="DJ32" s="8">
        <f t="shared" si="68"/>
        <v>0</v>
      </c>
      <c r="DK32" s="8">
        <f t="shared" si="69"/>
        <v>0</v>
      </c>
      <c r="DL32" s="8">
        <f t="shared" si="70"/>
        <v>0</v>
      </c>
      <c r="DM32" s="8">
        <f t="shared" si="71"/>
        <v>0</v>
      </c>
      <c r="DN32" s="8">
        <f t="shared" si="72"/>
        <v>0</v>
      </c>
      <c r="DO32" s="8">
        <f t="shared" si="73"/>
        <v>0.0019025419527287707</v>
      </c>
      <c r="DP32" s="8">
        <f t="shared" si="74"/>
        <v>0</v>
      </c>
      <c r="DQ32" s="8">
        <f t="shared" si="75"/>
        <v>0.002733010439620638</v>
      </c>
      <c r="DR32" s="8">
        <f t="shared" si="76"/>
        <v>0.0001245645431180166</v>
      </c>
      <c r="DS32" s="8">
        <f t="shared" si="77"/>
        <v>0.005529647489255659</v>
      </c>
    </row>
    <row r="33" spans="1:123" ht="11.25">
      <c r="A33" s="50" t="s">
        <v>260</v>
      </c>
      <c r="B33" s="138" t="s">
        <v>22</v>
      </c>
      <c r="C33" s="138" t="s">
        <v>228</v>
      </c>
      <c r="D33" s="19">
        <v>0</v>
      </c>
      <c r="E33" s="19">
        <v>0</v>
      </c>
      <c r="F33" s="19">
        <v>0</v>
      </c>
      <c r="G33" s="19">
        <v>0</v>
      </c>
      <c r="H33" s="19">
        <v>0</v>
      </c>
      <c r="I33" s="193">
        <v>23.8</v>
      </c>
      <c r="J33" s="193">
        <v>4</v>
      </c>
      <c r="K33" s="193">
        <v>12</v>
      </c>
      <c r="L33" s="193">
        <v>11.8</v>
      </c>
      <c r="M33" s="19">
        <v>3030</v>
      </c>
      <c r="N33" s="19">
        <v>275</v>
      </c>
      <c r="O33" s="19">
        <v>1</v>
      </c>
      <c r="P33" s="19">
        <v>26594</v>
      </c>
      <c r="Q33" s="22"/>
      <c r="R33" s="22">
        <v>1801602</v>
      </c>
      <c r="T33" s="8">
        <f t="shared" si="7"/>
        <v>0</v>
      </c>
      <c r="U33" s="8">
        <f t="shared" si="8"/>
        <v>0</v>
      </c>
      <c r="V33" s="8">
        <f t="shared" si="9"/>
        <v>0</v>
      </c>
      <c r="W33" s="8">
        <f t="shared" si="10"/>
        <v>0</v>
      </c>
      <c r="X33" s="8">
        <f t="shared" si="11"/>
        <v>0</v>
      </c>
      <c r="Y33" s="8">
        <f t="shared" si="12"/>
        <v>0.0026635587338202787</v>
      </c>
      <c r="Z33" s="8">
        <f t="shared" si="13"/>
        <v>0.0021715526601520083</v>
      </c>
      <c r="AA33" s="8">
        <f t="shared" si="14"/>
        <v>0.0024067562461341477</v>
      </c>
      <c r="AB33" s="8">
        <f t="shared" si="15"/>
        <v>0.0029877577890592357</v>
      </c>
      <c r="AC33" s="8">
        <f t="shared" si="16"/>
        <v>0.004033619888967625</v>
      </c>
      <c r="AD33" s="8">
        <f t="shared" si="17"/>
        <v>0.0013885193183430472</v>
      </c>
      <c r="AE33" s="8">
        <f t="shared" si="18"/>
        <v>2.07607571863361E-05</v>
      </c>
      <c r="AF33" s="8">
        <f t="shared" si="19"/>
        <v>0.004558884158503251</v>
      </c>
      <c r="AG33" s="8">
        <f t="shared" si="20"/>
        <v>0</v>
      </c>
      <c r="AH33" s="8"/>
      <c r="AI33" s="8"/>
      <c r="AJ33" s="8"/>
      <c r="AK33" s="8">
        <f t="shared" si="21"/>
        <v>0.0027110696036553358</v>
      </c>
      <c r="AL33" s="8">
        <f t="shared" si="22"/>
        <v>0.0012033781230670738</v>
      </c>
      <c r="AM33" s="8">
        <f t="shared" si="23"/>
        <v>0.0013317793669101394</v>
      </c>
      <c r="AN33" s="8">
        <f t="shared" si="24"/>
        <v>0.0012033781230670738</v>
      </c>
      <c r="AO33" s="14">
        <f t="shared" si="25"/>
        <v>0.00501067497029372</v>
      </c>
      <c r="AP33" s="14">
        <f t="shared" si="26"/>
        <v>0.0010857763300760042</v>
      </c>
      <c r="AR33" s="8">
        <v>0</v>
      </c>
      <c r="AS33" s="8">
        <v>0</v>
      </c>
      <c r="AT33" s="8">
        <v>0</v>
      </c>
      <c r="AU33" s="8">
        <v>0</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8">
        <v>0</v>
      </c>
      <c r="BP33" s="61">
        <f t="shared" si="27"/>
        <v>0.004033619888967625</v>
      </c>
      <c r="BQ33" s="8">
        <f t="shared" si="28"/>
        <v>0.0026635587338202787</v>
      </c>
      <c r="BR33" s="8">
        <f t="shared" si="29"/>
        <v>2.07607571863361E-05</v>
      </c>
      <c r="BS33" s="8">
        <f t="shared" si="30"/>
        <v>0.004033619888967625</v>
      </c>
      <c r="BT33" s="8">
        <f t="shared" si="31"/>
        <v>0.004033619888967625</v>
      </c>
      <c r="BU33" s="8">
        <f t="shared" si="32"/>
        <v>0.004558884158503251</v>
      </c>
      <c r="BV33" s="8">
        <f t="shared" si="33"/>
        <v>0.004033619888967625</v>
      </c>
      <c r="BW33" s="8">
        <f t="shared" si="34"/>
        <v>0</v>
      </c>
      <c r="BX33" s="8">
        <f t="shared" si="35"/>
        <v>0</v>
      </c>
      <c r="BY33" s="8">
        <f t="shared" si="36"/>
        <v>0</v>
      </c>
      <c r="BZ33" s="8">
        <f t="shared" si="37"/>
        <v>0.0024067562461341477</v>
      </c>
      <c r="CA33" s="8">
        <f t="shared" si="38"/>
        <v>0.004033619888967625</v>
      </c>
      <c r="CB33" s="8">
        <f t="shared" si="2"/>
        <v>0</v>
      </c>
      <c r="CC33" s="8">
        <f t="shared" si="3"/>
        <v>0.0010857763300760042</v>
      </c>
      <c r="CD33" s="8">
        <f t="shared" si="4"/>
        <v>0.0013317793669101394</v>
      </c>
      <c r="CE33" s="8">
        <f t="shared" si="39"/>
        <v>0</v>
      </c>
      <c r="CF33" s="8">
        <f t="shared" si="40"/>
        <v>0</v>
      </c>
      <c r="CG33" s="8">
        <f t="shared" si="5"/>
        <v>0</v>
      </c>
      <c r="CH33" s="8">
        <f t="shared" si="41"/>
        <v>0</v>
      </c>
      <c r="CI33" s="8">
        <f t="shared" si="42"/>
        <v>0</v>
      </c>
      <c r="CJ33" s="8">
        <f t="shared" si="43"/>
        <v>0.004033619888967625</v>
      </c>
      <c r="CK33" s="8">
        <f t="shared" si="6"/>
        <v>0.004033619888967625</v>
      </c>
      <c r="CL33" s="8">
        <f t="shared" si="44"/>
        <v>0</v>
      </c>
      <c r="CM33" s="8">
        <f t="shared" si="45"/>
        <v>0</v>
      </c>
      <c r="CN33" s="8">
        <f t="shared" si="46"/>
        <v>0</v>
      </c>
      <c r="CO33" s="8">
        <f t="shared" si="47"/>
        <v>0.0013885193183430472</v>
      </c>
      <c r="CP33" s="8">
        <f t="shared" si="48"/>
        <v>0.0012033781230670738</v>
      </c>
      <c r="CQ33" s="8">
        <f t="shared" si="49"/>
        <v>0.0013885193183430472</v>
      </c>
      <c r="CR33" s="8">
        <f t="shared" si="50"/>
        <v>0.0021715526601520083</v>
      </c>
      <c r="CS33" s="8">
        <f t="shared" si="51"/>
        <v>0.0021715526601520083</v>
      </c>
      <c r="CT33" s="8">
        <f t="shared" si="52"/>
        <v>0</v>
      </c>
      <c r="CU33" s="8">
        <f t="shared" si="53"/>
        <v>0</v>
      </c>
      <c r="CV33" s="8">
        <f t="shared" si="54"/>
        <v>0</v>
      </c>
      <c r="CW33" s="8">
        <f t="shared" si="55"/>
        <v>0</v>
      </c>
      <c r="CX33" s="8">
        <f t="shared" si="56"/>
        <v>0.004033619888967625</v>
      </c>
      <c r="CY33" s="8">
        <f t="shared" si="57"/>
        <v>0.004558884158503251</v>
      </c>
      <c r="CZ33" s="8">
        <f t="shared" si="58"/>
        <v>0.0027110696036553358</v>
      </c>
      <c r="DA33" s="8">
        <f t="shared" si="59"/>
        <v>0.004033619888967625</v>
      </c>
      <c r="DB33" s="8">
        <f t="shared" si="60"/>
        <v>0.004033619888967625</v>
      </c>
      <c r="DC33" s="8">
        <f t="shared" si="61"/>
        <v>0.004033619888967625</v>
      </c>
      <c r="DD33" s="8">
        <f t="shared" si="62"/>
        <v>0.004033619888967625</v>
      </c>
      <c r="DE33" s="8">
        <f t="shared" si="63"/>
        <v>0.0026635587338202787</v>
      </c>
      <c r="DF33" s="8">
        <f t="shared" si="64"/>
        <v>0.004558884158503251</v>
      </c>
      <c r="DG33" s="8">
        <f t="shared" si="65"/>
        <v>0</v>
      </c>
      <c r="DH33" s="8">
        <f t="shared" si="66"/>
        <v>0</v>
      </c>
      <c r="DI33" s="8">
        <f t="shared" si="67"/>
        <v>0</v>
      </c>
      <c r="DJ33" s="8">
        <f t="shared" si="68"/>
        <v>0</v>
      </c>
      <c r="DK33" s="8">
        <f t="shared" si="69"/>
        <v>0</v>
      </c>
      <c r="DL33" s="8">
        <f t="shared" si="70"/>
        <v>0</v>
      </c>
      <c r="DM33" s="8">
        <f t="shared" si="71"/>
        <v>0</v>
      </c>
      <c r="DN33" s="8">
        <f t="shared" si="72"/>
        <v>0</v>
      </c>
      <c r="DO33" s="8">
        <f t="shared" si="73"/>
        <v>0.0026635587338202787</v>
      </c>
      <c r="DP33" s="8">
        <f t="shared" si="74"/>
        <v>0</v>
      </c>
      <c r="DQ33" s="8">
        <f t="shared" si="75"/>
        <v>0.004033619888967625</v>
      </c>
      <c r="DR33" s="8">
        <f t="shared" si="76"/>
        <v>2.07607571863361E-05</v>
      </c>
      <c r="DS33" s="8">
        <f t="shared" si="77"/>
        <v>0.00501067497029372</v>
      </c>
    </row>
    <row r="34" spans="1:123" ht="11.25">
      <c r="A34" s="50" t="s">
        <v>263</v>
      </c>
      <c r="B34" s="138" t="s">
        <v>23</v>
      </c>
      <c r="C34" s="138" t="s">
        <v>105</v>
      </c>
      <c r="D34" s="19">
        <v>0</v>
      </c>
      <c r="E34" s="19"/>
      <c r="F34" s="19"/>
      <c r="G34" s="19">
        <v>0</v>
      </c>
      <c r="H34" s="19"/>
      <c r="I34" s="193">
        <v>19.5</v>
      </c>
      <c r="J34" s="193">
        <v>0</v>
      </c>
      <c r="K34" s="193">
        <v>8</v>
      </c>
      <c r="L34" s="193">
        <v>11.5</v>
      </c>
      <c r="M34" s="19">
        <v>1716</v>
      </c>
      <c r="N34" s="19">
        <v>18</v>
      </c>
      <c r="O34" s="19">
        <v>252</v>
      </c>
      <c r="P34" s="19">
        <v>6467</v>
      </c>
      <c r="Q34" s="22"/>
      <c r="R34" s="22">
        <v>1113624</v>
      </c>
      <c r="T34" s="8">
        <f t="shared" si="7"/>
        <v>0</v>
      </c>
      <c r="U34" s="8">
        <f t="shared" si="8"/>
        <v>0</v>
      </c>
      <c r="V34" s="8">
        <f t="shared" si="9"/>
        <v>0</v>
      </c>
      <c r="W34" s="8">
        <f t="shared" si="10"/>
        <v>0</v>
      </c>
      <c r="X34" s="8">
        <f t="shared" si="11"/>
        <v>0</v>
      </c>
      <c r="Y34" s="8">
        <f t="shared" si="12"/>
        <v>0.0021823275340124132</v>
      </c>
      <c r="Z34" s="8">
        <f t="shared" si="13"/>
        <v>0</v>
      </c>
      <c r="AA34" s="8">
        <f t="shared" si="14"/>
        <v>0.0016045041640894318</v>
      </c>
      <c r="AB34" s="8">
        <f t="shared" si="15"/>
        <v>0.002911797845269594</v>
      </c>
      <c r="AC34" s="8">
        <f t="shared" si="16"/>
        <v>0.002284386709395526</v>
      </c>
      <c r="AD34" s="8">
        <f t="shared" si="17"/>
        <v>9.088490083699946E-05</v>
      </c>
      <c r="AE34" s="8">
        <f t="shared" si="18"/>
        <v>0.005231710810956697</v>
      </c>
      <c r="AF34" s="8">
        <f t="shared" si="19"/>
        <v>0.0011086073495164522</v>
      </c>
      <c r="AG34" s="8">
        <f t="shared" si="20"/>
        <v>0</v>
      </c>
      <c r="AH34" s="8"/>
      <c r="AI34" s="8"/>
      <c r="AJ34" s="8"/>
      <c r="AK34" s="8">
        <f t="shared" si="21"/>
        <v>0.0011876358051162628</v>
      </c>
      <c r="AL34" s="8">
        <f t="shared" si="22"/>
        <v>0.0008022520820447159</v>
      </c>
      <c r="AM34" s="8">
        <f t="shared" si="23"/>
        <v>0.0010911637670062066</v>
      </c>
      <c r="AN34" s="8">
        <f t="shared" si="24"/>
        <v>0.0008022520820447159</v>
      </c>
      <c r="AO34" s="14">
        <f t="shared" si="25"/>
        <v>0.0030972478400436796</v>
      </c>
      <c r="AP34" s="14">
        <f t="shared" si="26"/>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8">
        <v>0</v>
      </c>
      <c r="BP34" s="61">
        <f t="shared" si="27"/>
        <v>0.002284386709395526</v>
      </c>
      <c r="BQ34" s="8">
        <f t="shared" si="28"/>
        <v>0.0021823275340124132</v>
      </c>
      <c r="BR34" s="8">
        <f t="shared" si="29"/>
        <v>0.005231710810956697</v>
      </c>
      <c r="BS34" s="8">
        <f t="shared" si="30"/>
        <v>0.002284386709395526</v>
      </c>
      <c r="BT34" s="8">
        <f t="shared" si="31"/>
        <v>0.002284386709395526</v>
      </c>
      <c r="BU34" s="8">
        <f t="shared" si="32"/>
        <v>0.0011086073495164522</v>
      </c>
      <c r="BV34" s="8">
        <f t="shared" si="33"/>
        <v>0.002284386709395526</v>
      </c>
      <c r="BW34" s="8">
        <f t="shared" si="34"/>
        <v>0</v>
      </c>
      <c r="BX34" s="8">
        <f t="shared" si="35"/>
        <v>0</v>
      </c>
      <c r="BY34" s="8">
        <f t="shared" si="36"/>
        <v>0</v>
      </c>
      <c r="BZ34" s="8">
        <f t="shared" si="37"/>
        <v>0.0016045041640894318</v>
      </c>
      <c r="CA34" s="8">
        <f t="shared" si="38"/>
        <v>0.002284386709395526</v>
      </c>
      <c r="CB34" s="8">
        <f t="shared" si="2"/>
        <v>0</v>
      </c>
      <c r="CC34" s="8">
        <f t="shared" si="3"/>
        <v>0</v>
      </c>
      <c r="CD34" s="8">
        <f t="shared" si="4"/>
        <v>0.0010911637670062066</v>
      </c>
      <c r="CE34" s="8">
        <f t="shared" si="39"/>
        <v>0</v>
      </c>
      <c r="CF34" s="8">
        <f t="shared" si="40"/>
        <v>0</v>
      </c>
      <c r="CG34" s="8">
        <f t="shared" si="5"/>
        <v>0</v>
      </c>
      <c r="CH34" s="8">
        <f t="shared" si="41"/>
        <v>0</v>
      </c>
      <c r="CI34" s="8">
        <f t="shared" si="42"/>
        <v>0</v>
      </c>
      <c r="CJ34" s="8">
        <f t="shared" si="43"/>
        <v>0.002284386709395526</v>
      </c>
      <c r="CK34" s="8">
        <f t="shared" si="6"/>
        <v>0.002284386709395526</v>
      </c>
      <c r="CL34" s="8">
        <f t="shared" si="44"/>
        <v>0</v>
      </c>
      <c r="CM34" s="8">
        <f t="shared" si="45"/>
        <v>0</v>
      </c>
      <c r="CN34" s="8">
        <f t="shared" si="46"/>
        <v>0</v>
      </c>
      <c r="CO34" s="8">
        <f t="shared" si="47"/>
        <v>9.088490083699946E-05</v>
      </c>
      <c r="CP34" s="8">
        <f t="shared" si="48"/>
        <v>0.0008022520820447159</v>
      </c>
      <c r="CQ34" s="8">
        <f t="shared" si="49"/>
        <v>9.088490083699946E-05</v>
      </c>
      <c r="CR34" s="8">
        <f t="shared" si="50"/>
        <v>0</v>
      </c>
      <c r="CS34" s="8">
        <f t="shared" si="51"/>
        <v>0</v>
      </c>
      <c r="CT34" s="8">
        <f t="shared" si="52"/>
        <v>0</v>
      </c>
      <c r="CU34" s="8">
        <f t="shared" si="53"/>
        <v>0</v>
      </c>
      <c r="CV34" s="8">
        <f t="shared" si="54"/>
        <v>0</v>
      </c>
      <c r="CW34" s="8">
        <f t="shared" si="55"/>
        <v>0</v>
      </c>
      <c r="CX34" s="8">
        <f t="shared" si="56"/>
        <v>0.002284386709395526</v>
      </c>
      <c r="CY34" s="8">
        <f t="shared" si="57"/>
        <v>0.0011086073495164522</v>
      </c>
      <c r="CZ34" s="8">
        <f t="shared" si="58"/>
        <v>0.0011876358051162628</v>
      </c>
      <c r="DA34" s="8">
        <f t="shared" si="59"/>
        <v>0.002284386709395526</v>
      </c>
      <c r="DB34" s="8">
        <f t="shared" si="60"/>
        <v>0.002284386709395526</v>
      </c>
      <c r="DC34" s="8">
        <f t="shared" si="61"/>
        <v>0.002284386709395526</v>
      </c>
      <c r="DD34" s="8">
        <f t="shared" si="62"/>
        <v>0.002284386709395526</v>
      </c>
      <c r="DE34" s="8">
        <f t="shared" si="63"/>
        <v>0.0021823275340124132</v>
      </c>
      <c r="DF34" s="8">
        <f t="shared" si="64"/>
        <v>0.0011086073495164522</v>
      </c>
      <c r="DG34" s="8">
        <f t="shared" si="65"/>
        <v>0</v>
      </c>
      <c r="DH34" s="8">
        <f t="shared" si="66"/>
        <v>0</v>
      </c>
      <c r="DI34" s="8">
        <f t="shared" si="67"/>
        <v>0</v>
      </c>
      <c r="DJ34" s="8">
        <f t="shared" si="68"/>
        <v>0</v>
      </c>
      <c r="DK34" s="8">
        <f t="shared" si="69"/>
        <v>0</v>
      </c>
      <c r="DL34" s="8">
        <f t="shared" si="70"/>
        <v>0</v>
      </c>
      <c r="DM34" s="8">
        <f t="shared" si="71"/>
        <v>0</v>
      </c>
      <c r="DN34" s="8">
        <f t="shared" si="72"/>
        <v>0</v>
      </c>
      <c r="DO34" s="8">
        <f t="shared" si="73"/>
        <v>0.0021823275340124132</v>
      </c>
      <c r="DP34" s="8">
        <f t="shared" si="74"/>
        <v>0</v>
      </c>
      <c r="DQ34" s="8">
        <f t="shared" si="75"/>
        <v>0.002284386709395526</v>
      </c>
      <c r="DR34" s="8">
        <f t="shared" si="76"/>
        <v>0.005231710810956697</v>
      </c>
      <c r="DS34" s="8">
        <f t="shared" si="77"/>
        <v>0.0030972478400436796</v>
      </c>
    </row>
    <row r="35" spans="1:123" ht="11.25">
      <c r="A35" s="50" t="s">
        <v>263</v>
      </c>
      <c r="B35" s="138" t="s">
        <v>24</v>
      </c>
      <c r="C35" s="138" t="s">
        <v>108</v>
      </c>
      <c r="D35" s="19">
        <v>0</v>
      </c>
      <c r="E35" s="19"/>
      <c r="F35" s="19"/>
      <c r="G35" s="19">
        <v>0</v>
      </c>
      <c r="H35" s="19"/>
      <c r="I35" s="193">
        <v>6</v>
      </c>
      <c r="J35" s="193">
        <v>0</v>
      </c>
      <c r="K35" s="193">
        <v>3</v>
      </c>
      <c r="L35" s="193">
        <v>3</v>
      </c>
      <c r="M35" s="19">
        <v>358</v>
      </c>
      <c r="N35" s="19">
        <v>0</v>
      </c>
      <c r="O35" s="19">
        <v>2</v>
      </c>
      <c r="P35" s="19">
        <v>1643</v>
      </c>
      <c r="Q35" s="22"/>
      <c r="R35" s="22">
        <v>477174</v>
      </c>
      <c r="T35" s="8">
        <f t="shared" si="7"/>
        <v>0</v>
      </c>
      <c r="U35" s="8">
        <f t="shared" si="8"/>
        <v>0</v>
      </c>
      <c r="V35" s="8">
        <f t="shared" si="9"/>
        <v>0</v>
      </c>
      <c r="W35" s="8">
        <f t="shared" si="10"/>
        <v>0</v>
      </c>
      <c r="X35" s="8">
        <f t="shared" si="11"/>
        <v>0</v>
      </c>
      <c r="Y35" s="8">
        <f t="shared" si="12"/>
        <v>0.0006714853950807425</v>
      </c>
      <c r="Z35" s="8">
        <f t="shared" si="13"/>
        <v>0</v>
      </c>
      <c r="AA35" s="8">
        <f t="shared" si="14"/>
        <v>0.0006016890615335369</v>
      </c>
      <c r="AB35" s="8">
        <f t="shared" si="15"/>
        <v>0.0007595994378964159</v>
      </c>
      <c r="AC35" s="8">
        <f t="shared" si="16"/>
        <v>0.00047657951163379857</v>
      </c>
      <c r="AD35" s="8">
        <f t="shared" si="17"/>
        <v>0</v>
      </c>
      <c r="AE35" s="8">
        <f t="shared" si="18"/>
        <v>4.15215143726722E-05</v>
      </c>
      <c r="AF35" s="8">
        <f t="shared" si="19"/>
        <v>0.0002816517512379049</v>
      </c>
      <c r="AG35" s="8">
        <f t="shared" si="20"/>
        <v>0</v>
      </c>
      <c r="AH35" s="8"/>
      <c r="AI35" s="8"/>
      <c r="AJ35" s="8"/>
      <c r="AK35" s="8">
        <f t="shared" si="21"/>
        <v>0.00023828975581689928</v>
      </c>
      <c r="AL35" s="8">
        <f t="shared" si="22"/>
        <v>0.00030084453076676846</v>
      </c>
      <c r="AM35" s="8">
        <f t="shared" si="23"/>
        <v>0.00033574269754037126</v>
      </c>
      <c r="AN35" s="8">
        <f t="shared" si="24"/>
        <v>0.00030084453076676846</v>
      </c>
      <c r="AO35" s="14">
        <f t="shared" si="25"/>
        <v>0.0013271320848194748</v>
      </c>
      <c r="AP35" s="14">
        <f t="shared" si="26"/>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8">
        <v>0</v>
      </c>
      <c r="BP35" s="61">
        <f t="shared" si="27"/>
        <v>0.00047657951163379857</v>
      </c>
      <c r="BQ35" s="8">
        <f t="shared" si="28"/>
        <v>0.0006714853950807425</v>
      </c>
      <c r="BR35" s="8">
        <f t="shared" si="29"/>
        <v>4.15215143726722E-05</v>
      </c>
      <c r="BS35" s="8">
        <f t="shared" si="30"/>
        <v>0.00047657951163379857</v>
      </c>
      <c r="BT35" s="8">
        <f t="shared" si="31"/>
        <v>0.00047657951163379857</v>
      </c>
      <c r="BU35" s="8">
        <f t="shared" si="32"/>
        <v>0.0002816517512379049</v>
      </c>
      <c r="BV35" s="8">
        <f t="shared" si="33"/>
        <v>0.00047657951163379857</v>
      </c>
      <c r="BW35" s="8">
        <f t="shared" si="34"/>
        <v>0</v>
      </c>
      <c r="BX35" s="8">
        <f t="shared" si="35"/>
        <v>0</v>
      </c>
      <c r="BY35" s="8">
        <f t="shared" si="36"/>
        <v>0</v>
      </c>
      <c r="BZ35" s="8">
        <f t="shared" si="37"/>
        <v>0.0006016890615335369</v>
      </c>
      <c r="CA35" s="8">
        <f t="shared" si="38"/>
        <v>0.00047657951163379857</v>
      </c>
      <c r="CB35" s="8">
        <f t="shared" si="2"/>
        <v>0</v>
      </c>
      <c r="CC35" s="8">
        <f t="shared" si="3"/>
        <v>0</v>
      </c>
      <c r="CD35" s="8">
        <f t="shared" si="4"/>
        <v>0.00033574269754037126</v>
      </c>
      <c r="CE35" s="8">
        <f t="shared" si="39"/>
        <v>0</v>
      </c>
      <c r="CF35" s="8">
        <f t="shared" si="40"/>
        <v>0</v>
      </c>
      <c r="CG35" s="8">
        <f t="shared" si="5"/>
        <v>0</v>
      </c>
      <c r="CH35" s="8">
        <f t="shared" si="41"/>
        <v>0</v>
      </c>
      <c r="CI35" s="8">
        <f t="shared" si="42"/>
        <v>0</v>
      </c>
      <c r="CJ35" s="8">
        <f t="shared" si="43"/>
        <v>0.00047657951163379857</v>
      </c>
      <c r="CK35" s="8">
        <f t="shared" si="6"/>
        <v>0.00047657951163379857</v>
      </c>
      <c r="CL35" s="8">
        <f t="shared" si="44"/>
        <v>0</v>
      </c>
      <c r="CM35" s="8">
        <f t="shared" si="45"/>
        <v>0</v>
      </c>
      <c r="CN35" s="8">
        <f t="shared" si="46"/>
        <v>0</v>
      </c>
      <c r="CO35" s="8">
        <f t="shared" si="47"/>
        <v>0</v>
      </c>
      <c r="CP35" s="8">
        <f t="shared" si="48"/>
        <v>0.00030084453076676846</v>
      </c>
      <c r="CQ35" s="8">
        <f t="shared" si="49"/>
        <v>0</v>
      </c>
      <c r="CR35" s="8">
        <f t="shared" si="50"/>
        <v>0</v>
      </c>
      <c r="CS35" s="8">
        <f t="shared" si="51"/>
        <v>0</v>
      </c>
      <c r="CT35" s="8">
        <f t="shared" si="52"/>
        <v>0</v>
      </c>
      <c r="CU35" s="8">
        <f t="shared" si="53"/>
        <v>0</v>
      </c>
      <c r="CV35" s="8">
        <f t="shared" si="54"/>
        <v>0</v>
      </c>
      <c r="CW35" s="8">
        <f t="shared" si="55"/>
        <v>0</v>
      </c>
      <c r="CX35" s="8">
        <f t="shared" si="56"/>
        <v>0.00047657951163379857</v>
      </c>
      <c r="CY35" s="8">
        <f t="shared" si="57"/>
        <v>0.0002816517512379049</v>
      </c>
      <c r="CZ35" s="8">
        <f t="shared" si="58"/>
        <v>0.00023828975581689928</v>
      </c>
      <c r="DA35" s="8">
        <f t="shared" si="59"/>
        <v>0.00047657951163379857</v>
      </c>
      <c r="DB35" s="8">
        <f t="shared" si="60"/>
        <v>0.00047657951163379857</v>
      </c>
      <c r="DC35" s="8">
        <f t="shared" si="61"/>
        <v>0.00047657951163379857</v>
      </c>
      <c r="DD35" s="8">
        <f t="shared" si="62"/>
        <v>0.00047657951163379857</v>
      </c>
      <c r="DE35" s="8">
        <f t="shared" si="63"/>
        <v>0.0006714853950807425</v>
      </c>
      <c r="DF35" s="8">
        <f t="shared" si="64"/>
        <v>0.0002816517512379049</v>
      </c>
      <c r="DG35" s="8">
        <f t="shared" si="65"/>
        <v>0</v>
      </c>
      <c r="DH35" s="8">
        <f t="shared" si="66"/>
        <v>0</v>
      </c>
      <c r="DI35" s="8">
        <f t="shared" si="67"/>
        <v>0</v>
      </c>
      <c r="DJ35" s="8">
        <f t="shared" si="68"/>
        <v>0</v>
      </c>
      <c r="DK35" s="8">
        <f t="shared" si="69"/>
        <v>0</v>
      </c>
      <c r="DL35" s="8">
        <f t="shared" si="70"/>
        <v>0</v>
      </c>
      <c r="DM35" s="8">
        <f t="shared" si="71"/>
        <v>0</v>
      </c>
      <c r="DN35" s="8">
        <f t="shared" si="72"/>
        <v>0</v>
      </c>
      <c r="DO35" s="8">
        <f t="shared" si="73"/>
        <v>0.0006714853950807425</v>
      </c>
      <c r="DP35" s="8">
        <f t="shared" si="74"/>
        <v>0</v>
      </c>
      <c r="DQ35" s="8">
        <f t="shared" si="75"/>
        <v>0.00047657951163379857</v>
      </c>
      <c r="DR35" s="8">
        <f t="shared" si="76"/>
        <v>4.15215143726722E-05</v>
      </c>
      <c r="DS35" s="8">
        <f t="shared" si="77"/>
        <v>0.0013271320848194748</v>
      </c>
    </row>
    <row r="36" spans="1:123" ht="11.25">
      <c r="A36" s="50" t="s">
        <v>263</v>
      </c>
      <c r="B36" s="138" t="s">
        <v>25</v>
      </c>
      <c r="C36" s="138" t="s">
        <v>229</v>
      </c>
      <c r="D36" s="19">
        <v>0</v>
      </c>
      <c r="E36" s="19"/>
      <c r="F36" s="19"/>
      <c r="G36" s="19">
        <v>0</v>
      </c>
      <c r="H36" s="19"/>
      <c r="I36" s="193">
        <v>16.6</v>
      </c>
      <c r="J36" s="193">
        <v>0</v>
      </c>
      <c r="K36" s="193">
        <v>11.8</v>
      </c>
      <c r="L36" s="193">
        <v>4.8</v>
      </c>
      <c r="M36" s="19">
        <v>1173</v>
      </c>
      <c r="N36" s="19">
        <v>0</v>
      </c>
      <c r="O36" s="19">
        <v>31</v>
      </c>
      <c r="P36" s="19">
        <v>1269</v>
      </c>
      <c r="Q36" s="22"/>
      <c r="R36" s="22">
        <v>1341915</v>
      </c>
      <c r="T36" s="8">
        <f t="shared" si="7"/>
        <v>0</v>
      </c>
      <c r="U36" s="8">
        <f t="shared" si="8"/>
        <v>0</v>
      </c>
      <c r="V36" s="8">
        <f t="shared" si="9"/>
        <v>0</v>
      </c>
      <c r="W36" s="8">
        <f t="shared" si="10"/>
        <v>0</v>
      </c>
      <c r="X36" s="8">
        <f t="shared" si="11"/>
        <v>0</v>
      </c>
      <c r="Y36" s="8">
        <f t="shared" si="12"/>
        <v>0.001857776259723388</v>
      </c>
      <c r="Z36" s="8">
        <f t="shared" si="13"/>
        <v>0</v>
      </c>
      <c r="AA36" s="8">
        <f t="shared" si="14"/>
        <v>0.0023666436420319123</v>
      </c>
      <c r="AB36" s="8">
        <f t="shared" si="15"/>
        <v>0.0012153591006342653</v>
      </c>
      <c r="AC36" s="8">
        <f t="shared" si="16"/>
        <v>0.0015615300758280606</v>
      </c>
      <c r="AD36" s="8">
        <f t="shared" si="17"/>
        <v>0</v>
      </c>
      <c r="AE36" s="8">
        <f t="shared" si="18"/>
        <v>0.000643583472776419</v>
      </c>
      <c r="AF36" s="8">
        <f t="shared" si="19"/>
        <v>0.00021753869283073723</v>
      </c>
      <c r="AG36" s="8">
        <f t="shared" si="20"/>
        <v>0</v>
      </c>
      <c r="AH36" s="8"/>
      <c r="AI36" s="8"/>
      <c r="AJ36" s="8"/>
      <c r="AK36" s="8">
        <f t="shared" si="21"/>
        <v>0.0007807650379140303</v>
      </c>
      <c r="AL36" s="8">
        <f t="shared" si="22"/>
        <v>0.0011833218210159562</v>
      </c>
      <c r="AM36" s="8">
        <f t="shared" si="23"/>
        <v>0.000928888129861694</v>
      </c>
      <c r="AN36" s="8">
        <f t="shared" si="24"/>
        <v>0.0011833218210159562</v>
      </c>
      <c r="AO36" s="14">
        <f t="shared" si="25"/>
        <v>0.0037321783072852364</v>
      </c>
      <c r="AP36" s="14">
        <f t="shared" si="26"/>
        <v>0</v>
      </c>
      <c r="AR36" s="8">
        <v>0</v>
      </c>
      <c r="AS36" s="8">
        <v>0</v>
      </c>
      <c r="AT36" s="8">
        <v>0</v>
      </c>
      <c r="AU36" s="8">
        <v>0</v>
      </c>
      <c r="AV36" s="8">
        <v>0</v>
      </c>
      <c r="AW36" s="8">
        <v>0</v>
      </c>
      <c r="AX36" s="8">
        <v>0</v>
      </c>
      <c r="AY36" s="8">
        <v>0</v>
      </c>
      <c r="AZ36" s="8">
        <v>0</v>
      </c>
      <c r="BA36" s="8">
        <v>0</v>
      </c>
      <c r="BB36" s="8">
        <v>0</v>
      </c>
      <c r="BC36" s="8">
        <v>0</v>
      </c>
      <c r="BD36" s="8">
        <v>0</v>
      </c>
      <c r="BE36" s="8">
        <v>0</v>
      </c>
      <c r="BF36" s="8">
        <v>0</v>
      </c>
      <c r="BG36" s="8">
        <v>0</v>
      </c>
      <c r="BH36" s="8">
        <v>0</v>
      </c>
      <c r="BI36" s="8">
        <v>0</v>
      </c>
      <c r="BJ36" s="8">
        <v>0</v>
      </c>
      <c r="BK36" s="8">
        <v>0</v>
      </c>
      <c r="BL36" s="8">
        <v>0</v>
      </c>
      <c r="BM36" s="8">
        <v>0</v>
      </c>
      <c r="BN36" s="8">
        <v>0</v>
      </c>
      <c r="BO36" s="8">
        <v>0</v>
      </c>
      <c r="BP36" s="61">
        <f t="shared" si="27"/>
        <v>0.0015615300758280606</v>
      </c>
      <c r="BQ36" s="8">
        <f t="shared" si="28"/>
        <v>0.001857776259723388</v>
      </c>
      <c r="BR36" s="8">
        <f t="shared" si="29"/>
        <v>0.000643583472776419</v>
      </c>
      <c r="BS36" s="8">
        <f t="shared" si="30"/>
        <v>0.0015615300758280606</v>
      </c>
      <c r="BT36" s="8">
        <f t="shared" si="31"/>
        <v>0.0015615300758280606</v>
      </c>
      <c r="BU36" s="8">
        <f t="shared" si="32"/>
        <v>0.00021753869283073723</v>
      </c>
      <c r="BV36" s="8">
        <f t="shared" si="33"/>
        <v>0.0015615300758280606</v>
      </c>
      <c r="BW36" s="8">
        <f t="shared" si="34"/>
        <v>0</v>
      </c>
      <c r="BX36" s="8">
        <f t="shared" si="35"/>
        <v>0</v>
      </c>
      <c r="BY36" s="8">
        <f t="shared" si="36"/>
        <v>0</v>
      </c>
      <c r="BZ36" s="8">
        <f t="shared" si="37"/>
        <v>0.0023666436420319123</v>
      </c>
      <c r="CA36" s="8">
        <f t="shared" si="38"/>
        <v>0.0015615300758280606</v>
      </c>
      <c r="CB36" s="8">
        <f t="shared" si="2"/>
        <v>0</v>
      </c>
      <c r="CC36" s="8">
        <f t="shared" si="3"/>
        <v>0</v>
      </c>
      <c r="CD36" s="8">
        <f t="shared" si="4"/>
        <v>0.000928888129861694</v>
      </c>
      <c r="CE36" s="8">
        <f t="shared" si="39"/>
        <v>0</v>
      </c>
      <c r="CF36" s="8">
        <f t="shared" si="40"/>
        <v>0</v>
      </c>
      <c r="CG36" s="8">
        <f t="shared" si="5"/>
        <v>0</v>
      </c>
      <c r="CH36" s="8">
        <f t="shared" si="41"/>
        <v>0</v>
      </c>
      <c r="CI36" s="8">
        <f t="shared" si="42"/>
        <v>0</v>
      </c>
      <c r="CJ36" s="8">
        <f t="shared" si="43"/>
        <v>0.0015615300758280606</v>
      </c>
      <c r="CK36" s="8">
        <f t="shared" si="6"/>
        <v>0.0015615300758280606</v>
      </c>
      <c r="CL36" s="8">
        <f t="shared" si="44"/>
        <v>0</v>
      </c>
      <c r="CM36" s="8">
        <f t="shared" si="45"/>
        <v>0</v>
      </c>
      <c r="CN36" s="8">
        <f t="shared" si="46"/>
        <v>0</v>
      </c>
      <c r="CO36" s="8">
        <f t="shared" si="47"/>
        <v>0</v>
      </c>
      <c r="CP36" s="8">
        <f t="shared" si="48"/>
        <v>0.0011833218210159562</v>
      </c>
      <c r="CQ36" s="8">
        <f t="shared" si="49"/>
        <v>0</v>
      </c>
      <c r="CR36" s="8">
        <f t="shared" si="50"/>
        <v>0</v>
      </c>
      <c r="CS36" s="8">
        <f t="shared" si="51"/>
        <v>0</v>
      </c>
      <c r="CT36" s="8">
        <f t="shared" si="52"/>
        <v>0</v>
      </c>
      <c r="CU36" s="8">
        <f t="shared" si="53"/>
        <v>0</v>
      </c>
      <c r="CV36" s="8">
        <f t="shared" si="54"/>
        <v>0</v>
      </c>
      <c r="CW36" s="8">
        <f t="shared" si="55"/>
        <v>0</v>
      </c>
      <c r="CX36" s="8">
        <f t="shared" si="56"/>
        <v>0.0015615300758280606</v>
      </c>
      <c r="CY36" s="8">
        <f t="shared" si="57"/>
        <v>0.00021753869283073723</v>
      </c>
      <c r="CZ36" s="8">
        <f t="shared" si="58"/>
        <v>0.0007807650379140303</v>
      </c>
      <c r="DA36" s="8">
        <f t="shared" si="59"/>
        <v>0.0015615300758280606</v>
      </c>
      <c r="DB36" s="8">
        <f t="shared" si="60"/>
        <v>0.0015615300758280606</v>
      </c>
      <c r="DC36" s="8">
        <f t="shared" si="61"/>
        <v>0.0015615300758280606</v>
      </c>
      <c r="DD36" s="8">
        <f t="shared" si="62"/>
        <v>0.0015615300758280606</v>
      </c>
      <c r="DE36" s="8">
        <f t="shared" si="63"/>
        <v>0.001857776259723388</v>
      </c>
      <c r="DF36" s="8">
        <f t="shared" si="64"/>
        <v>0.00021753869283073723</v>
      </c>
      <c r="DG36" s="8">
        <f t="shared" si="65"/>
        <v>0</v>
      </c>
      <c r="DH36" s="8">
        <f t="shared" si="66"/>
        <v>0</v>
      </c>
      <c r="DI36" s="8">
        <f t="shared" si="67"/>
        <v>0</v>
      </c>
      <c r="DJ36" s="8">
        <f t="shared" si="68"/>
        <v>0</v>
      </c>
      <c r="DK36" s="8">
        <f t="shared" si="69"/>
        <v>0</v>
      </c>
      <c r="DL36" s="8">
        <f t="shared" si="70"/>
        <v>0</v>
      </c>
      <c r="DM36" s="8">
        <f t="shared" si="71"/>
        <v>0</v>
      </c>
      <c r="DN36" s="8">
        <f t="shared" si="72"/>
        <v>0</v>
      </c>
      <c r="DO36" s="8">
        <f t="shared" si="73"/>
        <v>0.001857776259723388</v>
      </c>
      <c r="DP36" s="8">
        <f t="shared" si="74"/>
        <v>0</v>
      </c>
      <c r="DQ36" s="8">
        <f t="shared" si="75"/>
        <v>0.0015615300758280606</v>
      </c>
      <c r="DR36" s="8">
        <f t="shared" si="76"/>
        <v>0.000643583472776419</v>
      </c>
      <c r="DS36" s="8">
        <f t="shared" si="77"/>
        <v>0.0037321783072852364</v>
      </c>
    </row>
    <row r="37" spans="1:123" ht="11.25">
      <c r="A37" s="50" t="s">
        <v>263</v>
      </c>
      <c r="B37" s="138" t="s">
        <v>26</v>
      </c>
      <c r="C37" s="138" t="s">
        <v>114</v>
      </c>
      <c r="D37" s="19">
        <v>0</v>
      </c>
      <c r="E37" s="19"/>
      <c r="F37" s="19"/>
      <c r="G37" s="19">
        <v>0</v>
      </c>
      <c r="H37" s="19"/>
      <c r="I37" s="193">
        <v>31.77</v>
      </c>
      <c r="J37" s="193">
        <v>0</v>
      </c>
      <c r="K37" s="193">
        <v>25.1</v>
      </c>
      <c r="L37" s="193">
        <v>6.67</v>
      </c>
      <c r="M37" s="19">
        <v>1439</v>
      </c>
      <c r="N37" s="19">
        <v>0</v>
      </c>
      <c r="O37" s="19">
        <v>0</v>
      </c>
      <c r="P37" s="19">
        <v>6685</v>
      </c>
      <c r="Q37" s="22"/>
      <c r="R37" s="22">
        <v>1169454</v>
      </c>
      <c r="T37" s="8">
        <f t="shared" si="7"/>
        <v>0</v>
      </c>
      <c r="U37" s="8">
        <f t="shared" si="8"/>
        <v>0</v>
      </c>
      <c r="V37" s="8">
        <f t="shared" si="9"/>
        <v>0</v>
      </c>
      <c r="W37" s="8">
        <f t="shared" si="10"/>
        <v>0</v>
      </c>
      <c r="X37" s="8">
        <f t="shared" si="11"/>
        <v>0</v>
      </c>
      <c r="Y37" s="8">
        <f t="shared" si="12"/>
        <v>0.003555515166952532</v>
      </c>
      <c r="Z37" s="8">
        <f t="shared" si="13"/>
        <v>0</v>
      </c>
      <c r="AA37" s="8">
        <f t="shared" si="14"/>
        <v>0.005034131814830593</v>
      </c>
      <c r="AB37" s="8">
        <f t="shared" si="15"/>
        <v>0.0016888427502563645</v>
      </c>
      <c r="AC37" s="8">
        <f t="shared" si="16"/>
        <v>0.0019156366403380897</v>
      </c>
      <c r="AD37" s="8">
        <f t="shared" si="17"/>
        <v>0</v>
      </c>
      <c r="AE37" s="8">
        <f t="shared" si="18"/>
        <v>0</v>
      </c>
      <c r="AF37" s="8">
        <f t="shared" si="19"/>
        <v>0.0011459780627056568</v>
      </c>
      <c r="AG37" s="8">
        <f t="shared" si="20"/>
        <v>0</v>
      </c>
      <c r="AH37" s="8"/>
      <c r="AI37" s="8"/>
      <c r="AJ37" s="8"/>
      <c r="AK37" s="8">
        <f t="shared" si="21"/>
        <v>0.0009578183201690449</v>
      </c>
      <c r="AL37" s="8">
        <f t="shared" si="22"/>
        <v>0.0025170659074152963</v>
      </c>
      <c r="AM37" s="8">
        <f t="shared" si="23"/>
        <v>0.001777757583476266</v>
      </c>
      <c r="AN37" s="8">
        <f t="shared" si="24"/>
        <v>0.0025170659074152963</v>
      </c>
      <c r="AO37" s="14">
        <f t="shared" si="25"/>
        <v>0.0032525240795191566</v>
      </c>
      <c r="AP37" s="14">
        <f t="shared" si="26"/>
        <v>0</v>
      </c>
      <c r="AR37" s="8">
        <v>0</v>
      </c>
      <c r="AS37" s="8">
        <v>0</v>
      </c>
      <c r="AT37" s="8">
        <v>0</v>
      </c>
      <c r="AU37" s="8">
        <v>0</v>
      </c>
      <c r="AV37" s="8">
        <v>0</v>
      </c>
      <c r="AW37" s="8">
        <v>0</v>
      </c>
      <c r="AX37" s="8">
        <v>0</v>
      </c>
      <c r="AY37" s="8">
        <v>0</v>
      </c>
      <c r="AZ37" s="8">
        <v>0</v>
      </c>
      <c r="BA37" s="8">
        <v>0</v>
      </c>
      <c r="BB37" s="8">
        <v>0</v>
      </c>
      <c r="BC37" s="8">
        <v>0</v>
      </c>
      <c r="BD37" s="8">
        <v>0</v>
      </c>
      <c r="BE37" s="8">
        <v>0</v>
      </c>
      <c r="BF37" s="8">
        <v>0</v>
      </c>
      <c r="BG37" s="8">
        <v>0</v>
      </c>
      <c r="BH37" s="8">
        <v>0</v>
      </c>
      <c r="BI37" s="8">
        <v>0</v>
      </c>
      <c r="BJ37" s="8">
        <v>0</v>
      </c>
      <c r="BK37" s="8">
        <v>0</v>
      </c>
      <c r="BL37" s="8">
        <v>0</v>
      </c>
      <c r="BM37" s="8">
        <v>0</v>
      </c>
      <c r="BN37" s="8">
        <v>0</v>
      </c>
      <c r="BO37" s="8">
        <v>0</v>
      </c>
      <c r="BP37" s="61">
        <f t="shared" si="27"/>
        <v>0.0019156366403380897</v>
      </c>
      <c r="BQ37" s="8">
        <f t="shared" si="28"/>
        <v>0.003555515166952532</v>
      </c>
      <c r="BR37" s="8">
        <f t="shared" si="29"/>
        <v>0</v>
      </c>
      <c r="BS37" s="8">
        <f t="shared" si="30"/>
        <v>0.0019156366403380897</v>
      </c>
      <c r="BT37" s="8">
        <f t="shared" si="31"/>
        <v>0.0019156366403380897</v>
      </c>
      <c r="BU37" s="8">
        <f t="shared" si="32"/>
        <v>0.0011459780627056568</v>
      </c>
      <c r="BV37" s="8">
        <f t="shared" si="33"/>
        <v>0.0019156366403380897</v>
      </c>
      <c r="BW37" s="8">
        <f t="shared" si="34"/>
        <v>0</v>
      </c>
      <c r="BX37" s="8">
        <f t="shared" si="35"/>
        <v>0</v>
      </c>
      <c r="BY37" s="8">
        <f t="shared" si="36"/>
        <v>0</v>
      </c>
      <c r="BZ37" s="8">
        <f t="shared" si="37"/>
        <v>0.005034131814830593</v>
      </c>
      <c r="CA37" s="8">
        <f t="shared" si="38"/>
        <v>0.0019156366403380897</v>
      </c>
      <c r="CB37" s="8">
        <f t="shared" si="2"/>
        <v>0</v>
      </c>
      <c r="CC37" s="8">
        <f t="shared" si="3"/>
        <v>0</v>
      </c>
      <c r="CD37" s="8">
        <f t="shared" si="4"/>
        <v>0.001777757583476266</v>
      </c>
      <c r="CE37" s="8">
        <f t="shared" si="39"/>
        <v>0</v>
      </c>
      <c r="CF37" s="8">
        <f t="shared" si="40"/>
        <v>0</v>
      </c>
      <c r="CG37" s="8">
        <f t="shared" si="5"/>
        <v>0</v>
      </c>
      <c r="CH37" s="8">
        <f t="shared" si="41"/>
        <v>0</v>
      </c>
      <c r="CI37" s="8">
        <f t="shared" si="42"/>
        <v>0</v>
      </c>
      <c r="CJ37" s="8">
        <f t="shared" si="43"/>
        <v>0.0019156366403380897</v>
      </c>
      <c r="CK37" s="8">
        <f t="shared" si="6"/>
        <v>0.0019156366403380897</v>
      </c>
      <c r="CL37" s="8">
        <f t="shared" si="44"/>
        <v>0</v>
      </c>
      <c r="CM37" s="8">
        <f t="shared" si="45"/>
        <v>0</v>
      </c>
      <c r="CN37" s="8">
        <f t="shared" si="46"/>
        <v>0</v>
      </c>
      <c r="CO37" s="8">
        <f t="shared" si="47"/>
        <v>0</v>
      </c>
      <c r="CP37" s="8">
        <f t="shared" si="48"/>
        <v>0.0025170659074152963</v>
      </c>
      <c r="CQ37" s="8">
        <f t="shared" si="49"/>
        <v>0</v>
      </c>
      <c r="CR37" s="8">
        <f t="shared" si="50"/>
        <v>0</v>
      </c>
      <c r="CS37" s="8">
        <f t="shared" si="51"/>
        <v>0</v>
      </c>
      <c r="CT37" s="8">
        <f t="shared" si="52"/>
        <v>0</v>
      </c>
      <c r="CU37" s="8">
        <f t="shared" si="53"/>
        <v>0</v>
      </c>
      <c r="CV37" s="8">
        <f t="shared" si="54"/>
        <v>0</v>
      </c>
      <c r="CW37" s="8">
        <f t="shared" si="55"/>
        <v>0</v>
      </c>
      <c r="CX37" s="8">
        <f t="shared" si="56"/>
        <v>0.0019156366403380897</v>
      </c>
      <c r="CY37" s="8">
        <f t="shared" si="57"/>
        <v>0.0011459780627056568</v>
      </c>
      <c r="CZ37" s="8">
        <f t="shared" si="58"/>
        <v>0.0009578183201690449</v>
      </c>
      <c r="DA37" s="8">
        <f t="shared" si="59"/>
        <v>0.0019156366403380897</v>
      </c>
      <c r="DB37" s="8">
        <f t="shared" si="60"/>
        <v>0.0019156366403380897</v>
      </c>
      <c r="DC37" s="8">
        <f t="shared" si="61"/>
        <v>0.0019156366403380897</v>
      </c>
      <c r="DD37" s="8">
        <f t="shared" si="62"/>
        <v>0.0019156366403380897</v>
      </c>
      <c r="DE37" s="8">
        <f t="shared" si="63"/>
        <v>0.003555515166952532</v>
      </c>
      <c r="DF37" s="8">
        <f t="shared" si="64"/>
        <v>0.0011459780627056568</v>
      </c>
      <c r="DG37" s="8">
        <f t="shared" si="65"/>
        <v>0</v>
      </c>
      <c r="DH37" s="8">
        <f t="shared" si="66"/>
        <v>0</v>
      </c>
      <c r="DI37" s="8">
        <f t="shared" si="67"/>
        <v>0</v>
      </c>
      <c r="DJ37" s="8">
        <f t="shared" si="68"/>
        <v>0</v>
      </c>
      <c r="DK37" s="8">
        <f t="shared" si="69"/>
        <v>0</v>
      </c>
      <c r="DL37" s="8">
        <f t="shared" si="70"/>
        <v>0</v>
      </c>
      <c r="DM37" s="8">
        <f t="shared" si="71"/>
        <v>0</v>
      </c>
      <c r="DN37" s="8">
        <f t="shared" si="72"/>
        <v>0</v>
      </c>
      <c r="DO37" s="8">
        <f t="shared" si="73"/>
        <v>0.003555515166952532</v>
      </c>
      <c r="DP37" s="8">
        <f t="shared" si="74"/>
        <v>0</v>
      </c>
      <c r="DQ37" s="8">
        <f t="shared" si="75"/>
        <v>0.0019156366403380897</v>
      </c>
      <c r="DR37" s="8">
        <f t="shared" si="76"/>
        <v>0</v>
      </c>
      <c r="DS37" s="8">
        <f t="shared" si="77"/>
        <v>0.0032525240795191566</v>
      </c>
    </row>
    <row r="38" spans="1:123" ht="11.25">
      <c r="A38" s="50" t="s">
        <v>263</v>
      </c>
      <c r="B38" s="22" t="s">
        <v>27</v>
      </c>
      <c r="C38" s="22" t="s">
        <v>115</v>
      </c>
      <c r="D38" s="19">
        <v>0</v>
      </c>
      <c r="E38" s="19"/>
      <c r="F38" s="19"/>
      <c r="G38" s="19">
        <v>0</v>
      </c>
      <c r="H38" s="19"/>
      <c r="I38" s="193">
        <v>1.5</v>
      </c>
      <c r="J38" s="193">
        <v>0</v>
      </c>
      <c r="K38" s="193">
        <v>0.5</v>
      </c>
      <c r="L38" s="193">
        <v>1</v>
      </c>
      <c r="M38" s="19">
        <v>103</v>
      </c>
      <c r="N38" s="19">
        <v>0</v>
      </c>
      <c r="O38" s="19">
        <v>5</v>
      </c>
      <c r="P38" s="19"/>
      <c r="Q38" s="22"/>
      <c r="R38" s="22">
        <v>401269</v>
      </c>
      <c r="T38" s="8">
        <f t="shared" si="7"/>
        <v>0</v>
      </c>
      <c r="U38" s="8">
        <f t="shared" si="8"/>
        <v>0</v>
      </c>
      <c r="V38" s="8">
        <f t="shared" si="9"/>
        <v>0</v>
      </c>
      <c r="W38" s="8">
        <f t="shared" si="10"/>
        <v>0</v>
      </c>
      <c r="X38" s="8">
        <f t="shared" si="11"/>
        <v>0</v>
      </c>
      <c r="Y38" s="8">
        <f t="shared" si="12"/>
        <v>0.00016787134877018563</v>
      </c>
      <c r="Z38" s="8">
        <f t="shared" si="13"/>
        <v>0</v>
      </c>
      <c r="AA38" s="8">
        <f t="shared" si="14"/>
        <v>0.00010028151025558949</v>
      </c>
      <c r="AB38" s="8">
        <f t="shared" si="15"/>
        <v>0.0002531998126321386</v>
      </c>
      <c r="AC38" s="8">
        <f t="shared" si="16"/>
        <v>0.00013711645167117668</v>
      </c>
      <c r="AD38" s="8">
        <f t="shared" si="17"/>
        <v>0</v>
      </c>
      <c r="AE38" s="8">
        <f t="shared" si="18"/>
        <v>0.00010380378593168049</v>
      </c>
      <c r="AF38" s="8">
        <f t="shared" si="19"/>
        <v>0</v>
      </c>
      <c r="AG38" s="8">
        <f t="shared" si="20"/>
        <v>0</v>
      </c>
      <c r="AH38" s="8"/>
      <c r="AI38" s="8"/>
      <c r="AJ38" s="8"/>
      <c r="AK38" s="8">
        <f t="shared" si="21"/>
        <v>6.855822583558834E-05</v>
      </c>
      <c r="AL38" s="8">
        <f t="shared" si="22"/>
        <v>5.0140755127794744E-05</v>
      </c>
      <c r="AM38" s="8">
        <f t="shared" si="23"/>
        <v>8.393567438509282E-05</v>
      </c>
      <c r="AN38" s="8">
        <f t="shared" si="24"/>
        <v>5.0140755127794744E-05</v>
      </c>
      <c r="AO38" s="14">
        <f t="shared" si="25"/>
        <v>0.0011160225924786887</v>
      </c>
      <c r="AP38" s="14">
        <f t="shared" si="26"/>
        <v>0</v>
      </c>
      <c r="AR38" s="8">
        <v>0</v>
      </c>
      <c r="AS38" s="8">
        <v>0</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c r="BK38" s="8">
        <v>0</v>
      </c>
      <c r="BL38" s="8">
        <v>0</v>
      </c>
      <c r="BM38" s="8">
        <v>0</v>
      </c>
      <c r="BN38" s="8">
        <v>0</v>
      </c>
      <c r="BO38" s="8">
        <v>0</v>
      </c>
      <c r="BP38" s="61">
        <f t="shared" si="27"/>
        <v>0.00013711645167117668</v>
      </c>
      <c r="BQ38" s="8">
        <f t="shared" si="28"/>
        <v>0.00016787134877018563</v>
      </c>
      <c r="BR38" s="8">
        <f t="shared" si="29"/>
        <v>0.00010380378593168049</v>
      </c>
      <c r="BS38" s="8">
        <f t="shared" si="30"/>
        <v>0.00013711645167117668</v>
      </c>
      <c r="BT38" s="8">
        <f t="shared" si="31"/>
        <v>0.00013711645167117668</v>
      </c>
      <c r="BU38" s="8">
        <f t="shared" si="32"/>
        <v>0</v>
      </c>
      <c r="BV38" s="8">
        <f t="shared" si="33"/>
        <v>0.00013711645167117668</v>
      </c>
      <c r="BW38" s="8">
        <f t="shared" si="34"/>
        <v>0</v>
      </c>
      <c r="BX38" s="8">
        <f t="shared" si="35"/>
        <v>0</v>
      </c>
      <c r="BY38" s="8">
        <f t="shared" si="36"/>
        <v>0</v>
      </c>
      <c r="BZ38" s="8">
        <f t="shared" si="37"/>
        <v>0.00010028151025558949</v>
      </c>
      <c r="CA38" s="8">
        <f t="shared" si="38"/>
        <v>0.00013711645167117668</v>
      </c>
      <c r="CB38" s="8">
        <f t="shared" si="2"/>
        <v>0</v>
      </c>
      <c r="CC38" s="8">
        <f t="shared" si="3"/>
        <v>0</v>
      </c>
      <c r="CD38" s="8">
        <f t="shared" si="4"/>
        <v>8.393567438509282E-05</v>
      </c>
      <c r="CE38" s="8">
        <f t="shared" si="39"/>
        <v>0</v>
      </c>
      <c r="CF38" s="8">
        <f t="shared" si="40"/>
        <v>0</v>
      </c>
      <c r="CG38" s="8">
        <f t="shared" si="5"/>
        <v>0</v>
      </c>
      <c r="CH38" s="8">
        <f t="shared" si="41"/>
        <v>0</v>
      </c>
      <c r="CI38" s="8">
        <f t="shared" si="42"/>
        <v>0</v>
      </c>
      <c r="CJ38" s="8">
        <f t="shared" si="43"/>
        <v>0.00013711645167117668</v>
      </c>
      <c r="CK38" s="8">
        <f t="shared" si="6"/>
        <v>0.00013711645167117668</v>
      </c>
      <c r="CL38" s="8">
        <f t="shared" si="44"/>
        <v>0</v>
      </c>
      <c r="CM38" s="8">
        <f t="shared" si="45"/>
        <v>0</v>
      </c>
      <c r="CN38" s="8">
        <f t="shared" si="46"/>
        <v>0</v>
      </c>
      <c r="CO38" s="8">
        <f t="shared" si="47"/>
        <v>0</v>
      </c>
      <c r="CP38" s="8">
        <f t="shared" si="48"/>
        <v>5.0140755127794744E-05</v>
      </c>
      <c r="CQ38" s="8">
        <f t="shared" si="49"/>
        <v>0</v>
      </c>
      <c r="CR38" s="8">
        <f t="shared" si="50"/>
        <v>0</v>
      </c>
      <c r="CS38" s="8">
        <f t="shared" si="51"/>
        <v>0</v>
      </c>
      <c r="CT38" s="8">
        <f t="shared" si="52"/>
        <v>0</v>
      </c>
      <c r="CU38" s="8">
        <f t="shared" si="53"/>
        <v>0</v>
      </c>
      <c r="CV38" s="8">
        <f t="shared" si="54"/>
        <v>0</v>
      </c>
      <c r="CW38" s="8">
        <f t="shared" si="55"/>
        <v>0</v>
      </c>
      <c r="CX38" s="8">
        <f t="shared" si="56"/>
        <v>0.00013711645167117668</v>
      </c>
      <c r="CY38" s="8">
        <f t="shared" si="57"/>
        <v>0</v>
      </c>
      <c r="CZ38" s="8">
        <f t="shared" si="58"/>
        <v>6.855822583558834E-05</v>
      </c>
      <c r="DA38" s="8">
        <f t="shared" si="59"/>
        <v>0.00013711645167117668</v>
      </c>
      <c r="DB38" s="8">
        <f t="shared" si="60"/>
        <v>0.00013711645167117668</v>
      </c>
      <c r="DC38" s="8">
        <f t="shared" si="61"/>
        <v>0.00013711645167117668</v>
      </c>
      <c r="DD38" s="8">
        <f t="shared" si="62"/>
        <v>0.00013711645167117668</v>
      </c>
      <c r="DE38" s="8">
        <f t="shared" si="63"/>
        <v>0.00016787134877018563</v>
      </c>
      <c r="DF38" s="8">
        <f t="shared" si="64"/>
        <v>0</v>
      </c>
      <c r="DG38" s="8">
        <f t="shared" si="65"/>
        <v>0</v>
      </c>
      <c r="DH38" s="8">
        <f t="shared" si="66"/>
        <v>0</v>
      </c>
      <c r="DI38" s="8">
        <f t="shared" si="67"/>
        <v>0</v>
      </c>
      <c r="DJ38" s="8">
        <f t="shared" si="68"/>
        <v>0</v>
      </c>
      <c r="DK38" s="8">
        <f t="shared" si="69"/>
        <v>0</v>
      </c>
      <c r="DL38" s="8">
        <f t="shared" si="70"/>
        <v>0</v>
      </c>
      <c r="DM38" s="8">
        <f t="shared" si="71"/>
        <v>0</v>
      </c>
      <c r="DN38" s="8">
        <f t="shared" si="72"/>
        <v>0</v>
      </c>
      <c r="DO38" s="8">
        <f t="shared" si="73"/>
        <v>0.00016787134877018563</v>
      </c>
      <c r="DP38" s="8">
        <f t="shared" si="74"/>
        <v>0</v>
      </c>
      <c r="DQ38" s="8">
        <f t="shared" si="75"/>
        <v>0.00013711645167117668</v>
      </c>
      <c r="DR38" s="8">
        <f t="shared" si="76"/>
        <v>0.00010380378593168049</v>
      </c>
      <c r="DS38" s="8">
        <f t="shared" si="77"/>
        <v>0.0011160225924786887</v>
      </c>
    </row>
    <row r="39" spans="1:123" ht="11.25">
      <c r="A39" s="50" t="s">
        <v>263</v>
      </c>
      <c r="B39" s="138" t="s">
        <v>28</v>
      </c>
      <c r="C39" s="138" t="s">
        <v>230</v>
      </c>
      <c r="D39" s="19">
        <v>0</v>
      </c>
      <c r="E39" s="19"/>
      <c r="F39" s="19"/>
      <c r="G39" s="19">
        <v>0</v>
      </c>
      <c r="H39" s="19"/>
      <c r="I39" s="193">
        <v>0</v>
      </c>
      <c r="J39" s="193">
        <v>0</v>
      </c>
      <c r="K39" s="193">
        <v>0</v>
      </c>
      <c r="L39" s="193">
        <v>0</v>
      </c>
      <c r="M39" s="19">
        <v>1802</v>
      </c>
      <c r="N39" s="19">
        <v>0</v>
      </c>
      <c r="O39" s="19">
        <v>0</v>
      </c>
      <c r="P39" s="19"/>
      <c r="Q39" s="22"/>
      <c r="R39" s="22">
        <v>163365</v>
      </c>
      <c r="T39" s="8">
        <f t="shared" si="7"/>
        <v>0</v>
      </c>
      <c r="U39" s="8">
        <f t="shared" si="8"/>
        <v>0</v>
      </c>
      <c r="V39" s="8">
        <f t="shared" si="9"/>
        <v>0</v>
      </c>
      <c r="W39" s="8">
        <f t="shared" si="10"/>
        <v>0</v>
      </c>
      <c r="X39" s="8">
        <f t="shared" si="11"/>
        <v>0</v>
      </c>
      <c r="Y39" s="8">
        <f t="shared" si="12"/>
        <v>0</v>
      </c>
      <c r="Z39" s="8">
        <f t="shared" si="13"/>
        <v>0</v>
      </c>
      <c r="AA39" s="8">
        <f t="shared" si="14"/>
        <v>0</v>
      </c>
      <c r="AB39" s="8">
        <f t="shared" si="15"/>
        <v>0</v>
      </c>
      <c r="AC39" s="8">
        <f t="shared" si="16"/>
        <v>0.002398872290402528</v>
      </c>
      <c r="AD39" s="8">
        <f t="shared" si="17"/>
        <v>0</v>
      </c>
      <c r="AE39" s="8">
        <f t="shared" si="18"/>
        <v>0</v>
      </c>
      <c r="AF39" s="8">
        <f t="shared" si="19"/>
        <v>0</v>
      </c>
      <c r="AG39" s="8">
        <f t="shared" si="20"/>
        <v>0</v>
      </c>
      <c r="AH39" s="8"/>
      <c r="AI39" s="8"/>
      <c r="AJ39" s="8"/>
      <c r="AK39" s="8">
        <f t="shared" si="21"/>
        <v>0.001199436145201264</v>
      </c>
      <c r="AL39" s="8">
        <f t="shared" si="22"/>
        <v>0</v>
      </c>
      <c r="AM39" s="8">
        <f t="shared" si="23"/>
        <v>0</v>
      </c>
      <c r="AN39" s="8">
        <f t="shared" si="24"/>
        <v>0</v>
      </c>
      <c r="AO39" s="14">
        <f t="shared" si="25"/>
        <v>0.0004543561322212306</v>
      </c>
      <c r="AP39" s="14">
        <f t="shared" si="26"/>
        <v>0</v>
      </c>
      <c r="AR39" s="8">
        <v>0</v>
      </c>
      <c r="AS39" s="8">
        <v>0</v>
      </c>
      <c r="AT39" s="8">
        <v>0</v>
      </c>
      <c r="AU39" s="8">
        <v>0</v>
      </c>
      <c r="AV39" s="8">
        <v>0</v>
      </c>
      <c r="AW39" s="8">
        <v>0</v>
      </c>
      <c r="AX39" s="8">
        <v>0</v>
      </c>
      <c r="AY39" s="8">
        <v>0</v>
      </c>
      <c r="AZ39" s="8">
        <v>0</v>
      </c>
      <c r="BA39" s="8">
        <v>0</v>
      </c>
      <c r="BB39" s="8">
        <v>0</v>
      </c>
      <c r="BC39" s="8">
        <v>0</v>
      </c>
      <c r="BD39" s="8">
        <v>0</v>
      </c>
      <c r="BE39" s="8">
        <v>0</v>
      </c>
      <c r="BF39" s="8">
        <v>0</v>
      </c>
      <c r="BG39" s="8">
        <v>0</v>
      </c>
      <c r="BH39" s="8">
        <v>0</v>
      </c>
      <c r="BI39" s="8">
        <v>0</v>
      </c>
      <c r="BJ39" s="8">
        <v>0</v>
      </c>
      <c r="BK39" s="8">
        <v>0</v>
      </c>
      <c r="BL39" s="8">
        <v>0</v>
      </c>
      <c r="BM39" s="8">
        <v>0</v>
      </c>
      <c r="BN39" s="8">
        <v>0</v>
      </c>
      <c r="BO39" s="8">
        <v>0</v>
      </c>
      <c r="BP39" s="61">
        <f t="shared" si="27"/>
        <v>0.002398872290402528</v>
      </c>
      <c r="BQ39" s="8">
        <f t="shared" si="28"/>
        <v>0</v>
      </c>
      <c r="BR39" s="8">
        <f t="shared" si="29"/>
        <v>0</v>
      </c>
      <c r="BS39" s="8">
        <f t="shared" si="30"/>
        <v>0.002398872290402528</v>
      </c>
      <c r="BT39" s="8">
        <f t="shared" si="31"/>
        <v>0.002398872290402528</v>
      </c>
      <c r="BU39" s="8">
        <f t="shared" si="32"/>
        <v>0</v>
      </c>
      <c r="BV39" s="8">
        <f t="shared" si="33"/>
        <v>0.002398872290402528</v>
      </c>
      <c r="BW39" s="8">
        <f t="shared" si="34"/>
        <v>0</v>
      </c>
      <c r="BX39" s="8">
        <f t="shared" si="35"/>
        <v>0</v>
      </c>
      <c r="BY39" s="8">
        <f t="shared" si="36"/>
        <v>0</v>
      </c>
      <c r="BZ39" s="8">
        <f t="shared" si="37"/>
        <v>0</v>
      </c>
      <c r="CA39" s="8">
        <f t="shared" si="38"/>
        <v>0.002398872290402528</v>
      </c>
      <c r="CB39" s="8">
        <f t="shared" si="2"/>
        <v>0</v>
      </c>
      <c r="CC39" s="8">
        <f t="shared" si="3"/>
        <v>0</v>
      </c>
      <c r="CD39" s="8">
        <f t="shared" si="4"/>
        <v>0</v>
      </c>
      <c r="CE39" s="8">
        <f t="shared" si="39"/>
        <v>0</v>
      </c>
      <c r="CF39" s="8">
        <f t="shared" si="40"/>
        <v>0</v>
      </c>
      <c r="CG39" s="8">
        <f t="shared" si="5"/>
        <v>0</v>
      </c>
      <c r="CH39" s="8">
        <f t="shared" si="41"/>
        <v>0</v>
      </c>
      <c r="CI39" s="8">
        <f t="shared" si="42"/>
        <v>0</v>
      </c>
      <c r="CJ39" s="8">
        <f t="shared" si="43"/>
        <v>0.002398872290402528</v>
      </c>
      <c r="CK39" s="8">
        <f t="shared" si="6"/>
        <v>0.002398872290402528</v>
      </c>
      <c r="CL39" s="8">
        <f t="shared" si="44"/>
        <v>0</v>
      </c>
      <c r="CM39" s="8">
        <f t="shared" si="45"/>
        <v>0</v>
      </c>
      <c r="CN39" s="8">
        <f t="shared" si="46"/>
        <v>0</v>
      </c>
      <c r="CO39" s="8">
        <f t="shared" si="47"/>
        <v>0</v>
      </c>
      <c r="CP39" s="8">
        <f t="shared" si="48"/>
        <v>0</v>
      </c>
      <c r="CQ39" s="8">
        <f t="shared" si="49"/>
        <v>0</v>
      </c>
      <c r="CR39" s="8">
        <f t="shared" si="50"/>
        <v>0</v>
      </c>
      <c r="CS39" s="8">
        <f t="shared" si="51"/>
        <v>0</v>
      </c>
      <c r="CT39" s="8">
        <f t="shared" si="52"/>
        <v>0</v>
      </c>
      <c r="CU39" s="8">
        <f t="shared" si="53"/>
        <v>0</v>
      </c>
      <c r="CV39" s="8">
        <f t="shared" si="54"/>
        <v>0</v>
      </c>
      <c r="CW39" s="8">
        <f t="shared" si="55"/>
        <v>0</v>
      </c>
      <c r="CX39" s="8">
        <f t="shared" si="56"/>
        <v>0.002398872290402528</v>
      </c>
      <c r="CY39" s="8">
        <f t="shared" si="57"/>
        <v>0</v>
      </c>
      <c r="CZ39" s="8">
        <f t="shared" si="58"/>
        <v>0.001199436145201264</v>
      </c>
      <c r="DA39" s="8">
        <f t="shared" si="59"/>
        <v>0.002398872290402528</v>
      </c>
      <c r="DB39" s="8">
        <f t="shared" si="60"/>
        <v>0.002398872290402528</v>
      </c>
      <c r="DC39" s="8">
        <f t="shared" si="61"/>
        <v>0.002398872290402528</v>
      </c>
      <c r="DD39" s="8">
        <f t="shared" si="62"/>
        <v>0.002398872290402528</v>
      </c>
      <c r="DE39" s="8">
        <f t="shared" si="63"/>
        <v>0</v>
      </c>
      <c r="DF39" s="8">
        <f t="shared" si="64"/>
        <v>0</v>
      </c>
      <c r="DG39" s="8">
        <f t="shared" si="65"/>
        <v>0</v>
      </c>
      <c r="DH39" s="8">
        <f t="shared" si="66"/>
        <v>0</v>
      </c>
      <c r="DI39" s="8">
        <f t="shared" si="67"/>
        <v>0</v>
      </c>
      <c r="DJ39" s="8">
        <f t="shared" si="68"/>
        <v>0</v>
      </c>
      <c r="DK39" s="8">
        <f t="shared" si="69"/>
        <v>0</v>
      </c>
      <c r="DL39" s="8">
        <f t="shared" si="70"/>
        <v>0</v>
      </c>
      <c r="DM39" s="8">
        <f t="shared" si="71"/>
        <v>0</v>
      </c>
      <c r="DN39" s="8">
        <f t="shared" si="72"/>
        <v>0</v>
      </c>
      <c r="DO39" s="8">
        <f t="shared" si="73"/>
        <v>0</v>
      </c>
      <c r="DP39" s="8">
        <f t="shared" si="74"/>
        <v>0</v>
      </c>
      <c r="DQ39" s="8">
        <f t="shared" si="75"/>
        <v>0.002398872290402528</v>
      </c>
      <c r="DR39" s="8">
        <f t="shared" si="76"/>
        <v>0</v>
      </c>
      <c r="DS39" s="8">
        <f t="shared" si="77"/>
        <v>0.0004543561322212306</v>
      </c>
    </row>
    <row r="40" spans="1:123" ht="11.25">
      <c r="A40" s="50" t="s">
        <v>263</v>
      </c>
      <c r="B40" s="138" t="s">
        <v>29</v>
      </c>
      <c r="C40" s="138" t="s">
        <v>119</v>
      </c>
      <c r="D40" s="19">
        <v>0</v>
      </c>
      <c r="E40" s="19"/>
      <c r="F40" s="19"/>
      <c r="G40" s="19">
        <v>0</v>
      </c>
      <c r="H40" s="19"/>
      <c r="I40" s="193">
        <v>18.65</v>
      </c>
      <c r="J40" s="193">
        <v>0</v>
      </c>
      <c r="K40" s="193">
        <v>10.65</v>
      </c>
      <c r="L40" s="193">
        <v>8</v>
      </c>
      <c r="M40" s="19">
        <v>3336</v>
      </c>
      <c r="N40" s="19">
        <v>0</v>
      </c>
      <c r="O40" s="19">
        <v>100</v>
      </c>
      <c r="P40" s="19">
        <v>3431</v>
      </c>
      <c r="Q40" s="22"/>
      <c r="R40" s="22">
        <v>1475738</v>
      </c>
      <c r="T40" s="8">
        <f t="shared" si="7"/>
        <v>0</v>
      </c>
      <c r="U40" s="8">
        <f t="shared" si="8"/>
        <v>0</v>
      </c>
      <c r="V40" s="8">
        <f t="shared" si="9"/>
        <v>0</v>
      </c>
      <c r="W40" s="8">
        <f t="shared" si="10"/>
        <v>0</v>
      </c>
      <c r="X40" s="8">
        <f t="shared" si="11"/>
        <v>0</v>
      </c>
      <c r="Y40" s="8">
        <f t="shared" si="12"/>
        <v>0.002087200436375975</v>
      </c>
      <c r="Z40" s="8">
        <f t="shared" si="13"/>
        <v>0</v>
      </c>
      <c r="AA40" s="8">
        <f t="shared" si="14"/>
        <v>0.0021359961684440563</v>
      </c>
      <c r="AB40" s="8">
        <f t="shared" si="15"/>
        <v>0.002025598501057109</v>
      </c>
      <c r="AC40" s="8">
        <f t="shared" si="16"/>
        <v>0.004440975560922771</v>
      </c>
      <c r="AD40" s="8">
        <f t="shared" si="17"/>
        <v>0</v>
      </c>
      <c r="AE40" s="8">
        <f t="shared" si="18"/>
        <v>0.00207607571863361</v>
      </c>
      <c r="AF40" s="8">
        <f t="shared" si="19"/>
        <v>0.0005881601695053267</v>
      </c>
      <c r="AG40" s="8">
        <f t="shared" si="20"/>
        <v>0</v>
      </c>
      <c r="AH40" s="8"/>
      <c r="AI40" s="8"/>
      <c r="AJ40" s="8"/>
      <c r="AK40" s="8">
        <f t="shared" si="21"/>
        <v>0.0022204877804613853</v>
      </c>
      <c r="AL40" s="8">
        <f t="shared" si="22"/>
        <v>0.0010679980842220281</v>
      </c>
      <c r="AM40" s="8">
        <f t="shared" si="23"/>
        <v>0.0010436002181879874</v>
      </c>
      <c r="AN40" s="8">
        <f t="shared" si="24"/>
        <v>0.0010679980842220281</v>
      </c>
      <c r="AO40" s="14">
        <f t="shared" si="25"/>
        <v>0.004104371253646095</v>
      </c>
      <c r="AP40" s="14">
        <f t="shared" si="26"/>
        <v>0</v>
      </c>
      <c r="AR40" s="8">
        <v>0</v>
      </c>
      <c r="AS40" s="8">
        <v>0</v>
      </c>
      <c r="AT40" s="8">
        <v>0</v>
      </c>
      <c r="AU40" s="8">
        <v>0</v>
      </c>
      <c r="AV40" s="8">
        <v>0</v>
      </c>
      <c r="AW40" s="8">
        <v>0</v>
      </c>
      <c r="AX40" s="8">
        <v>0</v>
      </c>
      <c r="AY40" s="8">
        <v>0</v>
      </c>
      <c r="AZ40" s="8">
        <v>0</v>
      </c>
      <c r="BA40" s="8">
        <v>0</v>
      </c>
      <c r="BB40" s="8">
        <v>0</v>
      </c>
      <c r="BC40" s="8">
        <v>0</v>
      </c>
      <c r="BD40" s="8">
        <v>0</v>
      </c>
      <c r="BE40" s="8">
        <v>0</v>
      </c>
      <c r="BF40" s="8">
        <v>0</v>
      </c>
      <c r="BG40" s="8">
        <v>0</v>
      </c>
      <c r="BH40" s="8">
        <v>0</v>
      </c>
      <c r="BI40" s="8">
        <v>0</v>
      </c>
      <c r="BJ40" s="8">
        <v>0</v>
      </c>
      <c r="BK40" s="8">
        <v>0</v>
      </c>
      <c r="BL40" s="8">
        <v>0</v>
      </c>
      <c r="BM40" s="8">
        <v>0</v>
      </c>
      <c r="BN40" s="8">
        <v>0</v>
      </c>
      <c r="BO40" s="8">
        <v>0</v>
      </c>
      <c r="BP40" s="61">
        <f t="shared" si="27"/>
        <v>0.004440975560922771</v>
      </c>
      <c r="BQ40" s="8">
        <f t="shared" si="28"/>
        <v>0.002087200436375975</v>
      </c>
      <c r="BR40" s="8">
        <f t="shared" si="29"/>
        <v>0.00207607571863361</v>
      </c>
      <c r="BS40" s="8">
        <f t="shared" si="30"/>
        <v>0.004440975560922771</v>
      </c>
      <c r="BT40" s="8">
        <f t="shared" si="31"/>
        <v>0.004440975560922771</v>
      </c>
      <c r="BU40" s="8">
        <f t="shared" si="32"/>
        <v>0.0005881601695053267</v>
      </c>
      <c r="BV40" s="8">
        <f t="shared" si="33"/>
        <v>0.004440975560922771</v>
      </c>
      <c r="BW40" s="8">
        <f t="shared" si="34"/>
        <v>0</v>
      </c>
      <c r="BX40" s="8">
        <f t="shared" si="35"/>
        <v>0</v>
      </c>
      <c r="BY40" s="8">
        <f t="shared" si="36"/>
        <v>0</v>
      </c>
      <c r="BZ40" s="8">
        <f t="shared" si="37"/>
        <v>0.0021359961684440563</v>
      </c>
      <c r="CA40" s="8">
        <f t="shared" si="38"/>
        <v>0.004440975560922771</v>
      </c>
      <c r="CB40" s="8">
        <f t="shared" si="2"/>
        <v>0</v>
      </c>
      <c r="CC40" s="8">
        <f t="shared" si="3"/>
        <v>0</v>
      </c>
      <c r="CD40" s="8">
        <f t="shared" si="4"/>
        <v>0.0010436002181879874</v>
      </c>
      <c r="CE40" s="8">
        <f t="shared" si="39"/>
        <v>0</v>
      </c>
      <c r="CF40" s="8">
        <f t="shared" si="40"/>
        <v>0</v>
      </c>
      <c r="CG40" s="8">
        <f t="shared" si="5"/>
        <v>0</v>
      </c>
      <c r="CH40" s="8">
        <f t="shared" si="41"/>
        <v>0</v>
      </c>
      <c r="CI40" s="8">
        <f t="shared" si="42"/>
        <v>0</v>
      </c>
      <c r="CJ40" s="8">
        <f t="shared" si="43"/>
        <v>0.004440975560922771</v>
      </c>
      <c r="CK40" s="8">
        <f t="shared" si="6"/>
        <v>0.004440975560922771</v>
      </c>
      <c r="CL40" s="8">
        <f t="shared" si="44"/>
        <v>0</v>
      </c>
      <c r="CM40" s="8">
        <f t="shared" si="45"/>
        <v>0</v>
      </c>
      <c r="CN40" s="8">
        <f t="shared" si="46"/>
        <v>0</v>
      </c>
      <c r="CO40" s="8">
        <f t="shared" si="47"/>
        <v>0</v>
      </c>
      <c r="CP40" s="8">
        <f t="shared" si="48"/>
        <v>0.0010679980842220281</v>
      </c>
      <c r="CQ40" s="8">
        <f t="shared" si="49"/>
        <v>0</v>
      </c>
      <c r="CR40" s="8">
        <f t="shared" si="50"/>
        <v>0</v>
      </c>
      <c r="CS40" s="8">
        <f t="shared" si="51"/>
        <v>0</v>
      </c>
      <c r="CT40" s="8">
        <f t="shared" si="52"/>
        <v>0</v>
      </c>
      <c r="CU40" s="8">
        <f t="shared" si="53"/>
        <v>0</v>
      </c>
      <c r="CV40" s="8">
        <f t="shared" si="54"/>
        <v>0</v>
      </c>
      <c r="CW40" s="8">
        <f t="shared" si="55"/>
        <v>0</v>
      </c>
      <c r="CX40" s="8">
        <f t="shared" si="56"/>
        <v>0.004440975560922771</v>
      </c>
      <c r="CY40" s="8">
        <f t="shared" si="57"/>
        <v>0.0005881601695053267</v>
      </c>
      <c r="CZ40" s="8">
        <f t="shared" si="58"/>
        <v>0.0022204877804613853</v>
      </c>
      <c r="DA40" s="8">
        <f t="shared" si="59"/>
        <v>0.004440975560922771</v>
      </c>
      <c r="DB40" s="8">
        <f t="shared" si="60"/>
        <v>0.004440975560922771</v>
      </c>
      <c r="DC40" s="8">
        <f t="shared" si="61"/>
        <v>0.004440975560922771</v>
      </c>
      <c r="DD40" s="8">
        <f t="shared" si="62"/>
        <v>0.004440975560922771</v>
      </c>
      <c r="DE40" s="8">
        <f t="shared" si="63"/>
        <v>0.002087200436375975</v>
      </c>
      <c r="DF40" s="8">
        <f t="shared" si="64"/>
        <v>0.0005881601695053267</v>
      </c>
      <c r="DG40" s="8">
        <f t="shared" si="65"/>
        <v>0</v>
      </c>
      <c r="DH40" s="8">
        <f t="shared" si="66"/>
        <v>0</v>
      </c>
      <c r="DI40" s="8">
        <f t="shared" si="67"/>
        <v>0</v>
      </c>
      <c r="DJ40" s="8">
        <f t="shared" si="68"/>
        <v>0</v>
      </c>
      <c r="DK40" s="8">
        <f t="shared" si="69"/>
        <v>0</v>
      </c>
      <c r="DL40" s="8">
        <f t="shared" si="70"/>
        <v>0</v>
      </c>
      <c r="DM40" s="8">
        <f t="shared" si="71"/>
        <v>0</v>
      </c>
      <c r="DN40" s="8">
        <f t="shared" si="72"/>
        <v>0</v>
      </c>
      <c r="DO40" s="8">
        <f t="shared" si="73"/>
        <v>0.002087200436375975</v>
      </c>
      <c r="DP40" s="8">
        <f t="shared" si="74"/>
        <v>0</v>
      </c>
      <c r="DQ40" s="8">
        <f t="shared" si="75"/>
        <v>0.004440975560922771</v>
      </c>
      <c r="DR40" s="8">
        <f t="shared" si="76"/>
        <v>0.00207607571863361</v>
      </c>
      <c r="DS40" s="8">
        <f t="shared" si="77"/>
        <v>0.004104371253646095</v>
      </c>
    </row>
    <row r="41" spans="1:123" ht="11.25">
      <c r="A41" s="50" t="s">
        <v>263</v>
      </c>
      <c r="B41" s="138" t="s">
        <v>30</v>
      </c>
      <c r="C41" s="138" t="s">
        <v>231</v>
      </c>
      <c r="D41" s="19"/>
      <c r="E41" s="19"/>
      <c r="F41" s="19"/>
      <c r="G41" s="19">
        <v>0</v>
      </c>
      <c r="H41" s="19"/>
      <c r="I41" s="193">
        <v>0</v>
      </c>
      <c r="J41" s="193"/>
      <c r="K41" s="193"/>
      <c r="L41" s="193"/>
      <c r="M41" s="19"/>
      <c r="N41" s="19"/>
      <c r="O41" s="19"/>
      <c r="P41" s="19"/>
      <c r="Q41" s="22"/>
      <c r="R41" s="22"/>
      <c r="T41" s="8">
        <f t="shared" si="7"/>
        <v>0</v>
      </c>
      <c r="U41" s="8">
        <f t="shared" si="8"/>
        <v>0</v>
      </c>
      <c r="V41" s="8">
        <f t="shared" si="9"/>
        <v>0</v>
      </c>
      <c r="W41" s="8">
        <f t="shared" si="10"/>
        <v>0</v>
      </c>
      <c r="X41" s="8">
        <f t="shared" si="11"/>
        <v>0</v>
      </c>
      <c r="Y41" s="8">
        <f t="shared" si="12"/>
        <v>0</v>
      </c>
      <c r="Z41" s="8">
        <f t="shared" si="13"/>
        <v>0</v>
      </c>
      <c r="AA41" s="8">
        <f t="shared" si="14"/>
        <v>0</v>
      </c>
      <c r="AB41" s="8">
        <f t="shared" si="15"/>
        <v>0</v>
      </c>
      <c r="AC41" s="8">
        <f t="shared" si="16"/>
        <v>0</v>
      </c>
      <c r="AD41" s="8">
        <f t="shared" si="17"/>
        <v>0</v>
      </c>
      <c r="AE41" s="8">
        <f t="shared" si="18"/>
        <v>0</v>
      </c>
      <c r="AF41" s="8">
        <f t="shared" si="19"/>
        <v>0</v>
      </c>
      <c r="AG41" s="8">
        <f t="shared" si="20"/>
        <v>0</v>
      </c>
      <c r="AH41" s="8"/>
      <c r="AI41" s="8"/>
      <c r="AJ41" s="8"/>
      <c r="AK41" s="8">
        <f t="shared" si="21"/>
        <v>0</v>
      </c>
      <c r="AL41" s="8">
        <f t="shared" si="22"/>
        <v>0</v>
      </c>
      <c r="AM41" s="8">
        <f t="shared" si="23"/>
        <v>0</v>
      </c>
      <c r="AN41" s="8">
        <f t="shared" si="24"/>
        <v>0</v>
      </c>
      <c r="AO41" s="14">
        <f t="shared" si="25"/>
        <v>0</v>
      </c>
      <c r="AP41" s="14">
        <f t="shared" si="26"/>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8">
        <v>0</v>
      </c>
      <c r="BP41" s="61">
        <f t="shared" si="27"/>
        <v>0</v>
      </c>
      <c r="BQ41" s="8">
        <f t="shared" si="28"/>
        <v>0</v>
      </c>
      <c r="BR41" s="8">
        <f t="shared" si="29"/>
        <v>0</v>
      </c>
      <c r="BS41" s="8">
        <f t="shared" si="30"/>
        <v>0</v>
      </c>
      <c r="BT41" s="8">
        <f t="shared" si="31"/>
        <v>0</v>
      </c>
      <c r="BU41" s="8">
        <f t="shared" si="32"/>
        <v>0</v>
      </c>
      <c r="BV41" s="8">
        <f t="shared" si="33"/>
        <v>0</v>
      </c>
      <c r="BW41" s="8">
        <f t="shared" si="34"/>
        <v>0</v>
      </c>
      <c r="BX41" s="8">
        <f t="shared" si="35"/>
        <v>0</v>
      </c>
      <c r="BY41" s="8">
        <f t="shared" si="36"/>
        <v>0</v>
      </c>
      <c r="BZ41" s="8">
        <f t="shared" si="37"/>
        <v>0</v>
      </c>
      <c r="CA41" s="8">
        <f t="shared" si="38"/>
        <v>0</v>
      </c>
      <c r="CB41" s="8">
        <f t="shared" si="2"/>
        <v>0</v>
      </c>
      <c r="CC41" s="8">
        <f t="shared" si="3"/>
        <v>0</v>
      </c>
      <c r="CD41" s="8">
        <f t="shared" si="4"/>
        <v>0</v>
      </c>
      <c r="CE41" s="8">
        <f t="shared" si="39"/>
        <v>0</v>
      </c>
      <c r="CF41" s="8">
        <f t="shared" si="40"/>
        <v>0</v>
      </c>
      <c r="CG41" s="8">
        <f t="shared" si="5"/>
        <v>0</v>
      </c>
      <c r="CH41" s="8">
        <f t="shared" si="41"/>
        <v>0</v>
      </c>
      <c r="CI41" s="8">
        <f t="shared" si="42"/>
        <v>0</v>
      </c>
      <c r="CJ41" s="8">
        <f t="shared" si="43"/>
        <v>0</v>
      </c>
      <c r="CK41" s="8">
        <f t="shared" si="6"/>
        <v>0</v>
      </c>
      <c r="CL41" s="8">
        <f t="shared" si="44"/>
        <v>0</v>
      </c>
      <c r="CM41" s="8">
        <f t="shared" si="45"/>
        <v>0</v>
      </c>
      <c r="CN41" s="8">
        <f t="shared" si="46"/>
        <v>0</v>
      </c>
      <c r="CO41" s="8">
        <f t="shared" si="47"/>
        <v>0</v>
      </c>
      <c r="CP41" s="8">
        <f t="shared" si="48"/>
        <v>0</v>
      </c>
      <c r="CQ41" s="8">
        <f t="shared" si="49"/>
        <v>0</v>
      </c>
      <c r="CR41" s="8">
        <f t="shared" si="50"/>
        <v>0</v>
      </c>
      <c r="CS41" s="8">
        <f t="shared" si="51"/>
        <v>0</v>
      </c>
      <c r="CT41" s="8">
        <f t="shared" si="52"/>
        <v>0</v>
      </c>
      <c r="CU41" s="8">
        <f t="shared" si="53"/>
        <v>0</v>
      </c>
      <c r="CV41" s="8">
        <f t="shared" si="54"/>
        <v>0</v>
      </c>
      <c r="CW41" s="8">
        <f t="shared" si="55"/>
        <v>0</v>
      </c>
      <c r="CX41" s="8">
        <f t="shared" si="56"/>
        <v>0</v>
      </c>
      <c r="CY41" s="8">
        <f t="shared" si="57"/>
        <v>0</v>
      </c>
      <c r="CZ41" s="8">
        <f t="shared" si="58"/>
        <v>0</v>
      </c>
      <c r="DA41" s="8">
        <f t="shared" si="59"/>
        <v>0</v>
      </c>
      <c r="DB41" s="8">
        <f t="shared" si="60"/>
        <v>0</v>
      </c>
      <c r="DC41" s="8">
        <f t="shared" si="61"/>
        <v>0</v>
      </c>
      <c r="DD41" s="8">
        <f t="shared" si="62"/>
        <v>0</v>
      </c>
      <c r="DE41" s="8">
        <f t="shared" si="63"/>
        <v>0</v>
      </c>
      <c r="DF41" s="8">
        <f t="shared" si="64"/>
        <v>0</v>
      </c>
      <c r="DG41" s="8">
        <f t="shared" si="65"/>
        <v>0</v>
      </c>
      <c r="DH41" s="8">
        <f t="shared" si="66"/>
        <v>0</v>
      </c>
      <c r="DI41" s="8">
        <f t="shared" si="67"/>
        <v>0</v>
      </c>
      <c r="DJ41" s="8">
        <f t="shared" si="68"/>
        <v>0</v>
      </c>
      <c r="DK41" s="8">
        <f t="shared" si="69"/>
        <v>0</v>
      </c>
      <c r="DL41" s="8">
        <f t="shared" si="70"/>
        <v>0</v>
      </c>
      <c r="DM41" s="8">
        <f t="shared" si="71"/>
        <v>0</v>
      </c>
      <c r="DN41" s="8">
        <f t="shared" si="72"/>
        <v>0</v>
      </c>
      <c r="DO41" s="8">
        <f t="shared" si="73"/>
        <v>0</v>
      </c>
      <c r="DP41" s="8">
        <f t="shared" si="74"/>
        <v>0</v>
      </c>
      <c r="DQ41" s="8">
        <f t="shared" si="75"/>
        <v>0</v>
      </c>
      <c r="DR41" s="8">
        <f t="shared" si="76"/>
        <v>0</v>
      </c>
      <c r="DS41" s="8">
        <f t="shared" si="77"/>
        <v>0</v>
      </c>
    </row>
    <row r="42" spans="1:123" ht="11.25">
      <c r="A42" s="50" t="s">
        <v>263</v>
      </c>
      <c r="B42" s="138" t="s">
        <v>31</v>
      </c>
      <c r="C42" s="138" t="s">
        <v>232</v>
      </c>
      <c r="D42" s="19"/>
      <c r="E42" s="19"/>
      <c r="F42" s="19"/>
      <c r="G42" s="19">
        <v>0</v>
      </c>
      <c r="H42" s="19"/>
      <c r="I42" s="193">
        <v>0</v>
      </c>
      <c r="J42" s="193"/>
      <c r="K42" s="193"/>
      <c r="L42" s="193"/>
      <c r="M42" s="19"/>
      <c r="N42" s="19"/>
      <c r="O42" s="19"/>
      <c r="P42" s="19"/>
      <c r="Q42" s="22"/>
      <c r="R42" s="22"/>
      <c r="T42" s="8">
        <f t="shared" si="7"/>
        <v>0</v>
      </c>
      <c r="U42" s="8">
        <f t="shared" si="8"/>
        <v>0</v>
      </c>
      <c r="V42" s="8">
        <f t="shared" si="9"/>
        <v>0</v>
      </c>
      <c r="W42" s="8">
        <f t="shared" si="10"/>
        <v>0</v>
      </c>
      <c r="X42" s="8">
        <f t="shared" si="11"/>
        <v>0</v>
      </c>
      <c r="Y42" s="8">
        <f t="shared" si="12"/>
        <v>0</v>
      </c>
      <c r="Z42" s="8">
        <f t="shared" si="13"/>
        <v>0</v>
      </c>
      <c r="AA42" s="8">
        <f t="shared" si="14"/>
        <v>0</v>
      </c>
      <c r="AB42" s="8">
        <f t="shared" si="15"/>
        <v>0</v>
      </c>
      <c r="AC42" s="8">
        <f t="shared" si="16"/>
        <v>0</v>
      </c>
      <c r="AD42" s="8">
        <f t="shared" si="17"/>
        <v>0</v>
      </c>
      <c r="AE42" s="8">
        <f t="shared" si="18"/>
        <v>0</v>
      </c>
      <c r="AF42" s="8">
        <f t="shared" si="19"/>
        <v>0</v>
      </c>
      <c r="AG42" s="8">
        <f t="shared" si="20"/>
        <v>0</v>
      </c>
      <c r="AH42" s="8"/>
      <c r="AI42" s="8"/>
      <c r="AJ42" s="8"/>
      <c r="AK42" s="8">
        <f t="shared" si="21"/>
        <v>0</v>
      </c>
      <c r="AL42" s="8">
        <f t="shared" si="22"/>
        <v>0</v>
      </c>
      <c r="AM42" s="8">
        <f t="shared" si="23"/>
        <v>0</v>
      </c>
      <c r="AN42" s="8">
        <f t="shared" si="24"/>
        <v>0</v>
      </c>
      <c r="AO42" s="14">
        <f t="shared" si="25"/>
        <v>0</v>
      </c>
      <c r="AP42" s="14">
        <f t="shared" si="26"/>
        <v>0</v>
      </c>
      <c r="AR42" s="8">
        <v>0</v>
      </c>
      <c r="AS42" s="8">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8">
        <v>0</v>
      </c>
      <c r="BP42" s="61">
        <f t="shared" si="27"/>
        <v>0</v>
      </c>
      <c r="BQ42" s="8">
        <f t="shared" si="28"/>
        <v>0</v>
      </c>
      <c r="BR42" s="8">
        <f t="shared" si="29"/>
        <v>0</v>
      </c>
      <c r="BS42" s="8">
        <f t="shared" si="30"/>
        <v>0</v>
      </c>
      <c r="BT42" s="8">
        <f t="shared" si="31"/>
        <v>0</v>
      </c>
      <c r="BU42" s="8">
        <f t="shared" si="32"/>
        <v>0</v>
      </c>
      <c r="BV42" s="8">
        <f t="shared" si="33"/>
        <v>0</v>
      </c>
      <c r="BW42" s="8">
        <f t="shared" si="34"/>
        <v>0</v>
      </c>
      <c r="BX42" s="8">
        <f t="shared" si="35"/>
        <v>0</v>
      </c>
      <c r="BY42" s="8">
        <f t="shared" si="36"/>
        <v>0</v>
      </c>
      <c r="BZ42" s="8">
        <f t="shared" si="37"/>
        <v>0</v>
      </c>
      <c r="CA42" s="8">
        <f t="shared" si="38"/>
        <v>0</v>
      </c>
      <c r="CB42" s="8">
        <f aca="true" t="shared" si="78" ref="CB42:CB75">+U42</f>
        <v>0</v>
      </c>
      <c r="CC42" s="8">
        <f aca="true" t="shared" si="79" ref="CC42:CC75">+AP42</f>
        <v>0</v>
      </c>
      <c r="CD42" s="8">
        <f aca="true" t="shared" si="80" ref="CD42:CD75">+AM42</f>
        <v>0</v>
      </c>
      <c r="CE42" s="8">
        <f t="shared" si="39"/>
        <v>0</v>
      </c>
      <c r="CF42" s="8">
        <f t="shared" si="40"/>
        <v>0</v>
      </c>
      <c r="CG42" s="8">
        <f t="shared" si="5"/>
        <v>0</v>
      </c>
      <c r="CH42" s="8">
        <f t="shared" si="41"/>
        <v>0</v>
      </c>
      <c r="CI42" s="8">
        <f t="shared" si="42"/>
        <v>0</v>
      </c>
      <c r="CJ42" s="8">
        <f t="shared" si="43"/>
        <v>0</v>
      </c>
      <c r="CK42" s="8">
        <f t="shared" si="6"/>
        <v>0</v>
      </c>
      <c r="CL42" s="8">
        <f t="shared" si="44"/>
        <v>0</v>
      </c>
      <c r="CM42" s="8">
        <f t="shared" si="45"/>
        <v>0</v>
      </c>
      <c r="CN42" s="8">
        <f t="shared" si="46"/>
        <v>0</v>
      </c>
      <c r="CO42" s="8">
        <f t="shared" si="47"/>
        <v>0</v>
      </c>
      <c r="CP42" s="8">
        <f t="shared" si="48"/>
        <v>0</v>
      </c>
      <c r="CQ42" s="8">
        <f t="shared" si="49"/>
        <v>0</v>
      </c>
      <c r="CR42" s="8">
        <f t="shared" si="50"/>
        <v>0</v>
      </c>
      <c r="CS42" s="8">
        <f t="shared" si="51"/>
        <v>0</v>
      </c>
      <c r="CT42" s="8">
        <f t="shared" si="52"/>
        <v>0</v>
      </c>
      <c r="CU42" s="8">
        <f t="shared" si="53"/>
        <v>0</v>
      </c>
      <c r="CV42" s="8">
        <f t="shared" si="54"/>
        <v>0</v>
      </c>
      <c r="CW42" s="8">
        <f t="shared" si="55"/>
        <v>0</v>
      </c>
      <c r="CX42" s="8">
        <f t="shared" si="56"/>
        <v>0</v>
      </c>
      <c r="CY42" s="8">
        <f t="shared" si="57"/>
        <v>0</v>
      </c>
      <c r="CZ42" s="8">
        <f t="shared" si="58"/>
        <v>0</v>
      </c>
      <c r="DA42" s="8">
        <f t="shared" si="59"/>
        <v>0</v>
      </c>
      <c r="DB42" s="8">
        <f t="shared" si="60"/>
        <v>0</v>
      </c>
      <c r="DC42" s="8">
        <f t="shared" si="61"/>
        <v>0</v>
      </c>
      <c r="DD42" s="8">
        <f t="shared" si="62"/>
        <v>0</v>
      </c>
      <c r="DE42" s="8">
        <f t="shared" si="63"/>
        <v>0</v>
      </c>
      <c r="DF42" s="8">
        <f t="shared" si="64"/>
        <v>0</v>
      </c>
      <c r="DG42" s="8">
        <f t="shared" si="65"/>
        <v>0</v>
      </c>
      <c r="DH42" s="8">
        <f t="shared" si="66"/>
        <v>0</v>
      </c>
      <c r="DI42" s="8">
        <f t="shared" si="67"/>
        <v>0</v>
      </c>
      <c r="DJ42" s="8">
        <f t="shared" si="68"/>
        <v>0</v>
      </c>
      <c r="DK42" s="8">
        <f t="shared" si="69"/>
        <v>0</v>
      </c>
      <c r="DL42" s="8">
        <f t="shared" si="70"/>
        <v>0</v>
      </c>
      <c r="DM42" s="8">
        <f t="shared" si="71"/>
        <v>0</v>
      </c>
      <c r="DN42" s="8">
        <f t="shared" si="72"/>
        <v>0</v>
      </c>
      <c r="DO42" s="8">
        <f t="shared" si="73"/>
        <v>0</v>
      </c>
      <c r="DP42" s="8">
        <f t="shared" si="74"/>
        <v>0</v>
      </c>
      <c r="DQ42" s="8">
        <f t="shared" si="75"/>
        <v>0</v>
      </c>
      <c r="DR42" s="8">
        <f t="shared" si="76"/>
        <v>0</v>
      </c>
      <c r="DS42" s="8">
        <f t="shared" si="77"/>
        <v>0</v>
      </c>
    </row>
    <row r="43" spans="1:123" ht="11.25">
      <c r="A43" s="50" t="s">
        <v>263</v>
      </c>
      <c r="B43" s="138" t="s">
        <v>32</v>
      </c>
      <c r="C43" s="138" t="s">
        <v>233</v>
      </c>
      <c r="D43" s="19"/>
      <c r="E43" s="19"/>
      <c r="F43" s="19"/>
      <c r="G43" s="19">
        <v>0</v>
      </c>
      <c r="H43" s="19"/>
      <c r="I43" s="193">
        <v>0</v>
      </c>
      <c r="J43" s="193"/>
      <c r="K43" s="193"/>
      <c r="L43" s="193"/>
      <c r="M43" s="19"/>
      <c r="N43" s="19"/>
      <c r="O43" s="19"/>
      <c r="P43" s="19"/>
      <c r="Q43" s="22"/>
      <c r="R43" s="22"/>
      <c r="T43" s="8">
        <f t="shared" si="7"/>
        <v>0</v>
      </c>
      <c r="U43" s="8">
        <f t="shared" si="8"/>
        <v>0</v>
      </c>
      <c r="V43" s="8">
        <f t="shared" si="9"/>
        <v>0</v>
      </c>
      <c r="W43" s="8">
        <f t="shared" si="10"/>
        <v>0</v>
      </c>
      <c r="X43" s="8">
        <f t="shared" si="11"/>
        <v>0</v>
      </c>
      <c r="Y43" s="8">
        <f t="shared" si="12"/>
        <v>0</v>
      </c>
      <c r="Z43" s="8">
        <f t="shared" si="13"/>
        <v>0</v>
      </c>
      <c r="AA43" s="8">
        <f t="shared" si="14"/>
        <v>0</v>
      </c>
      <c r="AB43" s="8">
        <f t="shared" si="15"/>
        <v>0</v>
      </c>
      <c r="AC43" s="8">
        <f t="shared" si="16"/>
        <v>0</v>
      </c>
      <c r="AD43" s="8">
        <f t="shared" si="17"/>
        <v>0</v>
      </c>
      <c r="AE43" s="8">
        <f t="shared" si="18"/>
        <v>0</v>
      </c>
      <c r="AF43" s="8">
        <f t="shared" si="19"/>
        <v>0</v>
      </c>
      <c r="AG43" s="8">
        <f t="shared" si="20"/>
        <v>0</v>
      </c>
      <c r="AH43" s="8"/>
      <c r="AI43" s="8"/>
      <c r="AJ43" s="8"/>
      <c r="AK43" s="8">
        <f t="shared" si="21"/>
        <v>0</v>
      </c>
      <c r="AL43" s="8">
        <f t="shared" si="22"/>
        <v>0</v>
      </c>
      <c r="AM43" s="8">
        <f t="shared" si="23"/>
        <v>0</v>
      </c>
      <c r="AN43" s="8">
        <f t="shared" si="24"/>
        <v>0</v>
      </c>
      <c r="AO43" s="14">
        <f t="shared" si="25"/>
        <v>0</v>
      </c>
      <c r="AP43" s="14">
        <f t="shared" si="26"/>
        <v>0</v>
      </c>
      <c r="AR43" s="8">
        <v>0</v>
      </c>
      <c r="AS43" s="8">
        <v>0</v>
      </c>
      <c r="AT43" s="8">
        <v>0</v>
      </c>
      <c r="AU43" s="8">
        <v>0</v>
      </c>
      <c r="AV43" s="8">
        <v>0</v>
      </c>
      <c r="AW43" s="8">
        <v>0</v>
      </c>
      <c r="AX43" s="8">
        <v>0</v>
      </c>
      <c r="AY43" s="8">
        <v>0</v>
      </c>
      <c r="AZ43" s="8">
        <v>0</v>
      </c>
      <c r="BA43" s="8">
        <v>0</v>
      </c>
      <c r="BB43" s="8">
        <v>0</v>
      </c>
      <c r="BC43" s="8">
        <v>0</v>
      </c>
      <c r="BD43" s="8">
        <v>0</v>
      </c>
      <c r="BE43" s="8">
        <v>0</v>
      </c>
      <c r="BF43" s="8">
        <v>0</v>
      </c>
      <c r="BG43" s="8">
        <v>0</v>
      </c>
      <c r="BH43" s="8">
        <v>0</v>
      </c>
      <c r="BI43" s="8">
        <v>0</v>
      </c>
      <c r="BJ43" s="8">
        <v>0</v>
      </c>
      <c r="BK43" s="8">
        <v>0</v>
      </c>
      <c r="BL43" s="8">
        <v>0</v>
      </c>
      <c r="BM43" s="8">
        <v>0</v>
      </c>
      <c r="BN43" s="8">
        <v>0</v>
      </c>
      <c r="BO43" s="8">
        <v>0</v>
      </c>
      <c r="BP43" s="61">
        <f t="shared" si="27"/>
        <v>0</v>
      </c>
      <c r="BQ43" s="8">
        <f t="shared" si="28"/>
        <v>0</v>
      </c>
      <c r="BR43" s="8">
        <f t="shared" si="29"/>
        <v>0</v>
      </c>
      <c r="BS43" s="8">
        <f t="shared" si="30"/>
        <v>0</v>
      </c>
      <c r="BT43" s="8">
        <f t="shared" si="31"/>
        <v>0</v>
      </c>
      <c r="BU43" s="8">
        <f t="shared" si="32"/>
        <v>0</v>
      </c>
      <c r="BV43" s="8">
        <f t="shared" si="33"/>
        <v>0</v>
      </c>
      <c r="BW43" s="8">
        <f t="shared" si="34"/>
        <v>0</v>
      </c>
      <c r="BX43" s="8">
        <f t="shared" si="35"/>
        <v>0</v>
      </c>
      <c r="BY43" s="8">
        <f t="shared" si="36"/>
        <v>0</v>
      </c>
      <c r="BZ43" s="8">
        <f t="shared" si="37"/>
        <v>0</v>
      </c>
      <c r="CA43" s="8">
        <f t="shared" si="38"/>
        <v>0</v>
      </c>
      <c r="CB43" s="8">
        <f t="shared" si="78"/>
        <v>0</v>
      </c>
      <c r="CC43" s="8">
        <f t="shared" si="79"/>
        <v>0</v>
      </c>
      <c r="CD43" s="8">
        <f t="shared" si="80"/>
        <v>0</v>
      </c>
      <c r="CE43" s="8">
        <f t="shared" si="39"/>
        <v>0</v>
      </c>
      <c r="CF43" s="8">
        <f t="shared" si="40"/>
        <v>0</v>
      </c>
      <c r="CG43" s="8">
        <f t="shared" si="5"/>
        <v>0</v>
      </c>
      <c r="CH43" s="8">
        <f t="shared" si="41"/>
        <v>0</v>
      </c>
      <c r="CI43" s="8">
        <f t="shared" si="42"/>
        <v>0</v>
      </c>
      <c r="CJ43" s="8">
        <f t="shared" si="43"/>
        <v>0</v>
      </c>
      <c r="CK43" s="8">
        <f t="shared" si="6"/>
        <v>0</v>
      </c>
      <c r="CL43" s="8">
        <f t="shared" si="44"/>
        <v>0</v>
      </c>
      <c r="CM43" s="8">
        <f t="shared" si="45"/>
        <v>0</v>
      </c>
      <c r="CN43" s="8">
        <f t="shared" si="46"/>
        <v>0</v>
      </c>
      <c r="CO43" s="8">
        <f t="shared" si="47"/>
        <v>0</v>
      </c>
      <c r="CP43" s="8">
        <f t="shared" si="48"/>
        <v>0</v>
      </c>
      <c r="CQ43" s="8">
        <f t="shared" si="49"/>
        <v>0</v>
      </c>
      <c r="CR43" s="8">
        <f t="shared" si="50"/>
        <v>0</v>
      </c>
      <c r="CS43" s="8">
        <f t="shared" si="51"/>
        <v>0</v>
      </c>
      <c r="CT43" s="8">
        <f t="shared" si="52"/>
        <v>0</v>
      </c>
      <c r="CU43" s="8">
        <f t="shared" si="53"/>
        <v>0</v>
      </c>
      <c r="CV43" s="8">
        <f t="shared" si="54"/>
        <v>0</v>
      </c>
      <c r="CW43" s="8">
        <f t="shared" si="55"/>
        <v>0</v>
      </c>
      <c r="CX43" s="8">
        <f t="shared" si="56"/>
        <v>0</v>
      </c>
      <c r="CY43" s="8">
        <f t="shared" si="57"/>
        <v>0</v>
      </c>
      <c r="CZ43" s="8">
        <f t="shared" si="58"/>
        <v>0</v>
      </c>
      <c r="DA43" s="8">
        <f t="shared" si="59"/>
        <v>0</v>
      </c>
      <c r="DB43" s="8">
        <f t="shared" si="60"/>
        <v>0</v>
      </c>
      <c r="DC43" s="8">
        <f t="shared" si="61"/>
        <v>0</v>
      </c>
      <c r="DD43" s="8">
        <f t="shared" si="62"/>
        <v>0</v>
      </c>
      <c r="DE43" s="8">
        <f t="shared" si="63"/>
        <v>0</v>
      </c>
      <c r="DF43" s="8">
        <f t="shared" si="64"/>
        <v>0</v>
      </c>
      <c r="DG43" s="8">
        <f t="shared" si="65"/>
        <v>0</v>
      </c>
      <c r="DH43" s="8">
        <f t="shared" si="66"/>
        <v>0</v>
      </c>
      <c r="DI43" s="8">
        <f t="shared" si="67"/>
        <v>0</v>
      </c>
      <c r="DJ43" s="8">
        <f t="shared" si="68"/>
        <v>0</v>
      </c>
      <c r="DK43" s="8">
        <f t="shared" si="69"/>
        <v>0</v>
      </c>
      <c r="DL43" s="8">
        <f t="shared" si="70"/>
        <v>0</v>
      </c>
      <c r="DM43" s="8">
        <f t="shared" si="71"/>
        <v>0</v>
      </c>
      <c r="DN43" s="8">
        <f t="shared" si="72"/>
        <v>0</v>
      </c>
      <c r="DO43" s="8">
        <f t="shared" si="73"/>
        <v>0</v>
      </c>
      <c r="DP43" s="8">
        <f t="shared" si="74"/>
        <v>0</v>
      </c>
      <c r="DQ43" s="8">
        <f t="shared" si="75"/>
        <v>0</v>
      </c>
      <c r="DR43" s="8">
        <f t="shared" si="76"/>
        <v>0</v>
      </c>
      <c r="DS43" s="8">
        <f t="shared" si="77"/>
        <v>0</v>
      </c>
    </row>
    <row r="44" spans="1:123" ht="11.25">
      <c r="A44" s="50" t="s">
        <v>263</v>
      </c>
      <c r="B44" s="140" t="s">
        <v>33</v>
      </c>
      <c r="C44" s="138" t="s">
        <v>129</v>
      </c>
      <c r="D44" s="19">
        <v>0</v>
      </c>
      <c r="E44" s="19"/>
      <c r="F44" s="19"/>
      <c r="G44" s="19">
        <v>0</v>
      </c>
      <c r="H44" s="19"/>
      <c r="I44" s="193">
        <v>4</v>
      </c>
      <c r="J44" s="193">
        <v>0</v>
      </c>
      <c r="K44" s="193">
        <v>2</v>
      </c>
      <c r="L44" s="193">
        <v>2</v>
      </c>
      <c r="M44" s="19">
        <v>191</v>
      </c>
      <c r="N44" s="19">
        <v>0</v>
      </c>
      <c r="O44" s="19">
        <v>0</v>
      </c>
      <c r="P44" s="19">
        <v>698</v>
      </c>
      <c r="Q44" s="22"/>
      <c r="R44" s="22">
        <v>179956</v>
      </c>
      <c r="T44" s="8">
        <f t="shared" si="7"/>
        <v>0</v>
      </c>
      <c r="U44" s="8">
        <f t="shared" si="8"/>
        <v>0</v>
      </c>
      <c r="V44" s="8">
        <f t="shared" si="9"/>
        <v>0</v>
      </c>
      <c r="W44" s="8">
        <f t="shared" si="10"/>
        <v>0</v>
      </c>
      <c r="X44" s="8">
        <f t="shared" si="11"/>
        <v>0</v>
      </c>
      <c r="Y44" s="8">
        <f t="shared" si="12"/>
        <v>0.0004476569300538284</v>
      </c>
      <c r="Z44" s="8">
        <f t="shared" si="13"/>
        <v>0</v>
      </c>
      <c r="AA44" s="8">
        <f t="shared" si="14"/>
        <v>0.00040112604102235795</v>
      </c>
      <c r="AB44" s="8">
        <f t="shared" si="15"/>
        <v>0.0005063996252642772</v>
      </c>
      <c r="AC44" s="8">
        <f t="shared" si="16"/>
        <v>0.0002542644880504344</v>
      </c>
      <c r="AD44" s="8">
        <f t="shared" si="17"/>
        <v>0</v>
      </c>
      <c r="AE44" s="8">
        <f t="shared" si="18"/>
        <v>0</v>
      </c>
      <c r="AF44" s="8">
        <f t="shared" si="19"/>
        <v>0.00011965485232139841</v>
      </c>
      <c r="AG44" s="8">
        <f t="shared" si="20"/>
        <v>0</v>
      </c>
      <c r="AH44" s="8"/>
      <c r="AI44" s="8"/>
      <c r="AJ44" s="8"/>
      <c r="AK44" s="8">
        <f t="shared" si="21"/>
        <v>0.0001271322440252172</v>
      </c>
      <c r="AL44" s="8">
        <f t="shared" si="22"/>
        <v>0.00020056302051117897</v>
      </c>
      <c r="AM44" s="8">
        <f t="shared" si="23"/>
        <v>0.0002238284650269142</v>
      </c>
      <c r="AN44" s="8">
        <f t="shared" si="24"/>
        <v>0.00020056302051117897</v>
      </c>
      <c r="AO44" s="14">
        <f t="shared" si="25"/>
        <v>0.0005004995692468018</v>
      </c>
      <c r="AP44" s="14">
        <f t="shared" si="26"/>
        <v>0</v>
      </c>
      <c r="AR44" s="8">
        <v>0</v>
      </c>
      <c r="AS44" s="8">
        <v>0</v>
      </c>
      <c r="AT44" s="8">
        <v>0</v>
      </c>
      <c r="AU44" s="8">
        <v>0</v>
      </c>
      <c r="AV44" s="8">
        <v>0</v>
      </c>
      <c r="AW44" s="8">
        <v>0</v>
      </c>
      <c r="AX44" s="8">
        <v>0</v>
      </c>
      <c r="AY44" s="8">
        <v>0</v>
      </c>
      <c r="AZ44" s="8">
        <v>0</v>
      </c>
      <c r="BA44" s="8">
        <v>0</v>
      </c>
      <c r="BB44" s="8">
        <v>0</v>
      </c>
      <c r="BC44" s="8">
        <v>0</v>
      </c>
      <c r="BD44" s="8">
        <v>0</v>
      </c>
      <c r="BE44" s="8">
        <v>0</v>
      </c>
      <c r="BF44" s="8">
        <v>0</v>
      </c>
      <c r="BG44" s="8">
        <v>0</v>
      </c>
      <c r="BH44" s="8">
        <v>0</v>
      </c>
      <c r="BI44" s="8">
        <v>0</v>
      </c>
      <c r="BJ44" s="8">
        <v>0</v>
      </c>
      <c r="BK44" s="8">
        <v>0</v>
      </c>
      <c r="BL44" s="8">
        <v>0</v>
      </c>
      <c r="BM44" s="8">
        <v>0</v>
      </c>
      <c r="BN44" s="8">
        <v>0</v>
      </c>
      <c r="BO44" s="8">
        <v>0</v>
      </c>
      <c r="BP44" s="61">
        <f t="shared" si="27"/>
        <v>0.0002542644880504344</v>
      </c>
      <c r="BQ44" s="8">
        <f t="shared" si="28"/>
        <v>0.0004476569300538284</v>
      </c>
      <c r="BR44" s="8">
        <f t="shared" si="29"/>
        <v>0</v>
      </c>
      <c r="BS44" s="8">
        <f t="shared" si="30"/>
        <v>0.0002542644880504344</v>
      </c>
      <c r="BT44" s="8">
        <f t="shared" si="31"/>
        <v>0.0002542644880504344</v>
      </c>
      <c r="BU44" s="8">
        <f t="shared" si="32"/>
        <v>0.00011965485232139841</v>
      </c>
      <c r="BV44" s="8">
        <f t="shared" si="33"/>
        <v>0.0002542644880504344</v>
      </c>
      <c r="BW44" s="8">
        <f t="shared" si="34"/>
        <v>0</v>
      </c>
      <c r="BX44" s="8">
        <f t="shared" si="35"/>
        <v>0</v>
      </c>
      <c r="BY44" s="8">
        <f t="shared" si="36"/>
        <v>0</v>
      </c>
      <c r="BZ44" s="8">
        <f t="shared" si="37"/>
        <v>0.00040112604102235795</v>
      </c>
      <c r="CA44" s="8">
        <f t="shared" si="38"/>
        <v>0.0002542644880504344</v>
      </c>
      <c r="CB44" s="8">
        <f t="shared" si="78"/>
        <v>0</v>
      </c>
      <c r="CC44" s="8">
        <f t="shared" si="79"/>
        <v>0</v>
      </c>
      <c r="CD44" s="8">
        <f t="shared" si="80"/>
        <v>0.0002238284650269142</v>
      </c>
      <c r="CE44" s="8">
        <f t="shared" si="39"/>
        <v>0</v>
      </c>
      <c r="CF44" s="8">
        <f t="shared" si="40"/>
        <v>0</v>
      </c>
      <c r="CG44" s="8">
        <f t="shared" si="5"/>
        <v>0</v>
      </c>
      <c r="CH44" s="8">
        <f t="shared" si="41"/>
        <v>0</v>
      </c>
      <c r="CI44" s="8">
        <f t="shared" si="42"/>
        <v>0</v>
      </c>
      <c r="CJ44" s="8">
        <f t="shared" si="43"/>
        <v>0.0002542644880504344</v>
      </c>
      <c r="CK44" s="8">
        <f t="shared" si="6"/>
        <v>0.0002542644880504344</v>
      </c>
      <c r="CL44" s="8">
        <f t="shared" si="44"/>
        <v>0</v>
      </c>
      <c r="CM44" s="8">
        <f t="shared" si="45"/>
        <v>0</v>
      </c>
      <c r="CN44" s="8">
        <f t="shared" si="46"/>
        <v>0</v>
      </c>
      <c r="CO44" s="8">
        <f t="shared" si="47"/>
        <v>0</v>
      </c>
      <c r="CP44" s="8">
        <f t="shared" si="48"/>
        <v>0.00020056302051117897</v>
      </c>
      <c r="CQ44" s="8">
        <f t="shared" si="49"/>
        <v>0</v>
      </c>
      <c r="CR44" s="8">
        <f t="shared" si="50"/>
        <v>0</v>
      </c>
      <c r="CS44" s="8">
        <f t="shared" si="51"/>
        <v>0</v>
      </c>
      <c r="CT44" s="8">
        <f t="shared" si="52"/>
        <v>0</v>
      </c>
      <c r="CU44" s="8">
        <f t="shared" si="53"/>
        <v>0</v>
      </c>
      <c r="CV44" s="8">
        <f t="shared" si="54"/>
        <v>0</v>
      </c>
      <c r="CW44" s="8">
        <f t="shared" si="55"/>
        <v>0</v>
      </c>
      <c r="CX44" s="8">
        <f t="shared" si="56"/>
        <v>0.0002542644880504344</v>
      </c>
      <c r="CY44" s="8">
        <f t="shared" si="57"/>
        <v>0.00011965485232139841</v>
      </c>
      <c r="CZ44" s="8">
        <f t="shared" si="58"/>
        <v>0.0001271322440252172</v>
      </c>
      <c r="DA44" s="8">
        <f t="shared" si="59"/>
        <v>0.0002542644880504344</v>
      </c>
      <c r="DB44" s="8">
        <f t="shared" si="60"/>
        <v>0.0002542644880504344</v>
      </c>
      <c r="DC44" s="8">
        <f t="shared" si="61"/>
        <v>0.0002542644880504344</v>
      </c>
      <c r="DD44" s="8">
        <f t="shared" si="62"/>
        <v>0.0002542644880504344</v>
      </c>
      <c r="DE44" s="8">
        <f t="shared" si="63"/>
        <v>0.0004476569300538284</v>
      </c>
      <c r="DF44" s="8">
        <f t="shared" si="64"/>
        <v>0.00011965485232139841</v>
      </c>
      <c r="DG44" s="8">
        <f t="shared" si="65"/>
        <v>0</v>
      </c>
      <c r="DH44" s="8">
        <f t="shared" si="66"/>
        <v>0</v>
      </c>
      <c r="DI44" s="8">
        <f t="shared" si="67"/>
        <v>0</v>
      </c>
      <c r="DJ44" s="8">
        <f t="shared" si="68"/>
        <v>0</v>
      </c>
      <c r="DK44" s="8">
        <f t="shared" si="69"/>
        <v>0</v>
      </c>
      <c r="DL44" s="8">
        <f t="shared" si="70"/>
        <v>0</v>
      </c>
      <c r="DM44" s="8">
        <f t="shared" si="71"/>
        <v>0</v>
      </c>
      <c r="DN44" s="8">
        <f t="shared" si="72"/>
        <v>0</v>
      </c>
      <c r="DO44" s="8">
        <f t="shared" si="73"/>
        <v>0.0004476569300538284</v>
      </c>
      <c r="DP44" s="8">
        <f t="shared" si="74"/>
        <v>0</v>
      </c>
      <c r="DQ44" s="8">
        <f t="shared" si="75"/>
        <v>0.0002542644880504344</v>
      </c>
      <c r="DR44" s="8">
        <f t="shared" si="76"/>
        <v>0</v>
      </c>
      <c r="DS44" s="8">
        <f t="shared" si="77"/>
        <v>0.0005004995692468018</v>
      </c>
    </row>
    <row r="45" spans="1:123" ht="11.25">
      <c r="A45" s="50" t="s">
        <v>263</v>
      </c>
      <c r="B45" s="140" t="s">
        <v>34</v>
      </c>
      <c r="C45" s="138" t="s">
        <v>132</v>
      </c>
      <c r="D45" s="19">
        <v>0</v>
      </c>
      <c r="E45" s="19"/>
      <c r="F45" s="19"/>
      <c r="G45" s="19">
        <v>0</v>
      </c>
      <c r="H45" s="19"/>
      <c r="I45" s="193">
        <v>8.18</v>
      </c>
      <c r="J45" s="193">
        <v>0</v>
      </c>
      <c r="K45" s="193">
        <v>7.18</v>
      </c>
      <c r="L45" s="193">
        <v>1</v>
      </c>
      <c r="M45" s="19">
        <v>254</v>
      </c>
      <c r="N45" s="19">
        <v>0</v>
      </c>
      <c r="O45" s="19">
        <v>0</v>
      </c>
      <c r="P45" s="19"/>
      <c r="Q45" s="22"/>
      <c r="R45" s="22">
        <v>594775</v>
      </c>
      <c r="T45" s="8">
        <f t="shared" si="7"/>
        <v>0</v>
      </c>
      <c r="U45" s="8">
        <f t="shared" si="8"/>
        <v>0</v>
      </c>
      <c r="V45" s="8">
        <f t="shared" si="9"/>
        <v>0</v>
      </c>
      <c r="W45" s="8">
        <f t="shared" si="10"/>
        <v>0</v>
      </c>
      <c r="X45" s="8">
        <f t="shared" si="11"/>
        <v>0</v>
      </c>
      <c r="Y45" s="8">
        <f t="shared" si="12"/>
        <v>0.000915458421960079</v>
      </c>
      <c r="Z45" s="8">
        <f t="shared" si="13"/>
        <v>0</v>
      </c>
      <c r="AA45" s="8">
        <f t="shared" si="14"/>
        <v>0.001440042487270265</v>
      </c>
      <c r="AB45" s="8">
        <f t="shared" si="15"/>
        <v>0.0002531998126321386</v>
      </c>
      <c r="AC45" s="8">
        <f t="shared" si="16"/>
        <v>0.00033813183227649396</v>
      </c>
      <c r="AD45" s="8">
        <f t="shared" si="17"/>
        <v>0</v>
      </c>
      <c r="AE45" s="8">
        <f t="shared" si="18"/>
        <v>0</v>
      </c>
      <c r="AF45" s="8">
        <f t="shared" si="19"/>
        <v>0</v>
      </c>
      <c r="AG45" s="8">
        <f t="shared" si="20"/>
        <v>0</v>
      </c>
      <c r="AH45" s="8"/>
      <c r="AI45" s="8"/>
      <c r="AJ45" s="8"/>
      <c r="AK45" s="8">
        <f t="shared" si="21"/>
        <v>0.00016906591613824698</v>
      </c>
      <c r="AL45" s="8">
        <f t="shared" si="22"/>
        <v>0.0007200212436351325</v>
      </c>
      <c r="AM45" s="8">
        <f t="shared" si="23"/>
        <v>0.0004577292109800395</v>
      </c>
      <c r="AN45" s="8">
        <f t="shared" si="24"/>
        <v>0.0007200212436351325</v>
      </c>
      <c r="AO45" s="14">
        <f t="shared" si="25"/>
        <v>0.001654207869138937</v>
      </c>
      <c r="AP45" s="14">
        <f t="shared" si="26"/>
        <v>0</v>
      </c>
      <c r="AR45" s="8">
        <v>0</v>
      </c>
      <c r="AS45" s="8">
        <v>0</v>
      </c>
      <c r="AT45" s="8">
        <v>0</v>
      </c>
      <c r="AU45" s="8">
        <v>0</v>
      </c>
      <c r="AV45" s="8">
        <v>0</v>
      </c>
      <c r="AW45" s="8">
        <v>0</v>
      </c>
      <c r="AX45" s="8">
        <v>0</v>
      </c>
      <c r="AY45" s="8">
        <v>0</v>
      </c>
      <c r="AZ45" s="8">
        <v>0</v>
      </c>
      <c r="BA45" s="8">
        <v>0</v>
      </c>
      <c r="BB45" s="8">
        <v>0</v>
      </c>
      <c r="BC45" s="8">
        <v>0</v>
      </c>
      <c r="BD45" s="8">
        <v>0</v>
      </c>
      <c r="BE45" s="8">
        <v>0</v>
      </c>
      <c r="BF45" s="8">
        <v>0</v>
      </c>
      <c r="BG45" s="8">
        <v>0</v>
      </c>
      <c r="BH45" s="8">
        <v>0</v>
      </c>
      <c r="BI45" s="8">
        <v>0</v>
      </c>
      <c r="BJ45" s="8">
        <v>0</v>
      </c>
      <c r="BK45" s="8">
        <v>0</v>
      </c>
      <c r="BL45" s="8">
        <v>0</v>
      </c>
      <c r="BM45" s="8">
        <v>0</v>
      </c>
      <c r="BN45" s="8">
        <v>0</v>
      </c>
      <c r="BO45" s="8">
        <v>0</v>
      </c>
      <c r="BP45" s="61">
        <f t="shared" si="27"/>
        <v>0.00033813183227649396</v>
      </c>
      <c r="BQ45" s="8">
        <f t="shared" si="28"/>
        <v>0.000915458421960079</v>
      </c>
      <c r="BR45" s="8">
        <f t="shared" si="29"/>
        <v>0</v>
      </c>
      <c r="BS45" s="8">
        <f t="shared" si="30"/>
        <v>0.00033813183227649396</v>
      </c>
      <c r="BT45" s="8">
        <f t="shared" si="31"/>
        <v>0.00033813183227649396</v>
      </c>
      <c r="BU45" s="8">
        <f t="shared" si="32"/>
        <v>0</v>
      </c>
      <c r="BV45" s="8">
        <f t="shared" si="33"/>
        <v>0.00033813183227649396</v>
      </c>
      <c r="BW45" s="8">
        <f t="shared" si="34"/>
        <v>0</v>
      </c>
      <c r="BX45" s="8">
        <f t="shared" si="35"/>
        <v>0</v>
      </c>
      <c r="BY45" s="8">
        <f t="shared" si="36"/>
        <v>0</v>
      </c>
      <c r="BZ45" s="8">
        <f t="shared" si="37"/>
        <v>0.001440042487270265</v>
      </c>
      <c r="CA45" s="8">
        <f t="shared" si="38"/>
        <v>0.00033813183227649396</v>
      </c>
      <c r="CB45" s="8">
        <f t="shared" si="78"/>
        <v>0</v>
      </c>
      <c r="CC45" s="8">
        <f t="shared" si="79"/>
        <v>0</v>
      </c>
      <c r="CD45" s="8">
        <f t="shared" si="80"/>
        <v>0.0004577292109800395</v>
      </c>
      <c r="CE45" s="8">
        <f t="shared" si="39"/>
        <v>0</v>
      </c>
      <c r="CF45" s="8">
        <f t="shared" si="40"/>
        <v>0</v>
      </c>
      <c r="CG45" s="8">
        <f t="shared" si="5"/>
        <v>0</v>
      </c>
      <c r="CH45" s="8">
        <f t="shared" si="41"/>
        <v>0</v>
      </c>
      <c r="CI45" s="8">
        <f t="shared" si="42"/>
        <v>0</v>
      </c>
      <c r="CJ45" s="8">
        <f t="shared" si="43"/>
        <v>0.00033813183227649396</v>
      </c>
      <c r="CK45" s="8">
        <f t="shared" si="6"/>
        <v>0.00033813183227649396</v>
      </c>
      <c r="CL45" s="8">
        <f t="shared" si="44"/>
        <v>0</v>
      </c>
      <c r="CM45" s="8">
        <f t="shared" si="45"/>
        <v>0</v>
      </c>
      <c r="CN45" s="8">
        <f t="shared" si="46"/>
        <v>0</v>
      </c>
      <c r="CO45" s="8">
        <f t="shared" si="47"/>
        <v>0</v>
      </c>
      <c r="CP45" s="8">
        <f t="shared" si="48"/>
        <v>0.0007200212436351325</v>
      </c>
      <c r="CQ45" s="8">
        <f t="shared" si="49"/>
        <v>0</v>
      </c>
      <c r="CR45" s="8">
        <f t="shared" si="50"/>
        <v>0</v>
      </c>
      <c r="CS45" s="8">
        <f t="shared" si="51"/>
        <v>0</v>
      </c>
      <c r="CT45" s="8">
        <f t="shared" si="52"/>
        <v>0</v>
      </c>
      <c r="CU45" s="8">
        <f t="shared" si="53"/>
        <v>0</v>
      </c>
      <c r="CV45" s="8">
        <f t="shared" si="54"/>
        <v>0</v>
      </c>
      <c r="CW45" s="8">
        <f t="shared" si="55"/>
        <v>0</v>
      </c>
      <c r="CX45" s="8">
        <f t="shared" si="56"/>
        <v>0.00033813183227649396</v>
      </c>
      <c r="CY45" s="8">
        <f t="shared" si="57"/>
        <v>0</v>
      </c>
      <c r="CZ45" s="8">
        <f t="shared" si="58"/>
        <v>0.00016906591613824698</v>
      </c>
      <c r="DA45" s="8">
        <f t="shared" si="59"/>
        <v>0.00033813183227649396</v>
      </c>
      <c r="DB45" s="8">
        <f t="shared" si="60"/>
        <v>0.00033813183227649396</v>
      </c>
      <c r="DC45" s="8">
        <f t="shared" si="61"/>
        <v>0.00033813183227649396</v>
      </c>
      <c r="DD45" s="8">
        <f t="shared" si="62"/>
        <v>0.00033813183227649396</v>
      </c>
      <c r="DE45" s="8">
        <f t="shared" si="63"/>
        <v>0.000915458421960079</v>
      </c>
      <c r="DF45" s="8">
        <f t="shared" si="64"/>
        <v>0</v>
      </c>
      <c r="DG45" s="8">
        <f t="shared" si="65"/>
        <v>0</v>
      </c>
      <c r="DH45" s="8">
        <f t="shared" si="66"/>
        <v>0</v>
      </c>
      <c r="DI45" s="8">
        <f t="shared" si="67"/>
        <v>0</v>
      </c>
      <c r="DJ45" s="8">
        <f t="shared" si="68"/>
        <v>0</v>
      </c>
      <c r="DK45" s="8">
        <f t="shared" si="69"/>
        <v>0</v>
      </c>
      <c r="DL45" s="8">
        <f t="shared" si="70"/>
        <v>0</v>
      </c>
      <c r="DM45" s="8">
        <f t="shared" si="71"/>
        <v>0</v>
      </c>
      <c r="DN45" s="8">
        <f t="shared" si="72"/>
        <v>0</v>
      </c>
      <c r="DO45" s="8">
        <f t="shared" si="73"/>
        <v>0.000915458421960079</v>
      </c>
      <c r="DP45" s="8">
        <f t="shared" si="74"/>
        <v>0</v>
      </c>
      <c r="DQ45" s="8">
        <f t="shared" si="75"/>
        <v>0.00033813183227649396</v>
      </c>
      <c r="DR45" s="8">
        <f t="shared" si="76"/>
        <v>0</v>
      </c>
      <c r="DS45" s="8">
        <f t="shared" si="77"/>
        <v>0.001654207869138937</v>
      </c>
    </row>
    <row r="46" spans="1:123" ht="11.25">
      <c r="A46" s="50" t="s">
        <v>263</v>
      </c>
      <c r="B46" s="22" t="s">
        <v>290</v>
      </c>
      <c r="C46" s="22" t="s">
        <v>144</v>
      </c>
      <c r="D46" s="19">
        <v>0</v>
      </c>
      <c r="E46" s="19"/>
      <c r="F46" s="19"/>
      <c r="G46" s="19">
        <v>0</v>
      </c>
      <c r="H46" s="19"/>
      <c r="I46" s="193">
        <v>87.29159999999999</v>
      </c>
      <c r="J46" s="193">
        <v>0</v>
      </c>
      <c r="K46" s="193">
        <f>113.3*0.44</f>
        <v>49.852</v>
      </c>
      <c r="L46" s="193">
        <f>85.09*0.44</f>
        <v>37.4396</v>
      </c>
      <c r="M46" s="19">
        <f>6609*0.44</f>
        <v>2907.96</v>
      </c>
      <c r="N46" s="19">
        <f>184*0.44</f>
        <v>80.96</v>
      </c>
      <c r="O46" s="19">
        <f>19*0.44</f>
        <v>8.36</v>
      </c>
      <c r="P46" s="19">
        <f>57152*0.44</f>
        <v>25146.88</v>
      </c>
      <c r="Q46" s="22"/>
      <c r="R46" s="204">
        <f>3824837*0.44</f>
        <v>1682928.28</v>
      </c>
      <c r="T46" s="8">
        <f t="shared" si="7"/>
        <v>0</v>
      </c>
      <c r="U46" s="8">
        <f t="shared" si="8"/>
        <v>0</v>
      </c>
      <c r="V46" s="8">
        <f t="shared" si="9"/>
        <v>0</v>
      </c>
      <c r="W46" s="8">
        <f t="shared" si="10"/>
        <v>0</v>
      </c>
      <c r="X46" s="8">
        <f t="shared" si="11"/>
        <v>0</v>
      </c>
      <c r="Y46" s="8">
        <f t="shared" si="12"/>
        <v>0.00976917241887169</v>
      </c>
      <c r="Z46" s="8">
        <f t="shared" si="13"/>
        <v>0</v>
      </c>
      <c r="AA46" s="8">
        <f t="shared" si="14"/>
        <v>0.009998467698523293</v>
      </c>
      <c r="AB46" s="8">
        <f t="shared" si="15"/>
        <v>0.009479699705022215</v>
      </c>
      <c r="AC46" s="8">
        <f t="shared" si="16"/>
        <v>0.003871156862152572</v>
      </c>
      <c r="AD46" s="8">
        <f t="shared" si="17"/>
        <v>0.00040878008732019304</v>
      </c>
      <c r="AE46" s="8">
        <f t="shared" si="18"/>
        <v>0.00017355993007776976</v>
      </c>
      <c r="AF46" s="8">
        <f t="shared" si="19"/>
        <v>0.004310811193042876</v>
      </c>
      <c r="AG46" s="8">
        <f t="shared" si="20"/>
        <v>0</v>
      </c>
      <c r="AH46" s="8"/>
      <c r="AI46" s="8"/>
      <c r="AJ46" s="8"/>
      <c r="AK46" s="8">
        <f t="shared" si="21"/>
        <v>0.0021399684747363825</v>
      </c>
      <c r="AL46" s="8">
        <f t="shared" si="22"/>
        <v>0.004999233849261647</v>
      </c>
      <c r="AM46" s="8">
        <f t="shared" si="23"/>
        <v>0.004884586209435845</v>
      </c>
      <c r="AN46" s="8">
        <f t="shared" si="24"/>
        <v>0.004999233849261647</v>
      </c>
      <c r="AO46" s="14">
        <f t="shared" si="25"/>
        <v>0.004680615701689641</v>
      </c>
      <c r="AP46" s="14">
        <f t="shared" si="26"/>
        <v>0</v>
      </c>
      <c r="AR46" s="8">
        <v>0</v>
      </c>
      <c r="AS46" s="8">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8">
        <v>0</v>
      </c>
      <c r="BP46" s="61">
        <f>+AC46</f>
        <v>0.003871156862152572</v>
      </c>
      <c r="BQ46" s="8">
        <f>+Y46</f>
        <v>0.00976917241887169</v>
      </c>
      <c r="BR46" s="8">
        <f>+AE46</f>
        <v>0.00017355993007776976</v>
      </c>
      <c r="BS46" s="8">
        <f>+BP46</f>
        <v>0.003871156862152572</v>
      </c>
      <c r="BT46" s="8">
        <f>+AC46</f>
        <v>0.003871156862152572</v>
      </c>
      <c r="BU46" s="8">
        <f>AF46</f>
        <v>0.004310811193042876</v>
      </c>
      <c r="BV46" s="8">
        <f>+BS46</f>
        <v>0.003871156862152572</v>
      </c>
      <c r="BW46" s="8">
        <f aca="true" t="shared" si="81" ref="BW46:BX48">+V46</f>
        <v>0</v>
      </c>
      <c r="BX46" s="8">
        <f t="shared" si="81"/>
        <v>0</v>
      </c>
      <c r="BY46" s="8">
        <f>+T46</f>
        <v>0</v>
      </c>
      <c r="BZ46" s="8">
        <f>+AA46</f>
        <v>0.009998467698523293</v>
      </c>
      <c r="CA46" s="8">
        <f>+AC46</f>
        <v>0.003871156862152572</v>
      </c>
      <c r="CB46" s="8">
        <f t="shared" si="78"/>
        <v>0</v>
      </c>
      <c r="CC46" s="8">
        <f t="shared" si="79"/>
        <v>0</v>
      </c>
      <c r="CD46" s="8">
        <f t="shared" si="80"/>
        <v>0.004884586209435845</v>
      </c>
      <c r="CE46" s="8">
        <f>+AH46</f>
        <v>0</v>
      </c>
      <c r="CF46" s="8">
        <f>+W46</f>
        <v>0</v>
      </c>
      <c r="CG46" s="8">
        <f>+CF46</f>
        <v>0</v>
      </c>
      <c r="CH46" s="8">
        <f>+U46</f>
        <v>0</v>
      </c>
      <c r="CI46" s="8">
        <f>+T46</f>
        <v>0</v>
      </c>
      <c r="CJ46" s="8">
        <f>+BV46</f>
        <v>0.003871156862152572</v>
      </c>
      <c r="CK46" s="8">
        <f>+CJ46</f>
        <v>0.003871156862152572</v>
      </c>
      <c r="CL46" s="8">
        <f>+AJ46</f>
        <v>0</v>
      </c>
      <c r="CM46" s="8">
        <f aca="true" t="shared" si="82" ref="CM46:CN48">+AH46</f>
        <v>0</v>
      </c>
      <c r="CN46" s="8">
        <f t="shared" si="82"/>
        <v>0</v>
      </c>
      <c r="CO46" s="8">
        <f>+AD46</f>
        <v>0.00040878008732019304</v>
      </c>
      <c r="CP46" s="8">
        <f>+AN46</f>
        <v>0.004999233849261647</v>
      </c>
      <c r="CQ46" s="8">
        <f>+AD46</f>
        <v>0.00040878008732019304</v>
      </c>
      <c r="CR46" s="8">
        <f>+Z46</f>
        <v>0</v>
      </c>
      <c r="CS46" s="8">
        <f>Z46</f>
        <v>0</v>
      </c>
      <c r="CT46" s="8">
        <f t="shared" si="52"/>
        <v>0</v>
      </c>
      <c r="CU46" s="8">
        <f t="shared" si="53"/>
        <v>0</v>
      </c>
      <c r="CV46" s="8">
        <f>+AH46</f>
        <v>0</v>
      </c>
      <c r="CW46" s="8">
        <f>+X46</f>
        <v>0</v>
      </c>
      <c r="CX46" s="8">
        <f>+CK46</f>
        <v>0.003871156862152572</v>
      </c>
      <c r="CY46" s="8">
        <f>+AF46</f>
        <v>0.004310811193042876</v>
      </c>
      <c r="CZ46" s="8">
        <f>+AK46</f>
        <v>0.0021399684747363825</v>
      </c>
      <c r="DA46" s="8">
        <f>+AC46</f>
        <v>0.003871156862152572</v>
      </c>
      <c r="DB46" s="8">
        <f>+AC46</f>
        <v>0.003871156862152572</v>
      </c>
      <c r="DC46" s="8">
        <f>+AC46</f>
        <v>0.003871156862152572</v>
      </c>
      <c r="DD46" s="8">
        <f>+DA46</f>
        <v>0.003871156862152572</v>
      </c>
      <c r="DE46" s="8">
        <f>+Y46</f>
        <v>0.00976917241887169</v>
      </c>
      <c r="DF46" s="8">
        <f aca="true" t="shared" si="83" ref="DF46:DG48">+AF46</f>
        <v>0.004310811193042876</v>
      </c>
      <c r="DG46" s="8">
        <f t="shared" si="83"/>
        <v>0</v>
      </c>
      <c r="DH46" s="8">
        <f>+U46</f>
        <v>0</v>
      </c>
      <c r="DI46" s="8">
        <f>U46</f>
        <v>0</v>
      </c>
      <c r="DJ46" s="8">
        <f>U46</f>
        <v>0</v>
      </c>
      <c r="DK46" s="8">
        <f>U46</f>
        <v>0</v>
      </c>
      <c r="DL46" s="8">
        <f>U46</f>
        <v>0</v>
      </c>
      <c r="DM46" s="8">
        <f>U46</f>
        <v>0</v>
      </c>
      <c r="DN46" s="8">
        <f>U46</f>
        <v>0</v>
      </c>
      <c r="DO46" s="8">
        <f>+Y46</f>
        <v>0.00976917241887169</v>
      </c>
      <c r="DP46" s="8">
        <f>+U46</f>
        <v>0</v>
      </c>
      <c r="DQ46" s="8">
        <f>+AC46</f>
        <v>0.003871156862152572</v>
      </c>
      <c r="DR46" s="8">
        <f>+AE46</f>
        <v>0.00017355993007776976</v>
      </c>
      <c r="DS46" s="8">
        <f>+AO46</f>
        <v>0.004680615701689641</v>
      </c>
    </row>
    <row r="47" spans="1:123" ht="11.25">
      <c r="A47" s="50" t="s">
        <v>263</v>
      </c>
      <c r="B47" s="22" t="s">
        <v>291</v>
      </c>
      <c r="C47" s="22" t="s">
        <v>145</v>
      </c>
      <c r="D47" s="19">
        <v>0</v>
      </c>
      <c r="E47" s="19"/>
      <c r="F47" s="19"/>
      <c r="G47" s="19">
        <v>0</v>
      </c>
      <c r="H47" s="19"/>
      <c r="I47" s="193">
        <v>31.742400000000004</v>
      </c>
      <c r="J47" s="193">
        <v>0</v>
      </c>
      <c r="K47" s="193">
        <f>113.3*0.16</f>
        <v>18.128</v>
      </c>
      <c r="L47" s="193">
        <f>85.09*0.16</f>
        <v>13.614400000000002</v>
      </c>
      <c r="M47" s="19">
        <f>6609*0.16</f>
        <v>1057.44</v>
      </c>
      <c r="N47" s="19">
        <f>184*0.16</f>
        <v>29.44</v>
      </c>
      <c r="O47" s="19">
        <f>19*0.16</f>
        <v>3.04</v>
      </c>
      <c r="P47" s="19">
        <f>57152*0.16</f>
        <v>9144.32</v>
      </c>
      <c r="Q47" s="22"/>
      <c r="R47" s="204">
        <f>3824837*0.16</f>
        <v>611973.92</v>
      </c>
      <c r="T47" s="8">
        <f t="shared" si="7"/>
        <v>0</v>
      </c>
      <c r="U47" s="8">
        <f t="shared" si="8"/>
        <v>0</v>
      </c>
      <c r="V47" s="8">
        <f t="shared" si="9"/>
        <v>0</v>
      </c>
      <c r="W47" s="8">
        <f t="shared" si="10"/>
        <v>0</v>
      </c>
      <c r="X47" s="8">
        <f t="shared" si="11"/>
        <v>0</v>
      </c>
      <c r="Y47" s="8">
        <f t="shared" si="12"/>
        <v>0.003552426334135161</v>
      </c>
      <c r="Z47" s="8">
        <f t="shared" si="13"/>
        <v>0</v>
      </c>
      <c r="AA47" s="8">
        <f t="shared" si="14"/>
        <v>0.0036358064358266527</v>
      </c>
      <c r="AB47" s="8">
        <f t="shared" si="15"/>
        <v>0.003447163529098988</v>
      </c>
      <c r="AC47" s="8">
        <f t="shared" si="16"/>
        <v>0.0014076934044191171</v>
      </c>
      <c r="AD47" s="8">
        <f t="shared" si="17"/>
        <v>0.00014864730448007021</v>
      </c>
      <c r="AE47" s="8">
        <f t="shared" si="18"/>
        <v>6.311270184646174E-05</v>
      </c>
      <c r="AF47" s="8">
        <f t="shared" si="19"/>
        <v>0.0015675677065610457</v>
      </c>
      <c r="AG47" s="8">
        <f t="shared" si="20"/>
        <v>0</v>
      </c>
      <c r="AH47" s="8"/>
      <c r="AI47" s="8"/>
      <c r="AJ47" s="8"/>
      <c r="AK47" s="8">
        <f t="shared" si="21"/>
        <v>0.0007781703544495937</v>
      </c>
      <c r="AL47" s="8">
        <f t="shared" si="22"/>
        <v>0.0018179032179133263</v>
      </c>
      <c r="AM47" s="8">
        <f t="shared" si="23"/>
        <v>0.0017762131670675805</v>
      </c>
      <c r="AN47" s="8">
        <f t="shared" si="24"/>
        <v>0.0018179032179133263</v>
      </c>
      <c r="AO47" s="14">
        <f t="shared" si="25"/>
        <v>0.0017020420733416877</v>
      </c>
      <c r="AP47" s="14">
        <f t="shared" si="26"/>
        <v>0</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8">
        <v>0</v>
      </c>
      <c r="BP47" s="61">
        <f>+AC47</f>
        <v>0.0014076934044191171</v>
      </c>
      <c r="BQ47" s="8">
        <f>+Y47</f>
        <v>0.003552426334135161</v>
      </c>
      <c r="BR47" s="8">
        <f>+AE47</f>
        <v>6.311270184646174E-05</v>
      </c>
      <c r="BS47" s="8">
        <f>+BP47</f>
        <v>0.0014076934044191171</v>
      </c>
      <c r="BT47" s="8">
        <f>+AC47</f>
        <v>0.0014076934044191171</v>
      </c>
      <c r="BU47" s="8">
        <f>AF47</f>
        <v>0.0015675677065610457</v>
      </c>
      <c r="BV47" s="8">
        <f>+BS47</f>
        <v>0.0014076934044191171</v>
      </c>
      <c r="BW47" s="8">
        <f t="shared" si="81"/>
        <v>0</v>
      </c>
      <c r="BX47" s="8">
        <f t="shared" si="81"/>
        <v>0</v>
      </c>
      <c r="BY47" s="8">
        <f>+T47</f>
        <v>0</v>
      </c>
      <c r="BZ47" s="8">
        <f>+AA47</f>
        <v>0.0036358064358266527</v>
      </c>
      <c r="CA47" s="8">
        <f>+AC47</f>
        <v>0.0014076934044191171</v>
      </c>
      <c r="CB47" s="8">
        <f t="shared" si="78"/>
        <v>0</v>
      </c>
      <c r="CC47" s="8">
        <f t="shared" si="79"/>
        <v>0</v>
      </c>
      <c r="CD47" s="8">
        <f t="shared" si="80"/>
        <v>0.0017762131670675805</v>
      </c>
      <c r="CE47" s="8">
        <f>+AH47</f>
        <v>0</v>
      </c>
      <c r="CF47" s="8">
        <f>+W47</f>
        <v>0</v>
      </c>
      <c r="CG47" s="8">
        <f>+CF47</f>
        <v>0</v>
      </c>
      <c r="CH47" s="8">
        <f>+U47</f>
        <v>0</v>
      </c>
      <c r="CI47" s="8">
        <f>+T47</f>
        <v>0</v>
      </c>
      <c r="CJ47" s="8">
        <f>+BV47</f>
        <v>0.0014076934044191171</v>
      </c>
      <c r="CK47" s="8">
        <f>+CJ47</f>
        <v>0.0014076934044191171</v>
      </c>
      <c r="CL47" s="8">
        <f>+AJ47</f>
        <v>0</v>
      </c>
      <c r="CM47" s="8">
        <f t="shared" si="82"/>
        <v>0</v>
      </c>
      <c r="CN47" s="8">
        <f t="shared" si="82"/>
        <v>0</v>
      </c>
      <c r="CO47" s="8">
        <f>+AD47</f>
        <v>0.00014864730448007021</v>
      </c>
      <c r="CP47" s="8">
        <f>+AN47</f>
        <v>0.0018179032179133263</v>
      </c>
      <c r="CQ47" s="8">
        <f>+AD47</f>
        <v>0.00014864730448007021</v>
      </c>
      <c r="CR47" s="8">
        <f>+Z47</f>
        <v>0</v>
      </c>
      <c r="CS47" s="8">
        <f>Z47</f>
        <v>0</v>
      </c>
      <c r="CT47" s="8">
        <f t="shared" si="52"/>
        <v>0</v>
      </c>
      <c r="CU47" s="8">
        <f t="shared" si="53"/>
        <v>0</v>
      </c>
      <c r="CV47" s="8">
        <f>+AH47</f>
        <v>0</v>
      </c>
      <c r="CW47" s="8">
        <f>+X47</f>
        <v>0</v>
      </c>
      <c r="CX47" s="8">
        <f>+CK47</f>
        <v>0.0014076934044191171</v>
      </c>
      <c r="CY47" s="8">
        <f>+AF47</f>
        <v>0.0015675677065610457</v>
      </c>
      <c r="CZ47" s="8">
        <f>+AK47</f>
        <v>0.0007781703544495937</v>
      </c>
      <c r="DA47" s="8">
        <f>+AC47</f>
        <v>0.0014076934044191171</v>
      </c>
      <c r="DB47" s="8">
        <f>+AC47</f>
        <v>0.0014076934044191171</v>
      </c>
      <c r="DC47" s="8">
        <f>+AC47</f>
        <v>0.0014076934044191171</v>
      </c>
      <c r="DD47" s="8">
        <f>+DA47</f>
        <v>0.0014076934044191171</v>
      </c>
      <c r="DE47" s="8">
        <f>+Y47</f>
        <v>0.003552426334135161</v>
      </c>
      <c r="DF47" s="8">
        <f t="shared" si="83"/>
        <v>0.0015675677065610457</v>
      </c>
      <c r="DG47" s="8">
        <f t="shared" si="83"/>
        <v>0</v>
      </c>
      <c r="DH47" s="8">
        <f>+U47</f>
        <v>0</v>
      </c>
      <c r="DI47" s="8">
        <f>U47</f>
        <v>0</v>
      </c>
      <c r="DJ47" s="8">
        <f>U47</f>
        <v>0</v>
      </c>
      <c r="DK47" s="8">
        <f>U47</f>
        <v>0</v>
      </c>
      <c r="DL47" s="8">
        <f>U47</f>
        <v>0</v>
      </c>
      <c r="DM47" s="8">
        <f>U47</f>
        <v>0</v>
      </c>
      <c r="DN47" s="8">
        <f>U47</f>
        <v>0</v>
      </c>
      <c r="DO47" s="8">
        <f>+Y47</f>
        <v>0.003552426334135161</v>
      </c>
      <c r="DP47" s="8">
        <f>+U47</f>
        <v>0</v>
      </c>
      <c r="DQ47" s="8">
        <f>+AC47</f>
        <v>0.0014076934044191171</v>
      </c>
      <c r="DR47" s="8">
        <f>+AE47</f>
        <v>6.311270184646174E-05</v>
      </c>
      <c r="DS47" s="8">
        <f>+AO47</f>
        <v>0.0017020420733416877</v>
      </c>
    </row>
    <row r="48" spans="1:123" ht="11.25">
      <c r="A48" s="50" t="s">
        <v>263</v>
      </c>
      <c r="B48" s="22" t="s">
        <v>292</v>
      </c>
      <c r="C48" s="22" t="s">
        <v>148</v>
      </c>
      <c r="D48" s="19">
        <v>0</v>
      </c>
      <c r="E48" s="19"/>
      <c r="F48" s="19"/>
      <c r="G48" s="19">
        <v>0</v>
      </c>
      <c r="H48" s="19"/>
      <c r="I48" s="193">
        <v>79.356</v>
      </c>
      <c r="J48" s="193">
        <v>0</v>
      </c>
      <c r="K48" s="193">
        <f>113.3*0.4</f>
        <v>45.32</v>
      </c>
      <c r="L48" s="193">
        <f>85.09*0.4</f>
        <v>34.036</v>
      </c>
      <c r="M48" s="19">
        <f>6609*0.4</f>
        <v>2643.6000000000004</v>
      </c>
      <c r="N48" s="19">
        <f>184*0.4</f>
        <v>73.60000000000001</v>
      </c>
      <c r="O48" s="19">
        <f>19*0.4</f>
        <v>7.6000000000000005</v>
      </c>
      <c r="P48" s="19">
        <f>57152*0.4</f>
        <v>22860.800000000003</v>
      </c>
      <c r="Q48" s="22"/>
      <c r="R48" s="204">
        <f>3824837*0.4</f>
        <v>1529934.8</v>
      </c>
      <c r="T48" s="8">
        <f t="shared" si="7"/>
        <v>0</v>
      </c>
      <c r="U48" s="8">
        <f t="shared" si="8"/>
        <v>0</v>
      </c>
      <c r="V48" s="8">
        <f t="shared" si="9"/>
        <v>0</v>
      </c>
      <c r="W48" s="8">
        <f t="shared" si="10"/>
        <v>0</v>
      </c>
      <c r="X48" s="8">
        <f t="shared" si="11"/>
        <v>0</v>
      </c>
      <c r="Y48" s="8">
        <f t="shared" si="12"/>
        <v>0.0088810658353379</v>
      </c>
      <c r="Z48" s="8">
        <f t="shared" si="13"/>
        <v>0</v>
      </c>
      <c r="AA48" s="8">
        <f t="shared" si="14"/>
        <v>0.00908951608956663</v>
      </c>
      <c r="AB48" s="8">
        <f t="shared" si="15"/>
        <v>0.00861790882274747</v>
      </c>
      <c r="AC48" s="8">
        <f t="shared" si="16"/>
        <v>0.0035192335110477936</v>
      </c>
      <c r="AD48" s="8">
        <f t="shared" si="17"/>
        <v>0.0003716182612001756</v>
      </c>
      <c r="AE48" s="8">
        <f t="shared" si="18"/>
        <v>0.00015778175461615435</v>
      </c>
      <c r="AF48" s="8">
        <f t="shared" si="19"/>
        <v>0.003918919266402615</v>
      </c>
      <c r="AG48" s="8">
        <f t="shared" si="20"/>
        <v>0</v>
      </c>
      <c r="AH48" s="8"/>
      <c r="AI48" s="8"/>
      <c r="AJ48" s="8"/>
      <c r="AK48" s="8">
        <f t="shared" si="21"/>
        <v>0.0019454258861239845</v>
      </c>
      <c r="AL48" s="8">
        <f t="shared" si="22"/>
        <v>0.004544758044783315</v>
      </c>
      <c r="AM48" s="8">
        <f t="shared" si="23"/>
        <v>0.00444053291766895</v>
      </c>
      <c r="AN48" s="8">
        <f t="shared" si="24"/>
        <v>0.004544758044783315</v>
      </c>
      <c r="AO48" s="14">
        <f t="shared" si="25"/>
        <v>0.004255105183354219</v>
      </c>
      <c r="AP48" s="14">
        <f t="shared" si="26"/>
        <v>0</v>
      </c>
      <c r="AR48" s="8">
        <v>0</v>
      </c>
      <c r="AS48" s="8">
        <v>0</v>
      </c>
      <c r="AT48" s="8">
        <v>0</v>
      </c>
      <c r="AU48" s="8">
        <v>0</v>
      </c>
      <c r="AV48" s="8">
        <v>0</v>
      </c>
      <c r="AW48" s="8">
        <v>0</v>
      </c>
      <c r="AX48" s="8">
        <v>0</v>
      </c>
      <c r="AY48" s="8">
        <v>0</v>
      </c>
      <c r="AZ48" s="8">
        <v>0</v>
      </c>
      <c r="BA48" s="8">
        <v>0</v>
      </c>
      <c r="BB48" s="8">
        <v>0</v>
      </c>
      <c r="BC48" s="8">
        <v>0</v>
      </c>
      <c r="BD48" s="8">
        <v>0</v>
      </c>
      <c r="BE48" s="8">
        <v>0</v>
      </c>
      <c r="BF48" s="8">
        <v>0</v>
      </c>
      <c r="BG48" s="8">
        <v>0</v>
      </c>
      <c r="BH48" s="8">
        <v>0</v>
      </c>
      <c r="BI48" s="8">
        <v>0</v>
      </c>
      <c r="BJ48" s="8">
        <v>0</v>
      </c>
      <c r="BK48" s="8">
        <v>0</v>
      </c>
      <c r="BL48" s="8">
        <v>0</v>
      </c>
      <c r="BM48" s="8">
        <v>0</v>
      </c>
      <c r="BN48" s="8">
        <v>0</v>
      </c>
      <c r="BO48" s="8">
        <v>0</v>
      </c>
      <c r="BP48" s="61">
        <f>+AC48</f>
        <v>0.0035192335110477936</v>
      </c>
      <c r="BQ48" s="8">
        <f>+Y48</f>
        <v>0.0088810658353379</v>
      </c>
      <c r="BR48" s="8">
        <f>+AE48</f>
        <v>0.00015778175461615435</v>
      </c>
      <c r="BS48" s="8">
        <f>+BP48</f>
        <v>0.0035192335110477936</v>
      </c>
      <c r="BT48" s="8">
        <f>+AC48</f>
        <v>0.0035192335110477936</v>
      </c>
      <c r="BU48" s="8">
        <f>AF48</f>
        <v>0.003918919266402615</v>
      </c>
      <c r="BV48" s="8">
        <f>+BS48</f>
        <v>0.0035192335110477936</v>
      </c>
      <c r="BW48" s="8">
        <f t="shared" si="81"/>
        <v>0</v>
      </c>
      <c r="BX48" s="8">
        <f t="shared" si="81"/>
        <v>0</v>
      </c>
      <c r="BY48" s="8">
        <f>+T48</f>
        <v>0</v>
      </c>
      <c r="BZ48" s="8">
        <f>+AA48</f>
        <v>0.00908951608956663</v>
      </c>
      <c r="CA48" s="8">
        <f>+AC48</f>
        <v>0.0035192335110477936</v>
      </c>
      <c r="CB48" s="8">
        <f t="shared" si="78"/>
        <v>0</v>
      </c>
      <c r="CC48" s="8">
        <f t="shared" si="79"/>
        <v>0</v>
      </c>
      <c r="CD48" s="8">
        <f t="shared" si="80"/>
        <v>0.00444053291766895</v>
      </c>
      <c r="CE48" s="8">
        <f>+AH48</f>
        <v>0</v>
      </c>
      <c r="CF48" s="8">
        <f>+W48</f>
        <v>0</v>
      </c>
      <c r="CG48" s="8">
        <f>+CF48</f>
        <v>0</v>
      </c>
      <c r="CH48" s="8">
        <f>+U48</f>
        <v>0</v>
      </c>
      <c r="CI48" s="8">
        <f>+T48</f>
        <v>0</v>
      </c>
      <c r="CJ48" s="8">
        <f>+BV48</f>
        <v>0.0035192335110477936</v>
      </c>
      <c r="CK48" s="8">
        <f>+CJ48</f>
        <v>0.0035192335110477936</v>
      </c>
      <c r="CL48" s="8">
        <f>+AJ48</f>
        <v>0</v>
      </c>
      <c r="CM48" s="8">
        <f t="shared" si="82"/>
        <v>0</v>
      </c>
      <c r="CN48" s="8">
        <f t="shared" si="82"/>
        <v>0</v>
      </c>
      <c r="CO48" s="8">
        <f>+AD48</f>
        <v>0.0003716182612001756</v>
      </c>
      <c r="CP48" s="8">
        <f>+AN48</f>
        <v>0.004544758044783315</v>
      </c>
      <c r="CQ48" s="8">
        <f>+AD48</f>
        <v>0.0003716182612001756</v>
      </c>
      <c r="CR48" s="8">
        <f>+Z48</f>
        <v>0</v>
      </c>
      <c r="CS48" s="8">
        <f>Z48</f>
        <v>0</v>
      </c>
      <c r="CT48" s="8">
        <f t="shared" si="52"/>
        <v>0</v>
      </c>
      <c r="CU48" s="8">
        <f t="shared" si="53"/>
        <v>0</v>
      </c>
      <c r="CV48" s="8">
        <f>+AH48</f>
        <v>0</v>
      </c>
      <c r="CW48" s="8">
        <f>+X48</f>
        <v>0</v>
      </c>
      <c r="CX48" s="8">
        <f>+CK48</f>
        <v>0.0035192335110477936</v>
      </c>
      <c r="CY48" s="8">
        <f>+AF48</f>
        <v>0.003918919266402615</v>
      </c>
      <c r="CZ48" s="8">
        <f>+AK48</f>
        <v>0.0019454258861239845</v>
      </c>
      <c r="DA48" s="8">
        <f>+AC48</f>
        <v>0.0035192335110477936</v>
      </c>
      <c r="DB48" s="8">
        <f>+AC48</f>
        <v>0.0035192335110477936</v>
      </c>
      <c r="DC48" s="8">
        <f>+AC48</f>
        <v>0.0035192335110477936</v>
      </c>
      <c r="DD48" s="8">
        <f>+DA48</f>
        <v>0.0035192335110477936</v>
      </c>
      <c r="DE48" s="8">
        <f>+Y48</f>
        <v>0.0088810658353379</v>
      </c>
      <c r="DF48" s="8">
        <f t="shared" si="83"/>
        <v>0.003918919266402615</v>
      </c>
      <c r="DG48" s="8">
        <f t="shared" si="83"/>
        <v>0</v>
      </c>
      <c r="DH48" s="8">
        <f>+U48</f>
        <v>0</v>
      </c>
      <c r="DI48" s="8">
        <f>U48</f>
        <v>0</v>
      </c>
      <c r="DJ48" s="8">
        <f>U48</f>
        <v>0</v>
      </c>
      <c r="DK48" s="8">
        <f>U48</f>
        <v>0</v>
      </c>
      <c r="DL48" s="8">
        <f>U48</f>
        <v>0</v>
      </c>
      <c r="DM48" s="8">
        <f>U48</f>
        <v>0</v>
      </c>
      <c r="DN48" s="8">
        <f>U48</f>
        <v>0</v>
      </c>
      <c r="DO48" s="8">
        <f>+Y48</f>
        <v>0.0088810658353379</v>
      </c>
      <c r="DP48" s="8">
        <f>+U48</f>
        <v>0</v>
      </c>
      <c r="DQ48" s="8">
        <f>+AC48</f>
        <v>0.0035192335110477936</v>
      </c>
      <c r="DR48" s="8">
        <f>+AE48</f>
        <v>0.00015778175461615435</v>
      </c>
      <c r="DS48" s="8">
        <f>+AO48</f>
        <v>0.004255105183354219</v>
      </c>
    </row>
    <row r="49" spans="1:123" ht="11.25">
      <c r="A49" s="50" t="s">
        <v>263</v>
      </c>
      <c r="B49" s="138" t="s">
        <v>35</v>
      </c>
      <c r="C49" s="138" t="s">
        <v>100</v>
      </c>
      <c r="D49" s="19">
        <v>0</v>
      </c>
      <c r="E49" s="19"/>
      <c r="F49" s="19"/>
      <c r="G49" s="19">
        <v>0</v>
      </c>
      <c r="H49" s="19"/>
      <c r="I49" s="193">
        <v>14.5</v>
      </c>
      <c r="J49" s="193">
        <v>0</v>
      </c>
      <c r="K49" s="193">
        <v>8.7</v>
      </c>
      <c r="L49" s="193">
        <v>5.8</v>
      </c>
      <c r="M49" s="19">
        <v>1994</v>
      </c>
      <c r="N49" s="19">
        <v>1905</v>
      </c>
      <c r="O49" s="19">
        <v>0</v>
      </c>
      <c r="P49" s="19">
        <v>3750</v>
      </c>
      <c r="Q49" s="22"/>
      <c r="R49" s="22"/>
      <c r="T49" s="8">
        <f t="shared" si="7"/>
        <v>0</v>
      </c>
      <c r="U49" s="8">
        <f t="shared" si="8"/>
        <v>0</v>
      </c>
      <c r="V49" s="8">
        <f t="shared" si="9"/>
        <v>0</v>
      </c>
      <c r="W49" s="8">
        <f t="shared" si="10"/>
        <v>0</v>
      </c>
      <c r="X49" s="8">
        <f t="shared" si="11"/>
        <v>0</v>
      </c>
      <c r="Y49" s="8">
        <f t="shared" si="12"/>
        <v>0.0016227563714451278</v>
      </c>
      <c r="Z49" s="8">
        <f t="shared" si="13"/>
        <v>0</v>
      </c>
      <c r="AA49" s="8">
        <f t="shared" si="14"/>
        <v>0.001744898278447257</v>
      </c>
      <c r="AB49" s="8">
        <f t="shared" si="15"/>
        <v>0.001468558913266404</v>
      </c>
      <c r="AC49" s="8">
        <f t="shared" si="16"/>
        <v>0.00265446800613909</v>
      </c>
      <c r="AD49" s="8">
        <f t="shared" si="17"/>
        <v>0.009618652005249109</v>
      </c>
      <c r="AE49" s="8">
        <f t="shared" si="18"/>
        <v>0</v>
      </c>
      <c r="AF49" s="8">
        <f t="shared" si="19"/>
        <v>0.0006428448369702638</v>
      </c>
      <c r="AG49" s="8">
        <f t="shared" si="20"/>
        <v>0</v>
      </c>
      <c r="AH49" s="8"/>
      <c r="AI49" s="8"/>
      <c r="AJ49" s="8"/>
      <c r="AK49" s="8">
        <f t="shared" si="21"/>
        <v>0.006136560005694099</v>
      </c>
      <c r="AL49" s="8">
        <f t="shared" si="22"/>
        <v>0.0008724491392236285</v>
      </c>
      <c r="AM49" s="8">
        <f t="shared" si="23"/>
        <v>0.0008113781857225639</v>
      </c>
      <c r="AN49" s="8">
        <f t="shared" si="24"/>
        <v>0.0008724491392236285</v>
      </c>
      <c r="AO49" s="14">
        <f t="shared" si="25"/>
        <v>0</v>
      </c>
      <c r="AP49" s="14">
        <f t="shared" si="26"/>
        <v>0</v>
      </c>
      <c r="AR49" s="8">
        <v>0</v>
      </c>
      <c r="AS49" s="8">
        <v>0</v>
      </c>
      <c r="AT49" s="8">
        <v>0</v>
      </c>
      <c r="AU49" s="8">
        <v>0</v>
      </c>
      <c r="AV49" s="8">
        <v>0</v>
      </c>
      <c r="AW49" s="8">
        <v>0</v>
      </c>
      <c r="AX49" s="8">
        <v>0</v>
      </c>
      <c r="AY49" s="8">
        <v>0</v>
      </c>
      <c r="AZ49" s="8">
        <v>0</v>
      </c>
      <c r="BA49" s="8">
        <v>0</v>
      </c>
      <c r="BB49" s="8">
        <v>0</v>
      </c>
      <c r="BC49" s="8">
        <v>0</v>
      </c>
      <c r="BD49" s="8">
        <v>0</v>
      </c>
      <c r="BE49" s="8">
        <v>0</v>
      </c>
      <c r="BF49" s="8">
        <v>0</v>
      </c>
      <c r="BG49" s="8">
        <v>0</v>
      </c>
      <c r="BH49" s="8">
        <v>0</v>
      </c>
      <c r="BI49" s="8">
        <v>0</v>
      </c>
      <c r="BJ49" s="8">
        <v>0</v>
      </c>
      <c r="BK49" s="8">
        <v>0</v>
      </c>
      <c r="BL49" s="8">
        <v>0</v>
      </c>
      <c r="BM49" s="8">
        <v>0</v>
      </c>
      <c r="BN49" s="8">
        <v>0</v>
      </c>
      <c r="BO49" s="8">
        <v>0</v>
      </c>
      <c r="BP49" s="61">
        <f t="shared" si="27"/>
        <v>0.00265446800613909</v>
      </c>
      <c r="BQ49" s="8">
        <f t="shared" si="28"/>
        <v>0.0016227563714451278</v>
      </c>
      <c r="BR49" s="8">
        <f t="shared" si="29"/>
        <v>0</v>
      </c>
      <c r="BS49" s="8">
        <f t="shared" si="30"/>
        <v>0.00265446800613909</v>
      </c>
      <c r="BT49" s="8">
        <f t="shared" si="31"/>
        <v>0.00265446800613909</v>
      </c>
      <c r="BU49" s="8">
        <f t="shared" si="32"/>
        <v>0.0006428448369702638</v>
      </c>
      <c r="BV49" s="8">
        <f t="shared" si="33"/>
        <v>0.00265446800613909</v>
      </c>
      <c r="BW49" s="8">
        <f t="shared" si="34"/>
        <v>0</v>
      </c>
      <c r="BX49" s="8">
        <f t="shared" si="35"/>
        <v>0</v>
      </c>
      <c r="BY49" s="8">
        <f t="shared" si="36"/>
        <v>0</v>
      </c>
      <c r="BZ49" s="8">
        <f t="shared" si="37"/>
        <v>0.001744898278447257</v>
      </c>
      <c r="CA49" s="8">
        <f t="shared" si="38"/>
        <v>0.00265446800613909</v>
      </c>
      <c r="CB49" s="8">
        <f t="shared" si="78"/>
        <v>0</v>
      </c>
      <c r="CC49" s="8">
        <f t="shared" si="79"/>
        <v>0</v>
      </c>
      <c r="CD49" s="8">
        <f t="shared" si="80"/>
        <v>0.0008113781857225639</v>
      </c>
      <c r="CE49" s="8">
        <f t="shared" si="39"/>
        <v>0</v>
      </c>
      <c r="CF49" s="8">
        <f t="shared" si="40"/>
        <v>0</v>
      </c>
      <c r="CG49" s="8">
        <f t="shared" si="5"/>
        <v>0</v>
      </c>
      <c r="CH49" s="8">
        <f t="shared" si="41"/>
        <v>0</v>
      </c>
      <c r="CI49" s="8">
        <f t="shared" si="42"/>
        <v>0</v>
      </c>
      <c r="CJ49" s="8">
        <f t="shared" si="43"/>
        <v>0.00265446800613909</v>
      </c>
      <c r="CK49" s="8">
        <f t="shared" si="6"/>
        <v>0.00265446800613909</v>
      </c>
      <c r="CL49" s="8">
        <f t="shared" si="44"/>
        <v>0</v>
      </c>
      <c r="CM49" s="8">
        <f t="shared" si="45"/>
        <v>0</v>
      </c>
      <c r="CN49" s="8">
        <f t="shared" si="46"/>
        <v>0</v>
      </c>
      <c r="CO49" s="8">
        <f t="shared" si="47"/>
        <v>0.009618652005249109</v>
      </c>
      <c r="CP49" s="8">
        <f t="shared" si="48"/>
        <v>0.0008724491392236285</v>
      </c>
      <c r="CQ49" s="8">
        <f t="shared" si="49"/>
        <v>0.009618652005249109</v>
      </c>
      <c r="CR49" s="8">
        <f t="shared" si="50"/>
        <v>0</v>
      </c>
      <c r="CS49" s="8">
        <f t="shared" si="51"/>
        <v>0</v>
      </c>
      <c r="CT49" s="8">
        <f t="shared" si="52"/>
        <v>0</v>
      </c>
      <c r="CU49" s="8">
        <f t="shared" si="53"/>
        <v>0</v>
      </c>
      <c r="CV49" s="8">
        <f t="shared" si="54"/>
        <v>0</v>
      </c>
      <c r="CW49" s="8">
        <f t="shared" si="55"/>
        <v>0</v>
      </c>
      <c r="CX49" s="8">
        <f t="shared" si="56"/>
        <v>0.00265446800613909</v>
      </c>
      <c r="CY49" s="8">
        <f t="shared" si="57"/>
        <v>0.0006428448369702638</v>
      </c>
      <c r="CZ49" s="8">
        <f t="shared" si="58"/>
        <v>0.006136560005694099</v>
      </c>
      <c r="DA49" s="8">
        <f t="shared" si="59"/>
        <v>0.00265446800613909</v>
      </c>
      <c r="DB49" s="8">
        <f t="shared" si="60"/>
        <v>0.00265446800613909</v>
      </c>
      <c r="DC49" s="8">
        <f t="shared" si="61"/>
        <v>0.00265446800613909</v>
      </c>
      <c r="DD49" s="8">
        <f t="shared" si="62"/>
        <v>0.00265446800613909</v>
      </c>
      <c r="DE49" s="8">
        <f t="shared" si="63"/>
        <v>0.0016227563714451278</v>
      </c>
      <c r="DF49" s="8">
        <f t="shared" si="64"/>
        <v>0.0006428448369702638</v>
      </c>
      <c r="DG49" s="8">
        <f t="shared" si="65"/>
        <v>0</v>
      </c>
      <c r="DH49" s="8">
        <f t="shared" si="66"/>
        <v>0</v>
      </c>
      <c r="DI49" s="8">
        <f t="shared" si="67"/>
        <v>0</v>
      </c>
      <c r="DJ49" s="8">
        <f t="shared" si="68"/>
        <v>0</v>
      </c>
      <c r="DK49" s="8">
        <f t="shared" si="69"/>
        <v>0</v>
      </c>
      <c r="DL49" s="8">
        <f t="shared" si="70"/>
        <v>0</v>
      </c>
      <c r="DM49" s="8">
        <f t="shared" si="71"/>
        <v>0</v>
      </c>
      <c r="DN49" s="8">
        <f t="shared" si="72"/>
        <v>0</v>
      </c>
      <c r="DO49" s="8">
        <f t="shared" si="73"/>
        <v>0.0016227563714451278</v>
      </c>
      <c r="DP49" s="8">
        <f t="shared" si="74"/>
        <v>0</v>
      </c>
      <c r="DQ49" s="8">
        <f t="shared" si="75"/>
        <v>0.00265446800613909</v>
      </c>
      <c r="DR49" s="8">
        <f t="shared" si="76"/>
        <v>0</v>
      </c>
      <c r="DS49" s="8">
        <f t="shared" si="77"/>
        <v>0</v>
      </c>
    </row>
    <row r="50" spans="1:123" ht="11.25">
      <c r="A50" s="50" t="s">
        <v>263</v>
      </c>
      <c r="B50" s="138" t="s">
        <v>36</v>
      </c>
      <c r="C50" s="138" t="s">
        <v>136</v>
      </c>
      <c r="D50" s="19">
        <v>0</v>
      </c>
      <c r="E50" s="19"/>
      <c r="F50" s="19"/>
      <c r="G50" s="19">
        <v>0</v>
      </c>
      <c r="H50" s="19"/>
      <c r="I50" s="193">
        <v>5.75</v>
      </c>
      <c r="J50" s="193">
        <v>0</v>
      </c>
      <c r="K50" s="193">
        <v>3.75</v>
      </c>
      <c r="L50" s="193">
        <v>2</v>
      </c>
      <c r="M50" s="19">
        <v>502</v>
      </c>
      <c r="N50" s="19">
        <v>115</v>
      </c>
      <c r="O50" s="19">
        <v>24</v>
      </c>
      <c r="P50" s="19">
        <v>1500</v>
      </c>
      <c r="Q50" s="22"/>
      <c r="R50" s="22">
        <v>282072</v>
      </c>
      <c r="T50" s="8">
        <f t="shared" si="7"/>
        <v>0</v>
      </c>
      <c r="U50" s="8">
        <f t="shared" si="8"/>
        <v>0</v>
      </c>
      <c r="V50" s="8">
        <f t="shared" si="9"/>
        <v>0</v>
      </c>
      <c r="W50" s="8">
        <f t="shared" si="10"/>
        <v>0</v>
      </c>
      <c r="X50" s="8">
        <f t="shared" si="11"/>
        <v>0</v>
      </c>
      <c r="Y50" s="8">
        <f t="shared" si="12"/>
        <v>0.0006435068369523783</v>
      </c>
      <c r="Z50" s="8">
        <f t="shared" si="13"/>
        <v>0</v>
      </c>
      <c r="AA50" s="8">
        <f t="shared" si="14"/>
        <v>0.0007521113269169212</v>
      </c>
      <c r="AB50" s="8">
        <f t="shared" si="15"/>
        <v>0.0005063996252642772</v>
      </c>
      <c r="AC50" s="8">
        <f t="shared" si="16"/>
        <v>0.0006682762984362203</v>
      </c>
      <c r="AD50" s="8">
        <f t="shared" si="17"/>
        <v>0.0005806535331252743</v>
      </c>
      <c r="AE50" s="8">
        <f t="shared" si="18"/>
        <v>0.0004982581724720664</v>
      </c>
      <c r="AF50" s="8">
        <f t="shared" si="19"/>
        <v>0.0002571379347881055</v>
      </c>
      <c r="AG50" s="8">
        <f t="shared" si="20"/>
        <v>0</v>
      </c>
      <c r="AH50" s="8"/>
      <c r="AI50" s="8"/>
      <c r="AJ50" s="8"/>
      <c r="AK50" s="8">
        <f t="shared" si="21"/>
        <v>0.0006244649157807473</v>
      </c>
      <c r="AL50" s="8">
        <f t="shared" si="22"/>
        <v>0.0003760556634584606</v>
      </c>
      <c r="AM50" s="8">
        <f t="shared" si="23"/>
        <v>0.0003217534184761892</v>
      </c>
      <c r="AN50" s="8">
        <f t="shared" si="24"/>
        <v>0.0003760556634584606</v>
      </c>
      <c r="AO50" s="14">
        <f t="shared" si="25"/>
        <v>0.0007845079602601963</v>
      </c>
      <c r="AP50" s="14">
        <f t="shared" si="26"/>
        <v>0</v>
      </c>
      <c r="AR50" s="8">
        <v>0</v>
      </c>
      <c r="AS50" s="8">
        <v>0</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0</v>
      </c>
      <c r="BK50" s="8">
        <v>0</v>
      </c>
      <c r="BL50" s="8">
        <v>0</v>
      </c>
      <c r="BM50" s="8">
        <v>0</v>
      </c>
      <c r="BN50" s="8">
        <v>0</v>
      </c>
      <c r="BO50" s="8">
        <v>0</v>
      </c>
      <c r="BP50" s="61">
        <f t="shared" si="27"/>
        <v>0.0006682762984362203</v>
      </c>
      <c r="BQ50" s="8">
        <f t="shared" si="28"/>
        <v>0.0006435068369523783</v>
      </c>
      <c r="BR50" s="8">
        <f t="shared" si="29"/>
        <v>0.0004982581724720664</v>
      </c>
      <c r="BS50" s="8">
        <f t="shared" si="30"/>
        <v>0.0006682762984362203</v>
      </c>
      <c r="BT50" s="8">
        <f t="shared" si="31"/>
        <v>0.0006682762984362203</v>
      </c>
      <c r="BU50" s="8">
        <f t="shared" si="32"/>
        <v>0.0002571379347881055</v>
      </c>
      <c r="BV50" s="8">
        <f t="shared" si="33"/>
        <v>0.0006682762984362203</v>
      </c>
      <c r="BW50" s="8">
        <f t="shared" si="34"/>
        <v>0</v>
      </c>
      <c r="BX50" s="8">
        <f t="shared" si="35"/>
        <v>0</v>
      </c>
      <c r="BY50" s="8">
        <f t="shared" si="36"/>
        <v>0</v>
      </c>
      <c r="BZ50" s="8">
        <f t="shared" si="37"/>
        <v>0.0007521113269169212</v>
      </c>
      <c r="CA50" s="8">
        <f t="shared" si="38"/>
        <v>0.0006682762984362203</v>
      </c>
      <c r="CB50" s="8">
        <f t="shared" si="78"/>
        <v>0</v>
      </c>
      <c r="CC50" s="8">
        <f t="shared" si="79"/>
        <v>0</v>
      </c>
      <c r="CD50" s="8">
        <f t="shared" si="80"/>
        <v>0.0003217534184761892</v>
      </c>
      <c r="CE50" s="8">
        <f t="shared" si="39"/>
        <v>0</v>
      </c>
      <c r="CF50" s="8">
        <f t="shared" si="40"/>
        <v>0</v>
      </c>
      <c r="CG50" s="8">
        <f t="shared" si="5"/>
        <v>0</v>
      </c>
      <c r="CH50" s="8">
        <f t="shared" si="41"/>
        <v>0</v>
      </c>
      <c r="CI50" s="8">
        <f t="shared" si="42"/>
        <v>0</v>
      </c>
      <c r="CJ50" s="8">
        <f t="shared" si="43"/>
        <v>0.0006682762984362203</v>
      </c>
      <c r="CK50" s="8">
        <f t="shared" si="6"/>
        <v>0.0006682762984362203</v>
      </c>
      <c r="CL50" s="8">
        <f t="shared" si="44"/>
        <v>0</v>
      </c>
      <c r="CM50" s="8">
        <f t="shared" si="45"/>
        <v>0</v>
      </c>
      <c r="CN50" s="8">
        <f t="shared" si="46"/>
        <v>0</v>
      </c>
      <c r="CO50" s="8">
        <f t="shared" si="47"/>
        <v>0.0005806535331252743</v>
      </c>
      <c r="CP50" s="8">
        <f t="shared" si="48"/>
        <v>0.0003760556634584606</v>
      </c>
      <c r="CQ50" s="8">
        <f t="shared" si="49"/>
        <v>0.0005806535331252743</v>
      </c>
      <c r="CR50" s="8">
        <f t="shared" si="50"/>
        <v>0</v>
      </c>
      <c r="CS50" s="8">
        <f t="shared" si="51"/>
        <v>0</v>
      </c>
      <c r="CT50" s="8">
        <f t="shared" si="52"/>
        <v>0</v>
      </c>
      <c r="CU50" s="8">
        <f t="shared" si="53"/>
        <v>0</v>
      </c>
      <c r="CV50" s="8">
        <f t="shared" si="54"/>
        <v>0</v>
      </c>
      <c r="CW50" s="8">
        <f t="shared" si="55"/>
        <v>0</v>
      </c>
      <c r="CX50" s="8">
        <f t="shared" si="56"/>
        <v>0.0006682762984362203</v>
      </c>
      <c r="CY50" s="8">
        <f t="shared" si="57"/>
        <v>0.0002571379347881055</v>
      </c>
      <c r="CZ50" s="8">
        <f t="shared" si="58"/>
        <v>0.0006244649157807473</v>
      </c>
      <c r="DA50" s="8">
        <f t="shared" si="59"/>
        <v>0.0006682762984362203</v>
      </c>
      <c r="DB50" s="8">
        <f t="shared" si="60"/>
        <v>0.0006682762984362203</v>
      </c>
      <c r="DC50" s="8">
        <f t="shared" si="61"/>
        <v>0.0006682762984362203</v>
      </c>
      <c r="DD50" s="8">
        <f t="shared" si="62"/>
        <v>0.0006682762984362203</v>
      </c>
      <c r="DE50" s="8">
        <f t="shared" si="63"/>
        <v>0.0006435068369523783</v>
      </c>
      <c r="DF50" s="8">
        <f t="shared" si="64"/>
        <v>0.0002571379347881055</v>
      </c>
      <c r="DG50" s="8">
        <f t="shared" si="65"/>
        <v>0</v>
      </c>
      <c r="DH50" s="8">
        <f t="shared" si="66"/>
        <v>0</v>
      </c>
      <c r="DI50" s="8">
        <f t="shared" si="67"/>
        <v>0</v>
      </c>
      <c r="DJ50" s="8">
        <f t="shared" si="68"/>
        <v>0</v>
      </c>
      <c r="DK50" s="8">
        <f t="shared" si="69"/>
        <v>0</v>
      </c>
      <c r="DL50" s="8">
        <f t="shared" si="70"/>
        <v>0</v>
      </c>
      <c r="DM50" s="8">
        <f t="shared" si="71"/>
        <v>0</v>
      </c>
      <c r="DN50" s="8">
        <f t="shared" si="72"/>
        <v>0</v>
      </c>
      <c r="DO50" s="8">
        <f t="shared" si="73"/>
        <v>0.0006435068369523783</v>
      </c>
      <c r="DP50" s="8">
        <f t="shared" si="74"/>
        <v>0</v>
      </c>
      <c r="DQ50" s="8">
        <f t="shared" si="75"/>
        <v>0.0006682762984362203</v>
      </c>
      <c r="DR50" s="8">
        <f t="shared" si="76"/>
        <v>0.0004982581724720664</v>
      </c>
      <c r="DS50" s="8">
        <f t="shared" si="77"/>
        <v>0.0007845079602601963</v>
      </c>
    </row>
    <row r="51" spans="1:123" ht="11.25">
      <c r="A51" s="50" t="s">
        <v>263</v>
      </c>
      <c r="B51" s="138" t="s">
        <v>37</v>
      </c>
      <c r="C51" s="138" t="s">
        <v>137</v>
      </c>
      <c r="D51" s="19">
        <v>0</v>
      </c>
      <c r="E51" s="19"/>
      <c r="F51" s="19"/>
      <c r="G51" s="19">
        <v>0</v>
      </c>
      <c r="H51" s="19"/>
      <c r="I51" s="193">
        <v>5</v>
      </c>
      <c r="J51" s="193">
        <v>0</v>
      </c>
      <c r="K51" s="193">
        <v>3</v>
      </c>
      <c r="L51" s="193">
        <v>2</v>
      </c>
      <c r="M51" s="19">
        <v>449</v>
      </c>
      <c r="N51" s="19">
        <v>0</v>
      </c>
      <c r="O51" s="19">
        <v>0</v>
      </c>
      <c r="P51" s="19">
        <v>3135</v>
      </c>
      <c r="Q51" s="22"/>
      <c r="R51" s="22">
        <v>616976</v>
      </c>
      <c r="T51" s="8">
        <f t="shared" si="7"/>
        <v>0</v>
      </c>
      <c r="U51" s="8">
        <f t="shared" si="8"/>
        <v>0</v>
      </c>
      <c r="V51" s="8">
        <f t="shared" si="9"/>
        <v>0</v>
      </c>
      <c r="W51" s="8">
        <f t="shared" si="10"/>
        <v>0</v>
      </c>
      <c r="X51" s="8">
        <f t="shared" si="11"/>
        <v>0</v>
      </c>
      <c r="Y51" s="8">
        <f t="shared" si="12"/>
        <v>0.0005595711625672855</v>
      </c>
      <c r="Z51" s="8">
        <f t="shared" si="13"/>
        <v>0</v>
      </c>
      <c r="AA51" s="8">
        <f t="shared" si="14"/>
        <v>0.0006016890615335369</v>
      </c>
      <c r="AB51" s="8">
        <f t="shared" si="15"/>
        <v>0.0005063996252642772</v>
      </c>
      <c r="AC51" s="8">
        <f t="shared" si="16"/>
        <v>0.00059772123107144</v>
      </c>
      <c r="AD51" s="8">
        <f t="shared" si="17"/>
        <v>0</v>
      </c>
      <c r="AE51" s="8">
        <f t="shared" si="18"/>
        <v>0</v>
      </c>
      <c r="AF51" s="8">
        <f t="shared" si="19"/>
        <v>0.0005374182837071405</v>
      </c>
      <c r="AG51" s="8">
        <f t="shared" si="20"/>
        <v>0</v>
      </c>
      <c r="AH51" s="8"/>
      <c r="AI51" s="8"/>
      <c r="AJ51" s="8"/>
      <c r="AK51" s="8">
        <f t="shared" si="21"/>
        <v>0.00029886061553572</v>
      </c>
      <c r="AL51" s="8">
        <f t="shared" si="22"/>
        <v>0.00030084453076676846</v>
      </c>
      <c r="AM51" s="8">
        <f t="shared" si="23"/>
        <v>0.00027978558128364275</v>
      </c>
      <c r="AN51" s="8">
        <f t="shared" si="24"/>
        <v>0.00030084453076676846</v>
      </c>
      <c r="AO51" s="14">
        <f t="shared" si="25"/>
        <v>0.0017159540234035807</v>
      </c>
      <c r="AP51" s="14">
        <f t="shared" si="26"/>
        <v>0</v>
      </c>
      <c r="AR51" s="8">
        <v>0</v>
      </c>
      <c r="AS51" s="8">
        <v>0</v>
      </c>
      <c r="AT51" s="8">
        <v>0</v>
      </c>
      <c r="AU51" s="8">
        <v>0</v>
      </c>
      <c r="AV51" s="8">
        <v>0</v>
      </c>
      <c r="AW51" s="8">
        <v>0</v>
      </c>
      <c r="AX51" s="8">
        <v>0</v>
      </c>
      <c r="AY51" s="8">
        <v>0</v>
      </c>
      <c r="AZ51" s="8">
        <v>0</v>
      </c>
      <c r="BA51" s="8">
        <v>0</v>
      </c>
      <c r="BB51" s="8">
        <v>0</v>
      </c>
      <c r="BC51" s="8">
        <v>0</v>
      </c>
      <c r="BD51" s="8">
        <v>0</v>
      </c>
      <c r="BE51" s="8">
        <v>0</v>
      </c>
      <c r="BF51" s="8">
        <v>0</v>
      </c>
      <c r="BG51" s="8">
        <v>0</v>
      </c>
      <c r="BH51" s="8">
        <v>0</v>
      </c>
      <c r="BI51" s="8">
        <v>0</v>
      </c>
      <c r="BJ51" s="8">
        <v>0</v>
      </c>
      <c r="BK51" s="8">
        <v>0</v>
      </c>
      <c r="BL51" s="8">
        <v>0</v>
      </c>
      <c r="BM51" s="8">
        <v>0</v>
      </c>
      <c r="BN51" s="8">
        <v>0</v>
      </c>
      <c r="BO51" s="8">
        <v>0</v>
      </c>
      <c r="BP51" s="61">
        <f t="shared" si="27"/>
        <v>0.00059772123107144</v>
      </c>
      <c r="BQ51" s="8">
        <f t="shared" si="28"/>
        <v>0.0005595711625672855</v>
      </c>
      <c r="BR51" s="8">
        <f t="shared" si="29"/>
        <v>0</v>
      </c>
      <c r="BS51" s="8">
        <f t="shared" si="30"/>
        <v>0.00059772123107144</v>
      </c>
      <c r="BT51" s="8">
        <f t="shared" si="31"/>
        <v>0.00059772123107144</v>
      </c>
      <c r="BU51" s="8">
        <f t="shared" si="32"/>
        <v>0.0005374182837071405</v>
      </c>
      <c r="BV51" s="8">
        <f t="shared" si="33"/>
        <v>0.00059772123107144</v>
      </c>
      <c r="BW51" s="8">
        <f t="shared" si="34"/>
        <v>0</v>
      </c>
      <c r="BX51" s="8">
        <f t="shared" si="35"/>
        <v>0</v>
      </c>
      <c r="BY51" s="8">
        <f t="shared" si="36"/>
        <v>0</v>
      </c>
      <c r="BZ51" s="8">
        <f t="shared" si="37"/>
        <v>0.0006016890615335369</v>
      </c>
      <c r="CA51" s="8">
        <f t="shared" si="38"/>
        <v>0.00059772123107144</v>
      </c>
      <c r="CB51" s="8">
        <f t="shared" si="78"/>
        <v>0</v>
      </c>
      <c r="CC51" s="8">
        <f t="shared" si="79"/>
        <v>0</v>
      </c>
      <c r="CD51" s="8">
        <f t="shared" si="80"/>
        <v>0.00027978558128364275</v>
      </c>
      <c r="CE51" s="8">
        <f t="shared" si="39"/>
        <v>0</v>
      </c>
      <c r="CF51" s="8">
        <f t="shared" si="40"/>
        <v>0</v>
      </c>
      <c r="CG51" s="8">
        <f t="shared" si="5"/>
        <v>0</v>
      </c>
      <c r="CH51" s="8">
        <f t="shared" si="41"/>
        <v>0</v>
      </c>
      <c r="CI51" s="8">
        <f t="shared" si="42"/>
        <v>0</v>
      </c>
      <c r="CJ51" s="8">
        <f t="shared" si="43"/>
        <v>0.00059772123107144</v>
      </c>
      <c r="CK51" s="8">
        <f t="shared" si="6"/>
        <v>0.00059772123107144</v>
      </c>
      <c r="CL51" s="8">
        <f t="shared" si="44"/>
        <v>0</v>
      </c>
      <c r="CM51" s="8">
        <f t="shared" si="45"/>
        <v>0</v>
      </c>
      <c r="CN51" s="8">
        <f t="shared" si="46"/>
        <v>0</v>
      </c>
      <c r="CO51" s="8">
        <f t="shared" si="47"/>
        <v>0</v>
      </c>
      <c r="CP51" s="8">
        <f t="shared" si="48"/>
        <v>0.00030084453076676846</v>
      </c>
      <c r="CQ51" s="8">
        <f t="shared" si="49"/>
        <v>0</v>
      </c>
      <c r="CR51" s="8">
        <f t="shared" si="50"/>
        <v>0</v>
      </c>
      <c r="CS51" s="8">
        <f t="shared" si="51"/>
        <v>0</v>
      </c>
      <c r="CT51" s="8">
        <f t="shared" si="52"/>
        <v>0</v>
      </c>
      <c r="CU51" s="8">
        <f t="shared" si="53"/>
        <v>0</v>
      </c>
      <c r="CV51" s="8">
        <f t="shared" si="54"/>
        <v>0</v>
      </c>
      <c r="CW51" s="8">
        <f t="shared" si="55"/>
        <v>0</v>
      </c>
      <c r="CX51" s="8">
        <f t="shared" si="56"/>
        <v>0.00059772123107144</v>
      </c>
      <c r="CY51" s="8">
        <f t="shared" si="57"/>
        <v>0.0005374182837071405</v>
      </c>
      <c r="CZ51" s="8">
        <f t="shared" si="58"/>
        <v>0.00029886061553572</v>
      </c>
      <c r="DA51" s="8">
        <f t="shared" si="59"/>
        <v>0.00059772123107144</v>
      </c>
      <c r="DB51" s="8">
        <f t="shared" si="60"/>
        <v>0.00059772123107144</v>
      </c>
      <c r="DC51" s="8">
        <f t="shared" si="61"/>
        <v>0.00059772123107144</v>
      </c>
      <c r="DD51" s="8">
        <f t="shared" si="62"/>
        <v>0.00059772123107144</v>
      </c>
      <c r="DE51" s="8">
        <f t="shared" si="63"/>
        <v>0.0005595711625672855</v>
      </c>
      <c r="DF51" s="8">
        <f t="shared" si="64"/>
        <v>0.0005374182837071405</v>
      </c>
      <c r="DG51" s="8">
        <f t="shared" si="65"/>
        <v>0</v>
      </c>
      <c r="DH51" s="8">
        <f t="shared" si="66"/>
        <v>0</v>
      </c>
      <c r="DI51" s="8">
        <f t="shared" si="67"/>
        <v>0</v>
      </c>
      <c r="DJ51" s="8">
        <f t="shared" si="68"/>
        <v>0</v>
      </c>
      <c r="DK51" s="8">
        <f t="shared" si="69"/>
        <v>0</v>
      </c>
      <c r="DL51" s="8">
        <f t="shared" si="70"/>
        <v>0</v>
      </c>
      <c r="DM51" s="8">
        <f t="shared" si="71"/>
        <v>0</v>
      </c>
      <c r="DN51" s="8">
        <f t="shared" si="72"/>
        <v>0</v>
      </c>
      <c r="DO51" s="8">
        <f t="shared" si="73"/>
        <v>0.0005595711625672855</v>
      </c>
      <c r="DP51" s="8">
        <f t="shared" si="74"/>
        <v>0</v>
      </c>
      <c r="DQ51" s="8">
        <f t="shared" si="75"/>
        <v>0.00059772123107144</v>
      </c>
      <c r="DR51" s="8">
        <f t="shared" si="76"/>
        <v>0</v>
      </c>
      <c r="DS51" s="8">
        <f t="shared" si="77"/>
        <v>0.0017159540234035807</v>
      </c>
    </row>
    <row r="52" spans="1:123" ht="11.25">
      <c r="A52" s="50" t="s">
        <v>263</v>
      </c>
      <c r="B52" s="138" t="s">
        <v>38</v>
      </c>
      <c r="C52" s="138" t="s">
        <v>138</v>
      </c>
      <c r="D52" s="19">
        <v>0</v>
      </c>
      <c r="E52" s="19"/>
      <c r="F52" s="19"/>
      <c r="G52" s="19">
        <v>0</v>
      </c>
      <c r="H52" s="19"/>
      <c r="I52" s="193">
        <v>111.2</v>
      </c>
      <c r="J52" s="193">
        <v>0</v>
      </c>
      <c r="K52" s="193">
        <v>35.95</v>
      </c>
      <c r="L52" s="193">
        <v>75.25</v>
      </c>
      <c r="M52" s="19">
        <v>4597</v>
      </c>
      <c r="N52" s="19">
        <v>3</v>
      </c>
      <c r="O52" s="19">
        <v>4</v>
      </c>
      <c r="P52" s="19">
        <v>21089</v>
      </c>
      <c r="Q52" s="22"/>
      <c r="R52" s="22">
        <v>3855098</v>
      </c>
      <c r="T52" s="8">
        <f t="shared" si="7"/>
        <v>0</v>
      </c>
      <c r="U52" s="8">
        <f t="shared" si="8"/>
        <v>0</v>
      </c>
      <c r="V52" s="8">
        <f t="shared" si="9"/>
        <v>0</v>
      </c>
      <c r="W52" s="8">
        <f t="shared" si="10"/>
        <v>0</v>
      </c>
      <c r="X52" s="8">
        <f t="shared" si="11"/>
        <v>0</v>
      </c>
      <c r="Y52" s="8">
        <f t="shared" si="12"/>
        <v>0.012444862655496429</v>
      </c>
      <c r="Z52" s="8">
        <f t="shared" si="13"/>
        <v>0</v>
      </c>
      <c r="AA52" s="8">
        <f t="shared" si="14"/>
        <v>0.007210240587376885</v>
      </c>
      <c r="AB52" s="8">
        <f t="shared" si="15"/>
        <v>0.01905328590056843</v>
      </c>
      <c r="AC52" s="8">
        <f t="shared" si="16"/>
        <v>0.006119653673130089</v>
      </c>
      <c r="AD52" s="8">
        <f t="shared" si="17"/>
        <v>1.5147483472833243E-05</v>
      </c>
      <c r="AE52" s="8">
        <f t="shared" si="18"/>
        <v>8.30430287453444E-05</v>
      </c>
      <c r="AF52" s="8">
        <f t="shared" si="19"/>
        <v>0.0036151879378309043</v>
      </c>
      <c r="AG52" s="8">
        <f t="shared" si="20"/>
        <v>0</v>
      </c>
      <c r="AH52" s="8"/>
      <c r="AI52" s="8"/>
      <c r="AJ52" s="8"/>
      <c r="AK52" s="8">
        <f t="shared" si="21"/>
        <v>0.003067400578301461</v>
      </c>
      <c r="AL52" s="8">
        <f t="shared" si="22"/>
        <v>0.0036051202936884423</v>
      </c>
      <c r="AM52" s="8">
        <f t="shared" si="23"/>
        <v>0.0062224313277482145</v>
      </c>
      <c r="AN52" s="8">
        <f t="shared" si="24"/>
        <v>0.0036051202936884423</v>
      </c>
      <c r="AO52" s="14">
        <f t="shared" si="25"/>
        <v>0.010721925850786898</v>
      </c>
      <c r="AP52" s="14">
        <f t="shared" si="26"/>
        <v>0</v>
      </c>
      <c r="AR52" s="8">
        <v>0</v>
      </c>
      <c r="AS52" s="8">
        <v>0</v>
      </c>
      <c r="AT52" s="8">
        <v>0</v>
      </c>
      <c r="AU52" s="8">
        <v>0</v>
      </c>
      <c r="AV52" s="8">
        <v>0</v>
      </c>
      <c r="AW52" s="8">
        <v>0</v>
      </c>
      <c r="AX52" s="8">
        <v>0</v>
      </c>
      <c r="AY52" s="8">
        <v>0</v>
      </c>
      <c r="AZ52" s="8">
        <v>0</v>
      </c>
      <c r="BA52" s="8">
        <v>0</v>
      </c>
      <c r="BB52" s="8">
        <v>0</v>
      </c>
      <c r="BC52" s="8">
        <v>0</v>
      </c>
      <c r="BD52" s="8">
        <v>0</v>
      </c>
      <c r="BE52" s="8">
        <v>0</v>
      </c>
      <c r="BF52" s="8">
        <v>0</v>
      </c>
      <c r="BG52" s="8">
        <v>0</v>
      </c>
      <c r="BH52" s="8">
        <v>0</v>
      </c>
      <c r="BI52" s="8">
        <v>0</v>
      </c>
      <c r="BJ52" s="8">
        <v>0</v>
      </c>
      <c r="BK52" s="8">
        <v>0</v>
      </c>
      <c r="BL52" s="8">
        <v>0</v>
      </c>
      <c r="BM52" s="8">
        <v>0</v>
      </c>
      <c r="BN52" s="8">
        <v>0</v>
      </c>
      <c r="BO52" s="8">
        <v>0</v>
      </c>
      <c r="BP52" s="61">
        <f t="shared" si="27"/>
        <v>0.006119653673130089</v>
      </c>
      <c r="BQ52" s="8">
        <f t="shared" si="28"/>
        <v>0.012444862655496429</v>
      </c>
      <c r="BR52" s="8">
        <f t="shared" si="29"/>
        <v>8.30430287453444E-05</v>
      </c>
      <c r="BS52" s="8">
        <f t="shared" si="30"/>
        <v>0.006119653673130089</v>
      </c>
      <c r="BT52" s="8">
        <f t="shared" si="31"/>
        <v>0.006119653673130089</v>
      </c>
      <c r="BU52" s="8">
        <f t="shared" si="32"/>
        <v>0.0036151879378309043</v>
      </c>
      <c r="BV52" s="8">
        <f t="shared" si="33"/>
        <v>0.006119653673130089</v>
      </c>
      <c r="BW52" s="8">
        <f t="shared" si="34"/>
        <v>0</v>
      </c>
      <c r="BX52" s="8">
        <f t="shared" si="35"/>
        <v>0</v>
      </c>
      <c r="BY52" s="8">
        <f t="shared" si="36"/>
        <v>0</v>
      </c>
      <c r="BZ52" s="8">
        <f t="shared" si="37"/>
        <v>0.007210240587376885</v>
      </c>
      <c r="CA52" s="8">
        <f t="shared" si="38"/>
        <v>0.006119653673130089</v>
      </c>
      <c r="CB52" s="8">
        <f t="shared" si="78"/>
        <v>0</v>
      </c>
      <c r="CC52" s="8">
        <f t="shared" si="79"/>
        <v>0</v>
      </c>
      <c r="CD52" s="8">
        <f t="shared" si="80"/>
        <v>0.0062224313277482145</v>
      </c>
      <c r="CE52" s="8">
        <f t="shared" si="39"/>
        <v>0</v>
      </c>
      <c r="CF52" s="8">
        <f t="shared" si="40"/>
        <v>0</v>
      </c>
      <c r="CG52" s="8">
        <f t="shared" si="5"/>
        <v>0</v>
      </c>
      <c r="CH52" s="8">
        <f t="shared" si="41"/>
        <v>0</v>
      </c>
      <c r="CI52" s="8">
        <f t="shared" si="42"/>
        <v>0</v>
      </c>
      <c r="CJ52" s="8">
        <f t="shared" si="43"/>
        <v>0.006119653673130089</v>
      </c>
      <c r="CK52" s="8">
        <f t="shared" si="6"/>
        <v>0.006119653673130089</v>
      </c>
      <c r="CL52" s="8">
        <f t="shared" si="44"/>
        <v>0</v>
      </c>
      <c r="CM52" s="8">
        <f t="shared" si="45"/>
        <v>0</v>
      </c>
      <c r="CN52" s="8">
        <f t="shared" si="46"/>
        <v>0</v>
      </c>
      <c r="CO52" s="8">
        <f t="shared" si="47"/>
        <v>1.5147483472833243E-05</v>
      </c>
      <c r="CP52" s="8">
        <f t="shared" si="48"/>
        <v>0.0036051202936884423</v>
      </c>
      <c r="CQ52" s="8">
        <f t="shared" si="49"/>
        <v>1.5147483472833243E-05</v>
      </c>
      <c r="CR52" s="8">
        <f t="shared" si="50"/>
        <v>0</v>
      </c>
      <c r="CS52" s="8">
        <f t="shared" si="51"/>
        <v>0</v>
      </c>
      <c r="CT52" s="8">
        <f t="shared" si="52"/>
        <v>0</v>
      </c>
      <c r="CU52" s="8">
        <f t="shared" si="53"/>
        <v>0</v>
      </c>
      <c r="CV52" s="8">
        <f t="shared" si="54"/>
        <v>0</v>
      </c>
      <c r="CW52" s="8">
        <f t="shared" si="55"/>
        <v>0</v>
      </c>
      <c r="CX52" s="8">
        <f t="shared" si="56"/>
        <v>0.006119653673130089</v>
      </c>
      <c r="CY52" s="8">
        <f t="shared" si="57"/>
        <v>0.0036151879378309043</v>
      </c>
      <c r="CZ52" s="8">
        <f t="shared" si="58"/>
        <v>0.003067400578301461</v>
      </c>
      <c r="DA52" s="8">
        <f t="shared" si="59"/>
        <v>0.006119653673130089</v>
      </c>
      <c r="DB52" s="8">
        <f t="shared" si="60"/>
        <v>0.006119653673130089</v>
      </c>
      <c r="DC52" s="8">
        <f t="shared" si="61"/>
        <v>0.006119653673130089</v>
      </c>
      <c r="DD52" s="8">
        <f t="shared" si="62"/>
        <v>0.006119653673130089</v>
      </c>
      <c r="DE52" s="8">
        <f t="shared" si="63"/>
        <v>0.012444862655496429</v>
      </c>
      <c r="DF52" s="8">
        <f t="shared" si="64"/>
        <v>0.0036151879378309043</v>
      </c>
      <c r="DG52" s="8">
        <f t="shared" si="65"/>
        <v>0</v>
      </c>
      <c r="DH52" s="8">
        <f t="shared" si="66"/>
        <v>0</v>
      </c>
      <c r="DI52" s="8">
        <f t="shared" si="67"/>
        <v>0</v>
      </c>
      <c r="DJ52" s="8">
        <f t="shared" si="68"/>
        <v>0</v>
      </c>
      <c r="DK52" s="8">
        <f t="shared" si="69"/>
        <v>0</v>
      </c>
      <c r="DL52" s="8">
        <f t="shared" si="70"/>
        <v>0</v>
      </c>
      <c r="DM52" s="8">
        <f t="shared" si="71"/>
        <v>0</v>
      </c>
      <c r="DN52" s="8">
        <f t="shared" si="72"/>
        <v>0</v>
      </c>
      <c r="DO52" s="8">
        <f t="shared" si="73"/>
        <v>0.012444862655496429</v>
      </c>
      <c r="DP52" s="8">
        <f t="shared" si="74"/>
        <v>0</v>
      </c>
      <c r="DQ52" s="8">
        <f t="shared" si="75"/>
        <v>0.006119653673130089</v>
      </c>
      <c r="DR52" s="8">
        <f t="shared" si="76"/>
        <v>8.30430287453444E-05</v>
      </c>
      <c r="DS52" s="8">
        <f t="shared" si="77"/>
        <v>0.010721925850786898</v>
      </c>
    </row>
    <row r="53" spans="1:123" ht="11.25">
      <c r="A53" s="50" t="s">
        <v>263</v>
      </c>
      <c r="B53" s="138" t="s">
        <v>39</v>
      </c>
      <c r="C53" s="22" t="s">
        <v>141</v>
      </c>
      <c r="D53" s="19">
        <v>0</v>
      </c>
      <c r="E53" s="19"/>
      <c r="F53" s="19"/>
      <c r="G53" s="19">
        <v>0</v>
      </c>
      <c r="H53" s="19"/>
      <c r="I53" s="193">
        <v>46.55</v>
      </c>
      <c r="J53" s="193">
        <v>0</v>
      </c>
      <c r="K53" s="193">
        <v>14.5</v>
      </c>
      <c r="L53" s="193">
        <v>32.05</v>
      </c>
      <c r="M53" s="19">
        <v>2569</v>
      </c>
      <c r="N53" s="19">
        <v>0</v>
      </c>
      <c r="O53" s="19">
        <v>19</v>
      </c>
      <c r="P53" s="19">
        <v>16667</v>
      </c>
      <c r="Q53" s="22"/>
      <c r="R53" s="22">
        <v>1491837</v>
      </c>
      <c r="T53" s="8">
        <f t="shared" si="7"/>
        <v>0</v>
      </c>
      <c r="U53" s="8">
        <f t="shared" si="8"/>
        <v>0</v>
      </c>
      <c r="V53" s="8">
        <f t="shared" si="9"/>
        <v>0</v>
      </c>
      <c r="W53" s="8">
        <f t="shared" si="10"/>
        <v>0</v>
      </c>
      <c r="X53" s="8">
        <f t="shared" si="11"/>
        <v>0</v>
      </c>
      <c r="Y53" s="8">
        <f t="shared" si="12"/>
        <v>0.005209607523501428</v>
      </c>
      <c r="Z53" s="8">
        <f t="shared" si="13"/>
        <v>0</v>
      </c>
      <c r="AA53" s="8">
        <f t="shared" si="14"/>
        <v>0.002908163797412095</v>
      </c>
      <c r="AB53" s="8">
        <f t="shared" si="15"/>
        <v>0.008115053994860042</v>
      </c>
      <c r="AC53" s="8">
        <f t="shared" si="16"/>
        <v>0.0034199239256626495</v>
      </c>
      <c r="AD53" s="8">
        <f t="shared" si="17"/>
        <v>0</v>
      </c>
      <c r="AE53" s="8">
        <f t="shared" si="18"/>
        <v>0.0003944543865403859</v>
      </c>
      <c r="AF53" s="8">
        <f t="shared" si="19"/>
        <v>0.0028571453060755696</v>
      </c>
      <c r="AG53" s="8">
        <f t="shared" si="20"/>
        <v>0</v>
      </c>
      <c r="AH53" s="8"/>
      <c r="AI53" s="8"/>
      <c r="AJ53" s="8"/>
      <c r="AK53" s="8">
        <f t="shared" si="21"/>
        <v>0.0017099619628313247</v>
      </c>
      <c r="AL53" s="8">
        <f t="shared" si="22"/>
        <v>0.0014540818987060476</v>
      </c>
      <c r="AM53" s="8">
        <f t="shared" si="23"/>
        <v>0.002604803761750714</v>
      </c>
      <c r="AN53" s="8">
        <f t="shared" si="24"/>
        <v>0.0014540818987060476</v>
      </c>
      <c r="AO53" s="14">
        <f t="shared" si="25"/>
        <v>0.004149146324026101</v>
      </c>
      <c r="AP53" s="14">
        <f t="shared" si="26"/>
        <v>0</v>
      </c>
      <c r="AR53" s="8">
        <v>0</v>
      </c>
      <c r="AS53" s="8">
        <v>0</v>
      </c>
      <c r="AT53" s="8">
        <v>0</v>
      </c>
      <c r="AU53" s="8">
        <v>0</v>
      </c>
      <c r="AV53" s="8">
        <v>0</v>
      </c>
      <c r="AW53" s="8">
        <v>0</v>
      </c>
      <c r="AX53" s="8">
        <v>0</v>
      </c>
      <c r="AY53" s="8">
        <v>0</v>
      </c>
      <c r="AZ53" s="8">
        <v>0</v>
      </c>
      <c r="BA53" s="8">
        <v>0</v>
      </c>
      <c r="BB53" s="8">
        <v>0</v>
      </c>
      <c r="BC53" s="8">
        <v>0</v>
      </c>
      <c r="BD53" s="8">
        <v>0</v>
      </c>
      <c r="BE53" s="8">
        <v>0</v>
      </c>
      <c r="BF53" s="8">
        <v>0</v>
      </c>
      <c r="BG53" s="8">
        <v>0</v>
      </c>
      <c r="BH53" s="8">
        <v>0</v>
      </c>
      <c r="BI53" s="8">
        <v>0</v>
      </c>
      <c r="BJ53" s="8">
        <v>0</v>
      </c>
      <c r="BK53" s="8">
        <v>0</v>
      </c>
      <c r="BL53" s="8">
        <v>0</v>
      </c>
      <c r="BM53" s="8">
        <v>0</v>
      </c>
      <c r="BN53" s="8">
        <v>0</v>
      </c>
      <c r="BO53" s="8">
        <v>0</v>
      </c>
      <c r="BP53" s="61">
        <f t="shared" si="27"/>
        <v>0.0034199239256626495</v>
      </c>
      <c r="BQ53" s="8">
        <f t="shared" si="28"/>
        <v>0.005209607523501428</v>
      </c>
      <c r="BR53" s="8">
        <f t="shared" si="29"/>
        <v>0.0003944543865403859</v>
      </c>
      <c r="BS53" s="8">
        <f t="shared" si="30"/>
        <v>0.0034199239256626495</v>
      </c>
      <c r="BT53" s="8">
        <f t="shared" si="31"/>
        <v>0.0034199239256626495</v>
      </c>
      <c r="BU53" s="8">
        <f t="shared" si="32"/>
        <v>0.0028571453060755696</v>
      </c>
      <c r="BV53" s="8">
        <f t="shared" si="33"/>
        <v>0.0034199239256626495</v>
      </c>
      <c r="BW53" s="8">
        <f t="shared" si="34"/>
        <v>0</v>
      </c>
      <c r="BX53" s="8">
        <f t="shared" si="35"/>
        <v>0</v>
      </c>
      <c r="BY53" s="8">
        <f t="shared" si="36"/>
        <v>0</v>
      </c>
      <c r="BZ53" s="8">
        <f t="shared" si="37"/>
        <v>0.002908163797412095</v>
      </c>
      <c r="CA53" s="8">
        <f t="shared" si="38"/>
        <v>0.0034199239256626495</v>
      </c>
      <c r="CB53" s="8">
        <f t="shared" si="78"/>
        <v>0</v>
      </c>
      <c r="CC53" s="8">
        <f t="shared" si="79"/>
        <v>0</v>
      </c>
      <c r="CD53" s="8">
        <f t="shared" si="80"/>
        <v>0.002604803761750714</v>
      </c>
      <c r="CE53" s="8">
        <f t="shared" si="39"/>
        <v>0</v>
      </c>
      <c r="CF53" s="8">
        <f t="shared" si="40"/>
        <v>0</v>
      </c>
      <c r="CG53" s="8">
        <f t="shared" si="5"/>
        <v>0</v>
      </c>
      <c r="CH53" s="8">
        <f t="shared" si="41"/>
        <v>0</v>
      </c>
      <c r="CI53" s="8">
        <f t="shared" si="42"/>
        <v>0</v>
      </c>
      <c r="CJ53" s="8">
        <f t="shared" si="43"/>
        <v>0.0034199239256626495</v>
      </c>
      <c r="CK53" s="8">
        <f t="shared" si="6"/>
        <v>0.0034199239256626495</v>
      </c>
      <c r="CL53" s="8">
        <f t="shared" si="44"/>
        <v>0</v>
      </c>
      <c r="CM53" s="8">
        <f t="shared" si="45"/>
        <v>0</v>
      </c>
      <c r="CN53" s="8">
        <f t="shared" si="46"/>
        <v>0</v>
      </c>
      <c r="CO53" s="8">
        <f t="shared" si="47"/>
        <v>0</v>
      </c>
      <c r="CP53" s="8">
        <f t="shared" si="48"/>
        <v>0.0014540818987060476</v>
      </c>
      <c r="CQ53" s="8">
        <f t="shared" si="49"/>
        <v>0</v>
      </c>
      <c r="CR53" s="8">
        <f t="shared" si="50"/>
        <v>0</v>
      </c>
      <c r="CS53" s="8">
        <f t="shared" si="51"/>
        <v>0</v>
      </c>
      <c r="CT53" s="8">
        <f t="shared" si="52"/>
        <v>0</v>
      </c>
      <c r="CU53" s="8">
        <f t="shared" si="53"/>
        <v>0</v>
      </c>
      <c r="CV53" s="8">
        <f t="shared" si="54"/>
        <v>0</v>
      </c>
      <c r="CW53" s="8">
        <f t="shared" si="55"/>
        <v>0</v>
      </c>
      <c r="CX53" s="8">
        <f t="shared" si="56"/>
        <v>0.0034199239256626495</v>
      </c>
      <c r="CY53" s="8">
        <f t="shared" si="57"/>
        <v>0.0028571453060755696</v>
      </c>
      <c r="CZ53" s="8">
        <f t="shared" si="58"/>
        <v>0.0017099619628313247</v>
      </c>
      <c r="DA53" s="8">
        <f t="shared" si="59"/>
        <v>0.0034199239256626495</v>
      </c>
      <c r="DB53" s="8">
        <f t="shared" si="60"/>
        <v>0.0034199239256626495</v>
      </c>
      <c r="DC53" s="8">
        <f t="shared" si="61"/>
        <v>0.0034199239256626495</v>
      </c>
      <c r="DD53" s="8">
        <f t="shared" si="62"/>
        <v>0.0034199239256626495</v>
      </c>
      <c r="DE53" s="8">
        <f t="shared" si="63"/>
        <v>0.005209607523501428</v>
      </c>
      <c r="DF53" s="8">
        <f t="shared" si="64"/>
        <v>0.0028571453060755696</v>
      </c>
      <c r="DG53" s="8">
        <f t="shared" si="65"/>
        <v>0</v>
      </c>
      <c r="DH53" s="8">
        <f t="shared" si="66"/>
        <v>0</v>
      </c>
      <c r="DI53" s="8">
        <f t="shared" si="67"/>
        <v>0</v>
      </c>
      <c r="DJ53" s="8">
        <f t="shared" si="68"/>
        <v>0</v>
      </c>
      <c r="DK53" s="8">
        <f t="shared" si="69"/>
        <v>0</v>
      </c>
      <c r="DL53" s="8">
        <f t="shared" si="70"/>
        <v>0</v>
      </c>
      <c r="DM53" s="8">
        <f t="shared" si="71"/>
        <v>0</v>
      </c>
      <c r="DN53" s="8">
        <f t="shared" si="72"/>
        <v>0</v>
      </c>
      <c r="DO53" s="8">
        <f t="shared" si="73"/>
        <v>0.005209607523501428</v>
      </c>
      <c r="DP53" s="8">
        <f t="shared" si="74"/>
        <v>0</v>
      </c>
      <c r="DQ53" s="8">
        <f t="shared" si="75"/>
        <v>0.0034199239256626495</v>
      </c>
      <c r="DR53" s="8">
        <f t="shared" si="76"/>
        <v>0.0003944543865403859</v>
      </c>
      <c r="DS53" s="8">
        <f t="shared" si="77"/>
        <v>0.004149146324026101</v>
      </c>
    </row>
    <row r="54" spans="1:123" ht="11.25">
      <c r="A54" s="50" t="s">
        <v>263</v>
      </c>
      <c r="B54" s="138" t="s">
        <v>40</v>
      </c>
      <c r="C54" s="22" t="s">
        <v>142</v>
      </c>
      <c r="D54" s="19">
        <v>0</v>
      </c>
      <c r="E54" s="19"/>
      <c r="F54" s="19"/>
      <c r="G54" s="19">
        <v>0</v>
      </c>
      <c r="H54" s="19"/>
      <c r="I54" s="193">
        <v>6.32</v>
      </c>
      <c r="J54" s="193">
        <v>0</v>
      </c>
      <c r="K54" s="193">
        <v>4.75</v>
      </c>
      <c r="L54" s="193">
        <v>1.57</v>
      </c>
      <c r="M54" s="19">
        <v>300</v>
      </c>
      <c r="N54" s="19">
        <v>0</v>
      </c>
      <c r="O54" s="19">
        <v>0</v>
      </c>
      <c r="P54" s="19">
        <v>1653</v>
      </c>
      <c r="Q54" s="22"/>
      <c r="R54" s="22">
        <v>304557</v>
      </c>
      <c r="T54" s="8">
        <f t="shared" si="7"/>
        <v>0</v>
      </c>
      <c r="U54" s="8">
        <f t="shared" si="8"/>
        <v>0</v>
      </c>
      <c r="V54" s="8">
        <f t="shared" si="9"/>
        <v>0</v>
      </c>
      <c r="W54" s="8">
        <f t="shared" si="10"/>
        <v>0</v>
      </c>
      <c r="X54" s="8">
        <f t="shared" si="11"/>
        <v>0</v>
      </c>
      <c r="Y54" s="8">
        <f t="shared" si="12"/>
        <v>0.0007072979494850489</v>
      </c>
      <c r="Z54" s="8">
        <f t="shared" si="13"/>
        <v>0</v>
      </c>
      <c r="AA54" s="8">
        <f t="shared" si="14"/>
        <v>0.0009526743474281002</v>
      </c>
      <c r="AB54" s="8">
        <f t="shared" si="15"/>
        <v>0.00039752370583245764</v>
      </c>
      <c r="AC54" s="8">
        <f t="shared" si="16"/>
        <v>0.0003993683058383787</v>
      </c>
      <c r="AD54" s="8">
        <f t="shared" si="17"/>
        <v>0</v>
      </c>
      <c r="AE54" s="8">
        <f t="shared" si="18"/>
        <v>0</v>
      </c>
      <c r="AF54" s="8">
        <f t="shared" si="19"/>
        <v>0.00028336600413649227</v>
      </c>
      <c r="AG54" s="8">
        <f t="shared" si="20"/>
        <v>0</v>
      </c>
      <c r="AH54" s="8"/>
      <c r="AI54" s="8"/>
      <c r="AJ54" s="8"/>
      <c r="AK54" s="8">
        <f t="shared" si="21"/>
        <v>0.00019968415291918935</v>
      </c>
      <c r="AL54" s="8">
        <f t="shared" si="22"/>
        <v>0.0004763371737140501</v>
      </c>
      <c r="AM54" s="8">
        <f t="shared" si="23"/>
        <v>0.00035364897474252446</v>
      </c>
      <c r="AN54" s="8">
        <f t="shared" si="24"/>
        <v>0.0004763371737140501</v>
      </c>
      <c r="AO54" s="14">
        <f t="shared" si="25"/>
        <v>0.0008470439847023618</v>
      </c>
      <c r="AP54" s="14">
        <f t="shared" si="26"/>
        <v>0</v>
      </c>
      <c r="AR54" s="8">
        <v>0</v>
      </c>
      <c r="AS54" s="8">
        <v>0</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c r="BK54" s="8">
        <v>0</v>
      </c>
      <c r="BL54" s="8">
        <v>0</v>
      </c>
      <c r="BM54" s="8">
        <v>0</v>
      </c>
      <c r="BN54" s="8">
        <v>0</v>
      </c>
      <c r="BO54" s="8">
        <v>0</v>
      </c>
      <c r="BP54" s="61">
        <f t="shared" si="27"/>
        <v>0.0003993683058383787</v>
      </c>
      <c r="BQ54" s="8">
        <f t="shared" si="28"/>
        <v>0.0007072979494850489</v>
      </c>
      <c r="BR54" s="8">
        <f t="shared" si="29"/>
        <v>0</v>
      </c>
      <c r="BS54" s="8">
        <f t="shared" si="30"/>
        <v>0.0003993683058383787</v>
      </c>
      <c r="BT54" s="8">
        <f t="shared" si="31"/>
        <v>0.0003993683058383787</v>
      </c>
      <c r="BU54" s="8">
        <f t="shared" si="32"/>
        <v>0.00028336600413649227</v>
      </c>
      <c r="BV54" s="8">
        <f t="shared" si="33"/>
        <v>0.0003993683058383787</v>
      </c>
      <c r="BW54" s="8">
        <f t="shared" si="34"/>
        <v>0</v>
      </c>
      <c r="BX54" s="8">
        <f t="shared" si="35"/>
        <v>0</v>
      </c>
      <c r="BY54" s="8">
        <f t="shared" si="36"/>
        <v>0</v>
      </c>
      <c r="BZ54" s="8">
        <f t="shared" si="37"/>
        <v>0.0009526743474281002</v>
      </c>
      <c r="CA54" s="8">
        <f t="shared" si="38"/>
        <v>0.0003993683058383787</v>
      </c>
      <c r="CB54" s="8">
        <f t="shared" si="78"/>
        <v>0</v>
      </c>
      <c r="CC54" s="8">
        <f t="shared" si="79"/>
        <v>0</v>
      </c>
      <c r="CD54" s="8">
        <f t="shared" si="80"/>
        <v>0.00035364897474252446</v>
      </c>
      <c r="CE54" s="8">
        <f t="shared" si="39"/>
        <v>0</v>
      </c>
      <c r="CF54" s="8">
        <f t="shared" si="40"/>
        <v>0</v>
      </c>
      <c r="CG54" s="8">
        <f t="shared" si="5"/>
        <v>0</v>
      </c>
      <c r="CH54" s="8">
        <f t="shared" si="41"/>
        <v>0</v>
      </c>
      <c r="CI54" s="8">
        <f t="shared" si="42"/>
        <v>0</v>
      </c>
      <c r="CJ54" s="8">
        <f t="shared" si="43"/>
        <v>0.0003993683058383787</v>
      </c>
      <c r="CK54" s="8">
        <f t="shared" si="6"/>
        <v>0.0003993683058383787</v>
      </c>
      <c r="CL54" s="8">
        <f t="shared" si="44"/>
        <v>0</v>
      </c>
      <c r="CM54" s="8">
        <f t="shared" si="45"/>
        <v>0</v>
      </c>
      <c r="CN54" s="8">
        <f t="shared" si="46"/>
        <v>0</v>
      </c>
      <c r="CO54" s="8">
        <f t="shared" si="47"/>
        <v>0</v>
      </c>
      <c r="CP54" s="8">
        <f t="shared" si="48"/>
        <v>0.0004763371737140501</v>
      </c>
      <c r="CQ54" s="8">
        <f t="shared" si="49"/>
        <v>0</v>
      </c>
      <c r="CR54" s="8">
        <f t="shared" si="50"/>
        <v>0</v>
      </c>
      <c r="CS54" s="8">
        <f t="shared" si="51"/>
        <v>0</v>
      </c>
      <c r="CT54" s="8">
        <f t="shared" si="52"/>
        <v>0</v>
      </c>
      <c r="CU54" s="8">
        <f t="shared" si="53"/>
        <v>0</v>
      </c>
      <c r="CV54" s="8">
        <f t="shared" si="54"/>
        <v>0</v>
      </c>
      <c r="CW54" s="8">
        <f t="shared" si="55"/>
        <v>0</v>
      </c>
      <c r="CX54" s="8">
        <f t="shared" si="56"/>
        <v>0.0003993683058383787</v>
      </c>
      <c r="CY54" s="8">
        <f t="shared" si="57"/>
        <v>0.00028336600413649227</v>
      </c>
      <c r="CZ54" s="8">
        <f t="shared" si="58"/>
        <v>0.00019968415291918935</v>
      </c>
      <c r="DA54" s="8">
        <f t="shared" si="59"/>
        <v>0.0003993683058383787</v>
      </c>
      <c r="DB54" s="8">
        <f t="shared" si="60"/>
        <v>0.0003993683058383787</v>
      </c>
      <c r="DC54" s="8">
        <f t="shared" si="61"/>
        <v>0.0003993683058383787</v>
      </c>
      <c r="DD54" s="8">
        <f t="shared" si="62"/>
        <v>0.0003993683058383787</v>
      </c>
      <c r="DE54" s="8">
        <f t="shared" si="63"/>
        <v>0.0007072979494850489</v>
      </c>
      <c r="DF54" s="8">
        <f t="shared" si="64"/>
        <v>0.00028336600413649227</v>
      </c>
      <c r="DG54" s="8">
        <f t="shared" si="65"/>
        <v>0</v>
      </c>
      <c r="DH54" s="8">
        <f t="shared" si="66"/>
        <v>0</v>
      </c>
      <c r="DI54" s="8">
        <f t="shared" si="67"/>
        <v>0</v>
      </c>
      <c r="DJ54" s="8">
        <f t="shared" si="68"/>
        <v>0</v>
      </c>
      <c r="DK54" s="8">
        <f t="shared" si="69"/>
        <v>0</v>
      </c>
      <c r="DL54" s="8">
        <f t="shared" si="70"/>
        <v>0</v>
      </c>
      <c r="DM54" s="8">
        <f t="shared" si="71"/>
        <v>0</v>
      </c>
      <c r="DN54" s="8">
        <f t="shared" si="72"/>
        <v>0</v>
      </c>
      <c r="DO54" s="8">
        <f t="shared" si="73"/>
        <v>0.0007072979494850489</v>
      </c>
      <c r="DP54" s="8">
        <f t="shared" si="74"/>
        <v>0</v>
      </c>
      <c r="DQ54" s="8">
        <f t="shared" si="75"/>
        <v>0.0003993683058383787</v>
      </c>
      <c r="DR54" s="8">
        <f t="shared" si="76"/>
        <v>0</v>
      </c>
      <c r="DS54" s="8">
        <f t="shared" si="77"/>
        <v>0.0008470439847023618</v>
      </c>
    </row>
    <row r="55" spans="1:126" ht="11.25">
      <c r="A55" s="50" t="s">
        <v>263</v>
      </c>
      <c r="B55" s="138" t="s">
        <v>41</v>
      </c>
      <c r="C55" s="138" t="s">
        <v>143</v>
      </c>
      <c r="D55" s="19">
        <v>0</v>
      </c>
      <c r="E55" s="19"/>
      <c r="F55" s="19"/>
      <c r="G55" s="19">
        <v>0</v>
      </c>
      <c r="H55" s="19"/>
      <c r="I55" s="193">
        <v>22.5</v>
      </c>
      <c r="J55" s="193">
        <v>0</v>
      </c>
      <c r="K55" s="193">
        <v>12</v>
      </c>
      <c r="L55" s="193">
        <v>10.5</v>
      </c>
      <c r="M55" s="19">
        <v>1265</v>
      </c>
      <c r="N55" s="19">
        <v>0</v>
      </c>
      <c r="O55" s="19">
        <v>23</v>
      </c>
      <c r="P55" s="19"/>
      <c r="Q55" s="22"/>
      <c r="R55" s="22">
        <v>854007</v>
      </c>
      <c r="T55" s="8">
        <f t="shared" si="7"/>
        <v>0</v>
      </c>
      <c r="U55" s="8">
        <f t="shared" si="8"/>
        <v>0</v>
      </c>
      <c r="V55" s="8">
        <f t="shared" si="9"/>
        <v>0</v>
      </c>
      <c r="W55" s="8">
        <f t="shared" si="10"/>
        <v>0</v>
      </c>
      <c r="X55" s="8">
        <f t="shared" si="11"/>
        <v>0</v>
      </c>
      <c r="Y55" s="8">
        <f t="shared" si="12"/>
        <v>0.0025180702315527846</v>
      </c>
      <c r="Z55" s="8">
        <f t="shared" si="13"/>
        <v>0</v>
      </c>
      <c r="AA55" s="8">
        <f t="shared" si="14"/>
        <v>0.0024067562461341477</v>
      </c>
      <c r="AB55" s="8">
        <f t="shared" si="15"/>
        <v>0.0026585980326374555</v>
      </c>
      <c r="AC55" s="8">
        <f t="shared" si="16"/>
        <v>0.00168400302295183</v>
      </c>
      <c r="AD55" s="8">
        <f t="shared" si="17"/>
        <v>0</v>
      </c>
      <c r="AE55" s="8">
        <f t="shared" si="18"/>
        <v>0.0004774974152857303</v>
      </c>
      <c r="AF55" s="8">
        <f t="shared" si="19"/>
        <v>0</v>
      </c>
      <c r="AG55" s="8">
        <f t="shared" si="20"/>
        <v>0</v>
      </c>
      <c r="AH55" s="8"/>
      <c r="AI55" s="8"/>
      <c r="AJ55" s="8"/>
      <c r="AK55" s="8">
        <f t="shared" si="21"/>
        <v>0.000842001511475915</v>
      </c>
      <c r="AL55" s="8">
        <f t="shared" si="22"/>
        <v>0.0012033781230670738</v>
      </c>
      <c r="AM55" s="8">
        <f t="shared" si="23"/>
        <v>0.0012590351157763923</v>
      </c>
      <c r="AN55" s="8">
        <f t="shared" si="24"/>
        <v>0.0012033781230670738</v>
      </c>
      <c r="AO55" s="14">
        <f t="shared" si="25"/>
        <v>0.0023751924672350657</v>
      </c>
      <c r="AP55" s="14">
        <f t="shared" si="26"/>
        <v>0</v>
      </c>
      <c r="AR55" s="8">
        <v>0</v>
      </c>
      <c r="AS55" s="8">
        <v>0</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8">
        <v>0</v>
      </c>
      <c r="BP55" s="61">
        <f t="shared" si="27"/>
        <v>0.00168400302295183</v>
      </c>
      <c r="BQ55" s="8">
        <f t="shared" si="28"/>
        <v>0.0025180702315527846</v>
      </c>
      <c r="BR55" s="8">
        <f t="shared" si="29"/>
        <v>0.0004774974152857303</v>
      </c>
      <c r="BS55" s="8">
        <f t="shared" si="30"/>
        <v>0.00168400302295183</v>
      </c>
      <c r="BT55" s="8">
        <f t="shared" si="31"/>
        <v>0.00168400302295183</v>
      </c>
      <c r="BU55" s="8">
        <f t="shared" si="32"/>
        <v>0</v>
      </c>
      <c r="BV55" s="8">
        <f t="shared" si="33"/>
        <v>0.00168400302295183</v>
      </c>
      <c r="BW55" s="8">
        <f t="shared" si="34"/>
        <v>0</v>
      </c>
      <c r="BX55" s="8">
        <f t="shared" si="35"/>
        <v>0</v>
      </c>
      <c r="BY55" s="8">
        <f t="shared" si="36"/>
        <v>0</v>
      </c>
      <c r="BZ55" s="8">
        <f t="shared" si="37"/>
        <v>0.0024067562461341477</v>
      </c>
      <c r="CA55" s="8">
        <f t="shared" si="38"/>
        <v>0.00168400302295183</v>
      </c>
      <c r="CB55" s="8">
        <f t="shared" si="78"/>
        <v>0</v>
      </c>
      <c r="CC55" s="8">
        <f t="shared" si="79"/>
        <v>0</v>
      </c>
      <c r="CD55" s="8">
        <f t="shared" si="80"/>
        <v>0.0012590351157763923</v>
      </c>
      <c r="CE55" s="8">
        <f t="shared" si="39"/>
        <v>0</v>
      </c>
      <c r="CF55" s="8">
        <f t="shared" si="40"/>
        <v>0</v>
      </c>
      <c r="CG55" s="8">
        <f t="shared" si="5"/>
        <v>0</v>
      </c>
      <c r="CH55" s="8">
        <f t="shared" si="41"/>
        <v>0</v>
      </c>
      <c r="CI55" s="8">
        <f t="shared" si="42"/>
        <v>0</v>
      </c>
      <c r="CJ55" s="8">
        <f t="shared" si="43"/>
        <v>0.00168400302295183</v>
      </c>
      <c r="CK55" s="8">
        <f t="shared" si="6"/>
        <v>0.00168400302295183</v>
      </c>
      <c r="CL55" s="8">
        <f t="shared" si="44"/>
        <v>0</v>
      </c>
      <c r="CM55" s="8">
        <f t="shared" si="45"/>
        <v>0</v>
      </c>
      <c r="CN55" s="8">
        <f t="shared" si="46"/>
        <v>0</v>
      </c>
      <c r="CO55" s="8">
        <f t="shared" si="47"/>
        <v>0</v>
      </c>
      <c r="CP55" s="8">
        <f t="shared" si="48"/>
        <v>0.0012033781230670738</v>
      </c>
      <c r="CQ55" s="8">
        <f t="shared" si="49"/>
        <v>0</v>
      </c>
      <c r="CR55" s="8">
        <f t="shared" si="50"/>
        <v>0</v>
      </c>
      <c r="CS55" s="8">
        <f t="shared" si="51"/>
        <v>0</v>
      </c>
      <c r="CT55" s="8">
        <f t="shared" si="52"/>
        <v>0</v>
      </c>
      <c r="CU55" s="8">
        <f t="shared" si="53"/>
        <v>0</v>
      </c>
      <c r="CV55" s="8">
        <f t="shared" si="54"/>
        <v>0</v>
      </c>
      <c r="CW55" s="8">
        <f t="shared" si="55"/>
        <v>0</v>
      </c>
      <c r="CX55" s="8">
        <f t="shared" si="56"/>
        <v>0.00168400302295183</v>
      </c>
      <c r="CY55" s="8">
        <f t="shared" si="57"/>
        <v>0</v>
      </c>
      <c r="CZ55" s="8">
        <f t="shared" si="58"/>
        <v>0.000842001511475915</v>
      </c>
      <c r="DA55" s="8">
        <f t="shared" si="59"/>
        <v>0.00168400302295183</v>
      </c>
      <c r="DB55" s="8">
        <f t="shared" si="60"/>
        <v>0.00168400302295183</v>
      </c>
      <c r="DC55" s="8">
        <f t="shared" si="61"/>
        <v>0.00168400302295183</v>
      </c>
      <c r="DD55" s="8">
        <f t="shared" si="62"/>
        <v>0.00168400302295183</v>
      </c>
      <c r="DE55" s="8">
        <f t="shared" si="63"/>
        <v>0.0025180702315527846</v>
      </c>
      <c r="DF55" s="8">
        <f t="shared" si="64"/>
        <v>0</v>
      </c>
      <c r="DG55" s="8">
        <f t="shared" si="65"/>
        <v>0</v>
      </c>
      <c r="DH55" s="8">
        <f t="shared" si="66"/>
        <v>0</v>
      </c>
      <c r="DI55" s="8">
        <f t="shared" si="67"/>
        <v>0</v>
      </c>
      <c r="DJ55" s="8">
        <f t="shared" si="68"/>
        <v>0</v>
      </c>
      <c r="DK55" s="8">
        <f t="shared" si="69"/>
        <v>0</v>
      </c>
      <c r="DL55" s="8">
        <f t="shared" si="70"/>
        <v>0</v>
      </c>
      <c r="DM55" s="8">
        <f t="shared" si="71"/>
        <v>0</v>
      </c>
      <c r="DN55" s="8">
        <f t="shared" si="72"/>
        <v>0</v>
      </c>
      <c r="DO55" s="8">
        <f t="shared" si="73"/>
        <v>0.0025180702315527846</v>
      </c>
      <c r="DP55" s="8">
        <f t="shared" si="74"/>
        <v>0</v>
      </c>
      <c r="DQ55" s="8">
        <f t="shared" si="75"/>
        <v>0.00168400302295183</v>
      </c>
      <c r="DR55" s="8">
        <f t="shared" si="76"/>
        <v>0.0004774974152857303</v>
      </c>
      <c r="DS55" s="8">
        <f t="shared" si="77"/>
        <v>0.0023751924672350657</v>
      </c>
      <c r="DV55" s="175"/>
    </row>
    <row r="56" spans="1:126" ht="11.25">
      <c r="A56" s="50" t="s">
        <v>263</v>
      </c>
      <c r="B56" s="138" t="s">
        <v>42</v>
      </c>
      <c r="C56" s="138" t="s">
        <v>151</v>
      </c>
      <c r="D56" s="19">
        <v>0</v>
      </c>
      <c r="E56" s="19"/>
      <c r="F56" s="19"/>
      <c r="G56" s="19">
        <v>0</v>
      </c>
      <c r="H56" s="19"/>
      <c r="I56" s="193">
        <v>8.2</v>
      </c>
      <c r="J56" s="193">
        <v>0</v>
      </c>
      <c r="K56" s="193">
        <v>4.2</v>
      </c>
      <c r="L56" s="193">
        <v>4</v>
      </c>
      <c r="M56" s="19">
        <v>518</v>
      </c>
      <c r="N56" s="19">
        <v>21</v>
      </c>
      <c r="O56" s="19">
        <v>0</v>
      </c>
      <c r="P56" s="19">
        <v>2408</v>
      </c>
      <c r="Q56" s="22"/>
      <c r="R56" s="22">
        <v>396222</v>
      </c>
      <c r="T56" s="8">
        <f t="shared" si="7"/>
        <v>0</v>
      </c>
      <c r="U56" s="8">
        <f t="shared" si="8"/>
        <v>0</v>
      </c>
      <c r="V56" s="8">
        <f t="shared" si="9"/>
        <v>0</v>
      </c>
      <c r="W56" s="8">
        <f t="shared" si="10"/>
        <v>0</v>
      </c>
      <c r="X56" s="8">
        <f t="shared" si="11"/>
        <v>0</v>
      </c>
      <c r="Y56" s="8">
        <f t="shared" si="12"/>
        <v>0.0009176967066103481</v>
      </c>
      <c r="Z56" s="8">
        <f t="shared" si="13"/>
        <v>0</v>
      </c>
      <c r="AA56" s="8">
        <f t="shared" si="14"/>
        <v>0.0008423646861469517</v>
      </c>
      <c r="AB56" s="8">
        <f t="shared" si="15"/>
        <v>0.0010127992505285545</v>
      </c>
      <c r="AC56" s="8">
        <f t="shared" si="16"/>
        <v>0.0006895759414142672</v>
      </c>
      <c r="AD56" s="8">
        <f t="shared" si="17"/>
        <v>0.0001060323843098327</v>
      </c>
      <c r="AE56" s="8">
        <f t="shared" si="18"/>
        <v>0</v>
      </c>
      <c r="AF56" s="8">
        <f t="shared" si="19"/>
        <v>0.0004127920979798387</v>
      </c>
      <c r="AG56" s="8">
        <f t="shared" si="20"/>
        <v>0</v>
      </c>
      <c r="AH56" s="8"/>
      <c r="AI56" s="8"/>
      <c r="AJ56" s="8"/>
      <c r="AK56" s="8">
        <f t="shared" si="21"/>
        <v>0.00039780416286204994</v>
      </c>
      <c r="AL56" s="8">
        <f t="shared" si="22"/>
        <v>0.00042118234307347586</v>
      </c>
      <c r="AM56" s="8">
        <f t="shared" si="23"/>
        <v>0.00045884835330517405</v>
      </c>
      <c r="AN56" s="8">
        <f t="shared" si="24"/>
        <v>0.00042118234307347586</v>
      </c>
      <c r="AO56" s="14">
        <f t="shared" si="25"/>
        <v>0.0011019857094295622</v>
      </c>
      <c r="AP56" s="14">
        <f t="shared" si="26"/>
        <v>0</v>
      </c>
      <c r="AR56" s="8">
        <v>0</v>
      </c>
      <c r="AS56" s="8">
        <v>0</v>
      </c>
      <c r="AT56" s="8">
        <v>0</v>
      </c>
      <c r="AU56" s="8">
        <v>0</v>
      </c>
      <c r="AV56" s="8">
        <v>0</v>
      </c>
      <c r="AW56" s="8">
        <v>0</v>
      </c>
      <c r="AX56" s="8">
        <v>0</v>
      </c>
      <c r="AY56" s="8">
        <v>0</v>
      </c>
      <c r="AZ56" s="8">
        <v>0</v>
      </c>
      <c r="BA56" s="8">
        <v>0</v>
      </c>
      <c r="BB56" s="8">
        <v>0</v>
      </c>
      <c r="BC56" s="8">
        <v>0</v>
      </c>
      <c r="BD56" s="8">
        <v>0</v>
      </c>
      <c r="BE56" s="8">
        <v>0</v>
      </c>
      <c r="BF56" s="8">
        <v>0</v>
      </c>
      <c r="BG56" s="8">
        <v>0</v>
      </c>
      <c r="BH56" s="8">
        <v>0</v>
      </c>
      <c r="BI56" s="8">
        <v>0</v>
      </c>
      <c r="BJ56" s="8">
        <v>0</v>
      </c>
      <c r="BK56" s="8">
        <v>0</v>
      </c>
      <c r="BL56" s="8">
        <v>0</v>
      </c>
      <c r="BM56" s="8">
        <v>0</v>
      </c>
      <c r="BN56" s="8">
        <v>0</v>
      </c>
      <c r="BO56" s="8">
        <v>0</v>
      </c>
      <c r="BP56" s="61">
        <f t="shared" si="27"/>
        <v>0.0006895759414142672</v>
      </c>
      <c r="BQ56" s="8">
        <f t="shared" si="28"/>
        <v>0.0009176967066103481</v>
      </c>
      <c r="BR56" s="8">
        <f t="shared" si="29"/>
        <v>0</v>
      </c>
      <c r="BS56" s="8">
        <f t="shared" si="30"/>
        <v>0.0006895759414142672</v>
      </c>
      <c r="BT56" s="8">
        <f t="shared" si="31"/>
        <v>0.0006895759414142672</v>
      </c>
      <c r="BU56" s="8">
        <f t="shared" si="32"/>
        <v>0.0004127920979798387</v>
      </c>
      <c r="BV56" s="8">
        <f t="shared" si="33"/>
        <v>0.0006895759414142672</v>
      </c>
      <c r="BW56" s="8">
        <f t="shared" si="34"/>
        <v>0</v>
      </c>
      <c r="BX56" s="8">
        <f t="shared" si="35"/>
        <v>0</v>
      </c>
      <c r="BY56" s="8">
        <f t="shared" si="36"/>
        <v>0</v>
      </c>
      <c r="BZ56" s="8">
        <f t="shared" si="37"/>
        <v>0.0008423646861469517</v>
      </c>
      <c r="CA56" s="8">
        <f t="shared" si="38"/>
        <v>0.0006895759414142672</v>
      </c>
      <c r="CB56" s="8">
        <f t="shared" si="78"/>
        <v>0</v>
      </c>
      <c r="CC56" s="8">
        <f t="shared" si="79"/>
        <v>0</v>
      </c>
      <c r="CD56" s="8">
        <f t="shared" si="80"/>
        <v>0.00045884835330517405</v>
      </c>
      <c r="CE56" s="8">
        <f t="shared" si="39"/>
        <v>0</v>
      </c>
      <c r="CF56" s="8">
        <f t="shared" si="40"/>
        <v>0</v>
      </c>
      <c r="CG56" s="8">
        <f t="shared" si="5"/>
        <v>0</v>
      </c>
      <c r="CH56" s="8">
        <f t="shared" si="41"/>
        <v>0</v>
      </c>
      <c r="CI56" s="8">
        <f t="shared" si="42"/>
        <v>0</v>
      </c>
      <c r="CJ56" s="8">
        <f t="shared" si="43"/>
        <v>0.0006895759414142672</v>
      </c>
      <c r="CK56" s="8">
        <f t="shared" si="6"/>
        <v>0.0006895759414142672</v>
      </c>
      <c r="CL56" s="8">
        <f t="shared" si="44"/>
        <v>0</v>
      </c>
      <c r="CM56" s="8">
        <f t="shared" si="45"/>
        <v>0</v>
      </c>
      <c r="CN56" s="8">
        <f t="shared" si="46"/>
        <v>0</v>
      </c>
      <c r="CO56" s="8">
        <f t="shared" si="47"/>
        <v>0.0001060323843098327</v>
      </c>
      <c r="CP56" s="8">
        <f t="shared" si="48"/>
        <v>0.00042118234307347586</v>
      </c>
      <c r="CQ56" s="8">
        <f t="shared" si="49"/>
        <v>0.0001060323843098327</v>
      </c>
      <c r="CR56" s="8">
        <f t="shared" si="50"/>
        <v>0</v>
      </c>
      <c r="CS56" s="8">
        <f t="shared" si="51"/>
        <v>0</v>
      </c>
      <c r="CT56" s="8">
        <f t="shared" si="52"/>
        <v>0</v>
      </c>
      <c r="CU56" s="8">
        <f t="shared" si="53"/>
        <v>0</v>
      </c>
      <c r="CV56" s="8">
        <f t="shared" si="54"/>
        <v>0</v>
      </c>
      <c r="CW56" s="8">
        <f t="shared" si="55"/>
        <v>0</v>
      </c>
      <c r="CX56" s="8">
        <f t="shared" si="56"/>
        <v>0.0006895759414142672</v>
      </c>
      <c r="CY56" s="8">
        <f t="shared" si="57"/>
        <v>0.0004127920979798387</v>
      </c>
      <c r="CZ56" s="8">
        <f t="shared" si="58"/>
        <v>0.00039780416286204994</v>
      </c>
      <c r="DA56" s="8">
        <f t="shared" si="59"/>
        <v>0.0006895759414142672</v>
      </c>
      <c r="DB56" s="8">
        <f t="shared" si="60"/>
        <v>0.0006895759414142672</v>
      </c>
      <c r="DC56" s="8">
        <f t="shared" si="61"/>
        <v>0.0006895759414142672</v>
      </c>
      <c r="DD56" s="8">
        <f t="shared" si="62"/>
        <v>0.0006895759414142672</v>
      </c>
      <c r="DE56" s="8">
        <f t="shared" si="63"/>
        <v>0.0009176967066103481</v>
      </c>
      <c r="DF56" s="8">
        <f t="shared" si="64"/>
        <v>0.0004127920979798387</v>
      </c>
      <c r="DG56" s="8">
        <f t="shared" si="65"/>
        <v>0</v>
      </c>
      <c r="DH56" s="8">
        <f t="shared" si="66"/>
        <v>0</v>
      </c>
      <c r="DI56" s="8">
        <f t="shared" si="67"/>
        <v>0</v>
      </c>
      <c r="DJ56" s="8">
        <f t="shared" si="68"/>
        <v>0</v>
      </c>
      <c r="DK56" s="8">
        <f t="shared" si="69"/>
        <v>0</v>
      </c>
      <c r="DL56" s="8">
        <f t="shared" si="70"/>
        <v>0</v>
      </c>
      <c r="DM56" s="8">
        <f t="shared" si="71"/>
        <v>0</v>
      </c>
      <c r="DN56" s="8">
        <f t="shared" si="72"/>
        <v>0</v>
      </c>
      <c r="DO56" s="8">
        <f t="shared" si="73"/>
        <v>0.0009176967066103481</v>
      </c>
      <c r="DP56" s="8">
        <f t="shared" si="74"/>
        <v>0</v>
      </c>
      <c r="DQ56" s="8">
        <f t="shared" si="75"/>
        <v>0.0006895759414142672</v>
      </c>
      <c r="DR56" s="8">
        <f t="shared" si="76"/>
        <v>0</v>
      </c>
      <c r="DS56" s="8">
        <f t="shared" si="77"/>
        <v>0.0011019857094295622</v>
      </c>
      <c r="DV56" s="175"/>
    </row>
    <row r="57" spans="1:126" ht="11.25">
      <c r="A57" s="50" t="s">
        <v>263</v>
      </c>
      <c r="B57" s="138" t="s">
        <v>43</v>
      </c>
      <c r="C57" s="138" t="s">
        <v>154</v>
      </c>
      <c r="D57" s="19">
        <v>0</v>
      </c>
      <c r="E57" s="19"/>
      <c r="F57" s="19"/>
      <c r="G57" s="19">
        <v>0</v>
      </c>
      <c r="H57" s="19"/>
      <c r="I57" s="193">
        <v>1</v>
      </c>
      <c r="J57" s="193">
        <v>0</v>
      </c>
      <c r="K57" s="193">
        <v>0</v>
      </c>
      <c r="L57" s="193">
        <v>1</v>
      </c>
      <c r="M57" s="19">
        <v>53</v>
      </c>
      <c r="N57" s="19">
        <v>0</v>
      </c>
      <c r="O57" s="19">
        <v>0</v>
      </c>
      <c r="P57" s="19"/>
      <c r="Q57" s="22"/>
      <c r="R57" s="22">
        <v>39891</v>
      </c>
      <c r="T57" s="8">
        <f t="shared" si="7"/>
        <v>0</v>
      </c>
      <c r="U57" s="8">
        <f t="shared" si="8"/>
        <v>0</v>
      </c>
      <c r="V57" s="8">
        <f t="shared" si="9"/>
        <v>0</v>
      </c>
      <c r="W57" s="8">
        <f t="shared" si="10"/>
        <v>0</v>
      </c>
      <c r="X57" s="8">
        <f t="shared" si="11"/>
        <v>0</v>
      </c>
      <c r="Y57" s="8">
        <f t="shared" si="12"/>
        <v>0.0001119142325134571</v>
      </c>
      <c r="Z57" s="8">
        <f t="shared" si="13"/>
        <v>0</v>
      </c>
      <c r="AA57" s="8">
        <f t="shared" si="14"/>
        <v>0</v>
      </c>
      <c r="AB57" s="8">
        <f t="shared" si="15"/>
        <v>0.0002531998126321386</v>
      </c>
      <c r="AC57" s="8">
        <f t="shared" si="16"/>
        <v>7.055506736478024E-05</v>
      </c>
      <c r="AD57" s="8">
        <f t="shared" si="17"/>
        <v>0</v>
      </c>
      <c r="AE57" s="8">
        <f t="shared" si="18"/>
        <v>0</v>
      </c>
      <c r="AF57" s="8">
        <f t="shared" si="19"/>
        <v>0</v>
      </c>
      <c r="AG57" s="8">
        <f t="shared" si="20"/>
        <v>0</v>
      </c>
      <c r="AH57" s="8"/>
      <c r="AI57" s="8"/>
      <c r="AJ57" s="8"/>
      <c r="AK57" s="8">
        <f t="shared" si="21"/>
        <v>3.527753368239012E-05</v>
      </c>
      <c r="AL57" s="8">
        <f t="shared" si="22"/>
        <v>0</v>
      </c>
      <c r="AM57" s="8">
        <f t="shared" si="23"/>
        <v>5.595711625672855E-05</v>
      </c>
      <c r="AN57" s="8">
        <f t="shared" si="24"/>
        <v>0</v>
      </c>
      <c r="AO57" s="14">
        <f t="shared" si="25"/>
        <v>0.00011094616637858238</v>
      </c>
      <c r="AP57" s="14">
        <f t="shared" si="26"/>
        <v>0</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8">
        <v>0</v>
      </c>
      <c r="BP57" s="61">
        <f t="shared" si="27"/>
        <v>7.055506736478024E-05</v>
      </c>
      <c r="BQ57" s="8">
        <f t="shared" si="28"/>
        <v>0.0001119142325134571</v>
      </c>
      <c r="BR57" s="8">
        <f t="shared" si="29"/>
        <v>0</v>
      </c>
      <c r="BS57" s="8">
        <f t="shared" si="30"/>
        <v>7.055506736478024E-05</v>
      </c>
      <c r="BT57" s="8">
        <f t="shared" si="31"/>
        <v>7.055506736478024E-05</v>
      </c>
      <c r="BU57" s="8">
        <f t="shared" si="32"/>
        <v>0</v>
      </c>
      <c r="BV57" s="8">
        <f t="shared" si="33"/>
        <v>7.055506736478024E-05</v>
      </c>
      <c r="BW57" s="8">
        <f t="shared" si="34"/>
        <v>0</v>
      </c>
      <c r="BX57" s="8">
        <f t="shared" si="35"/>
        <v>0</v>
      </c>
      <c r="BY57" s="8">
        <f t="shared" si="36"/>
        <v>0</v>
      </c>
      <c r="BZ57" s="8">
        <f t="shared" si="37"/>
        <v>0</v>
      </c>
      <c r="CA57" s="8">
        <f t="shared" si="38"/>
        <v>7.055506736478024E-05</v>
      </c>
      <c r="CB57" s="8">
        <f t="shared" si="78"/>
        <v>0</v>
      </c>
      <c r="CC57" s="8">
        <f t="shared" si="79"/>
        <v>0</v>
      </c>
      <c r="CD57" s="8">
        <f t="shared" si="80"/>
        <v>5.595711625672855E-05</v>
      </c>
      <c r="CE57" s="8">
        <f t="shared" si="39"/>
        <v>0</v>
      </c>
      <c r="CF57" s="8">
        <f t="shared" si="40"/>
        <v>0</v>
      </c>
      <c r="CG57" s="8">
        <f t="shared" si="5"/>
        <v>0</v>
      </c>
      <c r="CH57" s="8">
        <f t="shared" si="41"/>
        <v>0</v>
      </c>
      <c r="CI57" s="8">
        <f t="shared" si="42"/>
        <v>0</v>
      </c>
      <c r="CJ57" s="8">
        <f t="shared" si="43"/>
        <v>7.055506736478024E-05</v>
      </c>
      <c r="CK57" s="8">
        <f t="shared" si="6"/>
        <v>7.055506736478024E-05</v>
      </c>
      <c r="CL57" s="8">
        <f t="shared" si="44"/>
        <v>0</v>
      </c>
      <c r="CM57" s="8">
        <f t="shared" si="45"/>
        <v>0</v>
      </c>
      <c r="CN57" s="8">
        <f t="shared" si="46"/>
        <v>0</v>
      </c>
      <c r="CO57" s="8">
        <f t="shared" si="47"/>
        <v>0</v>
      </c>
      <c r="CP57" s="8">
        <f t="shared" si="48"/>
        <v>0</v>
      </c>
      <c r="CQ57" s="8">
        <f t="shared" si="49"/>
        <v>0</v>
      </c>
      <c r="CR57" s="8">
        <f t="shared" si="50"/>
        <v>0</v>
      </c>
      <c r="CS57" s="8">
        <f t="shared" si="51"/>
        <v>0</v>
      </c>
      <c r="CT57" s="8">
        <f t="shared" si="52"/>
        <v>0</v>
      </c>
      <c r="CU57" s="8">
        <f t="shared" si="53"/>
        <v>0</v>
      </c>
      <c r="CV57" s="8">
        <f t="shared" si="54"/>
        <v>0</v>
      </c>
      <c r="CW57" s="8">
        <f t="shared" si="55"/>
        <v>0</v>
      </c>
      <c r="CX57" s="8">
        <f t="shared" si="56"/>
        <v>7.055506736478024E-05</v>
      </c>
      <c r="CY57" s="8">
        <f t="shared" si="57"/>
        <v>0</v>
      </c>
      <c r="CZ57" s="8">
        <f t="shared" si="58"/>
        <v>3.527753368239012E-05</v>
      </c>
      <c r="DA57" s="8">
        <f t="shared" si="59"/>
        <v>7.055506736478024E-05</v>
      </c>
      <c r="DB57" s="8">
        <f t="shared" si="60"/>
        <v>7.055506736478024E-05</v>
      </c>
      <c r="DC57" s="8">
        <f t="shared" si="61"/>
        <v>7.055506736478024E-05</v>
      </c>
      <c r="DD57" s="8">
        <f t="shared" si="62"/>
        <v>7.055506736478024E-05</v>
      </c>
      <c r="DE57" s="8">
        <f t="shared" si="63"/>
        <v>0.0001119142325134571</v>
      </c>
      <c r="DF57" s="8">
        <f t="shared" si="64"/>
        <v>0</v>
      </c>
      <c r="DG57" s="8">
        <f t="shared" si="65"/>
        <v>0</v>
      </c>
      <c r="DH57" s="8">
        <f t="shared" si="66"/>
        <v>0</v>
      </c>
      <c r="DI57" s="8">
        <f t="shared" si="67"/>
        <v>0</v>
      </c>
      <c r="DJ57" s="8">
        <f t="shared" si="68"/>
        <v>0</v>
      </c>
      <c r="DK57" s="8">
        <f t="shared" si="69"/>
        <v>0</v>
      </c>
      <c r="DL57" s="8">
        <f t="shared" si="70"/>
        <v>0</v>
      </c>
      <c r="DM57" s="8">
        <f t="shared" si="71"/>
        <v>0</v>
      </c>
      <c r="DN57" s="8">
        <f t="shared" si="72"/>
        <v>0</v>
      </c>
      <c r="DO57" s="8">
        <f t="shared" si="73"/>
        <v>0.0001119142325134571</v>
      </c>
      <c r="DP57" s="8">
        <f t="shared" si="74"/>
        <v>0</v>
      </c>
      <c r="DQ57" s="8">
        <f t="shared" si="75"/>
        <v>7.055506736478024E-05</v>
      </c>
      <c r="DR57" s="8">
        <f t="shared" si="76"/>
        <v>0</v>
      </c>
      <c r="DS57" s="8">
        <f t="shared" si="77"/>
        <v>0.00011094616637858238</v>
      </c>
      <c r="DV57" s="175"/>
    </row>
    <row r="58" spans="1:123" ht="11.25">
      <c r="A58" s="50" t="s">
        <v>263</v>
      </c>
      <c r="B58" s="138" t="s">
        <v>44</v>
      </c>
      <c r="C58" s="138" t="s">
        <v>155</v>
      </c>
      <c r="D58" s="19">
        <v>0</v>
      </c>
      <c r="E58" s="19"/>
      <c r="F58" s="19"/>
      <c r="G58" s="19">
        <v>0</v>
      </c>
      <c r="H58" s="19"/>
      <c r="I58" s="193">
        <v>29</v>
      </c>
      <c r="J58" s="193">
        <v>0</v>
      </c>
      <c r="K58" s="193">
        <v>25</v>
      </c>
      <c r="L58" s="193">
        <v>4</v>
      </c>
      <c r="M58" s="19">
        <v>1749</v>
      </c>
      <c r="N58" s="19">
        <v>85</v>
      </c>
      <c r="O58" s="19">
        <v>546</v>
      </c>
      <c r="P58" s="19">
        <v>7958</v>
      </c>
      <c r="Q58" s="22"/>
      <c r="R58" s="22">
        <v>629864</v>
      </c>
      <c r="T58" s="8">
        <f t="shared" si="7"/>
        <v>0</v>
      </c>
      <c r="U58" s="8">
        <f t="shared" si="8"/>
        <v>0</v>
      </c>
      <c r="V58" s="8">
        <f t="shared" si="9"/>
        <v>0</v>
      </c>
      <c r="W58" s="8">
        <f t="shared" si="10"/>
        <v>0</v>
      </c>
      <c r="X58" s="8">
        <f t="shared" si="11"/>
        <v>0</v>
      </c>
      <c r="Y58" s="8">
        <f t="shared" si="12"/>
        <v>0.0032455127428902557</v>
      </c>
      <c r="Z58" s="8">
        <f t="shared" si="13"/>
        <v>0</v>
      </c>
      <c r="AA58" s="8">
        <f t="shared" si="14"/>
        <v>0.005014075512779475</v>
      </c>
      <c r="AB58" s="8">
        <f t="shared" si="15"/>
        <v>0.0010127992505285545</v>
      </c>
      <c r="AC58" s="8">
        <f t="shared" si="16"/>
        <v>0.002328317223037748</v>
      </c>
      <c r="AD58" s="8">
        <f t="shared" si="17"/>
        <v>0.00042917869839694184</v>
      </c>
      <c r="AE58" s="8">
        <f t="shared" si="18"/>
        <v>0.01133537342373951</v>
      </c>
      <c r="AF58" s="8">
        <f t="shared" si="19"/>
        <v>0.001364202456695829</v>
      </c>
      <c r="AG58" s="8">
        <f t="shared" si="20"/>
        <v>0</v>
      </c>
      <c r="AH58" s="8"/>
      <c r="AI58" s="8"/>
      <c r="AJ58" s="8"/>
      <c r="AK58" s="8">
        <f t="shared" si="21"/>
        <v>0.001378747960717345</v>
      </c>
      <c r="AL58" s="8">
        <f t="shared" si="22"/>
        <v>0.0025070377563897375</v>
      </c>
      <c r="AM58" s="8">
        <f t="shared" si="23"/>
        <v>0.0016227563714451278</v>
      </c>
      <c r="AN58" s="8">
        <f t="shared" si="24"/>
        <v>0.0025070377563897375</v>
      </c>
      <c r="AO58" s="14">
        <f t="shared" si="25"/>
        <v>0.0017517985545581563</v>
      </c>
      <c r="AP58" s="14">
        <f t="shared" si="26"/>
        <v>0</v>
      </c>
      <c r="AR58" s="8">
        <v>0</v>
      </c>
      <c r="AS58" s="8">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8">
        <v>0</v>
      </c>
      <c r="BP58" s="61">
        <f t="shared" si="27"/>
        <v>0.002328317223037748</v>
      </c>
      <c r="BQ58" s="8">
        <f t="shared" si="28"/>
        <v>0.0032455127428902557</v>
      </c>
      <c r="BR58" s="8">
        <f t="shared" si="29"/>
        <v>0.01133537342373951</v>
      </c>
      <c r="BS58" s="8">
        <f t="shared" si="30"/>
        <v>0.002328317223037748</v>
      </c>
      <c r="BT58" s="8">
        <f t="shared" si="31"/>
        <v>0.002328317223037748</v>
      </c>
      <c r="BU58" s="8">
        <f t="shared" si="32"/>
        <v>0.001364202456695829</v>
      </c>
      <c r="BV58" s="8">
        <f t="shared" si="33"/>
        <v>0.002328317223037748</v>
      </c>
      <c r="BW58" s="8">
        <f t="shared" si="34"/>
        <v>0</v>
      </c>
      <c r="BX58" s="8">
        <f t="shared" si="35"/>
        <v>0</v>
      </c>
      <c r="BY58" s="8">
        <f t="shared" si="36"/>
        <v>0</v>
      </c>
      <c r="BZ58" s="8">
        <f t="shared" si="37"/>
        <v>0.005014075512779475</v>
      </c>
      <c r="CA58" s="8">
        <f t="shared" si="38"/>
        <v>0.002328317223037748</v>
      </c>
      <c r="CB58" s="8">
        <f t="shared" si="78"/>
        <v>0</v>
      </c>
      <c r="CC58" s="8">
        <f t="shared" si="79"/>
        <v>0</v>
      </c>
      <c r="CD58" s="8">
        <f t="shared" si="80"/>
        <v>0.0016227563714451278</v>
      </c>
      <c r="CE58" s="8">
        <f t="shared" si="39"/>
        <v>0</v>
      </c>
      <c r="CF58" s="8">
        <f t="shared" si="40"/>
        <v>0</v>
      </c>
      <c r="CG58" s="8">
        <f t="shared" si="5"/>
        <v>0</v>
      </c>
      <c r="CH58" s="8">
        <f t="shared" si="41"/>
        <v>0</v>
      </c>
      <c r="CI58" s="8">
        <f t="shared" si="42"/>
        <v>0</v>
      </c>
      <c r="CJ58" s="8">
        <f t="shared" si="43"/>
        <v>0.002328317223037748</v>
      </c>
      <c r="CK58" s="8">
        <f t="shared" si="6"/>
        <v>0.002328317223037748</v>
      </c>
      <c r="CL58" s="8">
        <f t="shared" si="44"/>
        <v>0</v>
      </c>
      <c r="CM58" s="8">
        <f t="shared" si="45"/>
        <v>0</v>
      </c>
      <c r="CN58" s="8">
        <f t="shared" si="46"/>
        <v>0</v>
      </c>
      <c r="CO58" s="8">
        <f t="shared" si="47"/>
        <v>0.00042917869839694184</v>
      </c>
      <c r="CP58" s="8">
        <f t="shared" si="48"/>
        <v>0.0025070377563897375</v>
      </c>
      <c r="CQ58" s="8">
        <f t="shared" si="49"/>
        <v>0.00042917869839694184</v>
      </c>
      <c r="CR58" s="8">
        <f t="shared" si="50"/>
        <v>0</v>
      </c>
      <c r="CS58" s="8">
        <f t="shared" si="51"/>
        <v>0</v>
      </c>
      <c r="CT58" s="8">
        <f t="shared" si="52"/>
        <v>0</v>
      </c>
      <c r="CU58" s="8">
        <f t="shared" si="53"/>
        <v>0</v>
      </c>
      <c r="CV58" s="8">
        <f t="shared" si="54"/>
        <v>0</v>
      </c>
      <c r="CW58" s="8">
        <f t="shared" si="55"/>
        <v>0</v>
      </c>
      <c r="CX58" s="8">
        <f t="shared" si="56"/>
        <v>0.002328317223037748</v>
      </c>
      <c r="CY58" s="8">
        <f t="shared" si="57"/>
        <v>0.001364202456695829</v>
      </c>
      <c r="CZ58" s="8">
        <f t="shared" si="58"/>
        <v>0.001378747960717345</v>
      </c>
      <c r="DA58" s="8">
        <f t="shared" si="59"/>
        <v>0.002328317223037748</v>
      </c>
      <c r="DB58" s="8">
        <f t="shared" si="60"/>
        <v>0.002328317223037748</v>
      </c>
      <c r="DC58" s="8">
        <f t="shared" si="61"/>
        <v>0.002328317223037748</v>
      </c>
      <c r="DD58" s="8">
        <f t="shared" si="62"/>
        <v>0.002328317223037748</v>
      </c>
      <c r="DE58" s="8">
        <f t="shared" si="63"/>
        <v>0.0032455127428902557</v>
      </c>
      <c r="DF58" s="8">
        <f t="shared" si="64"/>
        <v>0.001364202456695829</v>
      </c>
      <c r="DG58" s="8">
        <f t="shared" si="65"/>
        <v>0</v>
      </c>
      <c r="DH58" s="8">
        <f t="shared" si="66"/>
        <v>0</v>
      </c>
      <c r="DI58" s="8">
        <f t="shared" si="67"/>
        <v>0</v>
      </c>
      <c r="DJ58" s="8">
        <f t="shared" si="68"/>
        <v>0</v>
      </c>
      <c r="DK58" s="8">
        <f t="shared" si="69"/>
        <v>0</v>
      </c>
      <c r="DL58" s="8">
        <f t="shared" si="70"/>
        <v>0</v>
      </c>
      <c r="DM58" s="8">
        <f t="shared" si="71"/>
        <v>0</v>
      </c>
      <c r="DN58" s="8">
        <f t="shared" si="72"/>
        <v>0</v>
      </c>
      <c r="DO58" s="8">
        <f t="shared" si="73"/>
        <v>0.0032455127428902557</v>
      </c>
      <c r="DP58" s="8">
        <f t="shared" si="74"/>
        <v>0</v>
      </c>
      <c r="DQ58" s="8">
        <f t="shared" si="75"/>
        <v>0.002328317223037748</v>
      </c>
      <c r="DR58" s="8">
        <f t="shared" si="76"/>
        <v>0.01133537342373951</v>
      </c>
      <c r="DS58" s="8">
        <f t="shared" si="77"/>
        <v>0.0017517985545581563</v>
      </c>
    </row>
    <row r="59" spans="1:123" ht="11.25">
      <c r="A59" s="50" t="s">
        <v>263</v>
      </c>
      <c r="B59" s="22" t="s">
        <v>45</v>
      </c>
      <c r="C59" s="22" t="s">
        <v>101</v>
      </c>
      <c r="D59" s="19">
        <v>0</v>
      </c>
      <c r="E59" s="19"/>
      <c r="F59" s="19"/>
      <c r="G59" s="19">
        <v>0</v>
      </c>
      <c r="H59" s="19"/>
      <c r="I59" s="193">
        <v>0</v>
      </c>
      <c r="J59" s="193">
        <v>0</v>
      </c>
      <c r="K59" s="193">
        <v>0</v>
      </c>
      <c r="L59" s="193">
        <v>0</v>
      </c>
      <c r="M59" s="19">
        <v>1162</v>
      </c>
      <c r="N59" s="19">
        <v>0</v>
      </c>
      <c r="O59" s="19">
        <v>0</v>
      </c>
      <c r="P59" s="19"/>
      <c r="Q59" s="22"/>
      <c r="R59" s="22"/>
      <c r="T59" s="8">
        <f t="shared" si="7"/>
        <v>0</v>
      </c>
      <c r="U59" s="8">
        <f t="shared" si="8"/>
        <v>0</v>
      </c>
      <c r="V59" s="8">
        <f t="shared" si="9"/>
        <v>0</v>
      </c>
      <c r="W59" s="8">
        <f t="shared" si="10"/>
        <v>0</v>
      </c>
      <c r="X59" s="8">
        <f t="shared" si="11"/>
        <v>0</v>
      </c>
      <c r="Y59" s="8">
        <f t="shared" si="12"/>
        <v>0</v>
      </c>
      <c r="Z59" s="8">
        <f t="shared" si="13"/>
        <v>0</v>
      </c>
      <c r="AA59" s="8">
        <f t="shared" si="14"/>
        <v>0</v>
      </c>
      <c r="AB59" s="8">
        <f t="shared" si="15"/>
        <v>0</v>
      </c>
      <c r="AC59" s="8">
        <f t="shared" si="16"/>
        <v>0.0015468865712806533</v>
      </c>
      <c r="AD59" s="8">
        <f t="shared" si="17"/>
        <v>0</v>
      </c>
      <c r="AE59" s="8">
        <f t="shared" si="18"/>
        <v>0</v>
      </c>
      <c r="AF59" s="8">
        <f t="shared" si="19"/>
        <v>0</v>
      </c>
      <c r="AG59" s="8">
        <f t="shared" si="20"/>
        <v>0</v>
      </c>
      <c r="AH59" s="8"/>
      <c r="AI59" s="8"/>
      <c r="AJ59" s="8"/>
      <c r="AK59" s="8">
        <f t="shared" si="21"/>
        <v>0.0007734432856403267</v>
      </c>
      <c r="AL59" s="8">
        <f t="shared" si="22"/>
        <v>0</v>
      </c>
      <c r="AM59" s="8">
        <f t="shared" si="23"/>
        <v>0</v>
      </c>
      <c r="AN59" s="8">
        <f t="shared" si="24"/>
        <v>0</v>
      </c>
      <c r="AO59" s="14">
        <f t="shared" si="25"/>
        <v>0</v>
      </c>
      <c r="AP59" s="14">
        <f t="shared" si="26"/>
        <v>0</v>
      </c>
      <c r="AR59" s="8">
        <v>0</v>
      </c>
      <c r="AS59" s="8">
        <v>0</v>
      </c>
      <c r="AT59" s="8">
        <v>0</v>
      </c>
      <c r="AU59" s="8">
        <v>0</v>
      </c>
      <c r="AV59" s="8">
        <v>0</v>
      </c>
      <c r="AW59" s="8">
        <v>0</v>
      </c>
      <c r="AX59" s="8">
        <v>0</v>
      </c>
      <c r="AY59" s="8">
        <v>0</v>
      </c>
      <c r="AZ59" s="8">
        <v>0</v>
      </c>
      <c r="BA59" s="8">
        <v>0</v>
      </c>
      <c r="BB59" s="8">
        <v>0</v>
      </c>
      <c r="BC59" s="8">
        <v>0</v>
      </c>
      <c r="BD59" s="8">
        <v>0</v>
      </c>
      <c r="BE59" s="8">
        <v>0</v>
      </c>
      <c r="BF59" s="8">
        <v>0</v>
      </c>
      <c r="BG59" s="8">
        <v>0</v>
      </c>
      <c r="BH59" s="8">
        <v>0</v>
      </c>
      <c r="BI59" s="8">
        <v>0</v>
      </c>
      <c r="BJ59" s="8">
        <v>0</v>
      </c>
      <c r="BK59" s="8">
        <v>0</v>
      </c>
      <c r="BL59" s="8">
        <v>0</v>
      </c>
      <c r="BM59" s="8">
        <v>0</v>
      </c>
      <c r="BN59" s="8">
        <v>0</v>
      </c>
      <c r="BO59" s="8">
        <v>0</v>
      </c>
      <c r="BP59" s="61">
        <f t="shared" si="27"/>
        <v>0.0015468865712806533</v>
      </c>
      <c r="BQ59" s="8">
        <f t="shared" si="28"/>
        <v>0</v>
      </c>
      <c r="BR59" s="8">
        <f t="shared" si="29"/>
        <v>0</v>
      </c>
      <c r="BS59" s="8">
        <f t="shared" si="30"/>
        <v>0.0015468865712806533</v>
      </c>
      <c r="BT59" s="8">
        <f t="shared" si="31"/>
        <v>0.0015468865712806533</v>
      </c>
      <c r="BU59" s="8">
        <f t="shared" si="32"/>
        <v>0</v>
      </c>
      <c r="BV59" s="8">
        <f t="shared" si="33"/>
        <v>0.0015468865712806533</v>
      </c>
      <c r="BW59" s="8">
        <f t="shared" si="34"/>
        <v>0</v>
      </c>
      <c r="BX59" s="8">
        <f t="shared" si="35"/>
        <v>0</v>
      </c>
      <c r="BY59" s="8">
        <f t="shared" si="36"/>
        <v>0</v>
      </c>
      <c r="BZ59" s="8">
        <f t="shared" si="37"/>
        <v>0</v>
      </c>
      <c r="CA59" s="8">
        <f t="shared" si="38"/>
        <v>0.0015468865712806533</v>
      </c>
      <c r="CB59" s="8">
        <f t="shared" si="78"/>
        <v>0</v>
      </c>
      <c r="CC59" s="8">
        <f t="shared" si="79"/>
        <v>0</v>
      </c>
      <c r="CD59" s="8">
        <f t="shared" si="80"/>
        <v>0</v>
      </c>
      <c r="CE59" s="8">
        <f t="shared" si="39"/>
        <v>0</v>
      </c>
      <c r="CF59" s="8">
        <f t="shared" si="40"/>
        <v>0</v>
      </c>
      <c r="CG59" s="8">
        <f t="shared" si="5"/>
        <v>0</v>
      </c>
      <c r="CH59" s="8">
        <f t="shared" si="41"/>
        <v>0</v>
      </c>
      <c r="CI59" s="8">
        <f t="shared" si="42"/>
        <v>0</v>
      </c>
      <c r="CJ59" s="8">
        <f t="shared" si="43"/>
        <v>0.0015468865712806533</v>
      </c>
      <c r="CK59" s="8">
        <f t="shared" si="6"/>
        <v>0.0015468865712806533</v>
      </c>
      <c r="CL59" s="8">
        <f t="shared" si="44"/>
        <v>0</v>
      </c>
      <c r="CM59" s="8">
        <f t="shared" si="45"/>
        <v>0</v>
      </c>
      <c r="CN59" s="8">
        <f t="shared" si="46"/>
        <v>0</v>
      </c>
      <c r="CO59" s="8">
        <f t="shared" si="47"/>
        <v>0</v>
      </c>
      <c r="CP59" s="8">
        <f t="shared" si="48"/>
        <v>0</v>
      </c>
      <c r="CQ59" s="8">
        <f t="shared" si="49"/>
        <v>0</v>
      </c>
      <c r="CR59" s="8">
        <f t="shared" si="50"/>
        <v>0</v>
      </c>
      <c r="CS59" s="8">
        <f t="shared" si="51"/>
        <v>0</v>
      </c>
      <c r="CT59" s="8">
        <f t="shared" si="52"/>
        <v>0</v>
      </c>
      <c r="CU59" s="8">
        <f t="shared" si="53"/>
        <v>0</v>
      </c>
      <c r="CV59" s="8">
        <f t="shared" si="54"/>
        <v>0</v>
      </c>
      <c r="CW59" s="8">
        <f t="shared" si="55"/>
        <v>0</v>
      </c>
      <c r="CX59" s="8">
        <f t="shared" si="56"/>
        <v>0.0015468865712806533</v>
      </c>
      <c r="CY59" s="8">
        <f t="shared" si="57"/>
        <v>0</v>
      </c>
      <c r="CZ59" s="8">
        <f t="shared" si="58"/>
        <v>0.0007734432856403267</v>
      </c>
      <c r="DA59" s="8">
        <f t="shared" si="59"/>
        <v>0.0015468865712806533</v>
      </c>
      <c r="DB59" s="8">
        <f t="shared" si="60"/>
        <v>0.0015468865712806533</v>
      </c>
      <c r="DC59" s="8">
        <f t="shared" si="61"/>
        <v>0.0015468865712806533</v>
      </c>
      <c r="DD59" s="8">
        <f t="shared" si="62"/>
        <v>0.0015468865712806533</v>
      </c>
      <c r="DE59" s="8">
        <f t="shared" si="63"/>
        <v>0</v>
      </c>
      <c r="DF59" s="8">
        <f t="shared" si="64"/>
        <v>0</v>
      </c>
      <c r="DG59" s="8">
        <f t="shared" si="65"/>
        <v>0</v>
      </c>
      <c r="DH59" s="8">
        <f t="shared" si="66"/>
        <v>0</v>
      </c>
      <c r="DI59" s="8">
        <f t="shared" si="67"/>
        <v>0</v>
      </c>
      <c r="DJ59" s="8">
        <f t="shared" si="68"/>
        <v>0</v>
      </c>
      <c r="DK59" s="8">
        <f t="shared" si="69"/>
        <v>0</v>
      </c>
      <c r="DL59" s="8">
        <f t="shared" si="70"/>
        <v>0</v>
      </c>
      <c r="DM59" s="8">
        <f t="shared" si="71"/>
        <v>0</v>
      </c>
      <c r="DN59" s="8">
        <f t="shared" si="72"/>
        <v>0</v>
      </c>
      <c r="DO59" s="8">
        <f t="shared" si="73"/>
        <v>0</v>
      </c>
      <c r="DP59" s="8">
        <f t="shared" si="74"/>
        <v>0</v>
      </c>
      <c r="DQ59" s="8">
        <f t="shared" si="75"/>
        <v>0.0015468865712806533</v>
      </c>
      <c r="DR59" s="8">
        <f t="shared" si="76"/>
        <v>0</v>
      </c>
      <c r="DS59" s="8">
        <f t="shared" si="77"/>
        <v>0</v>
      </c>
    </row>
    <row r="60" spans="1:123" ht="11.25">
      <c r="A60" s="50" t="s">
        <v>263</v>
      </c>
      <c r="B60" s="138" t="s">
        <v>46</v>
      </c>
      <c r="C60" s="138" t="s">
        <v>160</v>
      </c>
      <c r="D60" s="19">
        <v>0</v>
      </c>
      <c r="E60" s="19">
        <v>0</v>
      </c>
      <c r="F60" s="19">
        <v>0</v>
      </c>
      <c r="G60" s="19">
        <v>0</v>
      </c>
      <c r="H60" s="19">
        <v>0</v>
      </c>
      <c r="I60" s="193">
        <v>15.5</v>
      </c>
      <c r="J60" s="193">
        <v>0</v>
      </c>
      <c r="K60" s="193">
        <v>5.5</v>
      </c>
      <c r="L60" s="193">
        <v>10</v>
      </c>
      <c r="M60" s="19">
        <v>987</v>
      </c>
      <c r="N60" s="19">
        <v>0</v>
      </c>
      <c r="O60" s="19">
        <v>3</v>
      </c>
      <c r="P60" s="19">
        <v>10194</v>
      </c>
      <c r="Q60" s="22"/>
      <c r="R60" s="22">
        <f>817836+40685</f>
        <v>858521</v>
      </c>
      <c r="T60" s="8">
        <f t="shared" si="7"/>
        <v>0</v>
      </c>
      <c r="U60" s="8">
        <f t="shared" si="8"/>
        <v>0</v>
      </c>
      <c r="V60" s="8">
        <f t="shared" si="9"/>
        <v>0</v>
      </c>
      <c r="W60" s="8">
        <f t="shared" si="10"/>
        <v>0</v>
      </c>
      <c r="X60" s="8">
        <f t="shared" si="11"/>
        <v>0</v>
      </c>
      <c r="Y60" s="8">
        <f t="shared" si="12"/>
        <v>0.001734670603958585</v>
      </c>
      <c r="Z60" s="8">
        <f t="shared" si="13"/>
        <v>0</v>
      </c>
      <c r="AA60" s="8">
        <f t="shared" si="14"/>
        <v>0.0011030966128114843</v>
      </c>
      <c r="AB60" s="8">
        <f t="shared" si="15"/>
        <v>0.0025319981263213862</v>
      </c>
      <c r="AC60" s="8">
        <f t="shared" si="16"/>
        <v>0.0013139217262082658</v>
      </c>
      <c r="AD60" s="8">
        <f t="shared" si="17"/>
        <v>0</v>
      </c>
      <c r="AE60" s="8">
        <f t="shared" si="18"/>
        <v>6.22822715590083E-05</v>
      </c>
      <c r="AF60" s="8">
        <f t="shared" si="19"/>
        <v>0.0017475094048199648</v>
      </c>
      <c r="AG60" s="8">
        <f t="shared" si="20"/>
        <v>0</v>
      </c>
      <c r="AH60" s="8"/>
      <c r="AI60" s="8"/>
      <c r="AJ60" s="8"/>
      <c r="AK60" s="8">
        <f t="shared" si="21"/>
        <v>0.0006569608631041329</v>
      </c>
      <c r="AL60" s="8">
        <f t="shared" si="22"/>
        <v>0.0005515483064057422</v>
      </c>
      <c r="AM60" s="8">
        <f t="shared" si="23"/>
        <v>0.0008673353019792925</v>
      </c>
      <c r="AN60" s="8">
        <f t="shared" si="24"/>
        <v>0.0005515483064057422</v>
      </c>
      <c r="AO60" s="14">
        <f t="shared" si="25"/>
        <v>0.0023877469530848294</v>
      </c>
      <c r="AP60" s="14">
        <f t="shared" si="26"/>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8">
        <v>0</v>
      </c>
      <c r="BP60" s="61">
        <f t="shared" si="27"/>
        <v>0.0013139217262082658</v>
      </c>
      <c r="BQ60" s="8">
        <f t="shared" si="28"/>
        <v>0.001734670603958585</v>
      </c>
      <c r="BR60" s="8">
        <f t="shared" si="29"/>
        <v>6.22822715590083E-05</v>
      </c>
      <c r="BS60" s="8">
        <f t="shared" si="30"/>
        <v>0.0013139217262082658</v>
      </c>
      <c r="BT60" s="8">
        <f t="shared" si="31"/>
        <v>0.0013139217262082658</v>
      </c>
      <c r="BU60" s="8">
        <f t="shared" si="32"/>
        <v>0.0017475094048199648</v>
      </c>
      <c r="BV60" s="8">
        <f t="shared" si="33"/>
        <v>0.0013139217262082658</v>
      </c>
      <c r="BW60" s="8">
        <f t="shared" si="34"/>
        <v>0</v>
      </c>
      <c r="BX60" s="8">
        <f t="shared" si="35"/>
        <v>0</v>
      </c>
      <c r="BY60" s="8">
        <f t="shared" si="36"/>
        <v>0</v>
      </c>
      <c r="BZ60" s="8">
        <f t="shared" si="37"/>
        <v>0.0011030966128114843</v>
      </c>
      <c r="CA60" s="8">
        <f t="shared" si="38"/>
        <v>0.0013139217262082658</v>
      </c>
      <c r="CB60" s="8">
        <f t="shared" si="78"/>
        <v>0</v>
      </c>
      <c r="CC60" s="8">
        <f t="shared" si="79"/>
        <v>0</v>
      </c>
      <c r="CD60" s="8">
        <f t="shared" si="80"/>
        <v>0.0008673353019792925</v>
      </c>
      <c r="CE60" s="8">
        <f t="shared" si="39"/>
        <v>0</v>
      </c>
      <c r="CF60" s="8">
        <f t="shared" si="40"/>
        <v>0</v>
      </c>
      <c r="CG60" s="8">
        <f t="shared" si="5"/>
        <v>0</v>
      </c>
      <c r="CH60" s="8">
        <f t="shared" si="41"/>
        <v>0</v>
      </c>
      <c r="CI60" s="8">
        <f t="shared" si="42"/>
        <v>0</v>
      </c>
      <c r="CJ60" s="8">
        <f t="shared" si="43"/>
        <v>0.0013139217262082658</v>
      </c>
      <c r="CK60" s="8">
        <f t="shared" si="6"/>
        <v>0.0013139217262082658</v>
      </c>
      <c r="CL60" s="8">
        <f t="shared" si="44"/>
        <v>0</v>
      </c>
      <c r="CM60" s="8">
        <f t="shared" si="45"/>
        <v>0</v>
      </c>
      <c r="CN60" s="8">
        <f t="shared" si="46"/>
        <v>0</v>
      </c>
      <c r="CO60" s="8">
        <f t="shared" si="47"/>
        <v>0</v>
      </c>
      <c r="CP60" s="8">
        <f t="shared" si="48"/>
        <v>0.0005515483064057422</v>
      </c>
      <c r="CQ60" s="8">
        <f t="shared" si="49"/>
        <v>0</v>
      </c>
      <c r="CR60" s="8">
        <f t="shared" si="50"/>
        <v>0</v>
      </c>
      <c r="CS60" s="8">
        <f t="shared" si="51"/>
        <v>0</v>
      </c>
      <c r="CT60" s="8">
        <f t="shared" si="52"/>
        <v>0</v>
      </c>
      <c r="CU60" s="8">
        <f t="shared" si="53"/>
        <v>0</v>
      </c>
      <c r="CV60" s="8">
        <f t="shared" si="54"/>
        <v>0</v>
      </c>
      <c r="CW60" s="8">
        <f t="shared" si="55"/>
        <v>0</v>
      </c>
      <c r="CX60" s="8">
        <f t="shared" si="56"/>
        <v>0.0013139217262082658</v>
      </c>
      <c r="CY60" s="8">
        <f t="shared" si="57"/>
        <v>0.0017475094048199648</v>
      </c>
      <c r="CZ60" s="8">
        <f t="shared" si="58"/>
        <v>0.0006569608631041329</v>
      </c>
      <c r="DA60" s="8">
        <f t="shared" si="59"/>
        <v>0.0013139217262082658</v>
      </c>
      <c r="DB60" s="8">
        <f t="shared" si="60"/>
        <v>0.0013139217262082658</v>
      </c>
      <c r="DC60" s="8">
        <f t="shared" si="61"/>
        <v>0.0013139217262082658</v>
      </c>
      <c r="DD60" s="8">
        <f t="shared" si="62"/>
        <v>0.0013139217262082658</v>
      </c>
      <c r="DE60" s="8">
        <f t="shared" si="63"/>
        <v>0.001734670603958585</v>
      </c>
      <c r="DF60" s="8">
        <f t="shared" si="64"/>
        <v>0.0017475094048199648</v>
      </c>
      <c r="DG60" s="8">
        <f t="shared" si="65"/>
        <v>0</v>
      </c>
      <c r="DH60" s="8">
        <f t="shared" si="66"/>
        <v>0</v>
      </c>
      <c r="DI60" s="8">
        <f t="shared" si="67"/>
        <v>0</v>
      </c>
      <c r="DJ60" s="8">
        <f t="shared" si="68"/>
        <v>0</v>
      </c>
      <c r="DK60" s="8">
        <f t="shared" si="69"/>
        <v>0</v>
      </c>
      <c r="DL60" s="8">
        <f t="shared" si="70"/>
        <v>0</v>
      </c>
      <c r="DM60" s="8">
        <f t="shared" si="71"/>
        <v>0</v>
      </c>
      <c r="DN60" s="8">
        <f t="shared" si="72"/>
        <v>0</v>
      </c>
      <c r="DO60" s="8">
        <f t="shared" si="73"/>
        <v>0.001734670603958585</v>
      </c>
      <c r="DP60" s="8">
        <f t="shared" si="74"/>
        <v>0</v>
      </c>
      <c r="DQ60" s="8">
        <f t="shared" si="75"/>
        <v>0.0013139217262082658</v>
      </c>
      <c r="DR60" s="8">
        <f t="shared" si="76"/>
        <v>6.22822715590083E-05</v>
      </c>
      <c r="DS60" s="8">
        <f t="shared" si="77"/>
        <v>0.0023877469530848294</v>
      </c>
    </row>
    <row r="61" spans="1:123" ht="11.25">
      <c r="A61" s="50" t="s">
        <v>263</v>
      </c>
      <c r="B61" s="138" t="s">
        <v>47</v>
      </c>
      <c r="C61" s="138" t="s">
        <v>304</v>
      </c>
      <c r="D61" s="19"/>
      <c r="E61" s="19"/>
      <c r="F61" s="19"/>
      <c r="G61" s="19">
        <v>0</v>
      </c>
      <c r="H61" s="19"/>
      <c r="I61" s="193">
        <v>0</v>
      </c>
      <c r="J61" s="193"/>
      <c r="K61" s="193"/>
      <c r="L61" s="193"/>
      <c r="M61" s="19"/>
      <c r="N61" s="19"/>
      <c r="O61" s="19"/>
      <c r="P61" s="19"/>
      <c r="Q61" s="22"/>
      <c r="R61" s="22"/>
      <c r="T61" s="8">
        <f t="shared" si="7"/>
        <v>0</v>
      </c>
      <c r="U61" s="8">
        <f t="shared" si="8"/>
        <v>0</v>
      </c>
      <c r="V61" s="8">
        <f t="shared" si="9"/>
        <v>0</v>
      </c>
      <c r="W61" s="8">
        <f t="shared" si="10"/>
        <v>0</v>
      </c>
      <c r="X61" s="8">
        <f t="shared" si="11"/>
        <v>0</v>
      </c>
      <c r="Y61" s="8">
        <f t="shared" si="12"/>
        <v>0</v>
      </c>
      <c r="Z61" s="8">
        <f t="shared" si="13"/>
        <v>0</v>
      </c>
      <c r="AA61" s="8">
        <f t="shared" si="14"/>
        <v>0</v>
      </c>
      <c r="AB61" s="8">
        <f t="shared" si="15"/>
        <v>0</v>
      </c>
      <c r="AC61" s="8">
        <f t="shared" si="16"/>
        <v>0</v>
      </c>
      <c r="AD61" s="8">
        <f t="shared" si="17"/>
        <v>0</v>
      </c>
      <c r="AE61" s="8">
        <f t="shared" si="18"/>
        <v>0</v>
      </c>
      <c r="AF61" s="8">
        <f t="shared" si="19"/>
        <v>0</v>
      </c>
      <c r="AG61" s="8">
        <f t="shared" si="20"/>
        <v>0</v>
      </c>
      <c r="AH61" s="8"/>
      <c r="AI61" s="8"/>
      <c r="AJ61" s="8"/>
      <c r="AK61" s="8">
        <f t="shared" si="21"/>
        <v>0</v>
      </c>
      <c r="AL61" s="8">
        <f t="shared" si="22"/>
        <v>0</v>
      </c>
      <c r="AM61" s="8">
        <f t="shared" si="23"/>
        <v>0</v>
      </c>
      <c r="AN61" s="8">
        <f t="shared" si="24"/>
        <v>0</v>
      </c>
      <c r="AO61" s="14">
        <f t="shared" si="25"/>
        <v>0</v>
      </c>
      <c r="AP61" s="14">
        <f t="shared" si="26"/>
        <v>0</v>
      </c>
      <c r="AR61" s="8">
        <v>0</v>
      </c>
      <c r="AS61" s="8">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8">
        <v>0</v>
      </c>
      <c r="BM61" s="8">
        <v>0</v>
      </c>
      <c r="BN61" s="8">
        <v>0</v>
      </c>
      <c r="BO61" s="8">
        <v>0</v>
      </c>
      <c r="BP61" s="61">
        <f t="shared" si="27"/>
        <v>0</v>
      </c>
      <c r="BQ61" s="8">
        <f t="shared" si="28"/>
        <v>0</v>
      </c>
      <c r="BR61" s="8">
        <f t="shared" si="29"/>
        <v>0</v>
      </c>
      <c r="BS61" s="8">
        <f t="shared" si="30"/>
        <v>0</v>
      </c>
      <c r="BT61" s="8">
        <f t="shared" si="31"/>
        <v>0</v>
      </c>
      <c r="BU61" s="8">
        <f t="shared" si="32"/>
        <v>0</v>
      </c>
      <c r="BV61" s="8">
        <f t="shared" si="33"/>
        <v>0</v>
      </c>
      <c r="BW61" s="8">
        <f t="shared" si="34"/>
        <v>0</v>
      </c>
      <c r="BX61" s="8">
        <f t="shared" si="35"/>
        <v>0</v>
      </c>
      <c r="BY61" s="8">
        <f t="shared" si="36"/>
        <v>0</v>
      </c>
      <c r="BZ61" s="8">
        <f t="shared" si="37"/>
        <v>0</v>
      </c>
      <c r="CA61" s="8">
        <f t="shared" si="38"/>
        <v>0</v>
      </c>
      <c r="CB61" s="8">
        <f t="shared" si="78"/>
        <v>0</v>
      </c>
      <c r="CC61" s="8">
        <f t="shared" si="79"/>
        <v>0</v>
      </c>
      <c r="CD61" s="8">
        <f t="shared" si="80"/>
        <v>0</v>
      </c>
      <c r="CE61" s="8">
        <f t="shared" si="39"/>
        <v>0</v>
      </c>
      <c r="CF61" s="8">
        <f t="shared" si="40"/>
        <v>0</v>
      </c>
      <c r="CG61" s="8">
        <f t="shared" si="5"/>
        <v>0</v>
      </c>
      <c r="CH61" s="8">
        <f t="shared" si="41"/>
        <v>0</v>
      </c>
      <c r="CI61" s="8">
        <f t="shared" si="42"/>
        <v>0</v>
      </c>
      <c r="CJ61" s="8">
        <f t="shared" si="43"/>
        <v>0</v>
      </c>
      <c r="CK61" s="8">
        <f t="shared" si="6"/>
        <v>0</v>
      </c>
      <c r="CL61" s="8">
        <f t="shared" si="44"/>
        <v>0</v>
      </c>
      <c r="CM61" s="8">
        <f t="shared" si="45"/>
        <v>0</v>
      </c>
      <c r="CN61" s="8">
        <f t="shared" si="46"/>
        <v>0</v>
      </c>
      <c r="CO61" s="8">
        <f t="shared" si="47"/>
        <v>0</v>
      </c>
      <c r="CP61" s="8">
        <f t="shared" si="48"/>
        <v>0</v>
      </c>
      <c r="CQ61" s="8">
        <f t="shared" si="49"/>
        <v>0</v>
      </c>
      <c r="CR61" s="8">
        <f t="shared" si="50"/>
        <v>0</v>
      </c>
      <c r="CS61" s="8">
        <f t="shared" si="51"/>
        <v>0</v>
      </c>
      <c r="CT61" s="8">
        <f t="shared" si="52"/>
        <v>0</v>
      </c>
      <c r="CU61" s="8">
        <f t="shared" si="53"/>
        <v>0</v>
      </c>
      <c r="CV61" s="8">
        <f t="shared" si="54"/>
        <v>0</v>
      </c>
      <c r="CW61" s="8">
        <f t="shared" si="55"/>
        <v>0</v>
      </c>
      <c r="CX61" s="8">
        <f t="shared" si="56"/>
        <v>0</v>
      </c>
      <c r="CY61" s="8">
        <f t="shared" si="57"/>
        <v>0</v>
      </c>
      <c r="CZ61" s="8">
        <f t="shared" si="58"/>
        <v>0</v>
      </c>
      <c r="DA61" s="8">
        <f t="shared" si="59"/>
        <v>0</v>
      </c>
      <c r="DB61" s="8">
        <f t="shared" si="60"/>
        <v>0</v>
      </c>
      <c r="DC61" s="8">
        <f t="shared" si="61"/>
        <v>0</v>
      </c>
      <c r="DD61" s="8">
        <f t="shared" si="62"/>
        <v>0</v>
      </c>
      <c r="DE61" s="8">
        <f t="shared" si="63"/>
        <v>0</v>
      </c>
      <c r="DF61" s="8">
        <f t="shared" si="64"/>
        <v>0</v>
      </c>
      <c r="DG61" s="8">
        <f t="shared" si="65"/>
        <v>0</v>
      </c>
      <c r="DH61" s="8">
        <f t="shared" si="66"/>
        <v>0</v>
      </c>
      <c r="DI61" s="8">
        <f t="shared" si="67"/>
        <v>0</v>
      </c>
      <c r="DJ61" s="8">
        <f t="shared" si="68"/>
        <v>0</v>
      </c>
      <c r="DK61" s="8">
        <f t="shared" si="69"/>
        <v>0</v>
      </c>
      <c r="DL61" s="8">
        <f t="shared" si="70"/>
        <v>0</v>
      </c>
      <c r="DM61" s="8">
        <f t="shared" si="71"/>
        <v>0</v>
      </c>
      <c r="DN61" s="8">
        <f t="shared" si="72"/>
        <v>0</v>
      </c>
      <c r="DO61" s="8">
        <f t="shared" si="73"/>
        <v>0</v>
      </c>
      <c r="DP61" s="8">
        <f t="shared" si="74"/>
        <v>0</v>
      </c>
      <c r="DQ61" s="8">
        <f t="shared" si="75"/>
        <v>0</v>
      </c>
      <c r="DR61" s="8">
        <f t="shared" si="76"/>
        <v>0</v>
      </c>
      <c r="DS61" s="8">
        <f t="shared" si="77"/>
        <v>0</v>
      </c>
    </row>
    <row r="62" spans="1:123" ht="11.25">
      <c r="A62" s="50" t="s">
        <v>263</v>
      </c>
      <c r="B62" s="138" t="s">
        <v>48</v>
      </c>
      <c r="C62" s="138" t="s">
        <v>164</v>
      </c>
      <c r="D62" s="19">
        <v>0</v>
      </c>
      <c r="E62" s="19">
        <v>0</v>
      </c>
      <c r="F62" s="19">
        <v>0</v>
      </c>
      <c r="G62" s="19">
        <v>0</v>
      </c>
      <c r="H62" s="19">
        <v>0</v>
      </c>
      <c r="I62" s="193">
        <v>0</v>
      </c>
      <c r="J62" s="193">
        <v>0</v>
      </c>
      <c r="K62" s="193">
        <v>0</v>
      </c>
      <c r="L62" s="193">
        <v>0</v>
      </c>
      <c r="M62" s="19">
        <v>274</v>
      </c>
      <c r="N62" s="19">
        <v>0</v>
      </c>
      <c r="O62" s="19">
        <v>0</v>
      </c>
      <c r="P62" s="19"/>
      <c r="Q62" s="22"/>
      <c r="R62" s="22">
        <v>996690</v>
      </c>
      <c r="T62" s="8">
        <f t="shared" si="7"/>
        <v>0</v>
      </c>
      <c r="U62" s="8">
        <f t="shared" si="8"/>
        <v>0</v>
      </c>
      <c r="V62" s="8">
        <f t="shared" si="9"/>
        <v>0</v>
      </c>
      <c r="W62" s="8">
        <f t="shared" si="10"/>
        <v>0</v>
      </c>
      <c r="X62" s="8">
        <f t="shared" si="11"/>
        <v>0</v>
      </c>
      <c r="Y62" s="8">
        <f t="shared" si="12"/>
        <v>0</v>
      </c>
      <c r="Z62" s="8">
        <f t="shared" si="13"/>
        <v>0</v>
      </c>
      <c r="AA62" s="8">
        <f t="shared" si="14"/>
        <v>0</v>
      </c>
      <c r="AB62" s="8">
        <f t="shared" si="15"/>
        <v>0</v>
      </c>
      <c r="AC62" s="8">
        <f t="shared" si="16"/>
        <v>0.00036475638599905253</v>
      </c>
      <c r="AD62" s="8">
        <f t="shared" si="17"/>
        <v>0</v>
      </c>
      <c r="AE62" s="8">
        <f t="shared" si="18"/>
        <v>0</v>
      </c>
      <c r="AF62" s="8">
        <f t="shared" si="19"/>
        <v>0</v>
      </c>
      <c r="AG62" s="8">
        <f t="shared" si="20"/>
        <v>0</v>
      </c>
      <c r="AH62" s="8"/>
      <c r="AI62" s="8"/>
      <c r="AJ62" s="8"/>
      <c r="AK62" s="8">
        <f t="shared" si="21"/>
        <v>0.00018237819299952627</v>
      </c>
      <c r="AL62" s="8">
        <f t="shared" si="22"/>
        <v>0</v>
      </c>
      <c r="AM62" s="8">
        <f t="shared" si="23"/>
        <v>0</v>
      </c>
      <c r="AN62" s="8">
        <f t="shared" si="24"/>
        <v>0</v>
      </c>
      <c r="AO62" s="14">
        <f t="shared" si="25"/>
        <v>0.0027720271381481854</v>
      </c>
      <c r="AP62" s="14">
        <f t="shared" si="26"/>
        <v>0</v>
      </c>
      <c r="AR62" s="8">
        <v>0</v>
      </c>
      <c r="AS62" s="8">
        <v>0</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8">
        <v>0</v>
      </c>
      <c r="BP62" s="61">
        <f t="shared" si="27"/>
        <v>0.00036475638599905253</v>
      </c>
      <c r="BQ62" s="8">
        <f t="shared" si="28"/>
        <v>0</v>
      </c>
      <c r="BR62" s="8">
        <f t="shared" si="29"/>
        <v>0</v>
      </c>
      <c r="BS62" s="8">
        <f t="shared" si="30"/>
        <v>0.00036475638599905253</v>
      </c>
      <c r="BT62" s="8">
        <f t="shared" si="31"/>
        <v>0.00036475638599905253</v>
      </c>
      <c r="BU62" s="8">
        <f t="shared" si="32"/>
        <v>0</v>
      </c>
      <c r="BV62" s="8">
        <f t="shared" si="33"/>
        <v>0.00036475638599905253</v>
      </c>
      <c r="BW62" s="8">
        <f t="shared" si="34"/>
        <v>0</v>
      </c>
      <c r="BX62" s="8">
        <f t="shared" si="35"/>
        <v>0</v>
      </c>
      <c r="BY62" s="8">
        <f t="shared" si="36"/>
        <v>0</v>
      </c>
      <c r="BZ62" s="8">
        <f t="shared" si="37"/>
        <v>0</v>
      </c>
      <c r="CA62" s="8">
        <f t="shared" si="38"/>
        <v>0.00036475638599905253</v>
      </c>
      <c r="CB62" s="8">
        <f t="shared" si="78"/>
        <v>0</v>
      </c>
      <c r="CC62" s="8">
        <f t="shared" si="79"/>
        <v>0</v>
      </c>
      <c r="CD62" s="8">
        <f t="shared" si="80"/>
        <v>0</v>
      </c>
      <c r="CE62" s="8">
        <f t="shared" si="39"/>
        <v>0</v>
      </c>
      <c r="CF62" s="8">
        <f t="shared" si="40"/>
        <v>0</v>
      </c>
      <c r="CG62" s="8">
        <f t="shared" si="5"/>
        <v>0</v>
      </c>
      <c r="CH62" s="8">
        <f t="shared" si="41"/>
        <v>0</v>
      </c>
      <c r="CI62" s="8">
        <f t="shared" si="42"/>
        <v>0</v>
      </c>
      <c r="CJ62" s="8">
        <f t="shared" si="43"/>
        <v>0.00036475638599905253</v>
      </c>
      <c r="CK62" s="8">
        <f t="shared" si="6"/>
        <v>0.00036475638599905253</v>
      </c>
      <c r="CL62" s="8">
        <f t="shared" si="44"/>
        <v>0</v>
      </c>
      <c r="CM62" s="8">
        <f t="shared" si="45"/>
        <v>0</v>
      </c>
      <c r="CN62" s="8">
        <f t="shared" si="46"/>
        <v>0</v>
      </c>
      <c r="CO62" s="8">
        <f t="shared" si="47"/>
        <v>0</v>
      </c>
      <c r="CP62" s="8">
        <f t="shared" si="48"/>
        <v>0</v>
      </c>
      <c r="CQ62" s="8">
        <f t="shared" si="49"/>
        <v>0</v>
      </c>
      <c r="CR62" s="8">
        <f t="shared" si="50"/>
        <v>0</v>
      </c>
      <c r="CS62" s="8">
        <f t="shared" si="51"/>
        <v>0</v>
      </c>
      <c r="CT62" s="8">
        <f t="shared" si="52"/>
        <v>0</v>
      </c>
      <c r="CU62" s="8">
        <f t="shared" si="53"/>
        <v>0</v>
      </c>
      <c r="CV62" s="8">
        <f t="shared" si="54"/>
        <v>0</v>
      </c>
      <c r="CW62" s="8">
        <f t="shared" si="55"/>
        <v>0</v>
      </c>
      <c r="CX62" s="8">
        <f t="shared" si="56"/>
        <v>0.00036475638599905253</v>
      </c>
      <c r="CY62" s="8">
        <f t="shared" si="57"/>
        <v>0</v>
      </c>
      <c r="CZ62" s="8">
        <f t="shared" si="58"/>
        <v>0.00018237819299952627</v>
      </c>
      <c r="DA62" s="8">
        <f t="shared" si="59"/>
        <v>0.00036475638599905253</v>
      </c>
      <c r="DB62" s="8">
        <f t="shared" si="60"/>
        <v>0.00036475638599905253</v>
      </c>
      <c r="DC62" s="8">
        <f t="shared" si="61"/>
        <v>0.00036475638599905253</v>
      </c>
      <c r="DD62" s="8">
        <f t="shared" si="62"/>
        <v>0.00036475638599905253</v>
      </c>
      <c r="DE62" s="8">
        <f t="shared" si="63"/>
        <v>0</v>
      </c>
      <c r="DF62" s="8">
        <f t="shared" si="64"/>
        <v>0</v>
      </c>
      <c r="DG62" s="8">
        <f t="shared" si="65"/>
        <v>0</v>
      </c>
      <c r="DH62" s="8">
        <f t="shared" si="66"/>
        <v>0</v>
      </c>
      <c r="DI62" s="8">
        <f t="shared" si="67"/>
        <v>0</v>
      </c>
      <c r="DJ62" s="8">
        <f t="shared" si="68"/>
        <v>0</v>
      </c>
      <c r="DK62" s="8">
        <f t="shared" si="69"/>
        <v>0</v>
      </c>
      <c r="DL62" s="8">
        <f t="shared" si="70"/>
        <v>0</v>
      </c>
      <c r="DM62" s="8">
        <f t="shared" si="71"/>
        <v>0</v>
      </c>
      <c r="DN62" s="8">
        <f t="shared" si="72"/>
        <v>0</v>
      </c>
      <c r="DO62" s="8">
        <f t="shared" si="73"/>
        <v>0</v>
      </c>
      <c r="DP62" s="8">
        <f t="shared" si="74"/>
        <v>0</v>
      </c>
      <c r="DQ62" s="8">
        <f t="shared" si="75"/>
        <v>0.00036475638599905253</v>
      </c>
      <c r="DR62" s="8">
        <f t="shared" si="76"/>
        <v>0</v>
      </c>
      <c r="DS62" s="8">
        <f t="shared" si="77"/>
        <v>0.0027720271381481854</v>
      </c>
    </row>
    <row r="63" spans="1:123" ht="11.25">
      <c r="A63" s="50" t="s">
        <v>263</v>
      </c>
      <c r="B63" s="138" t="s">
        <v>49</v>
      </c>
      <c r="C63" s="22" t="s">
        <v>167</v>
      </c>
      <c r="D63" s="19">
        <v>0</v>
      </c>
      <c r="E63" s="19">
        <v>0</v>
      </c>
      <c r="F63" s="19">
        <v>0</v>
      </c>
      <c r="G63" s="19">
        <v>0</v>
      </c>
      <c r="H63" s="19">
        <v>0</v>
      </c>
      <c r="I63" s="193">
        <v>6.52</v>
      </c>
      <c r="J63" s="193">
        <v>0.46</v>
      </c>
      <c r="K63" s="193">
        <v>3.52</v>
      </c>
      <c r="L63" s="193">
        <v>3</v>
      </c>
      <c r="M63" s="19">
        <v>713</v>
      </c>
      <c r="N63" s="19">
        <v>0</v>
      </c>
      <c r="O63" s="19">
        <v>86</v>
      </c>
      <c r="P63" s="19">
        <v>4112</v>
      </c>
      <c r="Q63" s="22"/>
      <c r="R63" s="22">
        <v>457059</v>
      </c>
      <c r="T63" s="8">
        <f t="shared" si="7"/>
        <v>0</v>
      </c>
      <c r="U63" s="8">
        <f t="shared" si="8"/>
        <v>0</v>
      </c>
      <c r="V63" s="8">
        <f t="shared" si="9"/>
        <v>0</v>
      </c>
      <c r="W63" s="8">
        <f t="shared" si="10"/>
        <v>0</v>
      </c>
      <c r="X63" s="8">
        <f t="shared" si="11"/>
        <v>0</v>
      </c>
      <c r="Y63" s="8">
        <f t="shared" si="12"/>
        <v>0.0007296807959877403</v>
      </c>
      <c r="Z63" s="8">
        <f t="shared" si="13"/>
        <v>0.000249728555917481</v>
      </c>
      <c r="AA63" s="8">
        <f t="shared" si="14"/>
        <v>0.0007059818321993501</v>
      </c>
      <c r="AB63" s="8">
        <f t="shared" si="15"/>
        <v>0.0007595994378964159</v>
      </c>
      <c r="AC63" s="8">
        <f t="shared" si="16"/>
        <v>0.0009491653402092133</v>
      </c>
      <c r="AD63" s="8">
        <f t="shared" si="17"/>
        <v>0</v>
      </c>
      <c r="AE63" s="8">
        <f t="shared" si="18"/>
        <v>0.0017854251180249045</v>
      </c>
      <c r="AF63" s="8">
        <f t="shared" si="19"/>
        <v>0.0007049007918991265</v>
      </c>
      <c r="AG63" s="8">
        <f t="shared" si="20"/>
        <v>0</v>
      </c>
      <c r="AH63" s="8"/>
      <c r="AI63" s="8"/>
      <c r="AJ63" s="8"/>
      <c r="AK63" s="8">
        <f t="shared" si="21"/>
        <v>0.00047458267010460665</v>
      </c>
      <c r="AL63" s="8">
        <f t="shared" si="22"/>
        <v>0.00035299091609967503</v>
      </c>
      <c r="AM63" s="8">
        <f t="shared" si="23"/>
        <v>0.00036484039799387013</v>
      </c>
      <c r="AN63" s="8">
        <f t="shared" si="24"/>
        <v>0.00035299091609967503</v>
      </c>
      <c r="AO63" s="14">
        <f t="shared" si="25"/>
        <v>0.0012711875826333882</v>
      </c>
      <c r="AP63" s="14">
        <f t="shared" si="26"/>
        <v>0.0001248642779587405</v>
      </c>
      <c r="AR63" s="8">
        <v>0</v>
      </c>
      <c r="AS63" s="8">
        <v>0</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8">
        <v>0</v>
      </c>
      <c r="BM63" s="8">
        <v>0</v>
      </c>
      <c r="BN63" s="8">
        <v>0</v>
      </c>
      <c r="BO63" s="8">
        <v>0</v>
      </c>
      <c r="BP63" s="61">
        <f t="shared" si="27"/>
        <v>0.0009491653402092133</v>
      </c>
      <c r="BQ63" s="8">
        <f t="shared" si="28"/>
        <v>0.0007296807959877403</v>
      </c>
      <c r="BR63" s="8">
        <f t="shared" si="29"/>
        <v>0.0017854251180249045</v>
      </c>
      <c r="BS63" s="8">
        <f t="shared" si="30"/>
        <v>0.0009491653402092133</v>
      </c>
      <c r="BT63" s="8">
        <f t="shared" si="31"/>
        <v>0.0009491653402092133</v>
      </c>
      <c r="BU63" s="8">
        <f t="shared" si="32"/>
        <v>0.0007049007918991265</v>
      </c>
      <c r="BV63" s="8">
        <f t="shared" si="33"/>
        <v>0.0009491653402092133</v>
      </c>
      <c r="BW63" s="8">
        <f t="shared" si="34"/>
        <v>0</v>
      </c>
      <c r="BX63" s="8">
        <f t="shared" si="35"/>
        <v>0</v>
      </c>
      <c r="BY63" s="8">
        <f t="shared" si="36"/>
        <v>0</v>
      </c>
      <c r="BZ63" s="8">
        <f t="shared" si="37"/>
        <v>0.0007059818321993501</v>
      </c>
      <c r="CA63" s="8">
        <f t="shared" si="38"/>
        <v>0.0009491653402092133</v>
      </c>
      <c r="CB63" s="8">
        <f t="shared" si="78"/>
        <v>0</v>
      </c>
      <c r="CC63" s="8">
        <f t="shared" si="79"/>
        <v>0.0001248642779587405</v>
      </c>
      <c r="CD63" s="8">
        <f t="shared" si="80"/>
        <v>0.00036484039799387013</v>
      </c>
      <c r="CE63" s="8">
        <f t="shared" si="39"/>
        <v>0</v>
      </c>
      <c r="CF63" s="8">
        <f t="shared" si="40"/>
        <v>0</v>
      </c>
      <c r="CG63" s="8">
        <f t="shared" si="5"/>
        <v>0</v>
      </c>
      <c r="CH63" s="8">
        <f t="shared" si="41"/>
        <v>0</v>
      </c>
      <c r="CI63" s="8">
        <f t="shared" si="42"/>
        <v>0</v>
      </c>
      <c r="CJ63" s="8">
        <f t="shared" si="43"/>
        <v>0.0009491653402092133</v>
      </c>
      <c r="CK63" s="8">
        <f t="shared" si="6"/>
        <v>0.0009491653402092133</v>
      </c>
      <c r="CL63" s="8">
        <f t="shared" si="44"/>
        <v>0</v>
      </c>
      <c r="CM63" s="8">
        <f t="shared" si="45"/>
        <v>0</v>
      </c>
      <c r="CN63" s="8">
        <f t="shared" si="46"/>
        <v>0</v>
      </c>
      <c r="CO63" s="8">
        <f t="shared" si="47"/>
        <v>0</v>
      </c>
      <c r="CP63" s="8">
        <f t="shared" si="48"/>
        <v>0.00035299091609967503</v>
      </c>
      <c r="CQ63" s="8">
        <f t="shared" si="49"/>
        <v>0</v>
      </c>
      <c r="CR63" s="8">
        <f t="shared" si="50"/>
        <v>0.000249728555917481</v>
      </c>
      <c r="CS63" s="8">
        <f t="shared" si="51"/>
        <v>0.000249728555917481</v>
      </c>
      <c r="CT63" s="8">
        <f t="shared" si="52"/>
        <v>0</v>
      </c>
      <c r="CU63" s="8">
        <f t="shared" si="53"/>
        <v>0</v>
      </c>
      <c r="CV63" s="8">
        <f t="shared" si="54"/>
        <v>0</v>
      </c>
      <c r="CW63" s="8">
        <f t="shared" si="55"/>
        <v>0</v>
      </c>
      <c r="CX63" s="8">
        <f t="shared" si="56"/>
        <v>0.0009491653402092133</v>
      </c>
      <c r="CY63" s="8">
        <f t="shared" si="57"/>
        <v>0.0007049007918991265</v>
      </c>
      <c r="CZ63" s="8">
        <f t="shared" si="58"/>
        <v>0.00047458267010460665</v>
      </c>
      <c r="DA63" s="8">
        <f t="shared" si="59"/>
        <v>0.0009491653402092133</v>
      </c>
      <c r="DB63" s="8">
        <f t="shared" si="60"/>
        <v>0.0009491653402092133</v>
      </c>
      <c r="DC63" s="8">
        <f t="shared" si="61"/>
        <v>0.0009491653402092133</v>
      </c>
      <c r="DD63" s="8">
        <f t="shared" si="62"/>
        <v>0.0009491653402092133</v>
      </c>
      <c r="DE63" s="8">
        <f t="shared" si="63"/>
        <v>0.0007296807959877403</v>
      </c>
      <c r="DF63" s="8">
        <f t="shared" si="64"/>
        <v>0.0007049007918991265</v>
      </c>
      <c r="DG63" s="8">
        <f t="shared" si="65"/>
        <v>0</v>
      </c>
      <c r="DH63" s="8">
        <f t="shared" si="66"/>
        <v>0</v>
      </c>
      <c r="DI63" s="8">
        <f t="shared" si="67"/>
        <v>0</v>
      </c>
      <c r="DJ63" s="8">
        <f t="shared" si="68"/>
        <v>0</v>
      </c>
      <c r="DK63" s="8">
        <f t="shared" si="69"/>
        <v>0</v>
      </c>
      <c r="DL63" s="8">
        <f t="shared" si="70"/>
        <v>0</v>
      </c>
      <c r="DM63" s="8">
        <f t="shared" si="71"/>
        <v>0</v>
      </c>
      <c r="DN63" s="8">
        <f t="shared" si="72"/>
        <v>0</v>
      </c>
      <c r="DO63" s="8">
        <f t="shared" si="73"/>
        <v>0.0007296807959877403</v>
      </c>
      <c r="DP63" s="8">
        <f t="shared" si="74"/>
        <v>0</v>
      </c>
      <c r="DQ63" s="8">
        <f t="shared" si="75"/>
        <v>0.0009491653402092133</v>
      </c>
      <c r="DR63" s="8">
        <f t="shared" si="76"/>
        <v>0.0017854251180249045</v>
      </c>
      <c r="DS63" s="8">
        <f t="shared" si="77"/>
        <v>0.0012711875826333882</v>
      </c>
    </row>
    <row r="64" spans="1:123" ht="11.25">
      <c r="A64" s="50" t="s">
        <v>263</v>
      </c>
      <c r="B64" s="138">
        <v>2629</v>
      </c>
      <c r="C64" s="22" t="s">
        <v>302</v>
      </c>
      <c r="D64" s="19">
        <v>0</v>
      </c>
      <c r="E64" s="19">
        <v>0</v>
      </c>
      <c r="F64" s="19">
        <v>0</v>
      </c>
      <c r="G64" s="19">
        <v>0</v>
      </c>
      <c r="H64" s="19">
        <v>0</v>
      </c>
      <c r="I64" s="193">
        <v>0</v>
      </c>
      <c r="J64" s="193">
        <v>0</v>
      </c>
      <c r="K64" s="193">
        <v>0</v>
      </c>
      <c r="L64" s="193">
        <v>0</v>
      </c>
      <c r="M64" s="19">
        <v>177</v>
      </c>
      <c r="N64" s="19">
        <v>0</v>
      </c>
      <c r="O64" s="19">
        <v>45</v>
      </c>
      <c r="P64" s="19"/>
      <c r="Q64" s="22"/>
      <c r="R64" s="22"/>
      <c r="T64" s="8">
        <f t="shared" si="7"/>
        <v>0</v>
      </c>
      <c r="U64" s="8">
        <f t="shared" si="8"/>
        <v>0</v>
      </c>
      <c r="V64" s="8">
        <f t="shared" si="9"/>
        <v>0</v>
      </c>
      <c r="W64" s="8">
        <f t="shared" si="10"/>
        <v>0</v>
      </c>
      <c r="X64" s="8">
        <f t="shared" si="11"/>
        <v>0</v>
      </c>
      <c r="Y64" s="8">
        <f t="shared" si="12"/>
        <v>0</v>
      </c>
      <c r="Z64" s="8">
        <f t="shared" si="13"/>
        <v>0</v>
      </c>
      <c r="AA64" s="8">
        <f t="shared" si="14"/>
        <v>0</v>
      </c>
      <c r="AB64" s="8">
        <f t="shared" si="15"/>
        <v>0</v>
      </c>
      <c r="AC64" s="8">
        <f t="shared" si="16"/>
        <v>0.00023562730044464342</v>
      </c>
      <c r="AD64" s="8">
        <f t="shared" si="17"/>
        <v>0</v>
      </c>
      <c r="AE64" s="8">
        <f t="shared" si="18"/>
        <v>0.0009342340733851244</v>
      </c>
      <c r="AF64" s="8">
        <f t="shared" si="19"/>
        <v>0</v>
      </c>
      <c r="AG64" s="8">
        <f t="shared" si="20"/>
        <v>0</v>
      </c>
      <c r="AH64" s="8"/>
      <c r="AI64" s="8"/>
      <c r="AJ64" s="8"/>
      <c r="AK64" s="8">
        <f t="shared" si="21"/>
        <v>0.00011781365022232171</v>
      </c>
      <c r="AL64" s="8">
        <f t="shared" si="22"/>
        <v>0</v>
      </c>
      <c r="AM64" s="8">
        <f t="shared" si="23"/>
        <v>0</v>
      </c>
      <c r="AN64" s="8">
        <f t="shared" si="24"/>
        <v>0</v>
      </c>
      <c r="AO64" s="14">
        <f t="shared" si="25"/>
        <v>0</v>
      </c>
      <c r="AP64" s="14">
        <f t="shared" si="26"/>
        <v>0</v>
      </c>
      <c r="AR64" s="8">
        <v>0</v>
      </c>
      <c r="AS64" s="8">
        <v>0</v>
      </c>
      <c r="AT64" s="8">
        <v>0</v>
      </c>
      <c r="AU64" s="8">
        <v>0</v>
      </c>
      <c r="AV64" s="8">
        <v>0</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8">
        <v>0</v>
      </c>
      <c r="BP64" s="61">
        <f>+AC64</f>
        <v>0.00023562730044464342</v>
      </c>
      <c r="BQ64" s="8">
        <f>+Y64</f>
        <v>0</v>
      </c>
      <c r="BR64" s="8">
        <f>+AE64</f>
        <v>0.0009342340733851244</v>
      </c>
      <c r="BS64" s="8">
        <f>+BP64</f>
        <v>0.00023562730044464342</v>
      </c>
      <c r="BT64" s="8">
        <f>+AC64</f>
        <v>0.00023562730044464342</v>
      </c>
      <c r="BU64" s="8">
        <f>AF64</f>
        <v>0</v>
      </c>
      <c r="BV64" s="8">
        <f>+BS64</f>
        <v>0.00023562730044464342</v>
      </c>
      <c r="BW64" s="8">
        <f>+V64</f>
        <v>0</v>
      </c>
      <c r="BX64" s="8">
        <f>+W64</f>
        <v>0</v>
      </c>
      <c r="BY64" s="8">
        <f>+T64</f>
        <v>0</v>
      </c>
      <c r="BZ64" s="8">
        <f>+AA64</f>
        <v>0</v>
      </c>
      <c r="CA64" s="8">
        <f>+AC64</f>
        <v>0.00023562730044464342</v>
      </c>
      <c r="CB64" s="8">
        <f>+U64</f>
        <v>0</v>
      </c>
      <c r="CC64" s="8">
        <f>+AP64</f>
        <v>0</v>
      </c>
      <c r="CD64" s="8">
        <f>+AM64</f>
        <v>0</v>
      </c>
      <c r="CE64" s="8">
        <f>+AH64</f>
        <v>0</v>
      </c>
      <c r="CF64" s="8">
        <f>+W64</f>
        <v>0</v>
      </c>
      <c r="CG64" s="8">
        <f t="shared" si="5"/>
        <v>0</v>
      </c>
      <c r="CH64" s="8">
        <f>+U64</f>
        <v>0</v>
      </c>
      <c r="CI64" s="8">
        <f>+T64</f>
        <v>0</v>
      </c>
      <c r="CJ64" s="8">
        <f>+BV64</f>
        <v>0.00023562730044464342</v>
      </c>
      <c r="CK64" s="8">
        <f t="shared" si="6"/>
        <v>0.00023562730044464342</v>
      </c>
      <c r="CL64" s="8">
        <f>+AJ64</f>
        <v>0</v>
      </c>
      <c r="CM64" s="8">
        <f>+AH64</f>
        <v>0</v>
      </c>
      <c r="CN64" s="8">
        <f>+AI64</f>
        <v>0</v>
      </c>
      <c r="CO64" s="8">
        <f>+AD64</f>
        <v>0</v>
      </c>
      <c r="CP64" s="8">
        <f>+AN64</f>
        <v>0</v>
      </c>
      <c r="CQ64" s="8">
        <f>+AD64</f>
        <v>0</v>
      </c>
      <c r="CR64" s="8">
        <f>+Z64</f>
        <v>0</v>
      </c>
      <c r="CS64" s="8">
        <f>Z64</f>
        <v>0</v>
      </c>
      <c r="CT64" s="8">
        <f t="shared" si="52"/>
        <v>0</v>
      </c>
      <c r="CU64" s="8">
        <f t="shared" si="53"/>
        <v>0</v>
      </c>
      <c r="CV64" s="8">
        <f>+AH64</f>
        <v>0</v>
      </c>
      <c r="CW64" s="8">
        <f>+X64</f>
        <v>0</v>
      </c>
      <c r="CX64" s="8">
        <f>+CK64</f>
        <v>0.00023562730044464342</v>
      </c>
      <c r="CY64" s="8">
        <f>+AF64</f>
        <v>0</v>
      </c>
      <c r="CZ64" s="8">
        <f>+AK64</f>
        <v>0.00011781365022232171</v>
      </c>
      <c r="DA64" s="8">
        <f>+AC64</f>
        <v>0.00023562730044464342</v>
      </c>
      <c r="DB64" s="8">
        <f>+AC64</f>
        <v>0.00023562730044464342</v>
      </c>
      <c r="DC64" s="8">
        <f>+AC64</f>
        <v>0.00023562730044464342</v>
      </c>
      <c r="DD64" s="8">
        <f>+DA64</f>
        <v>0.00023562730044464342</v>
      </c>
      <c r="DE64" s="8">
        <f>+Y64</f>
        <v>0</v>
      </c>
      <c r="DF64" s="8">
        <f>+AF64</f>
        <v>0</v>
      </c>
      <c r="DG64" s="8">
        <f>+AG64</f>
        <v>0</v>
      </c>
      <c r="DH64" s="8">
        <f>+U64</f>
        <v>0</v>
      </c>
      <c r="DI64" s="8">
        <f>U64</f>
        <v>0</v>
      </c>
      <c r="DJ64" s="8">
        <f>U64</f>
        <v>0</v>
      </c>
      <c r="DK64" s="8">
        <f>U64</f>
        <v>0</v>
      </c>
      <c r="DL64" s="8">
        <f>U64</f>
        <v>0</v>
      </c>
      <c r="DM64" s="8">
        <f>U64</f>
        <v>0</v>
      </c>
      <c r="DN64" s="8">
        <f>U64</f>
        <v>0</v>
      </c>
      <c r="DO64" s="8">
        <f>+Y64</f>
        <v>0</v>
      </c>
      <c r="DP64" s="8">
        <f>+U64</f>
        <v>0</v>
      </c>
      <c r="DQ64" s="8">
        <f>+AC64</f>
        <v>0.00023562730044464342</v>
      </c>
      <c r="DR64" s="8">
        <f>+AE64</f>
        <v>0.0009342340733851244</v>
      </c>
      <c r="DS64" s="8">
        <f>+AO64</f>
        <v>0</v>
      </c>
    </row>
    <row r="65" spans="1:123" ht="11.25">
      <c r="A65" s="50" t="s">
        <v>263</v>
      </c>
      <c r="B65" s="138">
        <v>2635</v>
      </c>
      <c r="C65" s="22" t="s">
        <v>303</v>
      </c>
      <c r="D65" s="19">
        <v>0</v>
      </c>
      <c r="E65" s="19">
        <v>0</v>
      </c>
      <c r="F65" s="19">
        <v>0</v>
      </c>
      <c r="G65" s="19">
        <v>0</v>
      </c>
      <c r="H65" s="19">
        <v>0</v>
      </c>
      <c r="I65" s="193">
        <v>0</v>
      </c>
      <c r="J65" s="193">
        <v>0</v>
      </c>
      <c r="K65" s="193">
        <v>0</v>
      </c>
      <c r="L65" s="193">
        <v>0</v>
      </c>
      <c r="M65" s="19">
        <v>494</v>
      </c>
      <c r="N65" s="19">
        <v>6</v>
      </c>
      <c r="O65" s="19">
        <v>0</v>
      </c>
      <c r="P65" s="19"/>
      <c r="Q65" s="22"/>
      <c r="R65" s="22"/>
      <c r="T65" s="8">
        <f t="shared" si="7"/>
        <v>0</v>
      </c>
      <c r="U65" s="8">
        <f t="shared" si="8"/>
        <v>0</v>
      </c>
      <c r="V65" s="8">
        <f t="shared" si="9"/>
        <v>0</v>
      </c>
      <c r="W65" s="8">
        <f t="shared" si="10"/>
        <v>0</v>
      </c>
      <c r="X65" s="8">
        <f t="shared" si="11"/>
        <v>0</v>
      </c>
      <c r="Y65" s="8">
        <f t="shared" si="12"/>
        <v>0</v>
      </c>
      <c r="Z65" s="8">
        <f t="shared" si="13"/>
        <v>0</v>
      </c>
      <c r="AA65" s="8">
        <f t="shared" si="14"/>
        <v>0</v>
      </c>
      <c r="AB65" s="8">
        <f t="shared" si="15"/>
        <v>0</v>
      </c>
      <c r="AC65" s="8">
        <f t="shared" si="16"/>
        <v>0.0006576264769471969</v>
      </c>
      <c r="AD65" s="8">
        <f t="shared" si="17"/>
        <v>3.0294966945666486E-05</v>
      </c>
      <c r="AE65" s="8">
        <f t="shared" si="18"/>
        <v>0</v>
      </c>
      <c r="AF65" s="8">
        <f t="shared" si="19"/>
        <v>0</v>
      </c>
      <c r="AG65" s="8">
        <f t="shared" si="20"/>
        <v>0</v>
      </c>
      <c r="AH65" s="8"/>
      <c r="AI65" s="8"/>
      <c r="AJ65" s="8"/>
      <c r="AK65" s="8">
        <f t="shared" si="21"/>
        <v>0.0003439607219464317</v>
      </c>
      <c r="AL65" s="8">
        <f t="shared" si="22"/>
        <v>0</v>
      </c>
      <c r="AM65" s="8">
        <f t="shared" si="23"/>
        <v>0</v>
      </c>
      <c r="AN65" s="8">
        <f t="shared" si="24"/>
        <v>0</v>
      </c>
      <c r="AO65" s="14">
        <f t="shared" si="25"/>
        <v>0</v>
      </c>
      <c r="AP65" s="14">
        <f t="shared" si="26"/>
        <v>0</v>
      </c>
      <c r="AR65" s="8">
        <v>0</v>
      </c>
      <c r="AS65" s="8">
        <v>0</v>
      </c>
      <c r="AT65" s="8">
        <v>0</v>
      </c>
      <c r="AU65" s="8">
        <v>0</v>
      </c>
      <c r="AV65" s="8">
        <v>0</v>
      </c>
      <c r="AW65" s="8">
        <v>0</v>
      </c>
      <c r="AX65" s="8">
        <v>0</v>
      </c>
      <c r="AY65" s="8">
        <v>0</v>
      </c>
      <c r="AZ65" s="8">
        <v>0</v>
      </c>
      <c r="BA65" s="8">
        <v>0</v>
      </c>
      <c r="BB65" s="8">
        <v>0</v>
      </c>
      <c r="BC65" s="8">
        <v>0</v>
      </c>
      <c r="BD65" s="8">
        <v>0</v>
      </c>
      <c r="BE65" s="8">
        <v>0</v>
      </c>
      <c r="BF65" s="8">
        <v>0</v>
      </c>
      <c r="BG65" s="8">
        <v>0</v>
      </c>
      <c r="BH65" s="8">
        <v>0</v>
      </c>
      <c r="BI65" s="8">
        <v>0</v>
      </c>
      <c r="BJ65" s="8">
        <v>0</v>
      </c>
      <c r="BK65" s="8">
        <v>0</v>
      </c>
      <c r="BL65" s="8">
        <v>0</v>
      </c>
      <c r="BM65" s="8">
        <v>0</v>
      </c>
      <c r="BN65" s="8">
        <v>0</v>
      </c>
      <c r="BO65" s="8">
        <v>0</v>
      </c>
      <c r="BP65" s="61">
        <f>+AC65</f>
        <v>0.0006576264769471969</v>
      </c>
      <c r="BQ65" s="8">
        <f>+Y65</f>
        <v>0</v>
      </c>
      <c r="BR65" s="8">
        <f>+AE65</f>
        <v>0</v>
      </c>
      <c r="BS65" s="8">
        <f>+BP65</f>
        <v>0.0006576264769471969</v>
      </c>
      <c r="BT65" s="8">
        <f>+AC65</f>
        <v>0.0006576264769471969</v>
      </c>
      <c r="BU65" s="8">
        <f>AF65</f>
        <v>0</v>
      </c>
      <c r="BV65" s="8">
        <f>+BS65</f>
        <v>0.0006576264769471969</v>
      </c>
      <c r="BW65" s="8">
        <f>+V65</f>
        <v>0</v>
      </c>
      <c r="BX65" s="8">
        <f>+W65</f>
        <v>0</v>
      </c>
      <c r="BY65" s="8">
        <f>+T65</f>
        <v>0</v>
      </c>
      <c r="BZ65" s="8">
        <f>+AA65</f>
        <v>0</v>
      </c>
      <c r="CA65" s="8">
        <f>+AC65</f>
        <v>0.0006576264769471969</v>
      </c>
      <c r="CB65" s="8">
        <f>+U65</f>
        <v>0</v>
      </c>
      <c r="CC65" s="8">
        <f>+AP65</f>
        <v>0</v>
      </c>
      <c r="CD65" s="8">
        <f>+AM65</f>
        <v>0</v>
      </c>
      <c r="CE65" s="8">
        <f>+AH65</f>
        <v>0</v>
      </c>
      <c r="CF65" s="8">
        <f>+W65</f>
        <v>0</v>
      </c>
      <c r="CG65" s="8">
        <f t="shared" si="5"/>
        <v>0</v>
      </c>
      <c r="CH65" s="8">
        <f>+U65</f>
        <v>0</v>
      </c>
      <c r="CI65" s="8">
        <f>+T65</f>
        <v>0</v>
      </c>
      <c r="CJ65" s="8">
        <f>+BV65</f>
        <v>0.0006576264769471969</v>
      </c>
      <c r="CK65" s="8">
        <f t="shared" si="6"/>
        <v>0.0006576264769471969</v>
      </c>
      <c r="CL65" s="8">
        <f>+AJ65</f>
        <v>0</v>
      </c>
      <c r="CM65" s="8">
        <f>+AH65</f>
        <v>0</v>
      </c>
      <c r="CN65" s="8">
        <f>+AI65</f>
        <v>0</v>
      </c>
      <c r="CO65" s="8">
        <f>+AD65</f>
        <v>3.0294966945666486E-05</v>
      </c>
      <c r="CP65" s="8">
        <f>+AN65</f>
        <v>0</v>
      </c>
      <c r="CQ65" s="8">
        <f>+AD65</f>
        <v>3.0294966945666486E-05</v>
      </c>
      <c r="CR65" s="8">
        <f>+Z65</f>
        <v>0</v>
      </c>
      <c r="CS65" s="8">
        <f>Z65</f>
        <v>0</v>
      </c>
      <c r="CT65" s="8">
        <f t="shared" si="52"/>
        <v>0</v>
      </c>
      <c r="CU65" s="8">
        <f t="shared" si="53"/>
        <v>0</v>
      </c>
      <c r="CV65" s="8">
        <f>+AH65</f>
        <v>0</v>
      </c>
      <c r="CW65" s="8">
        <f>+X65</f>
        <v>0</v>
      </c>
      <c r="CX65" s="8">
        <f>+CK65</f>
        <v>0.0006576264769471969</v>
      </c>
      <c r="CY65" s="8">
        <f>+AF65</f>
        <v>0</v>
      </c>
      <c r="CZ65" s="8">
        <f>+AK65</f>
        <v>0.0003439607219464317</v>
      </c>
      <c r="DA65" s="8">
        <f>+AC65</f>
        <v>0.0006576264769471969</v>
      </c>
      <c r="DB65" s="8">
        <f>+AC65</f>
        <v>0.0006576264769471969</v>
      </c>
      <c r="DC65" s="8">
        <f>+AC65</f>
        <v>0.0006576264769471969</v>
      </c>
      <c r="DD65" s="8">
        <f>+DA65</f>
        <v>0.0006576264769471969</v>
      </c>
      <c r="DE65" s="8">
        <f>+Y65</f>
        <v>0</v>
      </c>
      <c r="DF65" s="8">
        <f>+AF65</f>
        <v>0</v>
      </c>
      <c r="DG65" s="8">
        <f>+AG65</f>
        <v>0</v>
      </c>
      <c r="DH65" s="8">
        <f>+U65</f>
        <v>0</v>
      </c>
      <c r="DI65" s="8">
        <f>U65</f>
        <v>0</v>
      </c>
      <c r="DJ65" s="8">
        <f>U65</f>
        <v>0</v>
      </c>
      <c r="DK65" s="8">
        <f>U65</f>
        <v>0</v>
      </c>
      <c r="DL65" s="8">
        <f>U65</f>
        <v>0</v>
      </c>
      <c r="DM65" s="8">
        <f>U65</f>
        <v>0</v>
      </c>
      <c r="DN65" s="8">
        <f>U65</f>
        <v>0</v>
      </c>
      <c r="DO65" s="8">
        <f>+Y65</f>
        <v>0</v>
      </c>
      <c r="DP65" s="8">
        <f>+U65</f>
        <v>0</v>
      </c>
      <c r="DQ65" s="8">
        <f>+AC65</f>
        <v>0.0006576264769471969</v>
      </c>
      <c r="DR65" s="8">
        <f>+AE65</f>
        <v>0</v>
      </c>
      <c r="DS65" s="8">
        <f>+AO65</f>
        <v>0</v>
      </c>
    </row>
    <row r="66" spans="1:123" ht="11.25">
      <c r="A66" s="50" t="s">
        <v>263</v>
      </c>
      <c r="B66" s="138" t="s">
        <v>50</v>
      </c>
      <c r="C66" s="138" t="s">
        <v>168</v>
      </c>
      <c r="D66" s="19">
        <v>0</v>
      </c>
      <c r="E66" s="19">
        <v>0</v>
      </c>
      <c r="F66" s="19">
        <v>0</v>
      </c>
      <c r="G66" s="19">
        <v>0</v>
      </c>
      <c r="H66" s="19">
        <v>0</v>
      </c>
      <c r="I66" s="193">
        <v>0.6</v>
      </c>
      <c r="J66" s="193">
        <v>0</v>
      </c>
      <c r="K66" s="193">
        <v>0.6</v>
      </c>
      <c r="L66" s="193">
        <v>0</v>
      </c>
      <c r="M66" s="19">
        <v>31</v>
      </c>
      <c r="N66" s="19">
        <v>0</v>
      </c>
      <c r="O66" s="19">
        <v>2</v>
      </c>
      <c r="P66" s="19"/>
      <c r="Q66" s="22"/>
      <c r="R66" s="22">
        <v>24453</v>
      </c>
      <c r="T66" s="8">
        <f t="shared" si="7"/>
        <v>0</v>
      </c>
      <c r="U66" s="8">
        <f t="shared" si="8"/>
        <v>0</v>
      </c>
      <c r="V66" s="8">
        <f t="shared" si="9"/>
        <v>0</v>
      </c>
      <c r="W66" s="8">
        <f t="shared" si="10"/>
        <v>0</v>
      </c>
      <c r="X66" s="8">
        <f t="shared" si="11"/>
        <v>0</v>
      </c>
      <c r="Y66" s="8">
        <f t="shared" si="12"/>
        <v>6.714853950807426E-05</v>
      </c>
      <c r="Z66" s="8">
        <f t="shared" si="13"/>
        <v>0</v>
      </c>
      <c r="AA66" s="8">
        <f t="shared" si="14"/>
        <v>0.00012033781230670738</v>
      </c>
      <c r="AB66" s="8">
        <f t="shared" si="15"/>
        <v>0</v>
      </c>
      <c r="AC66" s="8">
        <f t="shared" si="16"/>
        <v>4.1268058269965796E-05</v>
      </c>
      <c r="AD66" s="8">
        <f t="shared" si="17"/>
        <v>0</v>
      </c>
      <c r="AE66" s="8">
        <f t="shared" si="18"/>
        <v>4.15215143726722E-05</v>
      </c>
      <c r="AF66" s="8">
        <f t="shared" si="19"/>
        <v>0</v>
      </c>
      <c r="AG66" s="8">
        <f t="shared" si="20"/>
        <v>0</v>
      </c>
      <c r="AH66" s="8"/>
      <c r="AI66" s="8"/>
      <c r="AJ66" s="8"/>
      <c r="AK66" s="8">
        <f t="shared" si="21"/>
        <v>2.0634029134982898E-05</v>
      </c>
      <c r="AL66" s="8">
        <f t="shared" si="22"/>
        <v>6.016890615335369E-05</v>
      </c>
      <c r="AM66" s="8">
        <f t="shared" si="23"/>
        <v>3.357426975403713E-05</v>
      </c>
      <c r="AN66" s="8">
        <f t="shared" si="24"/>
        <v>6.016890615335369E-05</v>
      </c>
      <c r="AO66" s="14">
        <f t="shared" si="25"/>
        <v>6.800949102442844E-05</v>
      </c>
      <c r="AP66" s="14">
        <f t="shared" si="26"/>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8">
        <v>0</v>
      </c>
      <c r="BP66" s="61">
        <f t="shared" si="27"/>
        <v>4.1268058269965796E-05</v>
      </c>
      <c r="BQ66" s="8">
        <f t="shared" si="28"/>
        <v>6.714853950807426E-05</v>
      </c>
      <c r="BR66" s="8">
        <f t="shared" si="29"/>
        <v>4.15215143726722E-05</v>
      </c>
      <c r="BS66" s="8">
        <f t="shared" si="30"/>
        <v>4.1268058269965796E-05</v>
      </c>
      <c r="BT66" s="8">
        <f t="shared" si="31"/>
        <v>4.1268058269965796E-05</v>
      </c>
      <c r="BU66" s="8">
        <f t="shared" si="32"/>
        <v>0</v>
      </c>
      <c r="BV66" s="8">
        <f t="shared" si="33"/>
        <v>4.1268058269965796E-05</v>
      </c>
      <c r="BW66" s="8">
        <f t="shared" si="34"/>
        <v>0</v>
      </c>
      <c r="BX66" s="8">
        <f t="shared" si="35"/>
        <v>0</v>
      </c>
      <c r="BY66" s="8">
        <f t="shared" si="36"/>
        <v>0</v>
      </c>
      <c r="BZ66" s="8">
        <f t="shared" si="37"/>
        <v>0.00012033781230670738</v>
      </c>
      <c r="CA66" s="8">
        <f t="shared" si="38"/>
        <v>4.1268058269965796E-05</v>
      </c>
      <c r="CB66" s="8">
        <f t="shared" si="78"/>
        <v>0</v>
      </c>
      <c r="CC66" s="8">
        <f t="shared" si="79"/>
        <v>0</v>
      </c>
      <c r="CD66" s="8">
        <f t="shared" si="80"/>
        <v>3.357426975403713E-05</v>
      </c>
      <c r="CE66" s="8">
        <f t="shared" si="39"/>
        <v>0</v>
      </c>
      <c r="CF66" s="8">
        <f t="shared" si="40"/>
        <v>0</v>
      </c>
      <c r="CG66" s="8">
        <f t="shared" si="5"/>
        <v>0</v>
      </c>
      <c r="CH66" s="8">
        <f t="shared" si="41"/>
        <v>0</v>
      </c>
      <c r="CI66" s="8">
        <f t="shared" si="42"/>
        <v>0</v>
      </c>
      <c r="CJ66" s="8">
        <f t="shared" si="43"/>
        <v>4.1268058269965796E-05</v>
      </c>
      <c r="CK66" s="8">
        <f t="shared" si="6"/>
        <v>4.1268058269965796E-05</v>
      </c>
      <c r="CL66" s="8">
        <f t="shared" si="44"/>
        <v>0</v>
      </c>
      <c r="CM66" s="8">
        <f t="shared" si="45"/>
        <v>0</v>
      </c>
      <c r="CN66" s="8">
        <f t="shared" si="46"/>
        <v>0</v>
      </c>
      <c r="CO66" s="8">
        <f t="shared" si="47"/>
        <v>0</v>
      </c>
      <c r="CP66" s="8">
        <f t="shared" si="48"/>
        <v>6.016890615335369E-05</v>
      </c>
      <c r="CQ66" s="8">
        <f t="shared" si="49"/>
        <v>0</v>
      </c>
      <c r="CR66" s="8">
        <f t="shared" si="50"/>
        <v>0</v>
      </c>
      <c r="CS66" s="8">
        <f t="shared" si="51"/>
        <v>0</v>
      </c>
      <c r="CT66" s="8">
        <f t="shared" si="52"/>
        <v>0</v>
      </c>
      <c r="CU66" s="8">
        <f t="shared" si="53"/>
        <v>0</v>
      </c>
      <c r="CV66" s="8">
        <f t="shared" si="54"/>
        <v>0</v>
      </c>
      <c r="CW66" s="8">
        <f t="shared" si="55"/>
        <v>0</v>
      </c>
      <c r="CX66" s="8">
        <f t="shared" si="56"/>
        <v>4.1268058269965796E-05</v>
      </c>
      <c r="CY66" s="8">
        <f t="shared" si="57"/>
        <v>0</v>
      </c>
      <c r="CZ66" s="8">
        <f t="shared" si="58"/>
        <v>2.0634029134982898E-05</v>
      </c>
      <c r="DA66" s="8">
        <f t="shared" si="59"/>
        <v>4.1268058269965796E-05</v>
      </c>
      <c r="DB66" s="8">
        <f t="shared" si="60"/>
        <v>4.1268058269965796E-05</v>
      </c>
      <c r="DC66" s="8">
        <f t="shared" si="61"/>
        <v>4.1268058269965796E-05</v>
      </c>
      <c r="DD66" s="8">
        <f t="shared" si="62"/>
        <v>4.1268058269965796E-05</v>
      </c>
      <c r="DE66" s="8">
        <f t="shared" si="63"/>
        <v>6.714853950807426E-05</v>
      </c>
      <c r="DF66" s="8">
        <f t="shared" si="64"/>
        <v>0</v>
      </c>
      <c r="DG66" s="8">
        <f t="shared" si="65"/>
        <v>0</v>
      </c>
      <c r="DH66" s="8">
        <f t="shared" si="66"/>
        <v>0</v>
      </c>
      <c r="DI66" s="8">
        <f t="shared" si="67"/>
        <v>0</v>
      </c>
      <c r="DJ66" s="8">
        <f t="shared" si="68"/>
        <v>0</v>
      </c>
      <c r="DK66" s="8">
        <f t="shared" si="69"/>
        <v>0</v>
      </c>
      <c r="DL66" s="8">
        <f t="shared" si="70"/>
        <v>0</v>
      </c>
      <c r="DM66" s="8">
        <f t="shared" si="71"/>
        <v>0</v>
      </c>
      <c r="DN66" s="8">
        <f t="shared" si="72"/>
        <v>0</v>
      </c>
      <c r="DO66" s="8">
        <f t="shared" si="73"/>
        <v>6.714853950807426E-05</v>
      </c>
      <c r="DP66" s="8">
        <f t="shared" si="74"/>
        <v>0</v>
      </c>
      <c r="DQ66" s="8">
        <f t="shared" si="75"/>
        <v>4.1268058269965796E-05</v>
      </c>
      <c r="DR66" s="8">
        <f t="shared" si="76"/>
        <v>4.15215143726722E-05</v>
      </c>
      <c r="DS66" s="8">
        <f t="shared" si="77"/>
        <v>6.800949102442844E-05</v>
      </c>
    </row>
    <row r="67" spans="1:123" ht="11.25">
      <c r="A67" s="50" t="s">
        <v>263</v>
      </c>
      <c r="B67" s="138" t="s">
        <v>51</v>
      </c>
      <c r="C67" s="138" t="s">
        <v>102</v>
      </c>
      <c r="D67" s="19">
        <v>0</v>
      </c>
      <c r="E67" s="19">
        <v>0</v>
      </c>
      <c r="F67" s="19">
        <v>0</v>
      </c>
      <c r="G67" s="19">
        <v>0</v>
      </c>
      <c r="H67" s="19">
        <v>0</v>
      </c>
      <c r="I67" s="193">
        <v>0</v>
      </c>
      <c r="J67" s="193">
        <v>0</v>
      </c>
      <c r="K67" s="193">
        <v>0</v>
      </c>
      <c r="L67" s="193">
        <v>0</v>
      </c>
      <c r="M67" s="213">
        <f>4539-M96</f>
        <v>305.60000000000036</v>
      </c>
      <c r="N67" s="136">
        <f>MAX(1483-N96,0)</f>
        <v>0</v>
      </c>
      <c r="O67" s="136">
        <f>MAX(318-O96,0)</f>
        <v>0</v>
      </c>
      <c r="P67" s="19"/>
      <c r="Q67" s="22"/>
      <c r="R67" s="22">
        <v>0</v>
      </c>
      <c r="T67" s="8">
        <f t="shared" si="7"/>
        <v>0</v>
      </c>
      <c r="U67" s="8">
        <f t="shared" si="8"/>
        <v>0</v>
      </c>
      <c r="V67" s="8">
        <f t="shared" si="9"/>
        <v>0</v>
      </c>
      <c r="W67" s="8">
        <f t="shared" si="10"/>
        <v>0</v>
      </c>
      <c r="X67" s="8">
        <f t="shared" si="11"/>
        <v>0</v>
      </c>
      <c r="Y67" s="8">
        <f t="shared" si="12"/>
        <v>0</v>
      </c>
      <c r="Z67" s="8">
        <f t="shared" si="13"/>
        <v>0</v>
      </c>
      <c r="AA67" s="8">
        <f t="shared" si="14"/>
        <v>0</v>
      </c>
      <c r="AB67" s="8">
        <f t="shared" si="15"/>
        <v>0</v>
      </c>
      <c r="AC67" s="8">
        <f t="shared" si="16"/>
        <v>0.00040682318088069557</v>
      </c>
      <c r="AD67" s="8">
        <f t="shared" si="17"/>
        <v>0</v>
      </c>
      <c r="AE67" s="8">
        <f t="shared" si="18"/>
        <v>0</v>
      </c>
      <c r="AF67" s="8">
        <f t="shared" si="19"/>
        <v>0</v>
      </c>
      <c r="AG67" s="8">
        <f t="shared" si="20"/>
        <v>0</v>
      </c>
      <c r="AH67" s="8"/>
      <c r="AI67" s="8"/>
      <c r="AJ67" s="8"/>
      <c r="AK67" s="8">
        <f t="shared" si="21"/>
        <v>0.00020341159044034779</v>
      </c>
      <c r="AL67" s="8">
        <f t="shared" si="22"/>
        <v>0</v>
      </c>
      <c r="AM67" s="8">
        <f t="shared" si="23"/>
        <v>0</v>
      </c>
      <c r="AN67" s="8">
        <f t="shared" si="24"/>
        <v>0</v>
      </c>
      <c r="AO67" s="14">
        <f t="shared" si="25"/>
        <v>0</v>
      </c>
      <c r="AP67" s="14">
        <f t="shared" si="26"/>
        <v>0</v>
      </c>
      <c r="AR67" s="8">
        <v>0</v>
      </c>
      <c r="AS67" s="8">
        <v>0</v>
      </c>
      <c r="AT67" s="8">
        <v>0</v>
      </c>
      <c r="AU67" s="8">
        <v>0</v>
      </c>
      <c r="AV67" s="8">
        <v>0</v>
      </c>
      <c r="AW67" s="8">
        <v>0</v>
      </c>
      <c r="AX67" s="8">
        <v>0</v>
      </c>
      <c r="AY67" s="8">
        <v>0</v>
      </c>
      <c r="AZ67" s="8">
        <v>0</v>
      </c>
      <c r="BA67" s="8">
        <v>0</v>
      </c>
      <c r="BB67" s="8">
        <v>0</v>
      </c>
      <c r="BC67" s="8">
        <v>0</v>
      </c>
      <c r="BD67" s="8">
        <v>0</v>
      </c>
      <c r="BE67" s="8">
        <v>0</v>
      </c>
      <c r="BF67" s="8">
        <v>0</v>
      </c>
      <c r="BG67" s="8">
        <v>0</v>
      </c>
      <c r="BH67" s="8">
        <v>0</v>
      </c>
      <c r="BI67" s="8">
        <v>0</v>
      </c>
      <c r="BJ67" s="8">
        <v>0</v>
      </c>
      <c r="BK67" s="8">
        <v>0</v>
      </c>
      <c r="BL67" s="8">
        <v>0</v>
      </c>
      <c r="BM67" s="8">
        <v>0</v>
      </c>
      <c r="BN67" s="8">
        <v>0</v>
      </c>
      <c r="BO67" s="8">
        <v>0</v>
      </c>
      <c r="BP67" s="61">
        <f t="shared" si="27"/>
        <v>0.00040682318088069557</v>
      </c>
      <c r="BQ67" s="8">
        <f t="shared" si="28"/>
        <v>0</v>
      </c>
      <c r="BR67" s="8">
        <f t="shared" si="29"/>
        <v>0</v>
      </c>
      <c r="BS67" s="8">
        <f t="shared" si="30"/>
        <v>0.00040682318088069557</v>
      </c>
      <c r="BT67" s="8">
        <f t="shared" si="31"/>
        <v>0.00040682318088069557</v>
      </c>
      <c r="BU67" s="8">
        <f t="shared" si="32"/>
        <v>0</v>
      </c>
      <c r="BV67" s="8">
        <f t="shared" si="33"/>
        <v>0.00040682318088069557</v>
      </c>
      <c r="BW67" s="8">
        <f t="shared" si="34"/>
        <v>0</v>
      </c>
      <c r="BX67" s="8">
        <f t="shared" si="35"/>
        <v>0</v>
      </c>
      <c r="BY67" s="8">
        <f t="shared" si="36"/>
        <v>0</v>
      </c>
      <c r="BZ67" s="8">
        <f t="shared" si="37"/>
        <v>0</v>
      </c>
      <c r="CA67" s="8">
        <f t="shared" si="38"/>
        <v>0.00040682318088069557</v>
      </c>
      <c r="CB67" s="8">
        <f t="shared" si="78"/>
        <v>0</v>
      </c>
      <c r="CC67" s="8">
        <f t="shared" si="79"/>
        <v>0</v>
      </c>
      <c r="CD67" s="8">
        <f t="shared" si="80"/>
        <v>0</v>
      </c>
      <c r="CE67" s="8">
        <f t="shared" si="39"/>
        <v>0</v>
      </c>
      <c r="CF67" s="8">
        <f t="shared" si="40"/>
        <v>0</v>
      </c>
      <c r="CG67" s="8">
        <f t="shared" si="5"/>
        <v>0</v>
      </c>
      <c r="CH67" s="8">
        <f t="shared" si="41"/>
        <v>0</v>
      </c>
      <c r="CI67" s="8">
        <f t="shared" si="42"/>
        <v>0</v>
      </c>
      <c r="CJ67" s="8">
        <f t="shared" si="43"/>
        <v>0.00040682318088069557</v>
      </c>
      <c r="CK67" s="8">
        <f t="shared" si="6"/>
        <v>0.00040682318088069557</v>
      </c>
      <c r="CL67" s="8">
        <f t="shared" si="44"/>
        <v>0</v>
      </c>
      <c r="CM67" s="8">
        <f t="shared" si="45"/>
        <v>0</v>
      </c>
      <c r="CN67" s="8">
        <f t="shared" si="46"/>
        <v>0</v>
      </c>
      <c r="CO67" s="8">
        <f t="shared" si="47"/>
        <v>0</v>
      </c>
      <c r="CP67" s="8">
        <f t="shared" si="48"/>
        <v>0</v>
      </c>
      <c r="CQ67" s="8">
        <f t="shared" si="49"/>
        <v>0</v>
      </c>
      <c r="CR67" s="8">
        <f t="shared" si="50"/>
        <v>0</v>
      </c>
      <c r="CS67" s="8">
        <f t="shared" si="51"/>
        <v>0</v>
      </c>
      <c r="CT67" s="8">
        <f t="shared" si="52"/>
        <v>0</v>
      </c>
      <c r="CU67" s="8">
        <f t="shared" si="53"/>
        <v>0</v>
      </c>
      <c r="CV67" s="8">
        <f t="shared" si="54"/>
        <v>0</v>
      </c>
      <c r="CW67" s="8">
        <f t="shared" si="55"/>
        <v>0</v>
      </c>
      <c r="CX67" s="8">
        <f t="shared" si="56"/>
        <v>0.00040682318088069557</v>
      </c>
      <c r="CY67" s="8">
        <f t="shared" si="57"/>
        <v>0</v>
      </c>
      <c r="CZ67" s="8">
        <f t="shared" si="58"/>
        <v>0.00020341159044034779</v>
      </c>
      <c r="DA67" s="8">
        <f t="shared" si="59"/>
        <v>0.00040682318088069557</v>
      </c>
      <c r="DB67" s="8">
        <f t="shared" si="60"/>
        <v>0.00040682318088069557</v>
      </c>
      <c r="DC67" s="8">
        <f t="shared" si="61"/>
        <v>0.00040682318088069557</v>
      </c>
      <c r="DD67" s="8">
        <f t="shared" si="62"/>
        <v>0.00040682318088069557</v>
      </c>
      <c r="DE67" s="8">
        <f t="shared" si="63"/>
        <v>0</v>
      </c>
      <c r="DF67" s="8">
        <f t="shared" si="64"/>
        <v>0</v>
      </c>
      <c r="DG67" s="8">
        <f t="shared" si="65"/>
        <v>0</v>
      </c>
      <c r="DH67" s="8">
        <f t="shared" si="66"/>
        <v>0</v>
      </c>
      <c r="DI67" s="8">
        <f t="shared" si="67"/>
        <v>0</v>
      </c>
      <c r="DJ67" s="8">
        <f t="shared" si="68"/>
        <v>0</v>
      </c>
      <c r="DK67" s="8">
        <f t="shared" si="69"/>
        <v>0</v>
      </c>
      <c r="DL67" s="8">
        <f t="shared" si="70"/>
        <v>0</v>
      </c>
      <c r="DM67" s="8">
        <f t="shared" si="71"/>
        <v>0</v>
      </c>
      <c r="DN67" s="8">
        <f t="shared" si="72"/>
        <v>0</v>
      </c>
      <c r="DO67" s="8">
        <f t="shared" si="73"/>
        <v>0</v>
      </c>
      <c r="DP67" s="8">
        <f t="shared" si="74"/>
        <v>0</v>
      </c>
      <c r="DQ67" s="8">
        <f t="shared" si="75"/>
        <v>0.00040682318088069557</v>
      </c>
      <c r="DR67" s="8">
        <f t="shared" si="76"/>
        <v>0</v>
      </c>
      <c r="DS67" s="8">
        <f t="shared" si="77"/>
        <v>0</v>
      </c>
    </row>
    <row r="68" spans="1:123" ht="11.25">
      <c r="A68" s="50" t="s">
        <v>263</v>
      </c>
      <c r="B68" s="138" t="s">
        <v>52</v>
      </c>
      <c r="C68" s="138" t="s">
        <v>238</v>
      </c>
      <c r="D68" s="19">
        <v>0</v>
      </c>
      <c r="E68" s="19"/>
      <c r="F68" s="19"/>
      <c r="G68" s="19">
        <v>0</v>
      </c>
      <c r="H68" s="19"/>
      <c r="I68" s="193">
        <v>7</v>
      </c>
      <c r="J68" s="193">
        <v>0</v>
      </c>
      <c r="K68" s="193">
        <v>5</v>
      </c>
      <c r="L68" s="193">
        <v>2</v>
      </c>
      <c r="M68" s="19">
        <f>2002-6</f>
        <v>1996</v>
      </c>
      <c r="N68" s="19">
        <v>0</v>
      </c>
      <c r="O68" s="19">
        <v>0</v>
      </c>
      <c r="P68" s="19">
        <v>1889</v>
      </c>
      <c r="Q68" s="22"/>
      <c r="R68" s="22">
        <f>1900898+36556</f>
        <v>1937454</v>
      </c>
      <c r="T68" s="8">
        <f t="shared" si="7"/>
        <v>0</v>
      </c>
      <c r="U68" s="8">
        <f t="shared" si="8"/>
        <v>0</v>
      </c>
      <c r="V68" s="8">
        <f t="shared" si="9"/>
        <v>0</v>
      </c>
      <c r="W68" s="8">
        <f t="shared" si="10"/>
        <v>0</v>
      </c>
      <c r="X68" s="8">
        <f t="shared" si="11"/>
        <v>0</v>
      </c>
      <c r="Y68" s="8">
        <f t="shared" si="12"/>
        <v>0.0007833996275941996</v>
      </c>
      <c r="Z68" s="8">
        <f t="shared" si="13"/>
        <v>0</v>
      </c>
      <c r="AA68" s="8">
        <f t="shared" si="14"/>
        <v>0.001002815102555895</v>
      </c>
      <c r="AB68" s="8">
        <f t="shared" si="15"/>
        <v>0.0005063996252642772</v>
      </c>
      <c r="AC68" s="8">
        <f t="shared" si="16"/>
        <v>0.0026571304615113462</v>
      </c>
      <c r="AD68" s="8">
        <f t="shared" si="17"/>
        <v>0</v>
      </c>
      <c r="AE68" s="8">
        <f t="shared" si="18"/>
        <v>0</v>
      </c>
      <c r="AF68" s="8">
        <f t="shared" si="19"/>
        <v>0.0003238223725431542</v>
      </c>
      <c r="AG68" s="8">
        <f t="shared" si="20"/>
        <v>0</v>
      </c>
      <c r="AH68" s="8"/>
      <c r="AI68" s="8"/>
      <c r="AJ68" s="8"/>
      <c r="AK68" s="8">
        <f t="shared" si="21"/>
        <v>0.0013285652307556731</v>
      </c>
      <c r="AL68" s="8">
        <f t="shared" si="22"/>
        <v>0.0005014075512779475</v>
      </c>
      <c r="AM68" s="8">
        <f t="shared" si="23"/>
        <v>0.0003916998137970998</v>
      </c>
      <c r="AN68" s="8">
        <f t="shared" si="24"/>
        <v>0.0005014075512779475</v>
      </c>
      <c r="AO68" s="14">
        <f t="shared" si="25"/>
        <v>0.005388511038451027</v>
      </c>
      <c r="AP68" s="14">
        <f t="shared" si="26"/>
        <v>0</v>
      </c>
      <c r="AR68" s="8">
        <v>0</v>
      </c>
      <c r="AS68" s="8">
        <v>0</v>
      </c>
      <c r="AT68" s="8">
        <v>0</v>
      </c>
      <c r="AU68" s="8">
        <v>0</v>
      </c>
      <c r="AV68" s="8">
        <v>0</v>
      </c>
      <c r="AW68" s="8">
        <v>0</v>
      </c>
      <c r="AX68" s="8">
        <v>0</v>
      </c>
      <c r="AY68" s="8">
        <v>0</v>
      </c>
      <c r="AZ68" s="8">
        <v>0</v>
      </c>
      <c r="BA68" s="8">
        <v>0</v>
      </c>
      <c r="BB68" s="8">
        <v>0</v>
      </c>
      <c r="BC68" s="8">
        <v>0</v>
      </c>
      <c r="BD68" s="8">
        <v>0</v>
      </c>
      <c r="BE68" s="8">
        <v>0</v>
      </c>
      <c r="BF68" s="8">
        <v>0</v>
      </c>
      <c r="BG68" s="8">
        <v>0</v>
      </c>
      <c r="BH68" s="8">
        <v>0</v>
      </c>
      <c r="BI68" s="8">
        <v>0</v>
      </c>
      <c r="BJ68" s="8">
        <v>0</v>
      </c>
      <c r="BK68" s="8">
        <v>0</v>
      </c>
      <c r="BL68" s="8">
        <v>0</v>
      </c>
      <c r="BM68" s="8">
        <v>0</v>
      </c>
      <c r="BN68" s="8">
        <v>0</v>
      </c>
      <c r="BO68" s="8">
        <v>0</v>
      </c>
      <c r="BP68" s="61">
        <f t="shared" si="27"/>
        <v>0.0026571304615113462</v>
      </c>
      <c r="BQ68" s="8">
        <f t="shared" si="28"/>
        <v>0.0007833996275941996</v>
      </c>
      <c r="BR68" s="8">
        <f t="shared" si="29"/>
        <v>0</v>
      </c>
      <c r="BS68" s="8">
        <f t="shared" si="30"/>
        <v>0.0026571304615113462</v>
      </c>
      <c r="BT68" s="8">
        <f t="shared" si="31"/>
        <v>0.0026571304615113462</v>
      </c>
      <c r="BU68" s="8">
        <f t="shared" si="32"/>
        <v>0.0003238223725431542</v>
      </c>
      <c r="BV68" s="8">
        <f t="shared" si="33"/>
        <v>0.0026571304615113462</v>
      </c>
      <c r="BW68" s="8">
        <f t="shared" si="34"/>
        <v>0</v>
      </c>
      <c r="BX68" s="8">
        <f t="shared" si="35"/>
        <v>0</v>
      </c>
      <c r="BY68" s="8">
        <f t="shared" si="36"/>
        <v>0</v>
      </c>
      <c r="BZ68" s="8">
        <f t="shared" si="37"/>
        <v>0.001002815102555895</v>
      </c>
      <c r="CA68" s="8">
        <f t="shared" si="38"/>
        <v>0.0026571304615113462</v>
      </c>
      <c r="CB68" s="8">
        <f t="shared" si="78"/>
        <v>0</v>
      </c>
      <c r="CC68" s="8">
        <f t="shared" si="79"/>
        <v>0</v>
      </c>
      <c r="CD68" s="8">
        <f t="shared" si="80"/>
        <v>0.0003916998137970998</v>
      </c>
      <c r="CE68" s="8">
        <f t="shared" si="39"/>
        <v>0</v>
      </c>
      <c r="CF68" s="8">
        <f t="shared" si="40"/>
        <v>0</v>
      </c>
      <c r="CG68" s="8">
        <f t="shared" si="5"/>
        <v>0</v>
      </c>
      <c r="CH68" s="8">
        <f t="shared" si="41"/>
        <v>0</v>
      </c>
      <c r="CI68" s="8">
        <f t="shared" si="42"/>
        <v>0</v>
      </c>
      <c r="CJ68" s="8">
        <f t="shared" si="43"/>
        <v>0.0026571304615113462</v>
      </c>
      <c r="CK68" s="8">
        <f t="shared" si="6"/>
        <v>0.0026571304615113462</v>
      </c>
      <c r="CL68" s="8">
        <f t="shared" si="44"/>
        <v>0</v>
      </c>
      <c r="CM68" s="8">
        <f t="shared" si="45"/>
        <v>0</v>
      </c>
      <c r="CN68" s="8">
        <f t="shared" si="46"/>
        <v>0</v>
      </c>
      <c r="CO68" s="8">
        <f t="shared" si="47"/>
        <v>0</v>
      </c>
      <c r="CP68" s="8">
        <f t="shared" si="48"/>
        <v>0.0005014075512779475</v>
      </c>
      <c r="CQ68" s="8">
        <f t="shared" si="49"/>
        <v>0</v>
      </c>
      <c r="CR68" s="8">
        <f t="shared" si="50"/>
        <v>0</v>
      </c>
      <c r="CS68" s="8">
        <f t="shared" si="51"/>
        <v>0</v>
      </c>
      <c r="CT68" s="8">
        <f t="shared" si="52"/>
        <v>0</v>
      </c>
      <c r="CU68" s="8">
        <f t="shared" si="53"/>
        <v>0</v>
      </c>
      <c r="CV68" s="8">
        <f t="shared" si="54"/>
        <v>0</v>
      </c>
      <c r="CW68" s="8">
        <f t="shared" si="55"/>
        <v>0</v>
      </c>
      <c r="CX68" s="8">
        <f t="shared" si="56"/>
        <v>0.0026571304615113462</v>
      </c>
      <c r="CY68" s="8">
        <f t="shared" si="57"/>
        <v>0.0003238223725431542</v>
      </c>
      <c r="CZ68" s="8">
        <f t="shared" si="58"/>
        <v>0.0013285652307556731</v>
      </c>
      <c r="DA68" s="8">
        <f t="shared" si="59"/>
        <v>0.0026571304615113462</v>
      </c>
      <c r="DB68" s="8">
        <f t="shared" si="60"/>
        <v>0.0026571304615113462</v>
      </c>
      <c r="DC68" s="8">
        <f t="shared" si="61"/>
        <v>0.0026571304615113462</v>
      </c>
      <c r="DD68" s="8">
        <f t="shared" si="62"/>
        <v>0.0026571304615113462</v>
      </c>
      <c r="DE68" s="8">
        <f t="shared" si="63"/>
        <v>0.0007833996275941996</v>
      </c>
      <c r="DF68" s="8">
        <f t="shared" si="64"/>
        <v>0.0003238223725431542</v>
      </c>
      <c r="DG68" s="8">
        <f t="shared" si="65"/>
        <v>0</v>
      </c>
      <c r="DH68" s="8">
        <f t="shared" si="66"/>
        <v>0</v>
      </c>
      <c r="DI68" s="8">
        <f t="shared" si="67"/>
        <v>0</v>
      </c>
      <c r="DJ68" s="8">
        <f t="shared" si="68"/>
        <v>0</v>
      </c>
      <c r="DK68" s="8">
        <f t="shared" si="69"/>
        <v>0</v>
      </c>
      <c r="DL68" s="8">
        <f t="shared" si="70"/>
        <v>0</v>
      </c>
      <c r="DM68" s="8">
        <f t="shared" si="71"/>
        <v>0</v>
      </c>
      <c r="DN68" s="8">
        <f t="shared" si="72"/>
        <v>0</v>
      </c>
      <c r="DO68" s="8">
        <f t="shared" si="73"/>
        <v>0.0007833996275941996</v>
      </c>
      <c r="DP68" s="8">
        <f t="shared" si="74"/>
        <v>0</v>
      </c>
      <c r="DQ68" s="8">
        <f t="shared" si="75"/>
        <v>0.0026571304615113462</v>
      </c>
      <c r="DR68" s="8">
        <f t="shared" si="76"/>
        <v>0</v>
      </c>
      <c r="DS68" s="8">
        <f t="shared" si="77"/>
        <v>0.005388511038451027</v>
      </c>
    </row>
    <row r="69" spans="1:123" ht="11.25">
      <c r="A69" s="50" t="s">
        <v>263</v>
      </c>
      <c r="B69" s="138" t="s">
        <v>53</v>
      </c>
      <c r="C69" s="138" t="s">
        <v>172</v>
      </c>
      <c r="D69" s="19">
        <v>0</v>
      </c>
      <c r="E69" s="19"/>
      <c r="F69" s="19"/>
      <c r="G69" s="19">
        <v>0</v>
      </c>
      <c r="H69" s="19"/>
      <c r="I69" s="193">
        <v>30</v>
      </c>
      <c r="J69" s="193">
        <v>0</v>
      </c>
      <c r="K69" s="193">
        <v>13</v>
      </c>
      <c r="L69" s="193">
        <v>17</v>
      </c>
      <c r="M69" s="19">
        <v>3104</v>
      </c>
      <c r="N69" s="19">
        <v>0</v>
      </c>
      <c r="O69" s="19">
        <v>0</v>
      </c>
      <c r="P69" s="19">
        <v>9523</v>
      </c>
      <c r="Q69" s="22"/>
      <c r="R69" s="22">
        <v>1504381</v>
      </c>
      <c r="T69" s="8">
        <f t="shared" si="7"/>
        <v>0</v>
      </c>
      <c r="U69" s="8">
        <f t="shared" si="8"/>
        <v>0</v>
      </c>
      <c r="V69" s="8">
        <f t="shared" si="9"/>
        <v>0</v>
      </c>
      <c r="W69" s="8">
        <f t="shared" si="10"/>
        <v>0</v>
      </c>
      <c r="X69" s="8">
        <f t="shared" si="11"/>
        <v>0</v>
      </c>
      <c r="Y69" s="8">
        <f t="shared" si="12"/>
        <v>0.003357426975403713</v>
      </c>
      <c r="Z69" s="8">
        <f t="shared" si="13"/>
        <v>0</v>
      </c>
      <c r="AA69" s="8">
        <f t="shared" si="14"/>
        <v>0.0026073192666453268</v>
      </c>
      <c r="AB69" s="8">
        <f t="shared" si="15"/>
        <v>0.004304396814746357</v>
      </c>
      <c r="AC69" s="8">
        <f t="shared" si="16"/>
        <v>0.004132130737741092</v>
      </c>
      <c r="AD69" s="8">
        <f t="shared" si="17"/>
        <v>0</v>
      </c>
      <c r="AE69" s="8">
        <f t="shared" si="18"/>
        <v>0</v>
      </c>
      <c r="AF69" s="8">
        <f t="shared" si="19"/>
        <v>0.0016324830353247523</v>
      </c>
      <c r="AG69" s="8">
        <f t="shared" si="20"/>
        <v>0</v>
      </c>
      <c r="AH69" s="8"/>
      <c r="AI69" s="8"/>
      <c r="AJ69" s="8"/>
      <c r="AK69" s="8">
        <f t="shared" si="21"/>
        <v>0.002066065368870546</v>
      </c>
      <c r="AL69" s="8">
        <f t="shared" si="22"/>
        <v>0.0013036596333226634</v>
      </c>
      <c r="AM69" s="8">
        <f t="shared" si="23"/>
        <v>0.0016787134877018564</v>
      </c>
      <c r="AN69" s="8">
        <f t="shared" si="24"/>
        <v>0.0013036596333226634</v>
      </c>
      <c r="AO69" s="14">
        <f t="shared" si="25"/>
        <v>0.004184034111021988</v>
      </c>
      <c r="AP69" s="14">
        <f t="shared" si="26"/>
        <v>0</v>
      </c>
      <c r="AR69" s="8">
        <v>0</v>
      </c>
      <c r="AS69" s="8">
        <v>0</v>
      </c>
      <c r="AT69" s="8">
        <v>0</v>
      </c>
      <c r="AU69" s="8">
        <v>0</v>
      </c>
      <c r="AV69" s="8">
        <v>0</v>
      </c>
      <c r="AW69" s="8">
        <v>0</v>
      </c>
      <c r="AX69" s="8">
        <v>0</v>
      </c>
      <c r="AY69" s="8">
        <v>0</v>
      </c>
      <c r="AZ69" s="8">
        <v>0</v>
      </c>
      <c r="BA69" s="8">
        <v>0</v>
      </c>
      <c r="BB69" s="8">
        <v>0</v>
      </c>
      <c r="BC69" s="8">
        <v>0</v>
      </c>
      <c r="BD69" s="8">
        <v>0</v>
      </c>
      <c r="BE69" s="8">
        <v>0</v>
      </c>
      <c r="BF69" s="8">
        <v>0</v>
      </c>
      <c r="BG69" s="8">
        <v>0</v>
      </c>
      <c r="BH69" s="8">
        <v>0</v>
      </c>
      <c r="BI69" s="8">
        <v>0</v>
      </c>
      <c r="BJ69" s="8">
        <v>0</v>
      </c>
      <c r="BK69" s="8">
        <v>0</v>
      </c>
      <c r="BL69" s="8">
        <v>0</v>
      </c>
      <c r="BM69" s="8">
        <v>0</v>
      </c>
      <c r="BN69" s="8">
        <v>0</v>
      </c>
      <c r="BO69" s="8">
        <v>0</v>
      </c>
      <c r="BP69" s="61">
        <f t="shared" si="27"/>
        <v>0.004132130737741092</v>
      </c>
      <c r="BQ69" s="8">
        <f t="shared" si="28"/>
        <v>0.003357426975403713</v>
      </c>
      <c r="BR69" s="8">
        <f t="shared" si="29"/>
        <v>0</v>
      </c>
      <c r="BS69" s="8">
        <f t="shared" si="30"/>
        <v>0.004132130737741092</v>
      </c>
      <c r="BT69" s="8">
        <f t="shared" si="31"/>
        <v>0.004132130737741092</v>
      </c>
      <c r="BU69" s="8">
        <f t="shared" si="32"/>
        <v>0.0016324830353247523</v>
      </c>
      <c r="BV69" s="8">
        <f t="shared" si="33"/>
        <v>0.004132130737741092</v>
      </c>
      <c r="BW69" s="8">
        <f t="shared" si="34"/>
        <v>0</v>
      </c>
      <c r="BX69" s="8">
        <f t="shared" si="35"/>
        <v>0</v>
      </c>
      <c r="BY69" s="8">
        <f t="shared" si="36"/>
        <v>0</v>
      </c>
      <c r="BZ69" s="8">
        <f t="shared" si="37"/>
        <v>0.0026073192666453268</v>
      </c>
      <c r="CA69" s="8">
        <f t="shared" si="38"/>
        <v>0.004132130737741092</v>
      </c>
      <c r="CB69" s="8">
        <f t="shared" si="78"/>
        <v>0</v>
      </c>
      <c r="CC69" s="8">
        <f t="shared" si="79"/>
        <v>0</v>
      </c>
      <c r="CD69" s="8">
        <f t="shared" si="80"/>
        <v>0.0016787134877018564</v>
      </c>
      <c r="CE69" s="8">
        <f t="shared" si="39"/>
        <v>0</v>
      </c>
      <c r="CF69" s="8">
        <f t="shared" si="40"/>
        <v>0</v>
      </c>
      <c r="CG69" s="8">
        <f t="shared" si="5"/>
        <v>0</v>
      </c>
      <c r="CH69" s="8">
        <f t="shared" si="41"/>
        <v>0</v>
      </c>
      <c r="CI69" s="8">
        <f t="shared" si="42"/>
        <v>0</v>
      </c>
      <c r="CJ69" s="8">
        <f t="shared" si="43"/>
        <v>0.004132130737741092</v>
      </c>
      <c r="CK69" s="8">
        <f t="shared" si="6"/>
        <v>0.004132130737741092</v>
      </c>
      <c r="CL69" s="8">
        <f t="shared" si="44"/>
        <v>0</v>
      </c>
      <c r="CM69" s="8">
        <f t="shared" si="45"/>
        <v>0</v>
      </c>
      <c r="CN69" s="8">
        <f t="shared" si="46"/>
        <v>0</v>
      </c>
      <c r="CO69" s="8">
        <f t="shared" si="47"/>
        <v>0</v>
      </c>
      <c r="CP69" s="8">
        <f t="shared" si="48"/>
        <v>0.0013036596333226634</v>
      </c>
      <c r="CQ69" s="8">
        <f t="shared" si="49"/>
        <v>0</v>
      </c>
      <c r="CR69" s="8">
        <f t="shared" si="50"/>
        <v>0</v>
      </c>
      <c r="CS69" s="8">
        <f t="shared" si="51"/>
        <v>0</v>
      </c>
      <c r="CT69" s="8">
        <f t="shared" si="52"/>
        <v>0</v>
      </c>
      <c r="CU69" s="8">
        <f t="shared" si="53"/>
        <v>0</v>
      </c>
      <c r="CV69" s="8">
        <f t="shared" si="54"/>
        <v>0</v>
      </c>
      <c r="CW69" s="8">
        <f t="shared" si="55"/>
        <v>0</v>
      </c>
      <c r="CX69" s="8">
        <f t="shared" si="56"/>
        <v>0.004132130737741092</v>
      </c>
      <c r="CY69" s="8">
        <f t="shared" si="57"/>
        <v>0.0016324830353247523</v>
      </c>
      <c r="CZ69" s="8">
        <f t="shared" si="58"/>
        <v>0.002066065368870546</v>
      </c>
      <c r="DA69" s="8">
        <f t="shared" si="59"/>
        <v>0.004132130737741092</v>
      </c>
      <c r="DB69" s="8">
        <f t="shared" si="60"/>
        <v>0.004132130737741092</v>
      </c>
      <c r="DC69" s="8">
        <f t="shared" si="61"/>
        <v>0.004132130737741092</v>
      </c>
      <c r="DD69" s="8">
        <f t="shared" si="62"/>
        <v>0.004132130737741092</v>
      </c>
      <c r="DE69" s="8">
        <f t="shared" si="63"/>
        <v>0.003357426975403713</v>
      </c>
      <c r="DF69" s="8">
        <f t="shared" si="64"/>
        <v>0.0016324830353247523</v>
      </c>
      <c r="DG69" s="8">
        <f t="shared" si="65"/>
        <v>0</v>
      </c>
      <c r="DH69" s="8">
        <f t="shared" si="66"/>
        <v>0</v>
      </c>
      <c r="DI69" s="8">
        <f t="shared" si="67"/>
        <v>0</v>
      </c>
      <c r="DJ69" s="8">
        <f t="shared" si="68"/>
        <v>0</v>
      </c>
      <c r="DK69" s="8">
        <f t="shared" si="69"/>
        <v>0</v>
      </c>
      <c r="DL69" s="8">
        <f t="shared" si="70"/>
        <v>0</v>
      </c>
      <c r="DM69" s="8">
        <f t="shared" si="71"/>
        <v>0</v>
      </c>
      <c r="DN69" s="8">
        <f t="shared" si="72"/>
        <v>0</v>
      </c>
      <c r="DO69" s="8">
        <f t="shared" si="73"/>
        <v>0.003357426975403713</v>
      </c>
      <c r="DP69" s="8">
        <f t="shared" si="74"/>
        <v>0</v>
      </c>
      <c r="DQ69" s="8">
        <f t="shared" si="75"/>
        <v>0.004132130737741092</v>
      </c>
      <c r="DR69" s="8">
        <f t="shared" si="76"/>
        <v>0</v>
      </c>
      <c r="DS69" s="8">
        <f t="shared" si="77"/>
        <v>0.004184034111021988</v>
      </c>
    </row>
    <row r="70" spans="1:123" ht="11.25">
      <c r="A70" s="50" t="s">
        <v>263</v>
      </c>
      <c r="B70" s="138" t="s">
        <v>54</v>
      </c>
      <c r="C70" s="138" t="s">
        <v>173</v>
      </c>
      <c r="D70" s="19">
        <v>0</v>
      </c>
      <c r="E70" s="19"/>
      <c r="F70" s="19"/>
      <c r="G70" s="19">
        <v>0</v>
      </c>
      <c r="H70" s="19"/>
      <c r="I70" s="193">
        <v>23.25</v>
      </c>
      <c r="J70" s="193">
        <v>0</v>
      </c>
      <c r="K70" s="193">
        <v>10.5</v>
      </c>
      <c r="L70" s="193">
        <v>12.75</v>
      </c>
      <c r="M70" s="19">
        <v>1725</v>
      </c>
      <c r="N70" s="19">
        <v>0</v>
      </c>
      <c r="O70" s="19">
        <v>1</v>
      </c>
      <c r="P70" s="19">
        <v>21266</v>
      </c>
      <c r="Q70" s="22"/>
      <c r="R70" s="22">
        <v>1340678</v>
      </c>
      <c r="T70" s="8">
        <f t="shared" si="7"/>
        <v>0</v>
      </c>
      <c r="U70" s="8">
        <f t="shared" si="8"/>
        <v>0</v>
      </c>
      <c r="V70" s="8">
        <f t="shared" si="9"/>
        <v>0</v>
      </c>
      <c r="W70" s="8">
        <f t="shared" si="10"/>
        <v>0</v>
      </c>
      <c r="X70" s="8">
        <f t="shared" si="11"/>
        <v>0</v>
      </c>
      <c r="Y70" s="8">
        <f t="shared" si="12"/>
        <v>0.0026020059059378773</v>
      </c>
      <c r="Z70" s="8">
        <f t="shared" si="13"/>
        <v>0</v>
      </c>
      <c r="AA70" s="8">
        <f t="shared" si="14"/>
        <v>0.0021059117153673793</v>
      </c>
      <c r="AB70" s="8">
        <f t="shared" si="15"/>
        <v>0.0032282976110597672</v>
      </c>
      <c r="AC70" s="8">
        <f t="shared" si="16"/>
        <v>0.0022963677585706773</v>
      </c>
      <c r="AD70" s="8">
        <f t="shared" si="17"/>
        <v>0</v>
      </c>
      <c r="AE70" s="8">
        <f t="shared" si="18"/>
        <v>2.07607571863361E-05</v>
      </c>
      <c r="AF70" s="8">
        <f t="shared" si="19"/>
        <v>0.003645530214135901</v>
      </c>
      <c r="AG70" s="8">
        <f t="shared" si="20"/>
        <v>0</v>
      </c>
      <c r="AH70" s="8"/>
      <c r="AI70" s="8"/>
      <c r="AJ70" s="8"/>
      <c r="AK70" s="8">
        <f t="shared" si="21"/>
        <v>0.0011481838792853387</v>
      </c>
      <c r="AL70" s="8">
        <f t="shared" si="22"/>
        <v>0.0010529558576836896</v>
      </c>
      <c r="AM70" s="8">
        <f t="shared" si="23"/>
        <v>0.0013010029529689387</v>
      </c>
      <c r="AN70" s="8">
        <f t="shared" si="24"/>
        <v>0.0010529558576836896</v>
      </c>
      <c r="AO70" s="14">
        <f t="shared" si="25"/>
        <v>0.003728737922040186</v>
      </c>
      <c r="AP70" s="14">
        <f t="shared" si="26"/>
        <v>0</v>
      </c>
      <c r="AR70" s="8">
        <v>0</v>
      </c>
      <c r="AS70" s="8">
        <v>0</v>
      </c>
      <c r="AT70" s="8">
        <v>0</v>
      </c>
      <c r="AU70" s="8">
        <v>0</v>
      </c>
      <c r="AV70" s="8">
        <v>0</v>
      </c>
      <c r="AW70" s="8">
        <v>0</v>
      </c>
      <c r="AX70" s="8">
        <v>0</v>
      </c>
      <c r="AY70" s="8">
        <v>0</v>
      </c>
      <c r="AZ70" s="8">
        <v>0</v>
      </c>
      <c r="BA70" s="8">
        <v>0</v>
      </c>
      <c r="BB70" s="8">
        <v>0</v>
      </c>
      <c r="BC70" s="8">
        <v>0</v>
      </c>
      <c r="BD70" s="8">
        <v>0</v>
      </c>
      <c r="BE70" s="8">
        <v>0</v>
      </c>
      <c r="BF70" s="8">
        <v>0</v>
      </c>
      <c r="BG70" s="8">
        <v>0</v>
      </c>
      <c r="BH70" s="8">
        <v>0</v>
      </c>
      <c r="BI70" s="8">
        <v>0</v>
      </c>
      <c r="BJ70" s="8">
        <v>0</v>
      </c>
      <c r="BK70" s="8">
        <v>0</v>
      </c>
      <c r="BL70" s="8">
        <v>0</v>
      </c>
      <c r="BM70" s="8">
        <v>0</v>
      </c>
      <c r="BN70" s="8">
        <v>0</v>
      </c>
      <c r="BO70" s="8">
        <v>0</v>
      </c>
      <c r="BP70" s="61">
        <f t="shared" si="27"/>
        <v>0.0022963677585706773</v>
      </c>
      <c r="BQ70" s="8">
        <f t="shared" si="28"/>
        <v>0.0026020059059378773</v>
      </c>
      <c r="BR70" s="8">
        <f t="shared" si="29"/>
        <v>2.07607571863361E-05</v>
      </c>
      <c r="BS70" s="8">
        <f t="shared" si="30"/>
        <v>0.0022963677585706773</v>
      </c>
      <c r="BT70" s="8">
        <f t="shared" si="31"/>
        <v>0.0022963677585706773</v>
      </c>
      <c r="BU70" s="8">
        <f t="shared" si="32"/>
        <v>0.003645530214135901</v>
      </c>
      <c r="BV70" s="8">
        <f t="shared" si="33"/>
        <v>0.0022963677585706773</v>
      </c>
      <c r="BW70" s="8">
        <f t="shared" si="34"/>
        <v>0</v>
      </c>
      <c r="BX70" s="8">
        <f t="shared" si="35"/>
        <v>0</v>
      </c>
      <c r="BY70" s="8">
        <f t="shared" si="36"/>
        <v>0</v>
      </c>
      <c r="BZ70" s="8">
        <f t="shared" si="37"/>
        <v>0.0021059117153673793</v>
      </c>
      <c r="CA70" s="8">
        <f t="shared" si="38"/>
        <v>0.0022963677585706773</v>
      </c>
      <c r="CB70" s="8">
        <f t="shared" si="78"/>
        <v>0</v>
      </c>
      <c r="CC70" s="8">
        <f t="shared" si="79"/>
        <v>0</v>
      </c>
      <c r="CD70" s="8">
        <f t="shared" si="80"/>
        <v>0.0013010029529689387</v>
      </c>
      <c r="CE70" s="8">
        <f t="shared" si="39"/>
        <v>0</v>
      </c>
      <c r="CF70" s="8">
        <f t="shared" si="40"/>
        <v>0</v>
      </c>
      <c r="CG70" s="8">
        <f t="shared" si="5"/>
        <v>0</v>
      </c>
      <c r="CH70" s="8">
        <f t="shared" si="41"/>
        <v>0</v>
      </c>
      <c r="CI70" s="8">
        <f t="shared" si="42"/>
        <v>0</v>
      </c>
      <c r="CJ70" s="8">
        <f t="shared" si="43"/>
        <v>0.0022963677585706773</v>
      </c>
      <c r="CK70" s="8">
        <f t="shared" si="6"/>
        <v>0.0022963677585706773</v>
      </c>
      <c r="CL70" s="8">
        <f t="shared" si="44"/>
        <v>0</v>
      </c>
      <c r="CM70" s="8">
        <f t="shared" si="45"/>
        <v>0</v>
      </c>
      <c r="CN70" s="8">
        <f t="shared" si="46"/>
        <v>0</v>
      </c>
      <c r="CO70" s="8">
        <f t="shared" si="47"/>
        <v>0</v>
      </c>
      <c r="CP70" s="8">
        <f t="shared" si="48"/>
        <v>0.0010529558576836896</v>
      </c>
      <c r="CQ70" s="8">
        <f t="shared" si="49"/>
        <v>0</v>
      </c>
      <c r="CR70" s="8">
        <f t="shared" si="50"/>
        <v>0</v>
      </c>
      <c r="CS70" s="8">
        <f t="shared" si="51"/>
        <v>0</v>
      </c>
      <c r="CT70" s="8">
        <f t="shared" si="52"/>
        <v>0</v>
      </c>
      <c r="CU70" s="8">
        <f t="shared" si="53"/>
        <v>0</v>
      </c>
      <c r="CV70" s="8">
        <f t="shared" si="54"/>
        <v>0</v>
      </c>
      <c r="CW70" s="8">
        <f t="shared" si="55"/>
        <v>0</v>
      </c>
      <c r="CX70" s="8">
        <f t="shared" si="56"/>
        <v>0.0022963677585706773</v>
      </c>
      <c r="CY70" s="8">
        <f t="shared" si="57"/>
        <v>0.003645530214135901</v>
      </c>
      <c r="CZ70" s="8">
        <f t="shared" si="58"/>
        <v>0.0011481838792853387</v>
      </c>
      <c r="DA70" s="8">
        <f t="shared" si="59"/>
        <v>0.0022963677585706773</v>
      </c>
      <c r="DB70" s="8">
        <f t="shared" si="60"/>
        <v>0.0022963677585706773</v>
      </c>
      <c r="DC70" s="8">
        <f t="shared" si="61"/>
        <v>0.0022963677585706773</v>
      </c>
      <c r="DD70" s="8">
        <f t="shared" si="62"/>
        <v>0.0022963677585706773</v>
      </c>
      <c r="DE70" s="8">
        <f t="shared" si="63"/>
        <v>0.0026020059059378773</v>
      </c>
      <c r="DF70" s="8">
        <f t="shared" si="64"/>
        <v>0.003645530214135901</v>
      </c>
      <c r="DG70" s="8">
        <f t="shared" si="65"/>
        <v>0</v>
      </c>
      <c r="DH70" s="8">
        <f t="shared" si="66"/>
        <v>0</v>
      </c>
      <c r="DI70" s="8">
        <f t="shared" si="67"/>
        <v>0</v>
      </c>
      <c r="DJ70" s="8">
        <f t="shared" si="68"/>
        <v>0</v>
      </c>
      <c r="DK70" s="8">
        <f t="shared" si="69"/>
        <v>0</v>
      </c>
      <c r="DL70" s="8">
        <f t="shared" si="70"/>
        <v>0</v>
      </c>
      <c r="DM70" s="8">
        <f t="shared" si="71"/>
        <v>0</v>
      </c>
      <c r="DN70" s="8">
        <f t="shared" si="72"/>
        <v>0</v>
      </c>
      <c r="DO70" s="8">
        <f t="shared" si="73"/>
        <v>0.0026020059059378773</v>
      </c>
      <c r="DP70" s="8">
        <f t="shared" si="74"/>
        <v>0</v>
      </c>
      <c r="DQ70" s="8">
        <f t="shared" si="75"/>
        <v>0.0022963677585706773</v>
      </c>
      <c r="DR70" s="8">
        <f t="shared" si="76"/>
        <v>2.07607571863361E-05</v>
      </c>
      <c r="DS70" s="8">
        <f t="shared" si="77"/>
        <v>0.003728737922040186</v>
      </c>
    </row>
    <row r="71" spans="1:123" ht="11.25">
      <c r="A71" s="50" t="s">
        <v>263</v>
      </c>
      <c r="B71" s="138" t="s">
        <v>55</v>
      </c>
      <c r="C71" s="138" t="s">
        <v>176</v>
      </c>
      <c r="D71" s="19"/>
      <c r="E71" s="19"/>
      <c r="F71" s="19"/>
      <c r="G71" s="19">
        <v>0</v>
      </c>
      <c r="H71" s="19"/>
      <c r="I71" s="193">
        <v>0</v>
      </c>
      <c r="J71" s="193"/>
      <c r="K71" s="193"/>
      <c r="L71" s="193"/>
      <c r="M71" s="19">
        <f>62*0.1</f>
        <v>6.2</v>
      </c>
      <c r="N71" s="19"/>
      <c r="O71" s="19"/>
      <c r="P71" s="2">
        <v>58437</v>
      </c>
      <c r="Q71" s="22"/>
      <c r="R71" s="22">
        <v>56884</v>
      </c>
      <c r="T71" s="8">
        <f t="shared" si="7"/>
        <v>0</v>
      </c>
      <c r="U71" s="8">
        <f t="shared" si="8"/>
        <v>0</v>
      </c>
      <c r="V71" s="8">
        <f t="shared" si="9"/>
        <v>0</v>
      </c>
      <c r="W71" s="8">
        <f t="shared" si="10"/>
        <v>0</v>
      </c>
      <c r="X71" s="8">
        <f t="shared" si="11"/>
        <v>0</v>
      </c>
      <c r="Y71" s="8">
        <f t="shared" si="12"/>
        <v>0</v>
      </c>
      <c r="Z71" s="8">
        <f t="shared" si="13"/>
        <v>0</v>
      </c>
      <c r="AA71" s="8">
        <f t="shared" si="14"/>
        <v>0</v>
      </c>
      <c r="AB71" s="8">
        <f t="shared" si="15"/>
        <v>0</v>
      </c>
      <c r="AC71" s="8">
        <f t="shared" si="16"/>
        <v>8.25361165399316E-06</v>
      </c>
      <c r="AD71" s="8">
        <f t="shared" si="17"/>
        <v>0</v>
      </c>
      <c r="AE71" s="8">
        <f t="shared" si="18"/>
        <v>0</v>
      </c>
      <c r="AF71" s="8">
        <f t="shared" si="19"/>
        <v>0.010017579663475013</v>
      </c>
      <c r="AG71" s="8">
        <f t="shared" si="20"/>
        <v>0</v>
      </c>
      <c r="AH71" s="8"/>
      <c r="AI71" s="8"/>
      <c r="AJ71" s="8"/>
      <c r="AK71" s="8">
        <f t="shared" si="21"/>
        <v>4.12680582699658E-06</v>
      </c>
      <c r="AL71" s="8">
        <f t="shared" si="22"/>
        <v>0</v>
      </c>
      <c r="AM71" s="8">
        <f t="shared" si="23"/>
        <v>0</v>
      </c>
      <c r="AN71" s="8">
        <f t="shared" si="24"/>
        <v>0</v>
      </c>
      <c r="AO71" s="14">
        <f t="shared" si="25"/>
        <v>0.00015820765907796947</v>
      </c>
      <c r="AP71" s="14">
        <f t="shared" si="26"/>
        <v>0</v>
      </c>
      <c r="AR71" s="8">
        <v>0</v>
      </c>
      <c r="AS71" s="8">
        <v>0</v>
      </c>
      <c r="AT71" s="8">
        <v>0</v>
      </c>
      <c r="AU71" s="8">
        <v>0</v>
      </c>
      <c r="AV71" s="8">
        <v>0</v>
      </c>
      <c r="AW71" s="8">
        <v>0</v>
      </c>
      <c r="AX71" s="8">
        <v>0</v>
      </c>
      <c r="AY71" s="8">
        <v>0</v>
      </c>
      <c r="AZ71" s="8">
        <v>0</v>
      </c>
      <c r="BA71" s="8">
        <v>0</v>
      </c>
      <c r="BB71" s="8">
        <v>0</v>
      </c>
      <c r="BC71" s="8">
        <v>0</v>
      </c>
      <c r="BD71" s="8">
        <v>0</v>
      </c>
      <c r="BE71" s="8">
        <v>0</v>
      </c>
      <c r="BF71" s="8">
        <v>0</v>
      </c>
      <c r="BG71" s="8">
        <v>0</v>
      </c>
      <c r="BH71" s="8">
        <v>0</v>
      </c>
      <c r="BI71" s="8">
        <v>0</v>
      </c>
      <c r="BJ71" s="8">
        <v>0</v>
      </c>
      <c r="BK71" s="8">
        <v>0</v>
      </c>
      <c r="BL71" s="8">
        <v>0</v>
      </c>
      <c r="BM71" s="8">
        <v>0</v>
      </c>
      <c r="BN71" s="8">
        <v>0</v>
      </c>
      <c r="BO71" s="8">
        <v>0</v>
      </c>
      <c r="BP71" s="61">
        <f t="shared" si="27"/>
        <v>8.25361165399316E-06</v>
      </c>
      <c r="BQ71" s="8">
        <f t="shared" si="28"/>
        <v>0</v>
      </c>
      <c r="BR71" s="8">
        <f t="shared" si="29"/>
        <v>0</v>
      </c>
      <c r="BS71" s="8">
        <f t="shared" si="30"/>
        <v>8.25361165399316E-06</v>
      </c>
      <c r="BT71" s="8">
        <f t="shared" si="31"/>
        <v>8.25361165399316E-06</v>
      </c>
      <c r="BU71" s="8">
        <f t="shared" si="32"/>
        <v>0.010017579663475013</v>
      </c>
      <c r="BV71" s="8">
        <f t="shared" si="33"/>
        <v>8.25361165399316E-06</v>
      </c>
      <c r="BW71" s="8">
        <f t="shared" si="34"/>
        <v>0</v>
      </c>
      <c r="BX71" s="8">
        <f t="shared" si="35"/>
        <v>0</v>
      </c>
      <c r="BY71" s="8">
        <f t="shared" si="36"/>
        <v>0</v>
      </c>
      <c r="BZ71" s="8">
        <f t="shared" si="37"/>
        <v>0</v>
      </c>
      <c r="CA71" s="8">
        <f t="shared" si="38"/>
        <v>8.25361165399316E-06</v>
      </c>
      <c r="CB71" s="8">
        <f t="shared" si="78"/>
        <v>0</v>
      </c>
      <c r="CC71" s="8">
        <f t="shared" si="79"/>
        <v>0</v>
      </c>
      <c r="CD71" s="8">
        <f t="shared" si="80"/>
        <v>0</v>
      </c>
      <c r="CE71" s="8">
        <f t="shared" si="39"/>
        <v>0</v>
      </c>
      <c r="CF71" s="8">
        <f t="shared" si="40"/>
        <v>0</v>
      </c>
      <c r="CG71" s="8">
        <f t="shared" si="5"/>
        <v>0</v>
      </c>
      <c r="CH71" s="8">
        <f t="shared" si="41"/>
        <v>0</v>
      </c>
      <c r="CI71" s="8">
        <f t="shared" si="42"/>
        <v>0</v>
      </c>
      <c r="CJ71" s="8">
        <f t="shared" si="43"/>
        <v>8.25361165399316E-06</v>
      </c>
      <c r="CK71" s="8">
        <f t="shared" si="6"/>
        <v>8.25361165399316E-06</v>
      </c>
      <c r="CL71" s="8">
        <f t="shared" si="44"/>
        <v>0</v>
      </c>
      <c r="CM71" s="8">
        <f t="shared" si="45"/>
        <v>0</v>
      </c>
      <c r="CN71" s="8">
        <f t="shared" si="46"/>
        <v>0</v>
      </c>
      <c r="CO71" s="8">
        <f t="shared" si="47"/>
        <v>0</v>
      </c>
      <c r="CP71" s="8">
        <f t="shared" si="48"/>
        <v>0</v>
      </c>
      <c r="CQ71" s="8">
        <f t="shared" si="49"/>
        <v>0</v>
      </c>
      <c r="CR71" s="8">
        <f t="shared" si="50"/>
        <v>0</v>
      </c>
      <c r="CS71" s="8">
        <f t="shared" si="51"/>
        <v>0</v>
      </c>
      <c r="CT71" s="8">
        <f t="shared" si="52"/>
        <v>0</v>
      </c>
      <c r="CU71" s="8">
        <f t="shared" si="53"/>
        <v>0</v>
      </c>
      <c r="CV71" s="8">
        <f t="shared" si="54"/>
        <v>0</v>
      </c>
      <c r="CW71" s="8">
        <f t="shared" si="55"/>
        <v>0</v>
      </c>
      <c r="CX71" s="8">
        <f t="shared" si="56"/>
        <v>8.25361165399316E-06</v>
      </c>
      <c r="CY71" s="8">
        <f t="shared" si="57"/>
        <v>0.010017579663475013</v>
      </c>
      <c r="CZ71" s="8">
        <f t="shared" si="58"/>
        <v>4.12680582699658E-06</v>
      </c>
      <c r="DA71" s="8">
        <f t="shared" si="59"/>
        <v>8.25361165399316E-06</v>
      </c>
      <c r="DB71" s="8">
        <f t="shared" si="60"/>
        <v>8.25361165399316E-06</v>
      </c>
      <c r="DC71" s="8">
        <f t="shared" si="61"/>
        <v>8.25361165399316E-06</v>
      </c>
      <c r="DD71" s="8">
        <f t="shared" si="62"/>
        <v>8.25361165399316E-06</v>
      </c>
      <c r="DE71" s="8">
        <f t="shared" si="63"/>
        <v>0</v>
      </c>
      <c r="DF71" s="8">
        <f t="shared" si="64"/>
        <v>0.010017579663475013</v>
      </c>
      <c r="DG71" s="8">
        <f t="shared" si="65"/>
        <v>0</v>
      </c>
      <c r="DH71" s="8">
        <f t="shared" si="66"/>
        <v>0</v>
      </c>
      <c r="DI71" s="8">
        <f t="shared" si="67"/>
        <v>0</v>
      </c>
      <c r="DJ71" s="8">
        <f t="shared" si="68"/>
        <v>0</v>
      </c>
      <c r="DK71" s="8">
        <f t="shared" si="69"/>
        <v>0</v>
      </c>
      <c r="DL71" s="8">
        <f t="shared" si="70"/>
        <v>0</v>
      </c>
      <c r="DM71" s="8">
        <f t="shared" si="71"/>
        <v>0</v>
      </c>
      <c r="DN71" s="8">
        <f t="shared" si="72"/>
        <v>0</v>
      </c>
      <c r="DO71" s="8">
        <f t="shared" si="73"/>
        <v>0</v>
      </c>
      <c r="DP71" s="8">
        <f t="shared" si="74"/>
        <v>0</v>
      </c>
      <c r="DQ71" s="8">
        <f t="shared" si="75"/>
        <v>8.25361165399316E-06</v>
      </c>
      <c r="DR71" s="8">
        <f t="shared" si="76"/>
        <v>0</v>
      </c>
      <c r="DS71" s="8">
        <f t="shared" si="77"/>
        <v>0.00015820765907796947</v>
      </c>
    </row>
    <row r="72" spans="1:123" ht="11.25">
      <c r="A72" s="50" t="s">
        <v>263</v>
      </c>
      <c r="B72" s="138" t="s">
        <v>56</v>
      </c>
      <c r="C72" s="22" t="s">
        <v>177</v>
      </c>
      <c r="D72" s="19">
        <v>0</v>
      </c>
      <c r="E72" s="19"/>
      <c r="F72" s="19"/>
      <c r="G72" s="19">
        <v>0</v>
      </c>
      <c r="H72" s="19"/>
      <c r="I72" s="193">
        <v>111</v>
      </c>
      <c r="J72" s="193">
        <v>0</v>
      </c>
      <c r="K72" s="193">
        <v>2</v>
      </c>
      <c r="L72" s="193">
        <v>109</v>
      </c>
      <c r="M72" s="19">
        <v>703</v>
      </c>
      <c r="N72" s="19">
        <v>0</v>
      </c>
      <c r="O72" s="19">
        <v>0</v>
      </c>
      <c r="P72" s="19">
        <v>81970</v>
      </c>
      <c r="Q72" s="22"/>
      <c r="R72" s="22">
        <v>640260</v>
      </c>
      <c r="T72" s="8">
        <f t="shared" si="7"/>
        <v>0</v>
      </c>
      <c r="U72" s="8">
        <f t="shared" si="8"/>
        <v>0</v>
      </c>
      <c r="V72" s="8">
        <f t="shared" si="9"/>
        <v>0</v>
      </c>
      <c r="W72" s="8">
        <f t="shared" si="10"/>
        <v>0</v>
      </c>
      <c r="X72" s="8">
        <f t="shared" si="11"/>
        <v>0</v>
      </c>
      <c r="Y72" s="8">
        <f t="shared" si="12"/>
        <v>0.012422479808993738</v>
      </c>
      <c r="Z72" s="8">
        <f t="shared" si="13"/>
        <v>0</v>
      </c>
      <c r="AA72" s="8">
        <f t="shared" si="14"/>
        <v>0.00040112604102235795</v>
      </c>
      <c r="AB72" s="8">
        <f t="shared" si="15"/>
        <v>0.02759877957690311</v>
      </c>
      <c r="AC72" s="8">
        <f t="shared" si="16"/>
        <v>0.000935853063347934</v>
      </c>
      <c r="AD72" s="8">
        <f t="shared" si="17"/>
        <v>0</v>
      </c>
      <c r="AE72" s="8">
        <f t="shared" si="18"/>
        <v>0</v>
      </c>
      <c r="AF72" s="8">
        <f t="shared" si="19"/>
        <v>0.014051731009720672</v>
      </c>
      <c r="AG72" s="8">
        <f t="shared" si="20"/>
        <v>0</v>
      </c>
      <c r="AH72" s="8"/>
      <c r="AI72" s="8"/>
      <c r="AJ72" s="8"/>
      <c r="AK72" s="8">
        <f t="shared" si="21"/>
        <v>0.000467926531673967</v>
      </c>
      <c r="AL72" s="8">
        <f t="shared" si="22"/>
        <v>0.00020056302051117897</v>
      </c>
      <c r="AM72" s="8">
        <f t="shared" si="23"/>
        <v>0.006211239904496869</v>
      </c>
      <c r="AN72" s="8">
        <f t="shared" si="24"/>
        <v>0.00020056302051117897</v>
      </c>
      <c r="AO72" s="14">
        <f t="shared" si="25"/>
        <v>0.0017807122530282809</v>
      </c>
      <c r="AP72" s="14">
        <f t="shared" si="26"/>
        <v>0</v>
      </c>
      <c r="AR72" s="8">
        <v>0</v>
      </c>
      <c r="AS72" s="8">
        <v>0</v>
      </c>
      <c r="AT72" s="8">
        <v>0</v>
      </c>
      <c r="AU72" s="8">
        <v>0</v>
      </c>
      <c r="AV72" s="8">
        <v>0</v>
      </c>
      <c r="AW72" s="8">
        <v>0</v>
      </c>
      <c r="AX72" s="8">
        <v>0</v>
      </c>
      <c r="AY72" s="8">
        <v>0</v>
      </c>
      <c r="AZ72" s="8">
        <v>0</v>
      </c>
      <c r="BA72" s="8">
        <v>0</v>
      </c>
      <c r="BB72" s="8">
        <v>0</v>
      </c>
      <c r="BC72" s="8">
        <v>0</v>
      </c>
      <c r="BD72" s="8">
        <v>0</v>
      </c>
      <c r="BE72" s="8">
        <v>0</v>
      </c>
      <c r="BF72" s="8">
        <v>0</v>
      </c>
      <c r="BG72" s="8">
        <v>0</v>
      </c>
      <c r="BH72" s="8">
        <v>0</v>
      </c>
      <c r="BI72" s="8">
        <v>0</v>
      </c>
      <c r="BJ72" s="8">
        <v>0</v>
      </c>
      <c r="BK72" s="8">
        <v>0</v>
      </c>
      <c r="BL72" s="8">
        <v>0</v>
      </c>
      <c r="BM72" s="8">
        <v>0</v>
      </c>
      <c r="BN72" s="8">
        <v>0</v>
      </c>
      <c r="BO72" s="8">
        <v>0</v>
      </c>
      <c r="BP72" s="61">
        <f t="shared" si="27"/>
        <v>0.000935853063347934</v>
      </c>
      <c r="BQ72" s="8">
        <f t="shared" si="28"/>
        <v>0.012422479808993738</v>
      </c>
      <c r="BR72" s="8">
        <f t="shared" si="29"/>
        <v>0</v>
      </c>
      <c r="BS72" s="8">
        <f t="shared" si="30"/>
        <v>0.000935853063347934</v>
      </c>
      <c r="BT72" s="8">
        <f t="shared" si="31"/>
        <v>0.000935853063347934</v>
      </c>
      <c r="BU72" s="8">
        <f t="shared" si="32"/>
        <v>0.014051731009720672</v>
      </c>
      <c r="BV72" s="8">
        <f t="shared" si="33"/>
        <v>0.000935853063347934</v>
      </c>
      <c r="BW72" s="8">
        <f t="shared" si="34"/>
        <v>0</v>
      </c>
      <c r="BX72" s="8">
        <f t="shared" si="35"/>
        <v>0</v>
      </c>
      <c r="BY72" s="8">
        <f t="shared" si="36"/>
        <v>0</v>
      </c>
      <c r="BZ72" s="8">
        <f t="shared" si="37"/>
        <v>0.00040112604102235795</v>
      </c>
      <c r="CA72" s="8">
        <f t="shared" si="38"/>
        <v>0.000935853063347934</v>
      </c>
      <c r="CB72" s="8">
        <f t="shared" si="78"/>
        <v>0</v>
      </c>
      <c r="CC72" s="8">
        <f t="shared" si="79"/>
        <v>0</v>
      </c>
      <c r="CD72" s="8">
        <f t="shared" si="80"/>
        <v>0.006211239904496869</v>
      </c>
      <c r="CE72" s="8">
        <f t="shared" si="39"/>
        <v>0</v>
      </c>
      <c r="CF72" s="8">
        <f t="shared" si="40"/>
        <v>0</v>
      </c>
      <c r="CG72" s="8">
        <f t="shared" si="5"/>
        <v>0</v>
      </c>
      <c r="CH72" s="8">
        <f t="shared" si="41"/>
        <v>0</v>
      </c>
      <c r="CI72" s="8">
        <f t="shared" si="42"/>
        <v>0</v>
      </c>
      <c r="CJ72" s="8">
        <f t="shared" si="43"/>
        <v>0.000935853063347934</v>
      </c>
      <c r="CK72" s="8">
        <f t="shared" si="6"/>
        <v>0.000935853063347934</v>
      </c>
      <c r="CL72" s="8">
        <f t="shared" si="44"/>
        <v>0</v>
      </c>
      <c r="CM72" s="8">
        <f t="shared" si="45"/>
        <v>0</v>
      </c>
      <c r="CN72" s="8">
        <f t="shared" si="46"/>
        <v>0</v>
      </c>
      <c r="CO72" s="8">
        <f t="shared" si="47"/>
        <v>0</v>
      </c>
      <c r="CP72" s="8">
        <f t="shared" si="48"/>
        <v>0.00020056302051117897</v>
      </c>
      <c r="CQ72" s="8">
        <f t="shared" si="49"/>
        <v>0</v>
      </c>
      <c r="CR72" s="8">
        <f t="shared" si="50"/>
        <v>0</v>
      </c>
      <c r="CS72" s="8">
        <f t="shared" si="51"/>
        <v>0</v>
      </c>
      <c r="CT72" s="8">
        <f t="shared" si="52"/>
        <v>0</v>
      </c>
      <c r="CU72" s="8">
        <f t="shared" si="53"/>
        <v>0</v>
      </c>
      <c r="CV72" s="8">
        <f t="shared" si="54"/>
        <v>0</v>
      </c>
      <c r="CW72" s="8">
        <f t="shared" si="55"/>
        <v>0</v>
      </c>
      <c r="CX72" s="8">
        <f t="shared" si="56"/>
        <v>0.000935853063347934</v>
      </c>
      <c r="CY72" s="8">
        <f t="shared" si="57"/>
        <v>0.014051731009720672</v>
      </c>
      <c r="CZ72" s="8">
        <f t="shared" si="58"/>
        <v>0.000467926531673967</v>
      </c>
      <c r="DA72" s="8">
        <f t="shared" si="59"/>
        <v>0.000935853063347934</v>
      </c>
      <c r="DB72" s="8">
        <f t="shared" si="60"/>
        <v>0.000935853063347934</v>
      </c>
      <c r="DC72" s="8">
        <f t="shared" si="61"/>
        <v>0.000935853063347934</v>
      </c>
      <c r="DD72" s="8">
        <f t="shared" si="62"/>
        <v>0.000935853063347934</v>
      </c>
      <c r="DE72" s="8">
        <f t="shared" si="63"/>
        <v>0.012422479808993738</v>
      </c>
      <c r="DF72" s="8">
        <f t="shared" si="64"/>
        <v>0.014051731009720672</v>
      </c>
      <c r="DG72" s="8">
        <f t="shared" si="65"/>
        <v>0</v>
      </c>
      <c r="DH72" s="8">
        <f t="shared" si="66"/>
        <v>0</v>
      </c>
      <c r="DI72" s="8">
        <f t="shared" si="67"/>
        <v>0</v>
      </c>
      <c r="DJ72" s="8">
        <f t="shared" si="68"/>
        <v>0</v>
      </c>
      <c r="DK72" s="8">
        <f t="shared" si="69"/>
        <v>0</v>
      </c>
      <c r="DL72" s="8">
        <f t="shared" si="70"/>
        <v>0</v>
      </c>
      <c r="DM72" s="8">
        <f t="shared" si="71"/>
        <v>0</v>
      </c>
      <c r="DN72" s="8">
        <f t="shared" si="72"/>
        <v>0</v>
      </c>
      <c r="DO72" s="8">
        <f t="shared" si="73"/>
        <v>0.012422479808993738</v>
      </c>
      <c r="DP72" s="8">
        <f t="shared" si="74"/>
        <v>0</v>
      </c>
      <c r="DQ72" s="8">
        <f t="shared" si="75"/>
        <v>0.000935853063347934</v>
      </c>
      <c r="DR72" s="8">
        <f t="shared" si="76"/>
        <v>0</v>
      </c>
      <c r="DS72" s="8">
        <f t="shared" si="77"/>
        <v>0.0017807122530282809</v>
      </c>
    </row>
    <row r="73" spans="1:123" ht="11.25">
      <c r="A73" s="50" t="s">
        <v>263</v>
      </c>
      <c r="B73" s="138" t="s">
        <v>57</v>
      </c>
      <c r="C73" s="138" t="s">
        <v>178</v>
      </c>
      <c r="D73" s="19">
        <v>0</v>
      </c>
      <c r="E73" s="19"/>
      <c r="F73" s="19"/>
      <c r="G73" s="19">
        <v>0</v>
      </c>
      <c r="H73" s="19"/>
      <c r="I73" s="193">
        <v>1</v>
      </c>
      <c r="J73" s="193">
        <v>0</v>
      </c>
      <c r="K73" s="193">
        <v>0</v>
      </c>
      <c r="L73" s="193">
        <v>1</v>
      </c>
      <c r="M73" s="19">
        <v>62</v>
      </c>
      <c r="N73" s="19">
        <v>0</v>
      </c>
      <c r="O73" s="19">
        <v>0</v>
      </c>
      <c r="P73" s="19">
        <v>19130</v>
      </c>
      <c r="Q73" s="22"/>
      <c r="R73" s="22">
        <v>42865</v>
      </c>
      <c r="T73" s="8">
        <f t="shared" si="7"/>
        <v>0</v>
      </c>
      <c r="U73" s="8">
        <f t="shared" si="8"/>
        <v>0</v>
      </c>
      <c r="V73" s="8">
        <f t="shared" si="9"/>
        <v>0</v>
      </c>
      <c r="W73" s="8">
        <f t="shared" si="10"/>
        <v>0</v>
      </c>
      <c r="X73" s="8">
        <f t="shared" si="11"/>
        <v>0</v>
      </c>
      <c r="Y73" s="8">
        <f t="shared" si="12"/>
        <v>0.0001119142325134571</v>
      </c>
      <c r="Z73" s="8">
        <f t="shared" si="13"/>
        <v>0</v>
      </c>
      <c r="AA73" s="8">
        <f t="shared" si="14"/>
        <v>0</v>
      </c>
      <c r="AB73" s="8">
        <f t="shared" si="15"/>
        <v>0.0002531998126321386</v>
      </c>
      <c r="AC73" s="8">
        <f t="shared" si="16"/>
        <v>8.253611653993159E-05</v>
      </c>
      <c r="AD73" s="8">
        <f t="shared" si="17"/>
        <v>0</v>
      </c>
      <c r="AE73" s="8">
        <f t="shared" si="18"/>
        <v>0</v>
      </c>
      <c r="AF73" s="8">
        <f t="shared" si="19"/>
        <v>0.0032793657949976387</v>
      </c>
      <c r="AG73" s="8">
        <f t="shared" si="20"/>
        <v>0</v>
      </c>
      <c r="AH73" s="8"/>
      <c r="AI73" s="8"/>
      <c r="AJ73" s="8"/>
      <c r="AK73" s="8">
        <f t="shared" si="21"/>
        <v>4.1268058269965796E-05</v>
      </c>
      <c r="AL73" s="8">
        <f t="shared" si="22"/>
        <v>0</v>
      </c>
      <c r="AM73" s="8">
        <f t="shared" si="23"/>
        <v>5.595711625672855E-05</v>
      </c>
      <c r="AN73" s="8">
        <f t="shared" si="24"/>
        <v>0</v>
      </c>
      <c r="AO73" s="14">
        <f t="shared" si="25"/>
        <v>0.0001192175533784045</v>
      </c>
      <c r="AP73" s="14">
        <f t="shared" si="26"/>
        <v>0</v>
      </c>
      <c r="AR73" s="8">
        <v>0</v>
      </c>
      <c r="AS73" s="8">
        <v>0</v>
      </c>
      <c r="AT73" s="8">
        <v>0</v>
      </c>
      <c r="AU73" s="8">
        <v>0</v>
      </c>
      <c r="AV73" s="8">
        <v>0</v>
      </c>
      <c r="AW73" s="8">
        <v>0</v>
      </c>
      <c r="AX73" s="8">
        <v>0</v>
      </c>
      <c r="AY73" s="8">
        <v>0</v>
      </c>
      <c r="AZ73" s="8">
        <v>0</v>
      </c>
      <c r="BA73" s="8">
        <v>0</v>
      </c>
      <c r="BB73" s="8">
        <v>0</v>
      </c>
      <c r="BC73" s="8">
        <v>0</v>
      </c>
      <c r="BD73" s="8">
        <v>0</v>
      </c>
      <c r="BE73" s="8">
        <v>0</v>
      </c>
      <c r="BF73" s="8">
        <v>0</v>
      </c>
      <c r="BG73" s="8">
        <v>0</v>
      </c>
      <c r="BH73" s="8">
        <v>0</v>
      </c>
      <c r="BI73" s="8">
        <v>0</v>
      </c>
      <c r="BJ73" s="8">
        <v>0</v>
      </c>
      <c r="BK73" s="8">
        <v>0</v>
      </c>
      <c r="BL73" s="8">
        <v>0</v>
      </c>
      <c r="BM73" s="8">
        <v>0</v>
      </c>
      <c r="BN73" s="8">
        <v>0</v>
      </c>
      <c r="BO73" s="8">
        <v>0</v>
      </c>
      <c r="BP73" s="61">
        <f t="shared" si="27"/>
        <v>8.253611653993159E-05</v>
      </c>
      <c r="BQ73" s="8">
        <f t="shared" si="28"/>
        <v>0.0001119142325134571</v>
      </c>
      <c r="BR73" s="8">
        <f t="shared" si="29"/>
        <v>0</v>
      </c>
      <c r="BS73" s="8">
        <f t="shared" si="30"/>
        <v>8.253611653993159E-05</v>
      </c>
      <c r="BT73" s="8">
        <f t="shared" si="31"/>
        <v>8.253611653993159E-05</v>
      </c>
      <c r="BU73" s="8">
        <f t="shared" si="32"/>
        <v>0.0032793657949976387</v>
      </c>
      <c r="BV73" s="8">
        <f t="shared" si="33"/>
        <v>8.253611653993159E-05</v>
      </c>
      <c r="BW73" s="8">
        <f t="shared" si="34"/>
        <v>0</v>
      </c>
      <c r="BX73" s="8">
        <f t="shared" si="35"/>
        <v>0</v>
      </c>
      <c r="BY73" s="8">
        <f t="shared" si="36"/>
        <v>0</v>
      </c>
      <c r="BZ73" s="8">
        <f t="shared" si="37"/>
        <v>0</v>
      </c>
      <c r="CA73" s="8">
        <f t="shared" si="38"/>
        <v>8.253611653993159E-05</v>
      </c>
      <c r="CB73" s="8">
        <f t="shared" si="78"/>
        <v>0</v>
      </c>
      <c r="CC73" s="8">
        <f t="shared" si="79"/>
        <v>0</v>
      </c>
      <c r="CD73" s="8">
        <f t="shared" si="80"/>
        <v>5.595711625672855E-05</v>
      </c>
      <c r="CE73" s="8">
        <f t="shared" si="39"/>
        <v>0</v>
      </c>
      <c r="CF73" s="8">
        <f t="shared" si="40"/>
        <v>0</v>
      </c>
      <c r="CG73" s="8">
        <f t="shared" si="5"/>
        <v>0</v>
      </c>
      <c r="CH73" s="8">
        <f t="shared" si="41"/>
        <v>0</v>
      </c>
      <c r="CI73" s="8">
        <f t="shared" si="42"/>
        <v>0</v>
      </c>
      <c r="CJ73" s="8">
        <f t="shared" si="43"/>
        <v>8.253611653993159E-05</v>
      </c>
      <c r="CK73" s="8">
        <f t="shared" si="6"/>
        <v>8.253611653993159E-05</v>
      </c>
      <c r="CL73" s="8">
        <f t="shared" si="44"/>
        <v>0</v>
      </c>
      <c r="CM73" s="8">
        <f t="shared" si="45"/>
        <v>0</v>
      </c>
      <c r="CN73" s="8">
        <f t="shared" si="46"/>
        <v>0</v>
      </c>
      <c r="CO73" s="8">
        <f t="shared" si="47"/>
        <v>0</v>
      </c>
      <c r="CP73" s="8">
        <f t="shared" si="48"/>
        <v>0</v>
      </c>
      <c r="CQ73" s="8">
        <f t="shared" si="49"/>
        <v>0</v>
      </c>
      <c r="CR73" s="8">
        <f t="shared" si="50"/>
        <v>0</v>
      </c>
      <c r="CS73" s="8">
        <f t="shared" si="51"/>
        <v>0</v>
      </c>
      <c r="CT73" s="8">
        <f t="shared" si="52"/>
        <v>0</v>
      </c>
      <c r="CU73" s="8">
        <f t="shared" si="53"/>
        <v>0</v>
      </c>
      <c r="CV73" s="8">
        <f t="shared" si="54"/>
        <v>0</v>
      </c>
      <c r="CW73" s="8">
        <f t="shared" si="55"/>
        <v>0</v>
      </c>
      <c r="CX73" s="8">
        <f t="shared" si="56"/>
        <v>8.253611653993159E-05</v>
      </c>
      <c r="CY73" s="8">
        <f t="shared" si="57"/>
        <v>0.0032793657949976387</v>
      </c>
      <c r="CZ73" s="8">
        <f t="shared" si="58"/>
        <v>4.1268058269965796E-05</v>
      </c>
      <c r="DA73" s="8">
        <f t="shared" si="59"/>
        <v>8.253611653993159E-05</v>
      </c>
      <c r="DB73" s="8">
        <f t="shared" si="60"/>
        <v>8.253611653993159E-05</v>
      </c>
      <c r="DC73" s="8">
        <f t="shared" si="61"/>
        <v>8.253611653993159E-05</v>
      </c>
      <c r="DD73" s="8">
        <f t="shared" si="62"/>
        <v>8.253611653993159E-05</v>
      </c>
      <c r="DE73" s="8">
        <f t="shared" si="63"/>
        <v>0.0001119142325134571</v>
      </c>
      <c r="DF73" s="8">
        <f t="shared" si="64"/>
        <v>0.0032793657949976387</v>
      </c>
      <c r="DG73" s="8">
        <f t="shared" si="65"/>
        <v>0</v>
      </c>
      <c r="DH73" s="8">
        <f t="shared" si="66"/>
        <v>0</v>
      </c>
      <c r="DI73" s="8">
        <f t="shared" si="67"/>
        <v>0</v>
      </c>
      <c r="DJ73" s="8">
        <f t="shared" si="68"/>
        <v>0</v>
      </c>
      <c r="DK73" s="8">
        <f t="shared" si="69"/>
        <v>0</v>
      </c>
      <c r="DL73" s="8">
        <f t="shared" si="70"/>
        <v>0</v>
      </c>
      <c r="DM73" s="8">
        <f t="shared" si="71"/>
        <v>0</v>
      </c>
      <c r="DN73" s="8">
        <f t="shared" si="72"/>
        <v>0</v>
      </c>
      <c r="DO73" s="8">
        <f t="shared" si="73"/>
        <v>0.0001119142325134571</v>
      </c>
      <c r="DP73" s="8">
        <f t="shared" si="74"/>
        <v>0</v>
      </c>
      <c r="DQ73" s="8">
        <f t="shared" si="75"/>
        <v>8.253611653993159E-05</v>
      </c>
      <c r="DR73" s="8">
        <f t="shared" si="76"/>
        <v>0</v>
      </c>
      <c r="DS73" s="8">
        <f t="shared" si="77"/>
        <v>0.0001192175533784045</v>
      </c>
    </row>
    <row r="74" spans="1:123" ht="11.25">
      <c r="A74" s="50" t="s">
        <v>263</v>
      </c>
      <c r="B74" s="138" t="s">
        <v>58</v>
      </c>
      <c r="C74" s="138" t="s">
        <v>179</v>
      </c>
      <c r="D74" s="19">
        <v>0</v>
      </c>
      <c r="E74" s="19"/>
      <c r="F74" s="19"/>
      <c r="G74" s="19">
        <v>0</v>
      </c>
      <c r="H74" s="19"/>
      <c r="I74" s="193">
        <v>5</v>
      </c>
      <c r="J74" s="193">
        <v>0</v>
      </c>
      <c r="K74" s="193">
        <v>2</v>
      </c>
      <c r="L74" s="193">
        <v>3</v>
      </c>
      <c r="M74" s="19">
        <v>3416</v>
      </c>
      <c r="N74" s="19">
        <v>188</v>
      </c>
      <c r="O74" s="19">
        <v>0</v>
      </c>
      <c r="P74" s="19">
        <v>9853</v>
      </c>
      <c r="Q74" s="22"/>
      <c r="R74" s="22">
        <v>3011032</v>
      </c>
      <c r="T74" s="8">
        <f t="shared" si="7"/>
        <v>0</v>
      </c>
      <c r="U74" s="8">
        <f t="shared" si="8"/>
        <v>0</v>
      </c>
      <c r="V74" s="8">
        <f t="shared" si="9"/>
        <v>0</v>
      </c>
      <c r="W74" s="8">
        <f t="shared" si="10"/>
        <v>0</v>
      </c>
      <c r="X74" s="8">
        <f t="shared" si="11"/>
        <v>0</v>
      </c>
      <c r="Y74" s="8">
        <f t="shared" si="12"/>
        <v>0.0005595711625672855</v>
      </c>
      <c r="Z74" s="8">
        <f t="shared" si="13"/>
        <v>0</v>
      </c>
      <c r="AA74" s="8">
        <f t="shared" si="14"/>
        <v>0.00040112604102235795</v>
      </c>
      <c r="AB74" s="8">
        <f t="shared" si="15"/>
        <v>0.0007595994378964159</v>
      </c>
      <c r="AC74" s="8">
        <f t="shared" si="16"/>
        <v>0.004547473775813005</v>
      </c>
      <c r="AD74" s="8">
        <f t="shared" si="17"/>
        <v>0.0009492422976308831</v>
      </c>
      <c r="AE74" s="8">
        <f t="shared" si="18"/>
        <v>0</v>
      </c>
      <c r="AF74" s="8">
        <f t="shared" si="19"/>
        <v>0.0016890533809781356</v>
      </c>
      <c r="AG74" s="8">
        <f t="shared" si="20"/>
        <v>0</v>
      </c>
      <c r="AH74" s="8"/>
      <c r="AI74" s="8"/>
      <c r="AJ74" s="8"/>
      <c r="AK74" s="8">
        <f t="shared" si="21"/>
        <v>0.002748358036721944</v>
      </c>
      <c r="AL74" s="8">
        <f t="shared" si="22"/>
        <v>0.00020056302051117897</v>
      </c>
      <c r="AM74" s="8">
        <f t="shared" si="23"/>
        <v>0.00027978558128364275</v>
      </c>
      <c r="AN74" s="8">
        <f t="shared" si="24"/>
        <v>0.00020056302051117897</v>
      </c>
      <c r="AO74" s="14">
        <f t="shared" si="25"/>
        <v>0.00837438162099811</v>
      </c>
      <c r="AP74" s="14">
        <f t="shared" si="26"/>
        <v>0</v>
      </c>
      <c r="AR74" s="8">
        <v>0</v>
      </c>
      <c r="AS74" s="8">
        <v>0</v>
      </c>
      <c r="AT74" s="8">
        <v>0</v>
      </c>
      <c r="AU74" s="8">
        <v>0</v>
      </c>
      <c r="AV74" s="8">
        <v>0</v>
      </c>
      <c r="AW74" s="8">
        <v>0</v>
      </c>
      <c r="AX74" s="8">
        <v>0</v>
      </c>
      <c r="AY74" s="8">
        <v>0</v>
      </c>
      <c r="AZ74" s="8">
        <v>0</v>
      </c>
      <c r="BA74" s="8">
        <v>0</v>
      </c>
      <c r="BB74" s="8">
        <v>0</v>
      </c>
      <c r="BC74" s="8">
        <v>0</v>
      </c>
      <c r="BD74" s="8">
        <v>0</v>
      </c>
      <c r="BE74" s="8">
        <v>0</v>
      </c>
      <c r="BF74" s="8">
        <v>0</v>
      </c>
      <c r="BG74" s="8">
        <v>0</v>
      </c>
      <c r="BH74" s="8">
        <v>0</v>
      </c>
      <c r="BI74" s="8">
        <v>0</v>
      </c>
      <c r="BJ74" s="8">
        <v>0</v>
      </c>
      <c r="BK74" s="8">
        <v>0</v>
      </c>
      <c r="BL74" s="8">
        <v>0</v>
      </c>
      <c r="BM74" s="8">
        <v>0</v>
      </c>
      <c r="BN74" s="8">
        <v>0</v>
      </c>
      <c r="BO74" s="8">
        <v>0</v>
      </c>
      <c r="BP74" s="61">
        <f t="shared" si="27"/>
        <v>0.004547473775813005</v>
      </c>
      <c r="BQ74" s="8">
        <f t="shared" si="28"/>
        <v>0.0005595711625672855</v>
      </c>
      <c r="BR74" s="8">
        <f t="shared" si="29"/>
        <v>0</v>
      </c>
      <c r="BS74" s="8">
        <f t="shared" si="30"/>
        <v>0.004547473775813005</v>
      </c>
      <c r="BT74" s="8">
        <f t="shared" si="31"/>
        <v>0.004547473775813005</v>
      </c>
      <c r="BU74" s="8">
        <f t="shared" si="32"/>
        <v>0.0016890533809781356</v>
      </c>
      <c r="BV74" s="8">
        <f t="shared" si="33"/>
        <v>0.004547473775813005</v>
      </c>
      <c r="BW74" s="8">
        <f t="shared" si="34"/>
        <v>0</v>
      </c>
      <c r="BX74" s="8">
        <f t="shared" si="35"/>
        <v>0</v>
      </c>
      <c r="BY74" s="8">
        <f t="shared" si="36"/>
        <v>0</v>
      </c>
      <c r="BZ74" s="8">
        <f t="shared" si="37"/>
        <v>0.00040112604102235795</v>
      </c>
      <c r="CA74" s="8">
        <f t="shared" si="38"/>
        <v>0.004547473775813005</v>
      </c>
      <c r="CB74" s="8">
        <f t="shared" si="78"/>
        <v>0</v>
      </c>
      <c r="CC74" s="8">
        <f t="shared" si="79"/>
        <v>0</v>
      </c>
      <c r="CD74" s="8">
        <f t="shared" si="80"/>
        <v>0.00027978558128364275</v>
      </c>
      <c r="CE74" s="8">
        <f t="shared" si="39"/>
        <v>0</v>
      </c>
      <c r="CF74" s="8">
        <f t="shared" si="40"/>
        <v>0</v>
      </c>
      <c r="CG74" s="8">
        <f t="shared" si="5"/>
        <v>0</v>
      </c>
      <c r="CH74" s="8">
        <f t="shared" si="41"/>
        <v>0</v>
      </c>
      <c r="CI74" s="8">
        <f t="shared" si="42"/>
        <v>0</v>
      </c>
      <c r="CJ74" s="8">
        <f t="shared" si="43"/>
        <v>0.004547473775813005</v>
      </c>
      <c r="CK74" s="8">
        <f t="shared" si="6"/>
        <v>0.004547473775813005</v>
      </c>
      <c r="CL74" s="8">
        <f t="shared" si="44"/>
        <v>0</v>
      </c>
      <c r="CM74" s="8">
        <f t="shared" si="45"/>
        <v>0</v>
      </c>
      <c r="CN74" s="8">
        <f t="shared" si="46"/>
        <v>0</v>
      </c>
      <c r="CO74" s="8">
        <f t="shared" si="47"/>
        <v>0.0009492422976308831</v>
      </c>
      <c r="CP74" s="8">
        <f t="shared" si="48"/>
        <v>0.00020056302051117897</v>
      </c>
      <c r="CQ74" s="8">
        <f t="shared" si="49"/>
        <v>0.0009492422976308831</v>
      </c>
      <c r="CR74" s="8">
        <f t="shared" si="50"/>
        <v>0</v>
      </c>
      <c r="CS74" s="8">
        <f t="shared" si="51"/>
        <v>0</v>
      </c>
      <c r="CT74" s="8">
        <f t="shared" si="52"/>
        <v>0</v>
      </c>
      <c r="CU74" s="8">
        <f t="shared" si="53"/>
        <v>0</v>
      </c>
      <c r="CV74" s="8">
        <f t="shared" si="54"/>
        <v>0</v>
      </c>
      <c r="CW74" s="8">
        <f t="shared" si="55"/>
        <v>0</v>
      </c>
      <c r="CX74" s="8">
        <f t="shared" si="56"/>
        <v>0.004547473775813005</v>
      </c>
      <c r="CY74" s="8">
        <f t="shared" si="57"/>
        <v>0.0016890533809781356</v>
      </c>
      <c r="CZ74" s="8">
        <f t="shared" si="58"/>
        <v>0.002748358036721944</v>
      </c>
      <c r="DA74" s="8">
        <f t="shared" si="59"/>
        <v>0.004547473775813005</v>
      </c>
      <c r="DB74" s="8">
        <f t="shared" si="60"/>
        <v>0.004547473775813005</v>
      </c>
      <c r="DC74" s="8">
        <f t="shared" si="61"/>
        <v>0.004547473775813005</v>
      </c>
      <c r="DD74" s="8">
        <f t="shared" si="62"/>
        <v>0.004547473775813005</v>
      </c>
      <c r="DE74" s="8">
        <f t="shared" si="63"/>
        <v>0.0005595711625672855</v>
      </c>
      <c r="DF74" s="8">
        <f t="shared" si="64"/>
        <v>0.0016890533809781356</v>
      </c>
      <c r="DG74" s="8">
        <f t="shared" si="65"/>
        <v>0</v>
      </c>
      <c r="DH74" s="8">
        <f t="shared" si="66"/>
        <v>0</v>
      </c>
      <c r="DI74" s="8">
        <f t="shared" si="67"/>
        <v>0</v>
      </c>
      <c r="DJ74" s="8">
        <f t="shared" si="68"/>
        <v>0</v>
      </c>
      <c r="DK74" s="8">
        <f t="shared" si="69"/>
        <v>0</v>
      </c>
      <c r="DL74" s="8">
        <f t="shared" si="70"/>
        <v>0</v>
      </c>
      <c r="DM74" s="8">
        <f t="shared" si="71"/>
        <v>0</v>
      </c>
      <c r="DN74" s="8">
        <f t="shared" si="72"/>
        <v>0</v>
      </c>
      <c r="DO74" s="8">
        <f t="shared" si="73"/>
        <v>0.0005595711625672855</v>
      </c>
      <c r="DP74" s="8">
        <f t="shared" si="74"/>
        <v>0</v>
      </c>
      <c r="DQ74" s="8">
        <f t="shared" si="75"/>
        <v>0.004547473775813005</v>
      </c>
      <c r="DR74" s="8">
        <f t="shared" si="76"/>
        <v>0</v>
      </c>
      <c r="DS74" s="8">
        <f t="shared" si="77"/>
        <v>0.00837438162099811</v>
      </c>
    </row>
    <row r="75" spans="1:123" ht="11.25">
      <c r="A75" s="50" t="s">
        <v>263</v>
      </c>
      <c r="B75" s="138" t="s">
        <v>59</v>
      </c>
      <c r="C75" s="138" t="s">
        <v>180</v>
      </c>
      <c r="D75" s="19">
        <v>0</v>
      </c>
      <c r="E75" s="19"/>
      <c r="F75" s="19"/>
      <c r="G75" s="19">
        <v>0</v>
      </c>
      <c r="H75" s="19"/>
      <c r="I75" s="193">
        <v>2</v>
      </c>
      <c r="J75" s="193">
        <v>0</v>
      </c>
      <c r="K75" s="193">
        <v>1</v>
      </c>
      <c r="L75" s="193">
        <v>1</v>
      </c>
      <c r="M75" s="19">
        <v>116</v>
      </c>
      <c r="N75" s="19">
        <v>0</v>
      </c>
      <c r="O75" s="19">
        <v>0</v>
      </c>
      <c r="P75" s="19">
        <v>409</v>
      </c>
      <c r="Q75" s="22"/>
      <c r="R75" s="22">
        <v>109636</v>
      </c>
      <c r="T75" s="8">
        <f aca="true" t="shared" si="84" ref="T75:T89">D75/D$91</f>
        <v>0</v>
      </c>
      <c r="U75" s="8">
        <f aca="true" t="shared" si="85" ref="U75:U89">E75/E$91</f>
        <v>0</v>
      </c>
      <c r="V75" s="8">
        <f aca="true" t="shared" si="86" ref="V75:V89">F75/F$91</f>
        <v>0</v>
      </c>
      <c r="W75" s="8">
        <f aca="true" t="shared" si="87" ref="W75:W89">G75/G$91</f>
        <v>0</v>
      </c>
      <c r="X75" s="8">
        <f aca="true" t="shared" si="88" ref="X75:X89">H75/H$91</f>
        <v>0</v>
      </c>
      <c r="Y75" s="8">
        <f aca="true" t="shared" si="89" ref="Y75:Y89">I75/I$91</f>
        <v>0.0002238284650269142</v>
      </c>
      <c r="Z75" s="8">
        <f aca="true" t="shared" si="90" ref="Z75:Z89">J75/J$91</f>
        <v>0</v>
      </c>
      <c r="AA75" s="8">
        <f aca="true" t="shared" si="91" ref="AA75:AA89">K75/K$91</f>
        <v>0.00020056302051117897</v>
      </c>
      <c r="AB75" s="8">
        <f aca="true" t="shared" si="92" ref="AB75:AB89">L75/L$91</f>
        <v>0.0002531998126321386</v>
      </c>
      <c r="AC75" s="8">
        <f aca="true" t="shared" si="93" ref="AC75:AC89">M75/M$91</f>
        <v>0.00015442241159083976</v>
      </c>
      <c r="AD75" s="8">
        <f aca="true" t="shared" si="94" ref="AD75:AD89">N75/N$91</f>
        <v>0</v>
      </c>
      <c r="AE75" s="8">
        <f aca="true" t="shared" si="95" ref="AE75:AE89">O75/O$91</f>
        <v>0</v>
      </c>
      <c r="AF75" s="8">
        <f aca="true" t="shared" si="96" ref="AF75:AF89">P75/P$91</f>
        <v>7.011294355222342E-05</v>
      </c>
      <c r="AG75" s="8">
        <f aca="true" t="shared" si="97" ref="AG75:AG89">+Q75/Q$91</f>
        <v>0</v>
      </c>
      <c r="AH75" s="8"/>
      <c r="AI75" s="8"/>
      <c r="AJ75" s="8"/>
      <c r="AK75" s="8">
        <f aca="true" t="shared" si="98" ref="AK75:AK89">+(AD75+AC75)/2</f>
        <v>7.721120579541988E-05</v>
      </c>
      <c r="AL75" s="8">
        <f aca="true" t="shared" si="99" ref="AL75:AL89">(U75+AA75)/2</f>
        <v>0.00010028151025558949</v>
      </c>
      <c r="AM75" s="8">
        <f aca="true" t="shared" si="100" ref="AM75:AM89">(U75+Y75)/2</f>
        <v>0.0001119142325134571</v>
      </c>
      <c r="AN75" s="8">
        <f aca="true" t="shared" si="101" ref="AN75:AN89">(X75+AA75)/2</f>
        <v>0.00010028151025558949</v>
      </c>
      <c r="AO75" s="14">
        <f aca="true" t="shared" si="102" ref="AO75:AO89">R75/R$91</f>
        <v>0.00030492326331960236</v>
      </c>
      <c r="AP75" s="14">
        <f aca="true" t="shared" si="103" ref="AP75:AP89">(Z75+X75)/2</f>
        <v>0</v>
      </c>
      <c r="AR75" s="8">
        <v>0</v>
      </c>
      <c r="AS75" s="8">
        <v>0</v>
      </c>
      <c r="AT75" s="8">
        <v>0</v>
      </c>
      <c r="AU75" s="8">
        <v>0</v>
      </c>
      <c r="AV75" s="8">
        <v>0</v>
      </c>
      <c r="AW75" s="8">
        <v>0</v>
      </c>
      <c r="AX75" s="8">
        <v>0</v>
      </c>
      <c r="AY75" s="8">
        <v>0</v>
      </c>
      <c r="AZ75" s="8">
        <v>0</v>
      </c>
      <c r="BA75" s="8">
        <v>0</v>
      </c>
      <c r="BB75" s="8">
        <v>0</v>
      </c>
      <c r="BC75" s="8">
        <v>0</v>
      </c>
      <c r="BD75" s="8">
        <v>0</v>
      </c>
      <c r="BE75" s="8">
        <v>0</v>
      </c>
      <c r="BF75" s="8">
        <v>0</v>
      </c>
      <c r="BG75" s="8">
        <v>0</v>
      </c>
      <c r="BH75" s="8">
        <v>0</v>
      </c>
      <c r="BI75" s="8">
        <v>0</v>
      </c>
      <c r="BJ75" s="8">
        <v>0</v>
      </c>
      <c r="BK75" s="8">
        <v>0</v>
      </c>
      <c r="BL75" s="8">
        <v>0</v>
      </c>
      <c r="BM75" s="8">
        <v>0</v>
      </c>
      <c r="BN75" s="8">
        <v>0</v>
      </c>
      <c r="BO75" s="8">
        <v>0</v>
      </c>
      <c r="BP75" s="61">
        <f t="shared" si="27"/>
        <v>0.00015442241159083976</v>
      </c>
      <c r="BQ75" s="8">
        <f t="shared" si="28"/>
        <v>0.0002238284650269142</v>
      </c>
      <c r="BR75" s="8">
        <f t="shared" si="29"/>
        <v>0</v>
      </c>
      <c r="BS75" s="8">
        <f t="shared" si="30"/>
        <v>0.00015442241159083976</v>
      </c>
      <c r="BT75" s="8">
        <f t="shared" si="31"/>
        <v>0.00015442241159083976</v>
      </c>
      <c r="BU75" s="8">
        <f t="shared" si="32"/>
        <v>7.011294355222342E-05</v>
      </c>
      <c r="BV75" s="8">
        <f t="shared" si="33"/>
        <v>0.00015442241159083976</v>
      </c>
      <c r="BW75" s="8">
        <f t="shared" si="34"/>
        <v>0</v>
      </c>
      <c r="BX75" s="8">
        <f t="shared" si="35"/>
        <v>0</v>
      </c>
      <c r="BY75" s="8">
        <f t="shared" si="36"/>
        <v>0</v>
      </c>
      <c r="BZ75" s="8">
        <f t="shared" si="37"/>
        <v>0.00020056302051117897</v>
      </c>
      <c r="CA75" s="8">
        <f t="shared" si="38"/>
        <v>0.00015442241159083976</v>
      </c>
      <c r="CB75" s="8">
        <f t="shared" si="78"/>
        <v>0</v>
      </c>
      <c r="CC75" s="8">
        <f t="shared" si="79"/>
        <v>0</v>
      </c>
      <c r="CD75" s="8">
        <f t="shared" si="80"/>
        <v>0.0001119142325134571</v>
      </c>
      <c r="CE75" s="8">
        <f t="shared" si="39"/>
        <v>0</v>
      </c>
      <c r="CF75" s="8">
        <f t="shared" si="40"/>
        <v>0</v>
      </c>
      <c r="CG75" s="8">
        <f t="shared" si="5"/>
        <v>0</v>
      </c>
      <c r="CH75" s="8">
        <f t="shared" si="41"/>
        <v>0</v>
      </c>
      <c r="CI75" s="8">
        <f t="shared" si="42"/>
        <v>0</v>
      </c>
      <c r="CJ75" s="8">
        <f t="shared" si="43"/>
        <v>0.00015442241159083976</v>
      </c>
      <c r="CK75" s="8">
        <f t="shared" si="6"/>
        <v>0.00015442241159083976</v>
      </c>
      <c r="CL75" s="8">
        <f t="shared" si="44"/>
        <v>0</v>
      </c>
      <c r="CM75" s="8">
        <f t="shared" si="45"/>
        <v>0</v>
      </c>
      <c r="CN75" s="8">
        <f t="shared" si="46"/>
        <v>0</v>
      </c>
      <c r="CO75" s="8">
        <f t="shared" si="47"/>
        <v>0</v>
      </c>
      <c r="CP75" s="8">
        <f t="shared" si="48"/>
        <v>0.00010028151025558949</v>
      </c>
      <c r="CQ75" s="8">
        <f t="shared" si="49"/>
        <v>0</v>
      </c>
      <c r="CR75" s="8">
        <f t="shared" si="50"/>
        <v>0</v>
      </c>
      <c r="CS75" s="8">
        <f t="shared" si="51"/>
        <v>0</v>
      </c>
      <c r="CT75" s="8">
        <f aca="true" t="shared" si="104" ref="CT75:CT89">+X75</f>
        <v>0</v>
      </c>
      <c r="CU75" s="8">
        <f aca="true" t="shared" si="105" ref="CU75:CU89">+X75</f>
        <v>0</v>
      </c>
      <c r="CV75" s="8">
        <f t="shared" si="54"/>
        <v>0</v>
      </c>
      <c r="CW75" s="8">
        <f t="shared" si="55"/>
        <v>0</v>
      </c>
      <c r="CX75" s="8">
        <f t="shared" si="56"/>
        <v>0.00015442241159083976</v>
      </c>
      <c r="CY75" s="8">
        <f t="shared" si="57"/>
        <v>7.011294355222342E-05</v>
      </c>
      <c r="CZ75" s="8">
        <f t="shared" si="58"/>
        <v>7.721120579541988E-05</v>
      </c>
      <c r="DA75" s="8">
        <f t="shared" si="59"/>
        <v>0.00015442241159083976</v>
      </c>
      <c r="DB75" s="8">
        <f t="shared" si="60"/>
        <v>0.00015442241159083976</v>
      </c>
      <c r="DC75" s="8">
        <f t="shared" si="61"/>
        <v>0.00015442241159083976</v>
      </c>
      <c r="DD75" s="8">
        <f t="shared" si="62"/>
        <v>0.00015442241159083976</v>
      </c>
      <c r="DE75" s="8">
        <f t="shared" si="63"/>
        <v>0.0002238284650269142</v>
      </c>
      <c r="DF75" s="8">
        <f t="shared" si="64"/>
        <v>7.011294355222342E-05</v>
      </c>
      <c r="DG75" s="8">
        <f t="shared" si="65"/>
        <v>0</v>
      </c>
      <c r="DH75" s="8">
        <f t="shared" si="66"/>
        <v>0</v>
      </c>
      <c r="DI75" s="8">
        <f t="shared" si="67"/>
        <v>0</v>
      </c>
      <c r="DJ75" s="8">
        <f t="shared" si="68"/>
        <v>0</v>
      </c>
      <c r="DK75" s="8">
        <f t="shared" si="69"/>
        <v>0</v>
      </c>
      <c r="DL75" s="8">
        <f t="shared" si="70"/>
        <v>0</v>
      </c>
      <c r="DM75" s="8">
        <f t="shared" si="71"/>
        <v>0</v>
      </c>
      <c r="DN75" s="8">
        <f t="shared" si="72"/>
        <v>0</v>
      </c>
      <c r="DO75" s="8">
        <f t="shared" si="73"/>
        <v>0.0002238284650269142</v>
      </c>
      <c r="DP75" s="8">
        <f t="shared" si="74"/>
        <v>0</v>
      </c>
      <c r="DQ75" s="8">
        <f t="shared" si="75"/>
        <v>0.00015442241159083976</v>
      </c>
      <c r="DR75" s="8">
        <f t="shared" si="76"/>
        <v>0</v>
      </c>
      <c r="DS75" s="8">
        <f t="shared" si="77"/>
        <v>0.00030492326331960236</v>
      </c>
    </row>
    <row r="76" spans="1:123" ht="11.25">
      <c r="A76" s="50" t="s">
        <v>263</v>
      </c>
      <c r="B76" s="138" t="s">
        <v>60</v>
      </c>
      <c r="C76" s="138" t="s">
        <v>368</v>
      </c>
      <c r="D76" s="19">
        <v>0</v>
      </c>
      <c r="E76" s="19">
        <v>0</v>
      </c>
      <c r="F76" s="19">
        <v>0</v>
      </c>
      <c r="G76" s="19">
        <v>0</v>
      </c>
      <c r="H76" s="19">
        <v>0</v>
      </c>
      <c r="I76" s="193">
        <v>1187.58</v>
      </c>
      <c r="J76" s="193">
        <v>0</v>
      </c>
      <c r="K76" s="193">
        <v>16</v>
      </c>
      <c r="L76" s="193">
        <v>1171.58</v>
      </c>
      <c r="M76" s="214">
        <f>55920-M97</f>
        <v>30760</v>
      </c>
      <c r="N76" s="19">
        <v>78</v>
      </c>
      <c r="O76" s="19">
        <v>1</v>
      </c>
      <c r="P76" s="19">
        <v>226456</v>
      </c>
      <c r="Q76" s="22"/>
      <c r="R76" s="22">
        <f>30894350-175963-5056735</f>
        <v>25661652</v>
      </c>
      <c r="T76" s="8">
        <f t="shared" si="84"/>
        <v>0</v>
      </c>
      <c r="U76" s="8">
        <f t="shared" si="85"/>
        <v>0</v>
      </c>
      <c r="V76" s="8">
        <f t="shared" si="86"/>
        <v>0</v>
      </c>
      <c r="W76" s="8">
        <f t="shared" si="87"/>
        <v>0</v>
      </c>
      <c r="X76" s="8">
        <f t="shared" si="88"/>
        <v>0</v>
      </c>
      <c r="Y76" s="8">
        <f t="shared" si="89"/>
        <v>0.13290710424833138</v>
      </c>
      <c r="Z76" s="8">
        <f t="shared" si="90"/>
        <v>0</v>
      </c>
      <c r="AA76" s="8">
        <f t="shared" si="91"/>
        <v>0.0032090083281788636</v>
      </c>
      <c r="AB76" s="8">
        <f t="shared" si="92"/>
        <v>0.2966438364835609</v>
      </c>
      <c r="AC76" s="8">
        <f t="shared" si="93"/>
        <v>0.040948563625295094</v>
      </c>
      <c r="AD76" s="8">
        <f t="shared" si="94"/>
        <v>0.0003938345702936643</v>
      </c>
      <c r="AE76" s="8">
        <f t="shared" si="95"/>
        <v>2.07607571863361E-05</v>
      </c>
      <c r="AF76" s="8">
        <f t="shared" si="96"/>
        <v>0.038820285440250145</v>
      </c>
      <c r="AG76" s="8">
        <f t="shared" si="97"/>
        <v>0</v>
      </c>
      <c r="AH76" s="8"/>
      <c r="AI76" s="8"/>
      <c r="AJ76" s="8"/>
      <c r="AK76" s="8">
        <f t="shared" si="98"/>
        <v>0.020671199097794378</v>
      </c>
      <c r="AL76" s="8">
        <f t="shared" si="99"/>
        <v>0.0016045041640894318</v>
      </c>
      <c r="AM76" s="8">
        <f t="shared" si="100"/>
        <v>0.06645355212416569</v>
      </c>
      <c r="AN76" s="8">
        <f t="shared" si="101"/>
        <v>0.0016045041640894318</v>
      </c>
      <c r="AO76" s="14">
        <f t="shared" si="102"/>
        <v>0.0713710338758437</v>
      </c>
      <c r="AP76" s="14">
        <f t="shared" si="103"/>
        <v>0</v>
      </c>
      <c r="AR76" s="8">
        <v>0</v>
      </c>
      <c r="AS76" s="8">
        <v>0</v>
      </c>
      <c r="AT76" s="8">
        <v>0</v>
      </c>
      <c r="AU76" s="8">
        <v>0</v>
      </c>
      <c r="AV76" s="8">
        <v>0</v>
      </c>
      <c r="AW76" s="8">
        <v>0</v>
      </c>
      <c r="AX76" s="8">
        <v>0</v>
      </c>
      <c r="AY76" s="8">
        <v>0</v>
      </c>
      <c r="AZ76" s="8">
        <v>0</v>
      </c>
      <c r="BA76" s="8">
        <v>0</v>
      </c>
      <c r="BB76" s="8">
        <v>0</v>
      </c>
      <c r="BC76" s="8">
        <v>0</v>
      </c>
      <c r="BD76" s="8">
        <v>0</v>
      </c>
      <c r="BE76" s="8">
        <v>0</v>
      </c>
      <c r="BF76" s="8">
        <v>0</v>
      </c>
      <c r="BG76" s="8">
        <v>0</v>
      </c>
      <c r="BH76" s="8">
        <v>0</v>
      </c>
      <c r="BI76" s="8">
        <v>0</v>
      </c>
      <c r="BJ76" s="8">
        <v>0</v>
      </c>
      <c r="BK76" s="8">
        <v>0</v>
      </c>
      <c r="BL76" s="8">
        <v>0</v>
      </c>
      <c r="BM76" s="8">
        <v>0</v>
      </c>
      <c r="BN76" s="8">
        <v>0</v>
      </c>
      <c r="BO76" s="8">
        <v>0</v>
      </c>
      <c r="BP76" s="61">
        <f t="shared" si="27"/>
        <v>0.040948563625295094</v>
      </c>
      <c r="BQ76" s="8">
        <f t="shared" si="28"/>
        <v>0.13290710424833138</v>
      </c>
      <c r="BR76" s="8">
        <f t="shared" si="29"/>
        <v>2.07607571863361E-05</v>
      </c>
      <c r="BS76" s="8">
        <f t="shared" si="30"/>
        <v>0.040948563625295094</v>
      </c>
      <c r="BT76" s="8">
        <f t="shared" si="31"/>
        <v>0.040948563625295094</v>
      </c>
      <c r="BU76" s="8">
        <f t="shared" si="32"/>
        <v>0.038820285440250145</v>
      </c>
      <c r="BV76" s="8">
        <f t="shared" si="33"/>
        <v>0.040948563625295094</v>
      </c>
      <c r="BW76" s="8">
        <f t="shared" si="34"/>
        <v>0</v>
      </c>
      <c r="BX76" s="8">
        <f t="shared" si="35"/>
        <v>0</v>
      </c>
      <c r="BY76" s="8">
        <f t="shared" si="36"/>
        <v>0</v>
      </c>
      <c r="BZ76" s="8">
        <f t="shared" si="37"/>
        <v>0.0032090083281788636</v>
      </c>
      <c r="CA76" s="8">
        <f t="shared" si="38"/>
        <v>0.040948563625295094</v>
      </c>
      <c r="CB76" s="8">
        <f aca="true" t="shared" si="106" ref="CB76:CB89">+U76</f>
        <v>0</v>
      </c>
      <c r="CC76" s="8">
        <f aca="true" t="shared" si="107" ref="CC76:CC89">+AP76</f>
        <v>0</v>
      </c>
      <c r="CD76" s="8">
        <f aca="true" t="shared" si="108" ref="CD76:CD89">+AM76</f>
        <v>0.06645355212416569</v>
      </c>
      <c r="CE76" s="8">
        <f t="shared" si="39"/>
        <v>0</v>
      </c>
      <c r="CF76" s="8">
        <f t="shared" si="40"/>
        <v>0</v>
      </c>
      <c r="CG76" s="8">
        <f t="shared" si="5"/>
        <v>0</v>
      </c>
      <c r="CH76" s="8">
        <f t="shared" si="41"/>
        <v>0</v>
      </c>
      <c r="CI76" s="8">
        <f t="shared" si="42"/>
        <v>0</v>
      </c>
      <c r="CJ76" s="8">
        <f t="shared" si="43"/>
        <v>0.040948563625295094</v>
      </c>
      <c r="CK76" s="8">
        <f t="shared" si="6"/>
        <v>0.040948563625295094</v>
      </c>
      <c r="CL76" s="8">
        <f t="shared" si="44"/>
        <v>0</v>
      </c>
      <c r="CM76" s="8">
        <f t="shared" si="45"/>
        <v>0</v>
      </c>
      <c r="CN76" s="8">
        <f t="shared" si="46"/>
        <v>0</v>
      </c>
      <c r="CO76" s="8">
        <f t="shared" si="47"/>
        <v>0.0003938345702936643</v>
      </c>
      <c r="CP76" s="8">
        <f t="shared" si="48"/>
        <v>0.0016045041640894318</v>
      </c>
      <c r="CQ76" s="8">
        <f t="shared" si="49"/>
        <v>0.0003938345702936643</v>
      </c>
      <c r="CR76" s="8">
        <f t="shared" si="50"/>
        <v>0</v>
      </c>
      <c r="CS76" s="8">
        <f t="shared" si="51"/>
        <v>0</v>
      </c>
      <c r="CT76" s="8">
        <f t="shared" si="104"/>
        <v>0</v>
      </c>
      <c r="CU76" s="8">
        <f t="shared" si="105"/>
        <v>0</v>
      </c>
      <c r="CV76" s="8">
        <f t="shared" si="54"/>
        <v>0</v>
      </c>
      <c r="CW76" s="8">
        <f t="shared" si="55"/>
        <v>0</v>
      </c>
      <c r="CX76" s="8">
        <f t="shared" si="56"/>
        <v>0.040948563625295094</v>
      </c>
      <c r="CY76" s="8">
        <f t="shared" si="57"/>
        <v>0.038820285440250145</v>
      </c>
      <c r="CZ76" s="8">
        <f t="shared" si="58"/>
        <v>0.020671199097794378</v>
      </c>
      <c r="DA76" s="8">
        <f t="shared" si="59"/>
        <v>0.040948563625295094</v>
      </c>
      <c r="DB76" s="8">
        <f t="shared" si="60"/>
        <v>0.040948563625295094</v>
      </c>
      <c r="DC76" s="8">
        <f t="shared" si="61"/>
        <v>0.040948563625295094</v>
      </c>
      <c r="DD76" s="8">
        <f t="shared" si="62"/>
        <v>0.040948563625295094</v>
      </c>
      <c r="DE76" s="8">
        <f t="shared" si="63"/>
        <v>0.13290710424833138</v>
      </c>
      <c r="DF76" s="8">
        <f t="shared" si="64"/>
        <v>0.038820285440250145</v>
      </c>
      <c r="DG76" s="8">
        <f t="shared" si="65"/>
        <v>0</v>
      </c>
      <c r="DH76" s="8">
        <f t="shared" si="66"/>
        <v>0</v>
      </c>
      <c r="DI76" s="8">
        <f t="shared" si="67"/>
        <v>0</v>
      </c>
      <c r="DJ76" s="8">
        <f t="shared" si="68"/>
        <v>0</v>
      </c>
      <c r="DK76" s="8">
        <f t="shared" si="69"/>
        <v>0</v>
      </c>
      <c r="DL76" s="8">
        <f t="shared" si="70"/>
        <v>0</v>
      </c>
      <c r="DM76" s="8">
        <f t="shared" si="71"/>
        <v>0</v>
      </c>
      <c r="DN76" s="8">
        <f t="shared" si="72"/>
        <v>0</v>
      </c>
      <c r="DO76" s="8">
        <f t="shared" si="73"/>
        <v>0.13290710424833138</v>
      </c>
      <c r="DP76" s="8">
        <f t="shared" si="74"/>
        <v>0</v>
      </c>
      <c r="DQ76" s="8">
        <f t="shared" si="75"/>
        <v>0.040948563625295094</v>
      </c>
      <c r="DR76" s="8">
        <f t="shared" si="76"/>
        <v>2.07607571863361E-05</v>
      </c>
      <c r="DS76" s="8">
        <f t="shared" si="77"/>
        <v>0.0713710338758437</v>
      </c>
    </row>
    <row r="77" spans="1:123" ht="11.25">
      <c r="A77" s="50" t="s">
        <v>263</v>
      </c>
      <c r="B77" s="141" t="s">
        <v>265</v>
      </c>
      <c r="C77" s="138" t="s">
        <v>104</v>
      </c>
      <c r="D77" s="19">
        <v>0</v>
      </c>
      <c r="E77" s="19"/>
      <c r="F77" s="19"/>
      <c r="G77" s="19">
        <v>0</v>
      </c>
      <c r="H77" s="19"/>
      <c r="I77" s="193">
        <v>0</v>
      </c>
      <c r="J77" s="193">
        <v>0</v>
      </c>
      <c r="K77" s="193">
        <v>0</v>
      </c>
      <c r="L77" s="193">
        <v>0</v>
      </c>
      <c r="M77" s="19">
        <v>230</v>
      </c>
      <c r="N77" s="19">
        <v>0</v>
      </c>
      <c r="O77" s="19">
        <v>0</v>
      </c>
      <c r="P77" s="19"/>
      <c r="Q77" s="22"/>
      <c r="R77" s="22">
        <v>175963</v>
      </c>
      <c r="T77" s="8">
        <f t="shared" si="84"/>
        <v>0</v>
      </c>
      <c r="U77" s="8">
        <f t="shared" si="85"/>
        <v>0</v>
      </c>
      <c r="V77" s="8">
        <f t="shared" si="86"/>
        <v>0</v>
      </c>
      <c r="W77" s="8">
        <f t="shared" si="87"/>
        <v>0</v>
      </c>
      <c r="X77" s="8">
        <f t="shared" si="88"/>
        <v>0</v>
      </c>
      <c r="Y77" s="8">
        <f t="shared" si="89"/>
        <v>0</v>
      </c>
      <c r="Z77" s="8">
        <f t="shared" si="90"/>
        <v>0</v>
      </c>
      <c r="AA77" s="8">
        <f t="shared" si="91"/>
        <v>0</v>
      </c>
      <c r="AB77" s="8">
        <f t="shared" si="92"/>
        <v>0</v>
      </c>
      <c r="AC77" s="8">
        <f t="shared" si="93"/>
        <v>0.00030618236780942366</v>
      </c>
      <c r="AD77" s="8">
        <f t="shared" si="94"/>
        <v>0</v>
      </c>
      <c r="AE77" s="8">
        <f t="shared" si="95"/>
        <v>0</v>
      </c>
      <c r="AF77" s="8">
        <f t="shared" si="96"/>
        <v>0</v>
      </c>
      <c r="AG77" s="8">
        <f t="shared" si="97"/>
        <v>0</v>
      </c>
      <c r="AH77" s="8"/>
      <c r="AI77" s="8"/>
      <c r="AJ77" s="8"/>
      <c r="AK77" s="8">
        <f t="shared" si="98"/>
        <v>0.00015309118390471183</v>
      </c>
      <c r="AL77" s="8">
        <f t="shared" si="99"/>
        <v>0</v>
      </c>
      <c r="AM77" s="8">
        <f t="shared" si="100"/>
        <v>0</v>
      </c>
      <c r="AN77" s="8">
        <f t="shared" si="101"/>
        <v>0</v>
      </c>
      <c r="AO77" s="14">
        <f t="shared" si="102"/>
        <v>0.0004893941058001678</v>
      </c>
      <c r="AP77" s="14">
        <f t="shared" si="103"/>
        <v>0</v>
      </c>
      <c r="AR77" s="8">
        <v>0</v>
      </c>
      <c r="AS77" s="8">
        <v>0</v>
      </c>
      <c r="AT77" s="8">
        <v>0</v>
      </c>
      <c r="AU77" s="8">
        <v>0</v>
      </c>
      <c r="AV77" s="8">
        <v>0</v>
      </c>
      <c r="AW77" s="8">
        <v>0</v>
      </c>
      <c r="AX77" s="8">
        <v>0</v>
      </c>
      <c r="AY77" s="8">
        <v>0</v>
      </c>
      <c r="AZ77" s="8">
        <v>0</v>
      </c>
      <c r="BA77" s="8">
        <v>0</v>
      </c>
      <c r="BB77" s="8">
        <v>0</v>
      </c>
      <c r="BC77" s="8">
        <v>0</v>
      </c>
      <c r="BD77" s="8">
        <v>0</v>
      </c>
      <c r="BE77" s="8">
        <v>0</v>
      </c>
      <c r="BF77" s="8">
        <v>0</v>
      </c>
      <c r="BG77" s="8">
        <v>0</v>
      </c>
      <c r="BH77" s="8">
        <v>0</v>
      </c>
      <c r="BI77" s="8">
        <v>0</v>
      </c>
      <c r="BJ77" s="8">
        <v>0</v>
      </c>
      <c r="BK77" s="8">
        <v>0</v>
      </c>
      <c r="BL77" s="8">
        <v>0</v>
      </c>
      <c r="BM77" s="8">
        <v>0</v>
      </c>
      <c r="BN77" s="8">
        <v>0</v>
      </c>
      <c r="BO77" s="8">
        <v>0</v>
      </c>
      <c r="BP77" s="61">
        <f aca="true" t="shared" si="109" ref="BP77:BP89">+AC77</f>
        <v>0.00030618236780942366</v>
      </c>
      <c r="BQ77" s="8">
        <f aca="true" t="shared" si="110" ref="BQ77:BQ89">+Y77</f>
        <v>0</v>
      </c>
      <c r="BR77" s="8">
        <f aca="true" t="shared" si="111" ref="BR77:BR89">+AE77</f>
        <v>0</v>
      </c>
      <c r="BS77" s="8">
        <f aca="true" t="shared" si="112" ref="BS77:BS89">+BP77</f>
        <v>0.00030618236780942366</v>
      </c>
      <c r="BT77" s="8">
        <f aca="true" t="shared" si="113" ref="BT77:BT89">+AC77</f>
        <v>0.00030618236780942366</v>
      </c>
      <c r="BU77" s="8">
        <f aca="true" t="shared" si="114" ref="BU77:BU89">AF77</f>
        <v>0</v>
      </c>
      <c r="BV77" s="8">
        <f aca="true" t="shared" si="115" ref="BV77:BV89">+BS77</f>
        <v>0.00030618236780942366</v>
      </c>
      <c r="BW77" s="8">
        <f aca="true" t="shared" si="116" ref="BW77:BW89">+V77</f>
        <v>0</v>
      </c>
      <c r="BX77" s="8">
        <f aca="true" t="shared" si="117" ref="BX77:BX89">+W77</f>
        <v>0</v>
      </c>
      <c r="BY77" s="8">
        <f aca="true" t="shared" si="118" ref="BY77:BY89">+T77</f>
        <v>0</v>
      </c>
      <c r="BZ77" s="8">
        <f aca="true" t="shared" si="119" ref="BZ77:BZ89">+AA77</f>
        <v>0</v>
      </c>
      <c r="CA77" s="8">
        <f aca="true" t="shared" si="120" ref="CA77:CA89">+AC77</f>
        <v>0.00030618236780942366</v>
      </c>
      <c r="CB77" s="8">
        <f t="shared" si="106"/>
        <v>0</v>
      </c>
      <c r="CC77" s="8">
        <f t="shared" si="107"/>
        <v>0</v>
      </c>
      <c r="CD77" s="8">
        <f t="shared" si="108"/>
        <v>0</v>
      </c>
      <c r="CE77" s="8">
        <f aca="true" t="shared" si="121" ref="CE77:CE89">+AH77</f>
        <v>0</v>
      </c>
      <c r="CF77" s="8">
        <f aca="true" t="shared" si="122" ref="CF77:CF89">+W77</f>
        <v>0</v>
      </c>
      <c r="CG77" s="8">
        <f aca="true" t="shared" si="123" ref="CG77:CG89">+CF77</f>
        <v>0</v>
      </c>
      <c r="CH77" s="8">
        <f aca="true" t="shared" si="124" ref="CH77:CH89">+U77</f>
        <v>0</v>
      </c>
      <c r="CI77" s="8">
        <f aca="true" t="shared" si="125" ref="CI77:CI89">+T77</f>
        <v>0</v>
      </c>
      <c r="CJ77" s="8">
        <f aca="true" t="shared" si="126" ref="CJ77:CJ89">+BV77</f>
        <v>0.00030618236780942366</v>
      </c>
      <c r="CK77" s="8">
        <f aca="true" t="shared" si="127" ref="CK77:CK89">+CJ77</f>
        <v>0.00030618236780942366</v>
      </c>
      <c r="CL77" s="8">
        <f aca="true" t="shared" si="128" ref="CL77:CL89">+AJ77</f>
        <v>0</v>
      </c>
      <c r="CM77" s="8">
        <f aca="true" t="shared" si="129" ref="CM77:CM89">+AH77</f>
        <v>0</v>
      </c>
      <c r="CN77" s="8">
        <f aca="true" t="shared" si="130" ref="CN77:CN89">+AI77</f>
        <v>0</v>
      </c>
      <c r="CO77" s="8">
        <f aca="true" t="shared" si="131" ref="CO77:CO89">+AD77</f>
        <v>0</v>
      </c>
      <c r="CP77" s="8">
        <f aca="true" t="shared" si="132" ref="CP77:CP89">+AN77</f>
        <v>0</v>
      </c>
      <c r="CQ77" s="8">
        <f aca="true" t="shared" si="133" ref="CQ77:CQ89">+AD77</f>
        <v>0</v>
      </c>
      <c r="CR77" s="8">
        <f aca="true" t="shared" si="134" ref="CR77:CR89">+Z77</f>
        <v>0</v>
      </c>
      <c r="CS77" s="8">
        <f aca="true" t="shared" si="135" ref="CS77:CS89">Z77</f>
        <v>0</v>
      </c>
      <c r="CT77" s="8">
        <f t="shared" si="104"/>
        <v>0</v>
      </c>
      <c r="CU77" s="8">
        <f t="shared" si="105"/>
        <v>0</v>
      </c>
      <c r="CV77" s="8">
        <f aca="true" t="shared" si="136" ref="CV77:CV89">+AH77</f>
        <v>0</v>
      </c>
      <c r="CW77" s="8">
        <f aca="true" t="shared" si="137" ref="CW77:CW89">+X77</f>
        <v>0</v>
      </c>
      <c r="CX77" s="8">
        <f aca="true" t="shared" si="138" ref="CX77:CX89">+CK77</f>
        <v>0.00030618236780942366</v>
      </c>
      <c r="CY77" s="8">
        <f aca="true" t="shared" si="139" ref="CY77:CY89">+AF77</f>
        <v>0</v>
      </c>
      <c r="CZ77" s="8">
        <f aca="true" t="shared" si="140" ref="CZ77:CZ89">+AK77</f>
        <v>0.00015309118390471183</v>
      </c>
      <c r="DA77" s="8">
        <f aca="true" t="shared" si="141" ref="DA77:DA89">+AC77</f>
        <v>0.00030618236780942366</v>
      </c>
      <c r="DB77" s="8">
        <f aca="true" t="shared" si="142" ref="DB77:DB89">+AC77</f>
        <v>0.00030618236780942366</v>
      </c>
      <c r="DC77" s="8">
        <f aca="true" t="shared" si="143" ref="DC77:DC89">+AC77</f>
        <v>0.00030618236780942366</v>
      </c>
      <c r="DD77" s="8">
        <f aca="true" t="shared" si="144" ref="DD77:DD89">+DA77</f>
        <v>0.00030618236780942366</v>
      </c>
      <c r="DE77" s="8">
        <f aca="true" t="shared" si="145" ref="DE77:DE89">+Y77</f>
        <v>0</v>
      </c>
      <c r="DF77" s="8">
        <f aca="true" t="shared" si="146" ref="DF77:DF89">+AF77</f>
        <v>0</v>
      </c>
      <c r="DG77" s="8">
        <f aca="true" t="shared" si="147" ref="DG77:DG89">+AG77</f>
        <v>0</v>
      </c>
      <c r="DH77" s="8">
        <f aca="true" t="shared" si="148" ref="DH77:DH89">+U77</f>
        <v>0</v>
      </c>
      <c r="DI77" s="8">
        <f aca="true" t="shared" si="149" ref="DI77:DI89">U77</f>
        <v>0</v>
      </c>
      <c r="DJ77" s="8">
        <f aca="true" t="shared" si="150" ref="DJ77:DJ89">U77</f>
        <v>0</v>
      </c>
      <c r="DK77" s="8">
        <f aca="true" t="shared" si="151" ref="DK77:DK89">U77</f>
        <v>0</v>
      </c>
      <c r="DL77" s="8">
        <f aca="true" t="shared" si="152" ref="DL77:DL89">U77</f>
        <v>0</v>
      </c>
      <c r="DM77" s="8">
        <f aca="true" t="shared" si="153" ref="DM77:DM89">U77</f>
        <v>0</v>
      </c>
      <c r="DN77" s="8">
        <f aca="true" t="shared" si="154" ref="DN77:DN89">U77</f>
        <v>0</v>
      </c>
      <c r="DO77" s="8">
        <f aca="true" t="shared" si="155" ref="DO77:DO89">+Y77</f>
        <v>0</v>
      </c>
      <c r="DP77" s="8">
        <f aca="true" t="shared" si="156" ref="DP77:DP89">+U77</f>
        <v>0</v>
      </c>
      <c r="DQ77" s="8">
        <f aca="true" t="shared" si="157" ref="DQ77:DQ89">+AC77</f>
        <v>0.00030618236780942366</v>
      </c>
      <c r="DR77" s="8">
        <f aca="true" t="shared" si="158" ref="DR77:DR89">+AE77</f>
        <v>0</v>
      </c>
      <c r="DS77" s="8">
        <f aca="true" t="shared" si="159" ref="DS77:DS89">+AO77</f>
        <v>0.0004893941058001678</v>
      </c>
    </row>
    <row r="78" spans="1:123" ht="11.25">
      <c r="A78" s="50" t="s">
        <v>263</v>
      </c>
      <c r="B78" s="138" t="s">
        <v>61</v>
      </c>
      <c r="C78" s="138" t="s">
        <v>185</v>
      </c>
      <c r="D78" s="19">
        <v>0</v>
      </c>
      <c r="E78" s="19"/>
      <c r="F78" s="19"/>
      <c r="G78" s="19">
        <v>0</v>
      </c>
      <c r="H78" s="19"/>
      <c r="I78" s="193">
        <v>20.6</v>
      </c>
      <c r="J78" s="193">
        <v>0</v>
      </c>
      <c r="K78" s="193">
        <v>7.8</v>
      </c>
      <c r="L78" s="193">
        <v>12.8</v>
      </c>
      <c r="M78" s="19">
        <v>3054</v>
      </c>
      <c r="N78" s="19">
        <v>0</v>
      </c>
      <c r="O78" s="19">
        <v>2369</v>
      </c>
      <c r="P78" s="19">
        <v>6928</v>
      </c>
      <c r="Q78" s="22"/>
      <c r="R78" s="22">
        <v>494965</v>
      </c>
      <c r="T78" s="8">
        <f t="shared" si="84"/>
        <v>0</v>
      </c>
      <c r="U78" s="8">
        <f t="shared" si="85"/>
        <v>0</v>
      </c>
      <c r="V78" s="8">
        <f t="shared" si="86"/>
        <v>0</v>
      </c>
      <c r="W78" s="8">
        <f t="shared" si="87"/>
        <v>0</v>
      </c>
      <c r="X78" s="8">
        <f t="shared" si="88"/>
        <v>0</v>
      </c>
      <c r="Y78" s="8">
        <f t="shared" si="89"/>
        <v>0.0023054331897772165</v>
      </c>
      <c r="Z78" s="8">
        <f t="shared" si="90"/>
        <v>0</v>
      </c>
      <c r="AA78" s="8">
        <f t="shared" si="91"/>
        <v>0.001564391559987196</v>
      </c>
      <c r="AB78" s="8">
        <f t="shared" si="92"/>
        <v>0.0032409576016913743</v>
      </c>
      <c r="AC78" s="8">
        <f t="shared" si="93"/>
        <v>0.0040655693534346945</v>
      </c>
      <c r="AD78" s="8">
        <f t="shared" si="94"/>
        <v>0</v>
      </c>
      <c r="AE78" s="8">
        <f t="shared" si="95"/>
        <v>0.04918223377443022</v>
      </c>
      <c r="AF78" s="8">
        <f t="shared" si="96"/>
        <v>0.0011876344081413299</v>
      </c>
      <c r="AG78" s="8">
        <f t="shared" si="97"/>
        <v>0</v>
      </c>
      <c r="AH78" s="8"/>
      <c r="AI78" s="8"/>
      <c r="AJ78" s="8"/>
      <c r="AK78" s="8">
        <f t="shared" si="98"/>
        <v>0.0020327846767173472</v>
      </c>
      <c r="AL78" s="8">
        <f t="shared" si="99"/>
        <v>0.000782195779993598</v>
      </c>
      <c r="AM78" s="8">
        <f t="shared" si="100"/>
        <v>0.0011527165948886082</v>
      </c>
      <c r="AN78" s="8">
        <f t="shared" si="101"/>
        <v>0.000782195779993598</v>
      </c>
      <c r="AO78" s="14">
        <f t="shared" si="102"/>
        <v>0.001376613001468377</v>
      </c>
      <c r="AP78" s="14">
        <f t="shared" si="103"/>
        <v>0</v>
      </c>
      <c r="AR78" s="8">
        <v>0</v>
      </c>
      <c r="AS78" s="8">
        <v>0</v>
      </c>
      <c r="AT78" s="8">
        <v>0</v>
      </c>
      <c r="AU78" s="8">
        <v>0</v>
      </c>
      <c r="AV78" s="8">
        <v>0</v>
      </c>
      <c r="AW78" s="8">
        <v>0</v>
      </c>
      <c r="AX78" s="8">
        <v>0</v>
      </c>
      <c r="AY78" s="8">
        <v>0</v>
      </c>
      <c r="AZ78" s="8">
        <v>0</v>
      </c>
      <c r="BA78" s="8">
        <v>0</v>
      </c>
      <c r="BB78" s="8">
        <v>0</v>
      </c>
      <c r="BC78" s="8">
        <v>0</v>
      </c>
      <c r="BD78" s="8">
        <v>0</v>
      </c>
      <c r="BE78" s="8">
        <v>0</v>
      </c>
      <c r="BF78" s="8">
        <v>0</v>
      </c>
      <c r="BG78" s="8">
        <v>0</v>
      </c>
      <c r="BH78" s="8">
        <v>0</v>
      </c>
      <c r="BI78" s="8">
        <v>0</v>
      </c>
      <c r="BJ78" s="8">
        <v>0</v>
      </c>
      <c r="BK78" s="8">
        <v>0</v>
      </c>
      <c r="BL78" s="8">
        <v>0</v>
      </c>
      <c r="BM78" s="8">
        <v>0</v>
      </c>
      <c r="BN78" s="8">
        <v>0</v>
      </c>
      <c r="BO78" s="8">
        <v>0</v>
      </c>
      <c r="BP78" s="61">
        <f t="shared" si="109"/>
        <v>0.0040655693534346945</v>
      </c>
      <c r="BQ78" s="8">
        <f t="shared" si="110"/>
        <v>0.0023054331897772165</v>
      </c>
      <c r="BR78" s="8">
        <f t="shared" si="111"/>
        <v>0.04918223377443022</v>
      </c>
      <c r="BS78" s="8">
        <f t="shared" si="112"/>
        <v>0.0040655693534346945</v>
      </c>
      <c r="BT78" s="8">
        <f t="shared" si="113"/>
        <v>0.0040655693534346945</v>
      </c>
      <c r="BU78" s="8">
        <f t="shared" si="114"/>
        <v>0.0011876344081413299</v>
      </c>
      <c r="BV78" s="8">
        <f t="shared" si="115"/>
        <v>0.0040655693534346945</v>
      </c>
      <c r="BW78" s="8">
        <f t="shared" si="116"/>
        <v>0</v>
      </c>
      <c r="BX78" s="8">
        <f t="shared" si="117"/>
        <v>0</v>
      </c>
      <c r="BY78" s="8">
        <f t="shared" si="118"/>
        <v>0</v>
      </c>
      <c r="BZ78" s="8">
        <f t="shared" si="119"/>
        <v>0.001564391559987196</v>
      </c>
      <c r="CA78" s="8">
        <f t="shared" si="120"/>
        <v>0.0040655693534346945</v>
      </c>
      <c r="CB78" s="8">
        <f t="shared" si="106"/>
        <v>0</v>
      </c>
      <c r="CC78" s="8">
        <f t="shared" si="107"/>
        <v>0</v>
      </c>
      <c r="CD78" s="8">
        <f t="shared" si="108"/>
        <v>0.0011527165948886082</v>
      </c>
      <c r="CE78" s="8">
        <f t="shared" si="121"/>
        <v>0</v>
      </c>
      <c r="CF78" s="8">
        <f t="shared" si="122"/>
        <v>0</v>
      </c>
      <c r="CG78" s="8">
        <f t="shared" si="123"/>
        <v>0</v>
      </c>
      <c r="CH78" s="8">
        <f t="shared" si="124"/>
        <v>0</v>
      </c>
      <c r="CI78" s="8">
        <f t="shared" si="125"/>
        <v>0</v>
      </c>
      <c r="CJ78" s="8">
        <f t="shared" si="126"/>
        <v>0.0040655693534346945</v>
      </c>
      <c r="CK78" s="8">
        <f t="shared" si="127"/>
        <v>0.0040655693534346945</v>
      </c>
      <c r="CL78" s="8">
        <f t="shared" si="128"/>
        <v>0</v>
      </c>
      <c r="CM78" s="8">
        <f t="shared" si="129"/>
        <v>0</v>
      </c>
      <c r="CN78" s="8">
        <f t="shared" si="130"/>
        <v>0</v>
      </c>
      <c r="CO78" s="8">
        <f t="shared" si="131"/>
        <v>0</v>
      </c>
      <c r="CP78" s="8">
        <f t="shared" si="132"/>
        <v>0.000782195779993598</v>
      </c>
      <c r="CQ78" s="8">
        <f t="shared" si="133"/>
        <v>0</v>
      </c>
      <c r="CR78" s="8">
        <f t="shared" si="134"/>
        <v>0</v>
      </c>
      <c r="CS78" s="8">
        <f t="shared" si="135"/>
        <v>0</v>
      </c>
      <c r="CT78" s="8">
        <f t="shared" si="104"/>
        <v>0</v>
      </c>
      <c r="CU78" s="8">
        <f t="shared" si="105"/>
        <v>0</v>
      </c>
      <c r="CV78" s="8">
        <f t="shared" si="136"/>
        <v>0</v>
      </c>
      <c r="CW78" s="8">
        <f t="shared" si="137"/>
        <v>0</v>
      </c>
      <c r="CX78" s="8">
        <f t="shared" si="138"/>
        <v>0.0040655693534346945</v>
      </c>
      <c r="CY78" s="8">
        <f t="shared" si="139"/>
        <v>0.0011876344081413299</v>
      </c>
      <c r="CZ78" s="8">
        <f t="shared" si="140"/>
        <v>0.0020327846767173472</v>
      </c>
      <c r="DA78" s="8">
        <f t="shared" si="141"/>
        <v>0.0040655693534346945</v>
      </c>
      <c r="DB78" s="8">
        <f t="shared" si="142"/>
        <v>0.0040655693534346945</v>
      </c>
      <c r="DC78" s="8">
        <f t="shared" si="143"/>
        <v>0.0040655693534346945</v>
      </c>
      <c r="DD78" s="8">
        <f t="shared" si="144"/>
        <v>0.0040655693534346945</v>
      </c>
      <c r="DE78" s="8">
        <f t="shared" si="145"/>
        <v>0.0023054331897772165</v>
      </c>
      <c r="DF78" s="8">
        <f t="shared" si="146"/>
        <v>0.0011876344081413299</v>
      </c>
      <c r="DG78" s="8">
        <f t="shared" si="147"/>
        <v>0</v>
      </c>
      <c r="DH78" s="8">
        <f t="shared" si="148"/>
        <v>0</v>
      </c>
      <c r="DI78" s="8">
        <f t="shared" si="149"/>
        <v>0</v>
      </c>
      <c r="DJ78" s="8">
        <f t="shared" si="150"/>
        <v>0</v>
      </c>
      <c r="DK78" s="8">
        <f t="shared" si="151"/>
        <v>0</v>
      </c>
      <c r="DL78" s="8">
        <f t="shared" si="152"/>
        <v>0</v>
      </c>
      <c r="DM78" s="8">
        <f t="shared" si="153"/>
        <v>0</v>
      </c>
      <c r="DN78" s="8">
        <f t="shared" si="154"/>
        <v>0</v>
      </c>
      <c r="DO78" s="8">
        <f t="shared" si="155"/>
        <v>0.0023054331897772165</v>
      </c>
      <c r="DP78" s="8">
        <f t="shared" si="156"/>
        <v>0</v>
      </c>
      <c r="DQ78" s="8">
        <f t="shared" si="157"/>
        <v>0.0040655693534346945</v>
      </c>
      <c r="DR78" s="8">
        <f t="shared" si="158"/>
        <v>0.04918223377443022</v>
      </c>
      <c r="DS78" s="8">
        <f t="shared" si="159"/>
        <v>0.001376613001468377</v>
      </c>
    </row>
    <row r="79" spans="1:123" ht="11.25">
      <c r="A79" s="50" t="s">
        <v>263</v>
      </c>
      <c r="B79" s="138" t="s">
        <v>62</v>
      </c>
      <c r="C79" s="138" t="s">
        <v>186</v>
      </c>
      <c r="D79" s="19">
        <v>0</v>
      </c>
      <c r="E79" s="19"/>
      <c r="F79" s="19"/>
      <c r="G79" s="19">
        <v>0</v>
      </c>
      <c r="H79" s="19"/>
      <c r="I79" s="193">
        <v>26.95</v>
      </c>
      <c r="J79" s="193">
        <v>0</v>
      </c>
      <c r="K79" s="193">
        <v>14.95</v>
      </c>
      <c r="L79" s="193">
        <v>12</v>
      </c>
      <c r="M79" s="19">
        <v>1219</v>
      </c>
      <c r="N79" s="19">
        <v>0</v>
      </c>
      <c r="O79" s="19">
        <v>12</v>
      </c>
      <c r="P79" s="19">
        <v>10346</v>
      </c>
      <c r="Q79" s="22"/>
      <c r="R79" s="22">
        <v>956569</v>
      </c>
      <c r="T79" s="8">
        <f t="shared" si="84"/>
        <v>0</v>
      </c>
      <c r="U79" s="8">
        <f t="shared" si="85"/>
        <v>0</v>
      </c>
      <c r="V79" s="8">
        <f t="shared" si="86"/>
        <v>0</v>
      </c>
      <c r="W79" s="8">
        <f t="shared" si="87"/>
        <v>0</v>
      </c>
      <c r="X79" s="8">
        <f t="shared" si="88"/>
        <v>0</v>
      </c>
      <c r="Y79" s="8">
        <f t="shared" si="89"/>
        <v>0.003016088566237669</v>
      </c>
      <c r="Z79" s="8">
        <f t="shared" si="90"/>
        <v>0</v>
      </c>
      <c r="AA79" s="8">
        <f t="shared" si="91"/>
        <v>0.0029984171566421257</v>
      </c>
      <c r="AB79" s="8">
        <f t="shared" si="92"/>
        <v>0.0030383977515856635</v>
      </c>
      <c r="AC79" s="8">
        <f t="shared" si="93"/>
        <v>0.0016227665493899453</v>
      </c>
      <c r="AD79" s="8">
        <f t="shared" si="94"/>
        <v>0</v>
      </c>
      <c r="AE79" s="8">
        <f t="shared" si="95"/>
        <v>0.0002491290862360332</v>
      </c>
      <c r="AF79" s="8">
        <f t="shared" si="96"/>
        <v>0.001773566048878493</v>
      </c>
      <c r="AG79" s="8">
        <f t="shared" si="97"/>
        <v>0</v>
      </c>
      <c r="AH79" s="8"/>
      <c r="AI79" s="8"/>
      <c r="AJ79" s="8"/>
      <c r="AK79" s="8">
        <f t="shared" si="98"/>
        <v>0.0008113832746949727</v>
      </c>
      <c r="AL79" s="8">
        <f t="shared" si="99"/>
        <v>0.0014992085783210628</v>
      </c>
      <c r="AM79" s="8">
        <f t="shared" si="100"/>
        <v>0.0015080442831188344</v>
      </c>
      <c r="AN79" s="8">
        <f t="shared" si="101"/>
        <v>0.0014992085783210628</v>
      </c>
      <c r="AO79" s="14">
        <f t="shared" si="102"/>
        <v>0.0026604412881751313</v>
      </c>
      <c r="AP79" s="14">
        <f t="shared" si="103"/>
        <v>0</v>
      </c>
      <c r="AR79" s="8">
        <v>0</v>
      </c>
      <c r="AS79" s="8">
        <v>0</v>
      </c>
      <c r="AT79" s="8">
        <v>0</v>
      </c>
      <c r="AU79" s="8">
        <v>0</v>
      </c>
      <c r="AV79" s="8">
        <v>0</v>
      </c>
      <c r="AW79" s="8">
        <v>0</v>
      </c>
      <c r="AX79" s="8">
        <v>0</v>
      </c>
      <c r="AY79" s="8">
        <v>0</v>
      </c>
      <c r="AZ79" s="8">
        <v>0</v>
      </c>
      <c r="BA79" s="8">
        <v>0</v>
      </c>
      <c r="BB79" s="8">
        <v>0</v>
      </c>
      <c r="BC79" s="8">
        <v>0</v>
      </c>
      <c r="BD79" s="8">
        <v>0</v>
      </c>
      <c r="BE79" s="8">
        <v>0</v>
      </c>
      <c r="BF79" s="8">
        <v>0</v>
      </c>
      <c r="BG79" s="8">
        <v>0</v>
      </c>
      <c r="BH79" s="8">
        <v>0</v>
      </c>
      <c r="BI79" s="8">
        <v>0</v>
      </c>
      <c r="BJ79" s="8">
        <v>0</v>
      </c>
      <c r="BK79" s="8">
        <v>0</v>
      </c>
      <c r="BL79" s="8">
        <v>0</v>
      </c>
      <c r="BM79" s="8">
        <v>0</v>
      </c>
      <c r="BN79" s="8">
        <v>0</v>
      </c>
      <c r="BO79" s="8">
        <v>0</v>
      </c>
      <c r="BP79" s="61">
        <f t="shared" si="109"/>
        <v>0.0016227665493899453</v>
      </c>
      <c r="BQ79" s="8">
        <f t="shared" si="110"/>
        <v>0.003016088566237669</v>
      </c>
      <c r="BR79" s="8">
        <f t="shared" si="111"/>
        <v>0.0002491290862360332</v>
      </c>
      <c r="BS79" s="8">
        <f t="shared" si="112"/>
        <v>0.0016227665493899453</v>
      </c>
      <c r="BT79" s="8">
        <f t="shared" si="113"/>
        <v>0.0016227665493899453</v>
      </c>
      <c r="BU79" s="8">
        <f t="shared" si="114"/>
        <v>0.001773566048878493</v>
      </c>
      <c r="BV79" s="8">
        <f t="shared" si="115"/>
        <v>0.0016227665493899453</v>
      </c>
      <c r="BW79" s="8">
        <f t="shared" si="116"/>
        <v>0</v>
      </c>
      <c r="BX79" s="8">
        <f t="shared" si="117"/>
        <v>0</v>
      </c>
      <c r="BY79" s="8">
        <f t="shared" si="118"/>
        <v>0</v>
      </c>
      <c r="BZ79" s="8">
        <f t="shared" si="119"/>
        <v>0.0029984171566421257</v>
      </c>
      <c r="CA79" s="8">
        <f t="shared" si="120"/>
        <v>0.0016227665493899453</v>
      </c>
      <c r="CB79" s="8">
        <f t="shared" si="106"/>
        <v>0</v>
      </c>
      <c r="CC79" s="8">
        <f t="shared" si="107"/>
        <v>0</v>
      </c>
      <c r="CD79" s="8">
        <f t="shared" si="108"/>
        <v>0.0015080442831188344</v>
      </c>
      <c r="CE79" s="8">
        <f t="shared" si="121"/>
        <v>0</v>
      </c>
      <c r="CF79" s="8">
        <f t="shared" si="122"/>
        <v>0</v>
      </c>
      <c r="CG79" s="8">
        <f t="shared" si="123"/>
        <v>0</v>
      </c>
      <c r="CH79" s="8">
        <f t="shared" si="124"/>
        <v>0</v>
      </c>
      <c r="CI79" s="8">
        <f t="shared" si="125"/>
        <v>0</v>
      </c>
      <c r="CJ79" s="8">
        <f t="shared" si="126"/>
        <v>0.0016227665493899453</v>
      </c>
      <c r="CK79" s="8">
        <f t="shared" si="127"/>
        <v>0.0016227665493899453</v>
      </c>
      <c r="CL79" s="8">
        <f t="shared" si="128"/>
        <v>0</v>
      </c>
      <c r="CM79" s="8">
        <f t="shared" si="129"/>
        <v>0</v>
      </c>
      <c r="CN79" s="8">
        <f t="shared" si="130"/>
        <v>0</v>
      </c>
      <c r="CO79" s="8">
        <f t="shared" si="131"/>
        <v>0</v>
      </c>
      <c r="CP79" s="8">
        <f t="shared" si="132"/>
        <v>0.0014992085783210628</v>
      </c>
      <c r="CQ79" s="8">
        <f t="shared" si="133"/>
        <v>0</v>
      </c>
      <c r="CR79" s="8">
        <f t="shared" si="134"/>
        <v>0</v>
      </c>
      <c r="CS79" s="8">
        <f t="shared" si="135"/>
        <v>0</v>
      </c>
      <c r="CT79" s="8">
        <f t="shared" si="104"/>
        <v>0</v>
      </c>
      <c r="CU79" s="8">
        <f t="shared" si="105"/>
        <v>0</v>
      </c>
      <c r="CV79" s="8">
        <f t="shared" si="136"/>
        <v>0</v>
      </c>
      <c r="CW79" s="8">
        <f t="shared" si="137"/>
        <v>0</v>
      </c>
      <c r="CX79" s="8">
        <f t="shared" si="138"/>
        <v>0.0016227665493899453</v>
      </c>
      <c r="CY79" s="8">
        <f t="shared" si="139"/>
        <v>0.001773566048878493</v>
      </c>
      <c r="CZ79" s="8">
        <f t="shared" si="140"/>
        <v>0.0008113832746949727</v>
      </c>
      <c r="DA79" s="8">
        <f t="shared" si="141"/>
        <v>0.0016227665493899453</v>
      </c>
      <c r="DB79" s="8">
        <f t="shared" si="142"/>
        <v>0.0016227665493899453</v>
      </c>
      <c r="DC79" s="8">
        <f t="shared" si="143"/>
        <v>0.0016227665493899453</v>
      </c>
      <c r="DD79" s="8">
        <f t="shared" si="144"/>
        <v>0.0016227665493899453</v>
      </c>
      <c r="DE79" s="8">
        <f t="shared" si="145"/>
        <v>0.003016088566237669</v>
      </c>
      <c r="DF79" s="8">
        <f t="shared" si="146"/>
        <v>0.001773566048878493</v>
      </c>
      <c r="DG79" s="8">
        <f t="shared" si="147"/>
        <v>0</v>
      </c>
      <c r="DH79" s="8">
        <f t="shared" si="148"/>
        <v>0</v>
      </c>
      <c r="DI79" s="8">
        <f t="shared" si="149"/>
        <v>0</v>
      </c>
      <c r="DJ79" s="8">
        <f t="shared" si="150"/>
        <v>0</v>
      </c>
      <c r="DK79" s="8">
        <f t="shared" si="151"/>
        <v>0</v>
      </c>
      <c r="DL79" s="8">
        <f t="shared" si="152"/>
        <v>0</v>
      </c>
      <c r="DM79" s="8">
        <f t="shared" si="153"/>
        <v>0</v>
      </c>
      <c r="DN79" s="8">
        <f t="shared" si="154"/>
        <v>0</v>
      </c>
      <c r="DO79" s="8">
        <f t="shared" si="155"/>
        <v>0.003016088566237669</v>
      </c>
      <c r="DP79" s="8">
        <f t="shared" si="156"/>
        <v>0</v>
      </c>
      <c r="DQ79" s="8">
        <f t="shared" si="157"/>
        <v>0.0016227665493899453</v>
      </c>
      <c r="DR79" s="8">
        <f t="shared" si="158"/>
        <v>0.0002491290862360332</v>
      </c>
      <c r="DS79" s="8">
        <f t="shared" si="159"/>
        <v>0.0026604412881751313</v>
      </c>
    </row>
    <row r="80" spans="1:123" ht="11.25">
      <c r="A80" s="50" t="s">
        <v>263</v>
      </c>
      <c r="B80" s="138" t="s">
        <v>63</v>
      </c>
      <c r="C80" s="138" t="s">
        <v>187</v>
      </c>
      <c r="D80" s="19">
        <v>0</v>
      </c>
      <c r="E80" s="19"/>
      <c r="F80" s="19"/>
      <c r="G80" s="19">
        <v>0</v>
      </c>
      <c r="H80" s="19"/>
      <c r="I80" s="193">
        <v>22</v>
      </c>
      <c r="J80" s="193">
        <v>0</v>
      </c>
      <c r="K80" s="193">
        <v>15</v>
      </c>
      <c r="L80" s="193">
        <v>7</v>
      </c>
      <c r="M80" s="19">
        <v>1480</v>
      </c>
      <c r="N80" s="19">
        <v>665</v>
      </c>
      <c r="O80" s="19">
        <v>1</v>
      </c>
      <c r="P80" s="19">
        <v>12322</v>
      </c>
      <c r="Q80" s="22"/>
      <c r="R80" s="22">
        <v>565877</v>
      </c>
      <c r="T80" s="8">
        <f t="shared" si="84"/>
        <v>0</v>
      </c>
      <c r="U80" s="8">
        <f t="shared" si="85"/>
        <v>0</v>
      </c>
      <c r="V80" s="8">
        <f t="shared" si="86"/>
        <v>0</v>
      </c>
      <c r="W80" s="8">
        <f t="shared" si="87"/>
        <v>0</v>
      </c>
      <c r="X80" s="8">
        <f t="shared" si="88"/>
        <v>0</v>
      </c>
      <c r="Y80" s="8">
        <f t="shared" si="89"/>
        <v>0.0024621131152960563</v>
      </c>
      <c r="Z80" s="8">
        <f t="shared" si="90"/>
        <v>0</v>
      </c>
      <c r="AA80" s="8">
        <f t="shared" si="91"/>
        <v>0.003008445307667685</v>
      </c>
      <c r="AB80" s="8">
        <f t="shared" si="92"/>
        <v>0.0017723986884249701</v>
      </c>
      <c r="AC80" s="8">
        <f t="shared" si="93"/>
        <v>0.001970216975469335</v>
      </c>
      <c r="AD80" s="8">
        <f t="shared" si="94"/>
        <v>0.0033576921698113688</v>
      </c>
      <c r="AE80" s="8">
        <f t="shared" si="95"/>
        <v>2.07607571863361E-05</v>
      </c>
      <c r="AF80" s="8">
        <f t="shared" si="96"/>
        <v>0.002112302421639357</v>
      </c>
      <c r="AG80" s="8">
        <f t="shared" si="97"/>
        <v>0</v>
      </c>
      <c r="AH80" s="8"/>
      <c r="AI80" s="8"/>
      <c r="AJ80" s="8"/>
      <c r="AK80" s="8">
        <f t="shared" si="98"/>
        <v>0.002663954572640352</v>
      </c>
      <c r="AL80" s="8">
        <f t="shared" si="99"/>
        <v>0.0015042226538338425</v>
      </c>
      <c r="AM80" s="8">
        <f t="shared" si="100"/>
        <v>0.0012310565576480281</v>
      </c>
      <c r="AN80" s="8">
        <f t="shared" si="101"/>
        <v>0.0015042226538338425</v>
      </c>
      <c r="AO80" s="14">
        <f t="shared" si="102"/>
        <v>0.0015738357973430865</v>
      </c>
      <c r="AP80" s="14">
        <f t="shared" si="103"/>
        <v>0</v>
      </c>
      <c r="AR80" s="8">
        <v>0</v>
      </c>
      <c r="AS80" s="8">
        <v>0</v>
      </c>
      <c r="AT80" s="8">
        <v>0</v>
      </c>
      <c r="AU80" s="8">
        <v>0</v>
      </c>
      <c r="AV80" s="8">
        <v>0</v>
      </c>
      <c r="AW80" s="8">
        <v>0</v>
      </c>
      <c r="AX80" s="8">
        <v>0</v>
      </c>
      <c r="AY80" s="8">
        <v>0</v>
      </c>
      <c r="AZ80" s="8">
        <v>0</v>
      </c>
      <c r="BA80" s="8">
        <v>0</v>
      </c>
      <c r="BB80" s="8">
        <v>0</v>
      </c>
      <c r="BC80" s="8">
        <v>0</v>
      </c>
      <c r="BD80" s="8">
        <v>0</v>
      </c>
      <c r="BE80" s="8">
        <v>0</v>
      </c>
      <c r="BF80" s="8">
        <v>0</v>
      </c>
      <c r="BG80" s="8">
        <v>0</v>
      </c>
      <c r="BH80" s="8">
        <v>0</v>
      </c>
      <c r="BI80" s="8">
        <v>0</v>
      </c>
      <c r="BJ80" s="8">
        <v>0</v>
      </c>
      <c r="BK80" s="8">
        <v>0</v>
      </c>
      <c r="BL80" s="8">
        <v>0</v>
      </c>
      <c r="BM80" s="8">
        <v>0</v>
      </c>
      <c r="BN80" s="8">
        <v>0</v>
      </c>
      <c r="BO80" s="8">
        <v>0</v>
      </c>
      <c r="BP80" s="61">
        <f t="shared" si="109"/>
        <v>0.001970216975469335</v>
      </c>
      <c r="BQ80" s="8">
        <f t="shared" si="110"/>
        <v>0.0024621131152960563</v>
      </c>
      <c r="BR80" s="8">
        <f t="shared" si="111"/>
        <v>2.07607571863361E-05</v>
      </c>
      <c r="BS80" s="8">
        <f t="shared" si="112"/>
        <v>0.001970216975469335</v>
      </c>
      <c r="BT80" s="8">
        <f t="shared" si="113"/>
        <v>0.001970216975469335</v>
      </c>
      <c r="BU80" s="8">
        <f t="shared" si="114"/>
        <v>0.002112302421639357</v>
      </c>
      <c r="BV80" s="8">
        <f t="shared" si="115"/>
        <v>0.001970216975469335</v>
      </c>
      <c r="BW80" s="8">
        <f t="shared" si="116"/>
        <v>0</v>
      </c>
      <c r="BX80" s="8">
        <f t="shared" si="117"/>
        <v>0</v>
      </c>
      <c r="BY80" s="8">
        <f t="shared" si="118"/>
        <v>0</v>
      </c>
      <c r="BZ80" s="8">
        <f t="shared" si="119"/>
        <v>0.003008445307667685</v>
      </c>
      <c r="CA80" s="8">
        <f t="shared" si="120"/>
        <v>0.001970216975469335</v>
      </c>
      <c r="CB80" s="8">
        <f t="shared" si="106"/>
        <v>0</v>
      </c>
      <c r="CC80" s="8">
        <f t="shared" si="107"/>
        <v>0</v>
      </c>
      <c r="CD80" s="8">
        <f t="shared" si="108"/>
        <v>0.0012310565576480281</v>
      </c>
      <c r="CE80" s="8">
        <f t="shared" si="121"/>
        <v>0</v>
      </c>
      <c r="CF80" s="8">
        <f t="shared" si="122"/>
        <v>0</v>
      </c>
      <c r="CG80" s="8">
        <f t="shared" si="123"/>
        <v>0</v>
      </c>
      <c r="CH80" s="8">
        <f t="shared" si="124"/>
        <v>0</v>
      </c>
      <c r="CI80" s="8">
        <f t="shared" si="125"/>
        <v>0</v>
      </c>
      <c r="CJ80" s="8">
        <f t="shared" si="126"/>
        <v>0.001970216975469335</v>
      </c>
      <c r="CK80" s="8">
        <f t="shared" si="127"/>
        <v>0.001970216975469335</v>
      </c>
      <c r="CL80" s="8">
        <f t="shared" si="128"/>
        <v>0</v>
      </c>
      <c r="CM80" s="8">
        <f t="shared" si="129"/>
        <v>0</v>
      </c>
      <c r="CN80" s="8">
        <f t="shared" si="130"/>
        <v>0</v>
      </c>
      <c r="CO80" s="8">
        <f t="shared" si="131"/>
        <v>0.0033576921698113688</v>
      </c>
      <c r="CP80" s="8">
        <f t="shared" si="132"/>
        <v>0.0015042226538338425</v>
      </c>
      <c r="CQ80" s="8">
        <f t="shared" si="133"/>
        <v>0.0033576921698113688</v>
      </c>
      <c r="CR80" s="8">
        <f t="shared" si="134"/>
        <v>0</v>
      </c>
      <c r="CS80" s="8">
        <f t="shared" si="135"/>
        <v>0</v>
      </c>
      <c r="CT80" s="8">
        <f t="shared" si="104"/>
        <v>0</v>
      </c>
      <c r="CU80" s="8">
        <f t="shared" si="105"/>
        <v>0</v>
      </c>
      <c r="CV80" s="8">
        <f t="shared" si="136"/>
        <v>0</v>
      </c>
      <c r="CW80" s="8">
        <f t="shared" si="137"/>
        <v>0</v>
      </c>
      <c r="CX80" s="8">
        <f t="shared" si="138"/>
        <v>0.001970216975469335</v>
      </c>
      <c r="CY80" s="8">
        <f t="shared" si="139"/>
        <v>0.002112302421639357</v>
      </c>
      <c r="CZ80" s="8">
        <f t="shared" si="140"/>
        <v>0.002663954572640352</v>
      </c>
      <c r="DA80" s="8">
        <f t="shared" si="141"/>
        <v>0.001970216975469335</v>
      </c>
      <c r="DB80" s="8">
        <f t="shared" si="142"/>
        <v>0.001970216975469335</v>
      </c>
      <c r="DC80" s="8">
        <f t="shared" si="143"/>
        <v>0.001970216975469335</v>
      </c>
      <c r="DD80" s="8">
        <f t="shared" si="144"/>
        <v>0.001970216975469335</v>
      </c>
      <c r="DE80" s="8">
        <f t="shared" si="145"/>
        <v>0.0024621131152960563</v>
      </c>
      <c r="DF80" s="8">
        <f t="shared" si="146"/>
        <v>0.002112302421639357</v>
      </c>
      <c r="DG80" s="8">
        <f t="shared" si="147"/>
        <v>0</v>
      </c>
      <c r="DH80" s="8">
        <f t="shared" si="148"/>
        <v>0</v>
      </c>
      <c r="DI80" s="8">
        <f t="shared" si="149"/>
        <v>0</v>
      </c>
      <c r="DJ80" s="8">
        <f t="shared" si="150"/>
        <v>0</v>
      </c>
      <c r="DK80" s="8">
        <f t="shared" si="151"/>
        <v>0</v>
      </c>
      <c r="DL80" s="8">
        <f t="shared" si="152"/>
        <v>0</v>
      </c>
      <c r="DM80" s="8">
        <f t="shared" si="153"/>
        <v>0</v>
      </c>
      <c r="DN80" s="8">
        <f t="shared" si="154"/>
        <v>0</v>
      </c>
      <c r="DO80" s="8">
        <f t="shared" si="155"/>
        <v>0.0024621131152960563</v>
      </c>
      <c r="DP80" s="8">
        <f t="shared" si="156"/>
        <v>0</v>
      </c>
      <c r="DQ80" s="8">
        <f t="shared" si="157"/>
        <v>0.001970216975469335</v>
      </c>
      <c r="DR80" s="8">
        <f t="shared" si="158"/>
        <v>2.07607571863361E-05</v>
      </c>
      <c r="DS80" s="8">
        <f t="shared" si="159"/>
        <v>0.0015738357973430865</v>
      </c>
    </row>
    <row r="81" spans="1:123" ht="11.25">
      <c r="A81" s="50" t="s">
        <v>263</v>
      </c>
      <c r="B81" s="138" t="s">
        <v>64</v>
      </c>
      <c r="C81" s="138" t="s">
        <v>241</v>
      </c>
      <c r="D81" s="19">
        <v>0</v>
      </c>
      <c r="E81" s="19"/>
      <c r="F81" s="19"/>
      <c r="G81" s="19">
        <v>0</v>
      </c>
      <c r="H81" s="19"/>
      <c r="I81" s="193">
        <v>0</v>
      </c>
      <c r="J81" s="193">
        <v>0</v>
      </c>
      <c r="K81" s="193">
        <v>0</v>
      </c>
      <c r="L81" s="193">
        <v>0</v>
      </c>
      <c r="M81" s="19">
        <v>0</v>
      </c>
      <c r="N81" s="19">
        <v>0</v>
      </c>
      <c r="O81" s="19">
        <v>0</v>
      </c>
      <c r="P81" s="19"/>
      <c r="Q81" s="22"/>
      <c r="R81" s="22">
        <v>73</v>
      </c>
      <c r="T81" s="8">
        <f t="shared" si="84"/>
        <v>0</v>
      </c>
      <c r="U81" s="8">
        <f t="shared" si="85"/>
        <v>0</v>
      </c>
      <c r="V81" s="8">
        <f t="shared" si="86"/>
        <v>0</v>
      </c>
      <c r="W81" s="8">
        <f t="shared" si="87"/>
        <v>0</v>
      </c>
      <c r="X81" s="8">
        <f t="shared" si="88"/>
        <v>0</v>
      </c>
      <c r="Y81" s="8">
        <f t="shared" si="89"/>
        <v>0</v>
      </c>
      <c r="Z81" s="8">
        <f t="shared" si="90"/>
        <v>0</v>
      </c>
      <c r="AA81" s="8">
        <f t="shared" si="91"/>
        <v>0</v>
      </c>
      <c r="AB81" s="8">
        <f t="shared" si="92"/>
        <v>0</v>
      </c>
      <c r="AC81" s="8">
        <f t="shared" si="93"/>
        <v>0</v>
      </c>
      <c r="AD81" s="8">
        <f t="shared" si="94"/>
        <v>0</v>
      </c>
      <c r="AE81" s="8">
        <f t="shared" si="95"/>
        <v>0</v>
      </c>
      <c r="AF81" s="8">
        <f t="shared" si="96"/>
        <v>0</v>
      </c>
      <c r="AG81" s="8">
        <f t="shared" si="97"/>
        <v>0</v>
      </c>
      <c r="AH81" s="8"/>
      <c r="AI81" s="8"/>
      <c r="AJ81" s="8"/>
      <c r="AK81" s="8">
        <f t="shared" si="98"/>
        <v>0</v>
      </c>
      <c r="AL81" s="8">
        <f t="shared" si="99"/>
        <v>0</v>
      </c>
      <c r="AM81" s="8">
        <f t="shared" si="100"/>
        <v>0</v>
      </c>
      <c r="AN81" s="8">
        <f t="shared" si="101"/>
        <v>0</v>
      </c>
      <c r="AO81" s="14">
        <f t="shared" si="102"/>
        <v>2.0303001041930544E-07</v>
      </c>
      <c r="AP81" s="14">
        <f t="shared" si="103"/>
        <v>0</v>
      </c>
      <c r="AR81" s="8">
        <v>0</v>
      </c>
      <c r="AS81" s="8">
        <v>0</v>
      </c>
      <c r="AT81" s="8">
        <v>0</v>
      </c>
      <c r="AU81" s="8">
        <v>0</v>
      </c>
      <c r="AV81" s="8">
        <v>0</v>
      </c>
      <c r="AW81" s="8">
        <v>0</v>
      </c>
      <c r="AX81" s="8">
        <v>0</v>
      </c>
      <c r="AY81" s="8">
        <v>0</v>
      </c>
      <c r="AZ81" s="8">
        <v>0</v>
      </c>
      <c r="BA81" s="8">
        <v>0</v>
      </c>
      <c r="BB81" s="8">
        <v>0</v>
      </c>
      <c r="BC81" s="8">
        <v>0</v>
      </c>
      <c r="BD81" s="8">
        <v>0</v>
      </c>
      <c r="BE81" s="8">
        <v>0</v>
      </c>
      <c r="BF81" s="8">
        <v>0</v>
      </c>
      <c r="BG81" s="8">
        <v>0</v>
      </c>
      <c r="BH81" s="8">
        <v>0</v>
      </c>
      <c r="BI81" s="8">
        <v>0</v>
      </c>
      <c r="BJ81" s="8">
        <v>0</v>
      </c>
      <c r="BK81" s="8">
        <v>0</v>
      </c>
      <c r="BL81" s="8">
        <v>0</v>
      </c>
      <c r="BM81" s="8">
        <v>0</v>
      </c>
      <c r="BN81" s="8">
        <v>0</v>
      </c>
      <c r="BO81" s="8">
        <v>0</v>
      </c>
      <c r="BP81" s="61">
        <f t="shared" si="109"/>
        <v>0</v>
      </c>
      <c r="BQ81" s="8">
        <f t="shared" si="110"/>
        <v>0</v>
      </c>
      <c r="BR81" s="8">
        <f t="shared" si="111"/>
        <v>0</v>
      </c>
      <c r="BS81" s="8">
        <f t="shared" si="112"/>
        <v>0</v>
      </c>
      <c r="BT81" s="8">
        <f t="shared" si="113"/>
        <v>0</v>
      </c>
      <c r="BU81" s="8">
        <f t="shared" si="114"/>
        <v>0</v>
      </c>
      <c r="BV81" s="8">
        <f t="shared" si="115"/>
        <v>0</v>
      </c>
      <c r="BW81" s="8">
        <f t="shared" si="116"/>
        <v>0</v>
      </c>
      <c r="BX81" s="8">
        <f t="shared" si="117"/>
        <v>0</v>
      </c>
      <c r="BY81" s="8">
        <f t="shared" si="118"/>
        <v>0</v>
      </c>
      <c r="BZ81" s="8">
        <f t="shared" si="119"/>
        <v>0</v>
      </c>
      <c r="CA81" s="8">
        <f t="shared" si="120"/>
        <v>0</v>
      </c>
      <c r="CB81" s="8">
        <f t="shared" si="106"/>
        <v>0</v>
      </c>
      <c r="CC81" s="8">
        <f t="shared" si="107"/>
        <v>0</v>
      </c>
      <c r="CD81" s="8">
        <f t="shared" si="108"/>
        <v>0</v>
      </c>
      <c r="CE81" s="8">
        <f t="shared" si="121"/>
        <v>0</v>
      </c>
      <c r="CF81" s="8">
        <f t="shared" si="122"/>
        <v>0</v>
      </c>
      <c r="CG81" s="8">
        <f t="shared" si="123"/>
        <v>0</v>
      </c>
      <c r="CH81" s="8">
        <f t="shared" si="124"/>
        <v>0</v>
      </c>
      <c r="CI81" s="8">
        <f t="shared" si="125"/>
        <v>0</v>
      </c>
      <c r="CJ81" s="8">
        <f t="shared" si="126"/>
        <v>0</v>
      </c>
      <c r="CK81" s="8">
        <f t="shared" si="127"/>
        <v>0</v>
      </c>
      <c r="CL81" s="8">
        <f t="shared" si="128"/>
        <v>0</v>
      </c>
      <c r="CM81" s="8">
        <f t="shared" si="129"/>
        <v>0</v>
      </c>
      <c r="CN81" s="8">
        <f t="shared" si="130"/>
        <v>0</v>
      </c>
      <c r="CO81" s="8">
        <f t="shared" si="131"/>
        <v>0</v>
      </c>
      <c r="CP81" s="8">
        <f t="shared" si="132"/>
        <v>0</v>
      </c>
      <c r="CQ81" s="8">
        <f t="shared" si="133"/>
        <v>0</v>
      </c>
      <c r="CR81" s="8">
        <f t="shared" si="134"/>
        <v>0</v>
      </c>
      <c r="CS81" s="8">
        <f t="shared" si="135"/>
        <v>0</v>
      </c>
      <c r="CT81" s="8">
        <f t="shared" si="104"/>
        <v>0</v>
      </c>
      <c r="CU81" s="8">
        <f t="shared" si="105"/>
        <v>0</v>
      </c>
      <c r="CV81" s="8">
        <f t="shared" si="136"/>
        <v>0</v>
      </c>
      <c r="CW81" s="8">
        <f t="shared" si="137"/>
        <v>0</v>
      </c>
      <c r="CX81" s="8">
        <f t="shared" si="138"/>
        <v>0</v>
      </c>
      <c r="CY81" s="8">
        <f t="shared" si="139"/>
        <v>0</v>
      </c>
      <c r="CZ81" s="8">
        <f t="shared" si="140"/>
        <v>0</v>
      </c>
      <c r="DA81" s="8">
        <f t="shared" si="141"/>
        <v>0</v>
      </c>
      <c r="DB81" s="8">
        <f t="shared" si="142"/>
        <v>0</v>
      </c>
      <c r="DC81" s="8">
        <f t="shared" si="143"/>
        <v>0</v>
      </c>
      <c r="DD81" s="8">
        <f t="shared" si="144"/>
        <v>0</v>
      </c>
      <c r="DE81" s="8">
        <f t="shared" si="145"/>
        <v>0</v>
      </c>
      <c r="DF81" s="8">
        <f t="shared" si="146"/>
        <v>0</v>
      </c>
      <c r="DG81" s="8">
        <f t="shared" si="147"/>
        <v>0</v>
      </c>
      <c r="DH81" s="8">
        <f t="shared" si="148"/>
        <v>0</v>
      </c>
      <c r="DI81" s="8">
        <f t="shared" si="149"/>
        <v>0</v>
      </c>
      <c r="DJ81" s="8">
        <f t="shared" si="150"/>
        <v>0</v>
      </c>
      <c r="DK81" s="8">
        <f t="shared" si="151"/>
        <v>0</v>
      </c>
      <c r="DL81" s="8">
        <f t="shared" si="152"/>
        <v>0</v>
      </c>
      <c r="DM81" s="8">
        <f t="shared" si="153"/>
        <v>0</v>
      </c>
      <c r="DN81" s="8">
        <f t="shared" si="154"/>
        <v>0</v>
      </c>
      <c r="DO81" s="8">
        <f t="shared" si="155"/>
        <v>0</v>
      </c>
      <c r="DP81" s="8">
        <f t="shared" si="156"/>
        <v>0</v>
      </c>
      <c r="DQ81" s="8">
        <f t="shared" si="157"/>
        <v>0</v>
      </c>
      <c r="DR81" s="8">
        <f t="shared" si="158"/>
        <v>0</v>
      </c>
      <c r="DS81" s="8">
        <f t="shared" si="159"/>
        <v>2.0303001041930544E-07</v>
      </c>
    </row>
    <row r="82" spans="1:123" ht="11.25">
      <c r="A82" s="50" t="s">
        <v>263</v>
      </c>
      <c r="B82" s="138" t="s">
        <v>65</v>
      </c>
      <c r="C82" s="138" t="s">
        <v>242</v>
      </c>
      <c r="D82" s="19">
        <v>0</v>
      </c>
      <c r="E82" s="19"/>
      <c r="F82" s="19"/>
      <c r="G82" s="19">
        <v>0</v>
      </c>
      <c r="H82" s="19"/>
      <c r="I82" s="193">
        <v>2.08</v>
      </c>
      <c r="J82" s="193">
        <v>0</v>
      </c>
      <c r="K82" s="193">
        <v>1.08</v>
      </c>
      <c r="L82" s="193">
        <v>1</v>
      </c>
      <c r="M82" s="19">
        <v>101</v>
      </c>
      <c r="N82" s="19">
        <v>0</v>
      </c>
      <c r="O82" s="19">
        <v>0</v>
      </c>
      <c r="P82" s="19"/>
      <c r="Q82" s="22"/>
      <c r="R82" s="22">
        <v>60047</v>
      </c>
      <c r="T82" s="8">
        <f t="shared" si="84"/>
        <v>0</v>
      </c>
      <c r="U82" s="8">
        <f t="shared" si="85"/>
        <v>0</v>
      </c>
      <c r="V82" s="8">
        <f t="shared" si="86"/>
        <v>0</v>
      </c>
      <c r="W82" s="8">
        <f t="shared" si="87"/>
        <v>0</v>
      </c>
      <c r="X82" s="8">
        <f t="shared" si="88"/>
        <v>0</v>
      </c>
      <c r="Y82" s="8">
        <f t="shared" si="89"/>
        <v>0.00023278160362799076</v>
      </c>
      <c r="Z82" s="8">
        <f t="shared" si="90"/>
        <v>0</v>
      </c>
      <c r="AA82" s="8">
        <f t="shared" si="91"/>
        <v>0.0002166080621520733</v>
      </c>
      <c r="AB82" s="8">
        <f t="shared" si="92"/>
        <v>0.0002531998126321386</v>
      </c>
      <c r="AC82" s="8">
        <f t="shared" si="93"/>
        <v>0.0001344539962989208</v>
      </c>
      <c r="AD82" s="8">
        <f t="shared" si="94"/>
        <v>0</v>
      </c>
      <c r="AE82" s="8">
        <f t="shared" si="95"/>
        <v>0</v>
      </c>
      <c r="AF82" s="8">
        <f t="shared" si="96"/>
        <v>0</v>
      </c>
      <c r="AG82" s="8">
        <f t="shared" si="97"/>
        <v>0</v>
      </c>
      <c r="AH82" s="8"/>
      <c r="AI82" s="8"/>
      <c r="AJ82" s="8"/>
      <c r="AK82" s="8">
        <f t="shared" si="98"/>
        <v>6.72269981494604E-05</v>
      </c>
      <c r="AL82" s="8">
        <f t="shared" si="99"/>
        <v>0.00010830403107603665</v>
      </c>
      <c r="AM82" s="8">
        <f t="shared" si="100"/>
        <v>0.00011639080181399538</v>
      </c>
      <c r="AN82" s="8">
        <f t="shared" si="101"/>
        <v>0.00010830403107603665</v>
      </c>
      <c r="AO82" s="14">
        <f t="shared" si="102"/>
        <v>0.00016700469911846622</v>
      </c>
      <c r="AP82" s="14">
        <f t="shared" si="103"/>
        <v>0</v>
      </c>
      <c r="AR82" s="8">
        <v>0</v>
      </c>
      <c r="AS82" s="8">
        <v>0</v>
      </c>
      <c r="AT82" s="8">
        <v>0</v>
      </c>
      <c r="AU82" s="8">
        <v>0</v>
      </c>
      <c r="AV82" s="8">
        <v>0</v>
      </c>
      <c r="AW82" s="8">
        <v>0</v>
      </c>
      <c r="AX82" s="8">
        <v>0</v>
      </c>
      <c r="AY82" s="8">
        <v>0</v>
      </c>
      <c r="AZ82" s="8">
        <v>0</v>
      </c>
      <c r="BA82" s="8">
        <v>0</v>
      </c>
      <c r="BB82" s="8">
        <v>0</v>
      </c>
      <c r="BC82" s="8">
        <v>0</v>
      </c>
      <c r="BD82" s="8">
        <v>0</v>
      </c>
      <c r="BE82" s="8">
        <v>0</v>
      </c>
      <c r="BF82" s="8">
        <v>0</v>
      </c>
      <c r="BG82" s="8">
        <v>0</v>
      </c>
      <c r="BH82" s="8">
        <v>0</v>
      </c>
      <c r="BI82" s="8">
        <v>0</v>
      </c>
      <c r="BJ82" s="8">
        <v>0</v>
      </c>
      <c r="BK82" s="8">
        <v>0</v>
      </c>
      <c r="BL82" s="8">
        <v>0</v>
      </c>
      <c r="BM82" s="8">
        <v>0</v>
      </c>
      <c r="BN82" s="8">
        <v>0</v>
      </c>
      <c r="BO82" s="8">
        <v>0</v>
      </c>
      <c r="BP82" s="61">
        <f t="shared" si="109"/>
        <v>0.0001344539962989208</v>
      </c>
      <c r="BQ82" s="8">
        <f t="shared" si="110"/>
        <v>0.00023278160362799076</v>
      </c>
      <c r="BR82" s="8">
        <f t="shared" si="111"/>
        <v>0</v>
      </c>
      <c r="BS82" s="8">
        <f t="shared" si="112"/>
        <v>0.0001344539962989208</v>
      </c>
      <c r="BT82" s="8">
        <f t="shared" si="113"/>
        <v>0.0001344539962989208</v>
      </c>
      <c r="BU82" s="8">
        <f t="shared" si="114"/>
        <v>0</v>
      </c>
      <c r="BV82" s="8">
        <f t="shared" si="115"/>
        <v>0.0001344539962989208</v>
      </c>
      <c r="BW82" s="8">
        <f t="shared" si="116"/>
        <v>0</v>
      </c>
      <c r="BX82" s="8">
        <f t="shared" si="117"/>
        <v>0</v>
      </c>
      <c r="BY82" s="8">
        <f t="shared" si="118"/>
        <v>0</v>
      </c>
      <c r="BZ82" s="8">
        <f t="shared" si="119"/>
        <v>0.0002166080621520733</v>
      </c>
      <c r="CA82" s="8">
        <f t="shared" si="120"/>
        <v>0.0001344539962989208</v>
      </c>
      <c r="CB82" s="8">
        <f t="shared" si="106"/>
        <v>0</v>
      </c>
      <c r="CC82" s="8">
        <f t="shared" si="107"/>
        <v>0</v>
      </c>
      <c r="CD82" s="8">
        <f t="shared" si="108"/>
        <v>0.00011639080181399538</v>
      </c>
      <c r="CE82" s="8">
        <f t="shared" si="121"/>
        <v>0</v>
      </c>
      <c r="CF82" s="8">
        <f t="shared" si="122"/>
        <v>0</v>
      </c>
      <c r="CG82" s="8">
        <f t="shared" si="123"/>
        <v>0</v>
      </c>
      <c r="CH82" s="8">
        <f t="shared" si="124"/>
        <v>0</v>
      </c>
      <c r="CI82" s="8">
        <f t="shared" si="125"/>
        <v>0</v>
      </c>
      <c r="CJ82" s="8">
        <f t="shared" si="126"/>
        <v>0.0001344539962989208</v>
      </c>
      <c r="CK82" s="8">
        <f t="shared" si="127"/>
        <v>0.0001344539962989208</v>
      </c>
      <c r="CL82" s="8">
        <f t="shared" si="128"/>
        <v>0</v>
      </c>
      <c r="CM82" s="8">
        <f t="shared" si="129"/>
        <v>0</v>
      </c>
      <c r="CN82" s="8">
        <f t="shared" si="130"/>
        <v>0</v>
      </c>
      <c r="CO82" s="8">
        <f t="shared" si="131"/>
        <v>0</v>
      </c>
      <c r="CP82" s="8">
        <f t="shared" si="132"/>
        <v>0.00010830403107603665</v>
      </c>
      <c r="CQ82" s="8">
        <f t="shared" si="133"/>
        <v>0</v>
      </c>
      <c r="CR82" s="8">
        <f t="shared" si="134"/>
        <v>0</v>
      </c>
      <c r="CS82" s="8">
        <f t="shared" si="135"/>
        <v>0</v>
      </c>
      <c r="CT82" s="8">
        <f t="shared" si="104"/>
        <v>0</v>
      </c>
      <c r="CU82" s="8">
        <f t="shared" si="105"/>
        <v>0</v>
      </c>
      <c r="CV82" s="8">
        <f t="shared" si="136"/>
        <v>0</v>
      </c>
      <c r="CW82" s="8">
        <f t="shared" si="137"/>
        <v>0</v>
      </c>
      <c r="CX82" s="8">
        <f t="shared" si="138"/>
        <v>0.0001344539962989208</v>
      </c>
      <c r="CY82" s="8">
        <f t="shared" si="139"/>
        <v>0</v>
      </c>
      <c r="CZ82" s="8">
        <f t="shared" si="140"/>
        <v>6.72269981494604E-05</v>
      </c>
      <c r="DA82" s="8">
        <f t="shared" si="141"/>
        <v>0.0001344539962989208</v>
      </c>
      <c r="DB82" s="8">
        <f t="shared" si="142"/>
        <v>0.0001344539962989208</v>
      </c>
      <c r="DC82" s="8">
        <f t="shared" si="143"/>
        <v>0.0001344539962989208</v>
      </c>
      <c r="DD82" s="8">
        <f t="shared" si="144"/>
        <v>0.0001344539962989208</v>
      </c>
      <c r="DE82" s="8">
        <f t="shared" si="145"/>
        <v>0.00023278160362799076</v>
      </c>
      <c r="DF82" s="8">
        <f t="shared" si="146"/>
        <v>0</v>
      </c>
      <c r="DG82" s="8">
        <f t="shared" si="147"/>
        <v>0</v>
      </c>
      <c r="DH82" s="8">
        <f t="shared" si="148"/>
        <v>0</v>
      </c>
      <c r="DI82" s="8">
        <f t="shared" si="149"/>
        <v>0</v>
      </c>
      <c r="DJ82" s="8">
        <f t="shared" si="150"/>
        <v>0</v>
      </c>
      <c r="DK82" s="8">
        <f t="shared" si="151"/>
        <v>0</v>
      </c>
      <c r="DL82" s="8">
        <f t="shared" si="152"/>
        <v>0</v>
      </c>
      <c r="DM82" s="8">
        <f t="shared" si="153"/>
        <v>0</v>
      </c>
      <c r="DN82" s="8">
        <f t="shared" si="154"/>
        <v>0</v>
      </c>
      <c r="DO82" s="8">
        <f t="shared" si="155"/>
        <v>0.00023278160362799076</v>
      </c>
      <c r="DP82" s="8">
        <f t="shared" si="156"/>
        <v>0</v>
      </c>
      <c r="DQ82" s="8">
        <f t="shared" si="157"/>
        <v>0.0001344539962989208</v>
      </c>
      <c r="DR82" s="8">
        <f t="shared" si="158"/>
        <v>0</v>
      </c>
      <c r="DS82" s="8">
        <f t="shared" si="159"/>
        <v>0.00016700469911846622</v>
      </c>
    </row>
    <row r="83" spans="1:123" ht="11.25">
      <c r="A83" s="50" t="s">
        <v>263</v>
      </c>
      <c r="B83" s="138" t="s">
        <v>66</v>
      </c>
      <c r="C83" s="138" t="s">
        <v>190</v>
      </c>
      <c r="D83" s="19">
        <v>0</v>
      </c>
      <c r="E83" s="19"/>
      <c r="F83" s="19"/>
      <c r="G83" s="19">
        <v>0</v>
      </c>
      <c r="H83" s="19"/>
      <c r="I83" s="193">
        <v>36</v>
      </c>
      <c r="J83" s="193">
        <v>0</v>
      </c>
      <c r="K83" s="193">
        <v>18</v>
      </c>
      <c r="L83" s="193">
        <v>18</v>
      </c>
      <c r="M83" s="213">
        <f>19105-M98</f>
        <v>2690.5</v>
      </c>
      <c r="N83" s="213">
        <f>11151-N98</f>
        <v>18.899999999999636</v>
      </c>
      <c r="O83" s="213">
        <f>1520-O98</f>
        <v>30.799999999999955</v>
      </c>
      <c r="P83" s="19">
        <v>11426</v>
      </c>
      <c r="Q83" s="22"/>
      <c r="R83" s="22">
        <v>1424109</v>
      </c>
      <c r="T83" s="8">
        <f t="shared" si="84"/>
        <v>0</v>
      </c>
      <c r="U83" s="8">
        <f t="shared" si="85"/>
        <v>0</v>
      </c>
      <c r="V83" s="8">
        <f t="shared" si="86"/>
        <v>0</v>
      </c>
      <c r="W83" s="8">
        <f t="shared" si="87"/>
        <v>0</v>
      </c>
      <c r="X83" s="8">
        <f t="shared" si="88"/>
        <v>0</v>
      </c>
      <c r="Y83" s="8">
        <f t="shared" si="89"/>
        <v>0.0040289123704844556</v>
      </c>
      <c r="Z83" s="8">
        <f t="shared" si="90"/>
        <v>0</v>
      </c>
      <c r="AA83" s="8">
        <f t="shared" si="91"/>
        <v>0.0036101343692012218</v>
      </c>
      <c r="AB83" s="8">
        <f t="shared" si="92"/>
        <v>0.004557596627378495</v>
      </c>
      <c r="AC83" s="8">
        <f t="shared" si="93"/>
        <v>0.0035816680895271926</v>
      </c>
      <c r="AD83" s="8">
        <f t="shared" si="94"/>
        <v>9.542914587884759E-05</v>
      </c>
      <c r="AE83" s="8">
        <f t="shared" si="95"/>
        <v>0.0006394313213391509</v>
      </c>
      <c r="AF83" s="8">
        <f t="shared" si="96"/>
        <v>0.0019587053619259287</v>
      </c>
      <c r="AG83" s="8">
        <f t="shared" si="97"/>
        <v>0</v>
      </c>
      <c r="AH83" s="8"/>
      <c r="AI83" s="8"/>
      <c r="AJ83" s="8"/>
      <c r="AK83" s="8">
        <f t="shared" si="98"/>
        <v>0.00183854861770302</v>
      </c>
      <c r="AL83" s="8">
        <f t="shared" si="99"/>
        <v>0.0018050671846006109</v>
      </c>
      <c r="AM83" s="8">
        <f t="shared" si="100"/>
        <v>0.0020144561852422278</v>
      </c>
      <c r="AN83" s="8">
        <f t="shared" si="101"/>
        <v>0.0018050671846006109</v>
      </c>
      <c r="AO83" s="14">
        <f t="shared" si="102"/>
        <v>0.003960778974085297</v>
      </c>
      <c r="AP83" s="14">
        <f t="shared" si="103"/>
        <v>0</v>
      </c>
      <c r="AR83" s="8">
        <v>0</v>
      </c>
      <c r="AS83" s="8">
        <v>0</v>
      </c>
      <c r="AT83" s="8">
        <v>0</v>
      </c>
      <c r="AU83" s="8">
        <v>0</v>
      </c>
      <c r="AV83" s="8">
        <v>0</v>
      </c>
      <c r="AW83" s="8">
        <v>0</v>
      </c>
      <c r="AX83" s="8">
        <v>0</v>
      </c>
      <c r="AY83" s="8">
        <v>0</v>
      </c>
      <c r="AZ83" s="8">
        <v>0</v>
      </c>
      <c r="BA83" s="8">
        <v>0</v>
      </c>
      <c r="BB83" s="8">
        <v>0</v>
      </c>
      <c r="BC83" s="8">
        <v>0</v>
      </c>
      <c r="BD83" s="8">
        <v>0</v>
      </c>
      <c r="BE83" s="8">
        <v>0</v>
      </c>
      <c r="BF83" s="8">
        <v>0</v>
      </c>
      <c r="BG83" s="8">
        <v>0</v>
      </c>
      <c r="BH83" s="8">
        <v>0</v>
      </c>
      <c r="BI83" s="8">
        <v>0</v>
      </c>
      <c r="BJ83" s="8">
        <v>0</v>
      </c>
      <c r="BK83" s="8">
        <v>0</v>
      </c>
      <c r="BL83" s="8">
        <v>0</v>
      </c>
      <c r="BM83" s="8">
        <v>0</v>
      </c>
      <c r="BN83" s="8">
        <v>0</v>
      </c>
      <c r="BO83" s="8">
        <v>0</v>
      </c>
      <c r="BP83" s="61">
        <f t="shared" si="109"/>
        <v>0.0035816680895271926</v>
      </c>
      <c r="BQ83" s="8">
        <f t="shared" si="110"/>
        <v>0.0040289123704844556</v>
      </c>
      <c r="BR83" s="8">
        <f t="shared" si="111"/>
        <v>0.0006394313213391509</v>
      </c>
      <c r="BS83" s="8">
        <f t="shared" si="112"/>
        <v>0.0035816680895271926</v>
      </c>
      <c r="BT83" s="8">
        <f t="shared" si="113"/>
        <v>0.0035816680895271926</v>
      </c>
      <c r="BU83" s="8">
        <f t="shared" si="114"/>
        <v>0.0019587053619259287</v>
      </c>
      <c r="BV83" s="8">
        <f t="shared" si="115"/>
        <v>0.0035816680895271926</v>
      </c>
      <c r="BW83" s="8">
        <f t="shared" si="116"/>
        <v>0</v>
      </c>
      <c r="BX83" s="8">
        <f t="shared" si="117"/>
        <v>0</v>
      </c>
      <c r="BY83" s="8">
        <f t="shared" si="118"/>
        <v>0</v>
      </c>
      <c r="BZ83" s="8">
        <f t="shared" si="119"/>
        <v>0.0036101343692012218</v>
      </c>
      <c r="CA83" s="8">
        <f t="shared" si="120"/>
        <v>0.0035816680895271926</v>
      </c>
      <c r="CB83" s="8">
        <f t="shared" si="106"/>
        <v>0</v>
      </c>
      <c r="CC83" s="8">
        <f t="shared" si="107"/>
        <v>0</v>
      </c>
      <c r="CD83" s="8">
        <f t="shared" si="108"/>
        <v>0.0020144561852422278</v>
      </c>
      <c r="CE83" s="8">
        <f t="shared" si="121"/>
        <v>0</v>
      </c>
      <c r="CF83" s="8">
        <f t="shared" si="122"/>
        <v>0</v>
      </c>
      <c r="CG83" s="8">
        <f t="shared" si="123"/>
        <v>0</v>
      </c>
      <c r="CH83" s="8">
        <f t="shared" si="124"/>
        <v>0</v>
      </c>
      <c r="CI83" s="8">
        <f t="shared" si="125"/>
        <v>0</v>
      </c>
      <c r="CJ83" s="8">
        <f t="shared" si="126"/>
        <v>0.0035816680895271926</v>
      </c>
      <c r="CK83" s="8">
        <f t="shared" si="127"/>
        <v>0.0035816680895271926</v>
      </c>
      <c r="CL83" s="8">
        <f t="shared" si="128"/>
        <v>0</v>
      </c>
      <c r="CM83" s="8">
        <f t="shared" si="129"/>
        <v>0</v>
      </c>
      <c r="CN83" s="8">
        <f t="shared" si="130"/>
        <v>0</v>
      </c>
      <c r="CO83" s="8">
        <f t="shared" si="131"/>
        <v>9.542914587884759E-05</v>
      </c>
      <c r="CP83" s="8">
        <f t="shared" si="132"/>
        <v>0.0018050671846006109</v>
      </c>
      <c r="CQ83" s="8">
        <f t="shared" si="133"/>
        <v>9.542914587884759E-05</v>
      </c>
      <c r="CR83" s="8">
        <f t="shared" si="134"/>
        <v>0</v>
      </c>
      <c r="CS83" s="8">
        <f t="shared" si="135"/>
        <v>0</v>
      </c>
      <c r="CT83" s="8">
        <f t="shared" si="104"/>
        <v>0</v>
      </c>
      <c r="CU83" s="8">
        <f t="shared" si="105"/>
        <v>0</v>
      </c>
      <c r="CV83" s="8">
        <f t="shared" si="136"/>
        <v>0</v>
      </c>
      <c r="CW83" s="8">
        <f t="shared" si="137"/>
        <v>0</v>
      </c>
      <c r="CX83" s="8">
        <f t="shared" si="138"/>
        <v>0.0035816680895271926</v>
      </c>
      <c r="CY83" s="8">
        <f t="shared" si="139"/>
        <v>0.0019587053619259287</v>
      </c>
      <c r="CZ83" s="8">
        <f t="shared" si="140"/>
        <v>0.00183854861770302</v>
      </c>
      <c r="DA83" s="8">
        <f t="shared" si="141"/>
        <v>0.0035816680895271926</v>
      </c>
      <c r="DB83" s="8">
        <f t="shared" si="142"/>
        <v>0.0035816680895271926</v>
      </c>
      <c r="DC83" s="8">
        <f t="shared" si="143"/>
        <v>0.0035816680895271926</v>
      </c>
      <c r="DD83" s="8">
        <f t="shared" si="144"/>
        <v>0.0035816680895271926</v>
      </c>
      <c r="DE83" s="8">
        <f t="shared" si="145"/>
        <v>0.0040289123704844556</v>
      </c>
      <c r="DF83" s="8">
        <f t="shared" si="146"/>
        <v>0.0019587053619259287</v>
      </c>
      <c r="DG83" s="8">
        <f t="shared" si="147"/>
        <v>0</v>
      </c>
      <c r="DH83" s="8">
        <f t="shared" si="148"/>
        <v>0</v>
      </c>
      <c r="DI83" s="8">
        <f t="shared" si="149"/>
        <v>0</v>
      </c>
      <c r="DJ83" s="8">
        <f t="shared" si="150"/>
        <v>0</v>
      </c>
      <c r="DK83" s="8">
        <f t="shared" si="151"/>
        <v>0</v>
      </c>
      <c r="DL83" s="8">
        <f t="shared" si="152"/>
        <v>0</v>
      </c>
      <c r="DM83" s="8">
        <f t="shared" si="153"/>
        <v>0</v>
      </c>
      <c r="DN83" s="8">
        <f t="shared" si="154"/>
        <v>0</v>
      </c>
      <c r="DO83" s="8">
        <f t="shared" si="155"/>
        <v>0.0040289123704844556</v>
      </c>
      <c r="DP83" s="8">
        <f t="shared" si="156"/>
        <v>0</v>
      </c>
      <c r="DQ83" s="8">
        <f t="shared" si="157"/>
        <v>0.0035816680895271926</v>
      </c>
      <c r="DR83" s="8">
        <f t="shared" si="158"/>
        <v>0.0006394313213391509</v>
      </c>
      <c r="DS83" s="8">
        <f t="shared" si="159"/>
        <v>0.003960778974085297</v>
      </c>
    </row>
    <row r="84" spans="1:123" ht="11.25">
      <c r="A84" s="50" t="s">
        <v>263</v>
      </c>
      <c r="B84" s="138" t="s">
        <v>67</v>
      </c>
      <c r="C84" s="138" t="s">
        <v>243</v>
      </c>
      <c r="D84" s="19">
        <v>0</v>
      </c>
      <c r="E84" s="19"/>
      <c r="F84" s="19"/>
      <c r="G84" s="19">
        <v>0</v>
      </c>
      <c r="H84" s="19"/>
      <c r="I84" s="193">
        <v>9</v>
      </c>
      <c r="J84" s="193">
        <v>0</v>
      </c>
      <c r="K84" s="193">
        <v>5</v>
      </c>
      <c r="L84" s="193">
        <v>4</v>
      </c>
      <c r="M84" s="19">
        <v>330</v>
      </c>
      <c r="N84" s="19">
        <v>0</v>
      </c>
      <c r="O84" s="19">
        <v>12</v>
      </c>
      <c r="P84" s="19">
        <v>1962</v>
      </c>
      <c r="Q84" s="22"/>
      <c r="R84" s="22">
        <v>285619</v>
      </c>
      <c r="T84" s="8">
        <f t="shared" si="84"/>
        <v>0</v>
      </c>
      <c r="U84" s="8">
        <f t="shared" si="85"/>
        <v>0</v>
      </c>
      <c r="V84" s="8">
        <f t="shared" si="86"/>
        <v>0</v>
      </c>
      <c r="W84" s="8">
        <f t="shared" si="87"/>
        <v>0</v>
      </c>
      <c r="X84" s="8">
        <f t="shared" si="88"/>
        <v>0</v>
      </c>
      <c r="Y84" s="8">
        <f t="shared" si="89"/>
        <v>0.0010072280926211139</v>
      </c>
      <c r="Z84" s="8">
        <f t="shared" si="90"/>
        <v>0</v>
      </c>
      <c r="AA84" s="8">
        <f t="shared" si="91"/>
        <v>0.001002815102555895</v>
      </c>
      <c r="AB84" s="8">
        <f t="shared" si="92"/>
        <v>0.0010127992505285545</v>
      </c>
      <c r="AC84" s="8">
        <f t="shared" si="93"/>
        <v>0.00043930513642221654</v>
      </c>
      <c r="AD84" s="8">
        <f t="shared" si="94"/>
        <v>0</v>
      </c>
      <c r="AE84" s="8">
        <f t="shared" si="95"/>
        <v>0.0002491290862360332</v>
      </c>
      <c r="AF84" s="8">
        <f t="shared" si="96"/>
        <v>0.000336336418702842</v>
      </c>
      <c r="AG84" s="8">
        <f t="shared" si="97"/>
        <v>0</v>
      </c>
      <c r="AH84" s="8"/>
      <c r="AI84" s="8"/>
      <c r="AJ84" s="8"/>
      <c r="AK84" s="8">
        <f t="shared" si="98"/>
        <v>0.00021965256821110827</v>
      </c>
      <c r="AL84" s="8">
        <f t="shared" si="99"/>
        <v>0.0005014075512779475</v>
      </c>
      <c r="AM84" s="8">
        <f t="shared" si="100"/>
        <v>0.0005036140463105569</v>
      </c>
      <c r="AN84" s="8">
        <f t="shared" si="101"/>
        <v>0.0005014075512779475</v>
      </c>
      <c r="AO84" s="14">
        <f t="shared" si="102"/>
        <v>0.000794372993780159</v>
      </c>
      <c r="AP84" s="14">
        <f t="shared" si="103"/>
        <v>0</v>
      </c>
      <c r="AR84" s="8">
        <v>0</v>
      </c>
      <c r="AS84" s="8">
        <v>0</v>
      </c>
      <c r="AT84" s="8">
        <v>0</v>
      </c>
      <c r="AU84" s="8">
        <v>0</v>
      </c>
      <c r="AV84" s="8">
        <v>0</v>
      </c>
      <c r="AW84" s="8">
        <v>0</v>
      </c>
      <c r="AX84" s="8">
        <v>0</v>
      </c>
      <c r="AY84" s="8">
        <v>0</v>
      </c>
      <c r="AZ84" s="8">
        <v>0</v>
      </c>
      <c r="BA84" s="8">
        <v>0</v>
      </c>
      <c r="BB84" s="8">
        <v>0</v>
      </c>
      <c r="BC84" s="8">
        <v>0</v>
      </c>
      <c r="BD84" s="8">
        <v>0</v>
      </c>
      <c r="BE84" s="8">
        <v>0</v>
      </c>
      <c r="BF84" s="8">
        <v>0</v>
      </c>
      <c r="BG84" s="8">
        <v>0</v>
      </c>
      <c r="BH84" s="8">
        <v>0</v>
      </c>
      <c r="BI84" s="8">
        <v>0</v>
      </c>
      <c r="BJ84" s="8">
        <v>0</v>
      </c>
      <c r="BK84" s="8">
        <v>0</v>
      </c>
      <c r="BL84" s="8">
        <v>0</v>
      </c>
      <c r="BM84" s="8">
        <v>0</v>
      </c>
      <c r="BN84" s="8">
        <v>0</v>
      </c>
      <c r="BO84" s="8">
        <v>0</v>
      </c>
      <c r="BP84" s="61">
        <f t="shared" si="109"/>
        <v>0.00043930513642221654</v>
      </c>
      <c r="BQ84" s="8">
        <f t="shared" si="110"/>
        <v>0.0010072280926211139</v>
      </c>
      <c r="BR84" s="8">
        <f t="shared" si="111"/>
        <v>0.0002491290862360332</v>
      </c>
      <c r="BS84" s="8">
        <f t="shared" si="112"/>
        <v>0.00043930513642221654</v>
      </c>
      <c r="BT84" s="8">
        <f t="shared" si="113"/>
        <v>0.00043930513642221654</v>
      </c>
      <c r="BU84" s="8">
        <f t="shared" si="114"/>
        <v>0.000336336418702842</v>
      </c>
      <c r="BV84" s="8">
        <f t="shared" si="115"/>
        <v>0.00043930513642221654</v>
      </c>
      <c r="BW84" s="8">
        <f t="shared" si="116"/>
        <v>0</v>
      </c>
      <c r="BX84" s="8">
        <f t="shared" si="117"/>
        <v>0</v>
      </c>
      <c r="BY84" s="8">
        <f t="shared" si="118"/>
        <v>0</v>
      </c>
      <c r="BZ84" s="8">
        <f t="shared" si="119"/>
        <v>0.001002815102555895</v>
      </c>
      <c r="CA84" s="8">
        <f t="shared" si="120"/>
        <v>0.00043930513642221654</v>
      </c>
      <c r="CB84" s="8">
        <f t="shared" si="106"/>
        <v>0</v>
      </c>
      <c r="CC84" s="8">
        <f t="shared" si="107"/>
        <v>0</v>
      </c>
      <c r="CD84" s="8">
        <f t="shared" si="108"/>
        <v>0.0005036140463105569</v>
      </c>
      <c r="CE84" s="8">
        <f t="shared" si="121"/>
        <v>0</v>
      </c>
      <c r="CF84" s="8">
        <f t="shared" si="122"/>
        <v>0</v>
      </c>
      <c r="CG84" s="8">
        <f t="shared" si="123"/>
        <v>0</v>
      </c>
      <c r="CH84" s="8">
        <f t="shared" si="124"/>
        <v>0</v>
      </c>
      <c r="CI84" s="8">
        <f t="shared" si="125"/>
        <v>0</v>
      </c>
      <c r="CJ84" s="8">
        <f t="shared" si="126"/>
        <v>0.00043930513642221654</v>
      </c>
      <c r="CK84" s="8">
        <f t="shared" si="127"/>
        <v>0.00043930513642221654</v>
      </c>
      <c r="CL84" s="8">
        <f t="shared" si="128"/>
        <v>0</v>
      </c>
      <c r="CM84" s="8">
        <f t="shared" si="129"/>
        <v>0</v>
      </c>
      <c r="CN84" s="8">
        <f t="shared" si="130"/>
        <v>0</v>
      </c>
      <c r="CO84" s="8">
        <f t="shared" si="131"/>
        <v>0</v>
      </c>
      <c r="CP84" s="8">
        <f t="shared" si="132"/>
        <v>0.0005014075512779475</v>
      </c>
      <c r="CQ84" s="8">
        <f t="shared" si="133"/>
        <v>0</v>
      </c>
      <c r="CR84" s="8">
        <f t="shared" si="134"/>
        <v>0</v>
      </c>
      <c r="CS84" s="8">
        <f t="shared" si="135"/>
        <v>0</v>
      </c>
      <c r="CT84" s="8">
        <f t="shared" si="104"/>
        <v>0</v>
      </c>
      <c r="CU84" s="8">
        <f t="shared" si="105"/>
        <v>0</v>
      </c>
      <c r="CV84" s="8">
        <f t="shared" si="136"/>
        <v>0</v>
      </c>
      <c r="CW84" s="8">
        <f t="shared" si="137"/>
        <v>0</v>
      </c>
      <c r="CX84" s="8">
        <f t="shared" si="138"/>
        <v>0.00043930513642221654</v>
      </c>
      <c r="CY84" s="8">
        <f t="shared" si="139"/>
        <v>0.000336336418702842</v>
      </c>
      <c r="CZ84" s="8">
        <f t="shared" si="140"/>
        <v>0.00021965256821110827</v>
      </c>
      <c r="DA84" s="8">
        <f t="shared" si="141"/>
        <v>0.00043930513642221654</v>
      </c>
      <c r="DB84" s="8">
        <f t="shared" si="142"/>
        <v>0.00043930513642221654</v>
      </c>
      <c r="DC84" s="8">
        <f t="shared" si="143"/>
        <v>0.00043930513642221654</v>
      </c>
      <c r="DD84" s="8">
        <f t="shared" si="144"/>
        <v>0.00043930513642221654</v>
      </c>
      <c r="DE84" s="8">
        <f t="shared" si="145"/>
        <v>0.0010072280926211139</v>
      </c>
      <c r="DF84" s="8">
        <f t="shared" si="146"/>
        <v>0.000336336418702842</v>
      </c>
      <c r="DG84" s="8">
        <f t="shared" si="147"/>
        <v>0</v>
      </c>
      <c r="DH84" s="8">
        <f t="shared" si="148"/>
        <v>0</v>
      </c>
      <c r="DI84" s="8">
        <f t="shared" si="149"/>
        <v>0</v>
      </c>
      <c r="DJ84" s="8">
        <f t="shared" si="150"/>
        <v>0</v>
      </c>
      <c r="DK84" s="8">
        <f t="shared" si="151"/>
        <v>0</v>
      </c>
      <c r="DL84" s="8">
        <f t="shared" si="152"/>
        <v>0</v>
      </c>
      <c r="DM84" s="8">
        <f t="shared" si="153"/>
        <v>0</v>
      </c>
      <c r="DN84" s="8">
        <f t="shared" si="154"/>
        <v>0</v>
      </c>
      <c r="DO84" s="8">
        <f t="shared" si="155"/>
        <v>0.0010072280926211139</v>
      </c>
      <c r="DP84" s="8">
        <f t="shared" si="156"/>
        <v>0</v>
      </c>
      <c r="DQ84" s="8">
        <f t="shared" si="157"/>
        <v>0.00043930513642221654</v>
      </c>
      <c r="DR84" s="8">
        <f t="shared" si="158"/>
        <v>0.0002491290862360332</v>
      </c>
      <c r="DS84" s="8">
        <f t="shared" si="159"/>
        <v>0.000794372993780159</v>
      </c>
    </row>
    <row r="85" spans="1:123" ht="11.25">
      <c r="A85" s="50" t="s">
        <v>263</v>
      </c>
      <c r="B85" s="138" t="s">
        <v>68</v>
      </c>
      <c r="C85" s="138" t="s">
        <v>192</v>
      </c>
      <c r="D85" s="19">
        <v>0</v>
      </c>
      <c r="E85" s="19"/>
      <c r="F85" s="19"/>
      <c r="G85" s="19">
        <v>0</v>
      </c>
      <c r="H85" s="19"/>
      <c r="I85" s="193">
        <v>157.54</v>
      </c>
      <c r="J85" s="193">
        <v>0</v>
      </c>
      <c r="K85" s="193">
        <v>36.5</v>
      </c>
      <c r="L85" s="193">
        <v>121.04</v>
      </c>
      <c r="M85" s="19">
        <v>170</v>
      </c>
      <c r="N85" s="19">
        <v>1</v>
      </c>
      <c r="O85" s="19">
        <v>4</v>
      </c>
      <c r="P85" s="19">
        <v>0</v>
      </c>
      <c r="Q85" s="22"/>
      <c r="R85" s="22">
        <v>51260</v>
      </c>
      <c r="T85" s="8">
        <f t="shared" si="84"/>
        <v>0</v>
      </c>
      <c r="U85" s="8">
        <f t="shared" si="85"/>
        <v>0</v>
      </c>
      <c r="V85" s="8">
        <f t="shared" si="86"/>
        <v>0</v>
      </c>
      <c r="W85" s="8">
        <f t="shared" si="87"/>
        <v>0</v>
      </c>
      <c r="X85" s="8">
        <f t="shared" si="88"/>
        <v>0</v>
      </c>
      <c r="Y85" s="8">
        <f t="shared" si="89"/>
        <v>0.01763096819017003</v>
      </c>
      <c r="Z85" s="8">
        <f t="shared" si="90"/>
        <v>0</v>
      </c>
      <c r="AA85" s="8">
        <f t="shared" si="91"/>
        <v>0.007320550248658033</v>
      </c>
      <c r="AB85" s="8">
        <f t="shared" si="92"/>
        <v>0.030647305320994057</v>
      </c>
      <c r="AC85" s="8">
        <f t="shared" si="93"/>
        <v>0.00022630870664174793</v>
      </c>
      <c r="AD85" s="8">
        <f t="shared" si="94"/>
        <v>5.04916115761108E-06</v>
      </c>
      <c r="AE85" s="8">
        <f t="shared" si="95"/>
        <v>8.30430287453444E-05</v>
      </c>
      <c r="AF85" s="8">
        <f t="shared" si="96"/>
        <v>0</v>
      </c>
      <c r="AG85" s="8">
        <f t="shared" si="97"/>
        <v>0</v>
      </c>
      <c r="AH85" s="8"/>
      <c r="AI85" s="8"/>
      <c r="AJ85" s="8"/>
      <c r="AK85" s="8">
        <f t="shared" si="98"/>
        <v>0.0001156789338996795</v>
      </c>
      <c r="AL85" s="8">
        <f t="shared" si="99"/>
        <v>0.0036602751243290164</v>
      </c>
      <c r="AM85" s="8">
        <f t="shared" si="100"/>
        <v>0.008815484095085015</v>
      </c>
      <c r="AN85" s="8">
        <f t="shared" si="101"/>
        <v>0.0036602751243290164</v>
      </c>
      <c r="AO85" s="14">
        <f t="shared" si="102"/>
        <v>0.00014256600457662462</v>
      </c>
      <c r="AP85" s="14">
        <f t="shared" si="103"/>
        <v>0</v>
      </c>
      <c r="AR85" s="8">
        <v>0</v>
      </c>
      <c r="AS85" s="8">
        <v>0</v>
      </c>
      <c r="AT85" s="8">
        <v>0</v>
      </c>
      <c r="AU85" s="8">
        <v>0</v>
      </c>
      <c r="AV85" s="8">
        <v>0</v>
      </c>
      <c r="AW85" s="8">
        <v>0</v>
      </c>
      <c r="AX85" s="8">
        <v>0</v>
      </c>
      <c r="AY85" s="8">
        <v>0</v>
      </c>
      <c r="AZ85" s="8">
        <v>0</v>
      </c>
      <c r="BA85" s="8">
        <v>0</v>
      </c>
      <c r="BB85" s="8">
        <v>0</v>
      </c>
      <c r="BC85" s="8">
        <v>0</v>
      </c>
      <c r="BD85" s="8">
        <v>0</v>
      </c>
      <c r="BE85" s="8">
        <v>0</v>
      </c>
      <c r="BF85" s="8">
        <v>0</v>
      </c>
      <c r="BG85" s="8">
        <v>0</v>
      </c>
      <c r="BH85" s="8">
        <v>0</v>
      </c>
      <c r="BI85" s="8">
        <v>0</v>
      </c>
      <c r="BJ85" s="8">
        <v>0</v>
      </c>
      <c r="BK85" s="8">
        <v>0</v>
      </c>
      <c r="BL85" s="8">
        <v>0</v>
      </c>
      <c r="BM85" s="8">
        <v>0</v>
      </c>
      <c r="BN85" s="8">
        <v>0</v>
      </c>
      <c r="BO85" s="8">
        <v>0</v>
      </c>
      <c r="BP85" s="61">
        <f t="shared" si="109"/>
        <v>0.00022630870664174793</v>
      </c>
      <c r="BQ85" s="8">
        <f t="shared" si="110"/>
        <v>0.01763096819017003</v>
      </c>
      <c r="BR85" s="8">
        <f t="shared" si="111"/>
        <v>8.30430287453444E-05</v>
      </c>
      <c r="BS85" s="8">
        <f t="shared" si="112"/>
        <v>0.00022630870664174793</v>
      </c>
      <c r="BT85" s="8">
        <f t="shared" si="113"/>
        <v>0.00022630870664174793</v>
      </c>
      <c r="BU85" s="8">
        <f t="shared" si="114"/>
        <v>0</v>
      </c>
      <c r="BV85" s="8">
        <f t="shared" si="115"/>
        <v>0.00022630870664174793</v>
      </c>
      <c r="BW85" s="8">
        <f t="shared" si="116"/>
        <v>0</v>
      </c>
      <c r="BX85" s="8">
        <f t="shared" si="117"/>
        <v>0</v>
      </c>
      <c r="BY85" s="8">
        <f t="shared" si="118"/>
        <v>0</v>
      </c>
      <c r="BZ85" s="8">
        <f t="shared" si="119"/>
        <v>0.007320550248658033</v>
      </c>
      <c r="CA85" s="8">
        <f t="shared" si="120"/>
        <v>0.00022630870664174793</v>
      </c>
      <c r="CB85" s="8">
        <f t="shared" si="106"/>
        <v>0</v>
      </c>
      <c r="CC85" s="8">
        <f t="shared" si="107"/>
        <v>0</v>
      </c>
      <c r="CD85" s="8">
        <f t="shared" si="108"/>
        <v>0.008815484095085015</v>
      </c>
      <c r="CE85" s="8">
        <f t="shared" si="121"/>
        <v>0</v>
      </c>
      <c r="CF85" s="8">
        <f t="shared" si="122"/>
        <v>0</v>
      </c>
      <c r="CG85" s="8">
        <f t="shared" si="123"/>
        <v>0</v>
      </c>
      <c r="CH85" s="8">
        <f t="shared" si="124"/>
        <v>0</v>
      </c>
      <c r="CI85" s="8">
        <f t="shared" si="125"/>
        <v>0</v>
      </c>
      <c r="CJ85" s="8">
        <f t="shared" si="126"/>
        <v>0.00022630870664174793</v>
      </c>
      <c r="CK85" s="8">
        <f t="shared" si="127"/>
        <v>0.00022630870664174793</v>
      </c>
      <c r="CL85" s="8">
        <f t="shared" si="128"/>
        <v>0</v>
      </c>
      <c r="CM85" s="8">
        <f t="shared" si="129"/>
        <v>0</v>
      </c>
      <c r="CN85" s="8">
        <f t="shared" si="130"/>
        <v>0</v>
      </c>
      <c r="CO85" s="8">
        <f t="shared" si="131"/>
        <v>5.04916115761108E-06</v>
      </c>
      <c r="CP85" s="8">
        <f t="shared" si="132"/>
        <v>0.0036602751243290164</v>
      </c>
      <c r="CQ85" s="8">
        <f t="shared" si="133"/>
        <v>5.04916115761108E-06</v>
      </c>
      <c r="CR85" s="8">
        <f t="shared" si="134"/>
        <v>0</v>
      </c>
      <c r="CS85" s="8">
        <f t="shared" si="135"/>
        <v>0</v>
      </c>
      <c r="CT85" s="8">
        <f t="shared" si="104"/>
        <v>0</v>
      </c>
      <c r="CU85" s="8">
        <f t="shared" si="105"/>
        <v>0</v>
      </c>
      <c r="CV85" s="8">
        <f t="shared" si="136"/>
        <v>0</v>
      </c>
      <c r="CW85" s="8">
        <f t="shared" si="137"/>
        <v>0</v>
      </c>
      <c r="CX85" s="8">
        <f t="shared" si="138"/>
        <v>0.00022630870664174793</v>
      </c>
      <c r="CY85" s="8">
        <f t="shared" si="139"/>
        <v>0</v>
      </c>
      <c r="CZ85" s="8">
        <f t="shared" si="140"/>
        <v>0.0001156789338996795</v>
      </c>
      <c r="DA85" s="8">
        <f t="shared" si="141"/>
        <v>0.00022630870664174793</v>
      </c>
      <c r="DB85" s="8">
        <f t="shared" si="142"/>
        <v>0.00022630870664174793</v>
      </c>
      <c r="DC85" s="8">
        <f t="shared" si="143"/>
        <v>0.00022630870664174793</v>
      </c>
      <c r="DD85" s="8">
        <f t="shared" si="144"/>
        <v>0.00022630870664174793</v>
      </c>
      <c r="DE85" s="8">
        <f t="shared" si="145"/>
        <v>0.01763096819017003</v>
      </c>
      <c r="DF85" s="8">
        <f t="shared" si="146"/>
        <v>0</v>
      </c>
      <c r="DG85" s="8">
        <f t="shared" si="147"/>
        <v>0</v>
      </c>
      <c r="DH85" s="8">
        <f t="shared" si="148"/>
        <v>0</v>
      </c>
      <c r="DI85" s="8">
        <f t="shared" si="149"/>
        <v>0</v>
      </c>
      <c r="DJ85" s="8">
        <f t="shared" si="150"/>
        <v>0</v>
      </c>
      <c r="DK85" s="8">
        <f t="shared" si="151"/>
        <v>0</v>
      </c>
      <c r="DL85" s="8">
        <f t="shared" si="152"/>
        <v>0</v>
      </c>
      <c r="DM85" s="8">
        <f t="shared" si="153"/>
        <v>0</v>
      </c>
      <c r="DN85" s="8">
        <f t="shared" si="154"/>
        <v>0</v>
      </c>
      <c r="DO85" s="8">
        <f t="shared" si="155"/>
        <v>0.01763096819017003</v>
      </c>
      <c r="DP85" s="8">
        <f t="shared" si="156"/>
        <v>0</v>
      </c>
      <c r="DQ85" s="8">
        <f t="shared" si="157"/>
        <v>0.00022630870664174793</v>
      </c>
      <c r="DR85" s="8">
        <f t="shared" si="158"/>
        <v>8.30430287453444E-05</v>
      </c>
      <c r="DS85" s="8">
        <f t="shared" si="159"/>
        <v>0.00014256600457662462</v>
      </c>
    </row>
    <row r="86" spans="1:123" ht="11.25">
      <c r="A86" s="50" t="s">
        <v>260</v>
      </c>
      <c r="B86" s="141" t="s">
        <v>266</v>
      </c>
      <c r="C86" s="138" t="s">
        <v>193</v>
      </c>
      <c r="D86" s="19">
        <v>0</v>
      </c>
      <c r="E86" s="19"/>
      <c r="F86" s="19"/>
      <c r="G86" s="19">
        <v>0</v>
      </c>
      <c r="H86" s="19"/>
      <c r="I86" s="193">
        <v>36.93</v>
      </c>
      <c r="J86" s="193">
        <v>0</v>
      </c>
      <c r="K86" s="193">
        <v>18</v>
      </c>
      <c r="L86" s="193">
        <v>18.93</v>
      </c>
      <c r="M86" s="19">
        <v>289</v>
      </c>
      <c r="N86" s="19">
        <v>55</v>
      </c>
      <c r="O86" s="19">
        <v>4</v>
      </c>
      <c r="P86" s="19">
        <v>0</v>
      </c>
      <c r="Q86" s="47">
        <v>1</v>
      </c>
      <c r="R86" s="22">
        <v>232566</v>
      </c>
      <c r="T86" s="8">
        <f t="shared" si="84"/>
        <v>0</v>
      </c>
      <c r="U86" s="8">
        <f t="shared" si="85"/>
        <v>0</v>
      </c>
      <c r="V86" s="8">
        <f t="shared" si="86"/>
        <v>0</v>
      </c>
      <c r="W86" s="8">
        <f t="shared" si="87"/>
        <v>0</v>
      </c>
      <c r="X86" s="8">
        <f t="shared" si="88"/>
        <v>0</v>
      </c>
      <c r="Y86" s="8">
        <f t="shared" si="89"/>
        <v>0.004132992606721971</v>
      </c>
      <c r="Z86" s="8">
        <f t="shared" si="90"/>
        <v>0</v>
      </c>
      <c r="AA86" s="8">
        <f t="shared" si="91"/>
        <v>0.0036101343692012218</v>
      </c>
      <c r="AB86" s="8">
        <f t="shared" si="92"/>
        <v>0.004793072453126383</v>
      </c>
      <c r="AC86" s="8">
        <f t="shared" si="93"/>
        <v>0.0003847248012909715</v>
      </c>
      <c r="AD86" s="8">
        <f t="shared" si="94"/>
        <v>0.0002777038636686094</v>
      </c>
      <c r="AE86" s="8">
        <f t="shared" si="95"/>
        <v>8.30430287453444E-05</v>
      </c>
      <c r="AF86" s="8">
        <f t="shared" si="96"/>
        <v>0</v>
      </c>
      <c r="AG86" s="8">
        <f t="shared" si="97"/>
        <v>1</v>
      </c>
      <c r="AH86" s="8"/>
      <c r="AI86" s="8"/>
      <c r="AJ86" s="8"/>
      <c r="AK86" s="8">
        <f t="shared" si="98"/>
        <v>0.0003312143324797905</v>
      </c>
      <c r="AL86" s="8">
        <f t="shared" si="99"/>
        <v>0.0018050671846006109</v>
      </c>
      <c r="AM86" s="8">
        <f t="shared" si="100"/>
        <v>0.0020664963033609853</v>
      </c>
      <c r="AN86" s="8">
        <f t="shared" si="101"/>
        <v>0.0018050671846006109</v>
      </c>
      <c r="AO86" s="14">
        <f t="shared" si="102"/>
        <v>0.0006468202383996738</v>
      </c>
      <c r="AP86" s="14">
        <f t="shared" si="103"/>
        <v>0</v>
      </c>
      <c r="AR86" s="8">
        <v>0</v>
      </c>
      <c r="AS86" s="8">
        <v>0</v>
      </c>
      <c r="AT86" s="8">
        <v>0</v>
      </c>
      <c r="AU86" s="8">
        <v>0</v>
      </c>
      <c r="AV86" s="8">
        <v>0</v>
      </c>
      <c r="AW86" s="8">
        <v>0</v>
      </c>
      <c r="AX86" s="8">
        <v>0</v>
      </c>
      <c r="AY86" s="8">
        <v>0</v>
      </c>
      <c r="AZ86" s="8">
        <v>0</v>
      </c>
      <c r="BA86" s="8">
        <v>0</v>
      </c>
      <c r="BB86" s="8">
        <v>0</v>
      </c>
      <c r="BC86" s="8">
        <v>0</v>
      </c>
      <c r="BD86" s="8">
        <v>0</v>
      </c>
      <c r="BE86" s="8">
        <v>0</v>
      </c>
      <c r="BF86" s="8">
        <v>0</v>
      </c>
      <c r="BG86" s="8">
        <v>0</v>
      </c>
      <c r="BH86" s="8">
        <v>0</v>
      </c>
      <c r="BI86" s="8">
        <v>0</v>
      </c>
      <c r="BJ86" s="8">
        <v>0</v>
      </c>
      <c r="BK86" s="8">
        <v>0</v>
      </c>
      <c r="BL86" s="8">
        <v>0</v>
      </c>
      <c r="BM86" s="8">
        <v>0</v>
      </c>
      <c r="BN86" s="8">
        <v>0</v>
      </c>
      <c r="BO86" s="8">
        <v>0</v>
      </c>
      <c r="BP86" s="61">
        <f t="shared" si="109"/>
        <v>0.0003847248012909715</v>
      </c>
      <c r="BQ86" s="8">
        <f t="shared" si="110"/>
        <v>0.004132992606721971</v>
      </c>
      <c r="BR86" s="8">
        <f t="shared" si="111"/>
        <v>8.30430287453444E-05</v>
      </c>
      <c r="BS86" s="8">
        <f t="shared" si="112"/>
        <v>0.0003847248012909715</v>
      </c>
      <c r="BT86" s="8">
        <f t="shared" si="113"/>
        <v>0.0003847248012909715</v>
      </c>
      <c r="BU86" s="8">
        <f t="shared" si="114"/>
        <v>0</v>
      </c>
      <c r="BV86" s="8">
        <f t="shared" si="115"/>
        <v>0.0003847248012909715</v>
      </c>
      <c r="BW86" s="8">
        <f t="shared" si="116"/>
        <v>0</v>
      </c>
      <c r="BX86" s="8">
        <f t="shared" si="117"/>
        <v>0</v>
      </c>
      <c r="BY86" s="8">
        <f t="shared" si="118"/>
        <v>0</v>
      </c>
      <c r="BZ86" s="8">
        <f t="shared" si="119"/>
        <v>0.0036101343692012218</v>
      </c>
      <c r="CA86" s="8">
        <f t="shared" si="120"/>
        <v>0.0003847248012909715</v>
      </c>
      <c r="CB86" s="8">
        <f t="shared" si="106"/>
        <v>0</v>
      </c>
      <c r="CC86" s="8">
        <f t="shared" si="107"/>
        <v>0</v>
      </c>
      <c r="CD86" s="8">
        <f t="shared" si="108"/>
        <v>0.0020664963033609853</v>
      </c>
      <c r="CE86" s="8">
        <f t="shared" si="121"/>
        <v>0</v>
      </c>
      <c r="CF86" s="8">
        <f t="shared" si="122"/>
        <v>0</v>
      </c>
      <c r="CG86" s="8">
        <f t="shared" si="123"/>
        <v>0</v>
      </c>
      <c r="CH86" s="8">
        <f t="shared" si="124"/>
        <v>0</v>
      </c>
      <c r="CI86" s="8">
        <f t="shared" si="125"/>
        <v>0</v>
      </c>
      <c r="CJ86" s="8">
        <f t="shared" si="126"/>
        <v>0.0003847248012909715</v>
      </c>
      <c r="CK86" s="8">
        <f t="shared" si="127"/>
        <v>0.0003847248012909715</v>
      </c>
      <c r="CL86" s="8">
        <f t="shared" si="128"/>
        <v>0</v>
      </c>
      <c r="CM86" s="8">
        <f t="shared" si="129"/>
        <v>0</v>
      </c>
      <c r="CN86" s="8">
        <f t="shared" si="130"/>
        <v>0</v>
      </c>
      <c r="CO86" s="8">
        <f t="shared" si="131"/>
        <v>0.0002777038636686094</v>
      </c>
      <c r="CP86" s="8">
        <f t="shared" si="132"/>
        <v>0.0018050671846006109</v>
      </c>
      <c r="CQ86" s="8">
        <f t="shared" si="133"/>
        <v>0.0002777038636686094</v>
      </c>
      <c r="CR86" s="8">
        <f t="shared" si="134"/>
        <v>0</v>
      </c>
      <c r="CS86" s="8">
        <f t="shared" si="135"/>
        <v>0</v>
      </c>
      <c r="CT86" s="8">
        <f t="shared" si="104"/>
        <v>0</v>
      </c>
      <c r="CU86" s="8">
        <f t="shared" si="105"/>
        <v>0</v>
      </c>
      <c r="CV86" s="8">
        <f t="shared" si="136"/>
        <v>0</v>
      </c>
      <c r="CW86" s="8">
        <f t="shared" si="137"/>
        <v>0</v>
      </c>
      <c r="CX86" s="8">
        <f t="shared" si="138"/>
        <v>0.0003847248012909715</v>
      </c>
      <c r="CY86" s="8">
        <f t="shared" si="139"/>
        <v>0</v>
      </c>
      <c r="CZ86" s="8">
        <f t="shared" si="140"/>
        <v>0.0003312143324797905</v>
      </c>
      <c r="DA86" s="8">
        <f t="shared" si="141"/>
        <v>0.0003847248012909715</v>
      </c>
      <c r="DB86" s="8">
        <f t="shared" si="142"/>
        <v>0.0003847248012909715</v>
      </c>
      <c r="DC86" s="8">
        <f t="shared" si="143"/>
        <v>0.0003847248012909715</v>
      </c>
      <c r="DD86" s="8">
        <f t="shared" si="144"/>
        <v>0.0003847248012909715</v>
      </c>
      <c r="DE86" s="8">
        <f t="shared" si="145"/>
        <v>0.004132992606721971</v>
      </c>
      <c r="DF86" s="8">
        <f t="shared" si="146"/>
        <v>0</v>
      </c>
      <c r="DG86" s="8">
        <f t="shared" si="147"/>
        <v>1</v>
      </c>
      <c r="DH86" s="8">
        <f t="shared" si="148"/>
        <v>0</v>
      </c>
      <c r="DI86" s="8">
        <f t="shared" si="149"/>
        <v>0</v>
      </c>
      <c r="DJ86" s="8">
        <f t="shared" si="150"/>
        <v>0</v>
      </c>
      <c r="DK86" s="8">
        <f t="shared" si="151"/>
        <v>0</v>
      </c>
      <c r="DL86" s="8">
        <f t="shared" si="152"/>
        <v>0</v>
      </c>
      <c r="DM86" s="8">
        <f t="shared" si="153"/>
        <v>0</v>
      </c>
      <c r="DN86" s="8">
        <f t="shared" si="154"/>
        <v>0</v>
      </c>
      <c r="DO86" s="8">
        <f t="shared" si="155"/>
        <v>0.004132992606721971</v>
      </c>
      <c r="DP86" s="8">
        <f t="shared" si="156"/>
        <v>0</v>
      </c>
      <c r="DQ86" s="8">
        <f t="shared" si="157"/>
        <v>0.0003847248012909715</v>
      </c>
      <c r="DR86" s="8">
        <f t="shared" si="158"/>
        <v>8.30430287453444E-05</v>
      </c>
      <c r="DS86" s="8">
        <f t="shared" si="159"/>
        <v>0.0006468202383996738</v>
      </c>
    </row>
    <row r="87" spans="1:123" ht="11.25">
      <c r="A87" s="50" t="s">
        <v>263</v>
      </c>
      <c r="B87" s="138" t="s">
        <v>69</v>
      </c>
      <c r="C87" s="138" t="s">
        <v>244</v>
      </c>
      <c r="D87" s="19">
        <v>0</v>
      </c>
      <c r="E87" s="19"/>
      <c r="F87" s="19"/>
      <c r="G87" s="19">
        <v>0</v>
      </c>
      <c r="H87" s="19"/>
      <c r="I87" s="193">
        <v>0</v>
      </c>
      <c r="J87" s="193">
        <v>0</v>
      </c>
      <c r="K87" s="193">
        <v>0</v>
      </c>
      <c r="L87" s="193">
        <v>0</v>
      </c>
      <c r="M87" s="19">
        <v>566</v>
      </c>
      <c r="N87" s="19">
        <v>0</v>
      </c>
      <c r="O87" s="19">
        <v>0</v>
      </c>
      <c r="P87" s="19"/>
      <c r="Q87" s="22"/>
      <c r="R87" s="22">
        <v>0</v>
      </c>
      <c r="T87" s="8">
        <f t="shared" si="84"/>
        <v>0</v>
      </c>
      <c r="U87" s="8">
        <f t="shared" si="85"/>
        <v>0</v>
      </c>
      <c r="V87" s="8">
        <f t="shared" si="86"/>
        <v>0</v>
      </c>
      <c r="W87" s="8">
        <f t="shared" si="87"/>
        <v>0</v>
      </c>
      <c r="X87" s="8">
        <f t="shared" si="88"/>
        <v>0</v>
      </c>
      <c r="Y87" s="8">
        <f t="shared" si="89"/>
        <v>0</v>
      </c>
      <c r="Z87" s="8">
        <f t="shared" si="90"/>
        <v>0</v>
      </c>
      <c r="AA87" s="8">
        <f t="shared" si="91"/>
        <v>0</v>
      </c>
      <c r="AB87" s="8">
        <f t="shared" si="92"/>
        <v>0</v>
      </c>
      <c r="AC87" s="8">
        <f t="shared" si="93"/>
        <v>0.0007534748703484078</v>
      </c>
      <c r="AD87" s="8">
        <f t="shared" si="94"/>
        <v>0</v>
      </c>
      <c r="AE87" s="8">
        <f t="shared" si="95"/>
        <v>0</v>
      </c>
      <c r="AF87" s="8">
        <f t="shared" si="96"/>
        <v>0</v>
      </c>
      <c r="AG87" s="8">
        <f t="shared" si="97"/>
        <v>0</v>
      </c>
      <c r="AH87" s="8"/>
      <c r="AI87" s="8"/>
      <c r="AJ87" s="8"/>
      <c r="AK87" s="8">
        <f t="shared" si="98"/>
        <v>0.0003767374351742039</v>
      </c>
      <c r="AL87" s="8">
        <f t="shared" si="99"/>
        <v>0</v>
      </c>
      <c r="AM87" s="8">
        <f t="shared" si="100"/>
        <v>0</v>
      </c>
      <c r="AN87" s="8">
        <f t="shared" si="101"/>
        <v>0</v>
      </c>
      <c r="AO87" s="14">
        <f t="shared" si="102"/>
        <v>0</v>
      </c>
      <c r="AP87" s="14">
        <f t="shared" si="103"/>
        <v>0</v>
      </c>
      <c r="AR87" s="8">
        <v>0</v>
      </c>
      <c r="AS87" s="8">
        <v>0</v>
      </c>
      <c r="AT87" s="8">
        <v>0</v>
      </c>
      <c r="AU87" s="8">
        <v>0</v>
      </c>
      <c r="AV87" s="8">
        <v>0</v>
      </c>
      <c r="AW87" s="8">
        <v>0</v>
      </c>
      <c r="AX87" s="8">
        <v>0</v>
      </c>
      <c r="AY87" s="8">
        <v>0</v>
      </c>
      <c r="AZ87" s="8">
        <v>0</v>
      </c>
      <c r="BA87" s="8">
        <v>0</v>
      </c>
      <c r="BB87" s="8">
        <v>0</v>
      </c>
      <c r="BC87" s="8">
        <v>0</v>
      </c>
      <c r="BD87" s="8">
        <v>0</v>
      </c>
      <c r="BE87" s="8">
        <v>0</v>
      </c>
      <c r="BF87" s="8">
        <v>0</v>
      </c>
      <c r="BG87" s="8">
        <v>0</v>
      </c>
      <c r="BH87" s="8">
        <v>0</v>
      </c>
      <c r="BI87" s="8">
        <v>0</v>
      </c>
      <c r="BJ87" s="8">
        <v>0</v>
      </c>
      <c r="BK87" s="8">
        <v>0</v>
      </c>
      <c r="BL87" s="8">
        <v>0</v>
      </c>
      <c r="BM87" s="8">
        <v>0</v>
      </c>
      <c r="BN87" s="8">
        <v>0</v>
      </c>
      <c r="BO87" s="8">
        <v>0</v>
      </c>
      <c r="BP87" s="61">
        <f t="shared" si="109"/>
        <v>0.0007534748703484078</v>
      </c>
      <c r="BQ87" s="8">
        <f t="shared" si="110"/>
        <v>0</v>
      </c>
      <c r="BR87" s="8">
        <f t="shared" si="111"/>
        <v>0</v>
      </c>
      <c r="BS87" s="8">
        <f t="shared" si="112"/>
        <v>0.0007534748703484078</v>
      </c>
      <c r="BT87" s="8">
        <f t="shared" si="113"/>
        <v>0.0007534748703484078</v>
      </c>
      <c r="BU87" s="8">
        <f t="shared" si="114"/>
        <v>0</v>
      </c>
      <c r="BV87" s="8">
        <f t="shared" si="115"/>
        <v>0.0007534748703484078</v>
      </c>
      <c r="BW87" s="8">
        <f t="shared" si="116"/>
        <v>0</v>
      </c>
      <c r="BX87" s="8">
        <f t="shared" si="117"/>
        <v>0</v>
      </c>
      <c r="BY87" s="8">
        <f t="shared" si="118"/>
        <v>0</v>
      </c>
      <c r="BZ87" s="8">
        <f t="shared" si="119"/>
        <v>0</v>
      </c>
      <c r="CA87" s="8">
        <f t="shared" si="120"/>
        <v>0.0007534748703484078</v>
      </c>
      <c r="CB87" s="8">
        <f t="shared" si="106"/>
        <v>0</v>
      </c>
      <c r="CC87" s="8">
        <f t="shared" si="107"/>
        <v>0</v>
      </c>
      <c r="CD87" s="8">
        <f t="shared" si="108"/>
        <v>0</v>
      </c>
      <c r="CE87" s="8">
        <f t="shared" si="121"/>
        <v>0</v>
      </c>
      <c r="CF87" s="8">
        <f t="shared" si="122"/>
        <v>0</v>
      </c>
      <c r="CG87" s="8">
        <f t="shared" si="123"/>
        <v>0</v>
      </c>
      <c r="CH87" s="8">
        <f t="shared" si="124"/>
        <v>0</v>
      </c>
      <c r="CI87" s="8">
        <f t="shared" si="125"/>
        <v>0</v>
      </c>
      <c r="CJ87" s="8">
        <f t="shared" si="126"/>
        <v>0.0007534748703484078</v>
      </c>
      <c r="CK87" s="8">
        <f t="shared" si="127"/>
        <v>0.0007534748703484078</v>
      </c>
      <c r="CL87" s="8">
        <f t="shared" si="128"/>
        <v>0</v>
      </c>
      <c r="CM87" s="8">
        <f t="shared" si="129"/>
        <v>0</v>
      </c>
      <c r="CN87" s="8">
        <f t="shared" si="130"/>
        <v>0</v>
      </c>
      <c r="CO87" s="8">
        <f t="shared" si="131"/>
        <v>0</v>
      </c>
      <c r="CP87" s="8">
        <f t="shared" si="132"/>
        <v>0</v>
      </c>
      <c r="CQ87" s="8">
        <f t="shared" si="133"/>
        <v>0</v>
      </c>
      <c r="CR87" s="8">
        <f t="shared" si="134"/>
        <v>0</v>
      </c>
      <c r="CS87" s="8">
        <f t="shared" si="135"/>
        <v>0</v>
      </c>
      <c r="CT87" s="8">
        <f t="shared" si="104"/>
        <v>0</v>
      </c>
      <c r="CU87" s="8">
        <f t="shared" si="105"/>
        <v>0</v>
      </c>
      <c r="CV87" s="8">
        <f t="shared" si="136"/>
        <v>0</v>
      </c>
      <c r="CW87" s="8">
        <f t="shared" si="137"/>
        <v>0</v>
      </c>
      <c r="CX87" s="8">
        <f t="shared" si="138"/>
        <v>0.0007534748703484078</v>
      </c>
      <c r="CY87" s="8">
        <f t="shared" si="139"/>
        <v>0</v>
      </c>
      <c r="CZ87" s="8">
        <f t="shared" si="140"/>
        <v>0.0003767374351742039</v>
      </c>
      <c r="DA87" s="8">
        <f t="shared" si="141"/>
        <v>0.0007534748703484078</v>
      </c>
      <c r="DB87" s="8">
        <f t="shared" si="142"/>
        <v>0.0007534748703484078</v>
      </c>
      <c r="DC87" s="8">
        <f t="shared" si="143"/>
        <v>0.0007534748703484078</v>
      </c>
      <c r="DD87" s="8">
        <f t="shared" si="144"/>
        <v>0.0007534748703484078</v>
      </c>
      <c r="DE87" s="8">
        <f t="shared" si="145"/>
        <v>0</v>
      </c>
      <c r="DF87" s="8">
        <f t="shared" si="146"/>
        <v>0</v>
      </c>
      <c r="DG87" s="8">
        <f t="shared" si="147"/>
        <v>0</v>
      </c>
      <c r="DH87" s="8">
        <f t="shared" si="148"/>
        <v>0</v>
      </c>
      <c r="DI87" s="8">
        <f t="shared" si="149"/>
        <v>0</v>
      </c>
      <c r="DJ87" s="8">
        <f t="shared" si="150"/>
        <v>0</v>
      </c>
      <c r="DK87" s="8">
        <f t="shared" si="151"/>
        <v>0</v>
      </c>
      <c r="DL87" s="8">
        <f t="shared" si="152"/>
        <v>0</v>
      </c>
      <c r="DM87" s="8">
        <f t="shared" si="153"/>
        <v>0</v>
      </c>
      <c r="DN87" s="8">
        <f t="shared" si="154"/>
        <v>0</v>
      </c>
      <c r="DO87" s="8">
        <f t="shared" si="155"/>
        <v>0</v>
      </c>
      <c r="DP87" s="8">
        <f t="shared" si="156"/>
        <v>0</v>
      </c>
      <c r="DQ87" s="8">
        <f t="shared" si="157"/>
        <v>0.0007534748703484078</v>
      </c>
      <c r="DR87" s="8">
        <f t="shared" si="158"/>
        <v>0</v>
      </c>
      <c r="DS87" s="8">
        <f t="shared" si="159"/>
        <v>0</v>
      </c>
    </row>
    <row r="88" spans="1:123" ht="11.25">
      <c r="A88" s="50" t="s">
        <v>263</v>
      </c>
      <c r="B88" s="138" t="s">
        <v>70</v>
      </c>
      <c r="C88" s="138" t="s">
        <v>245</v>
      </c>
      <c r="D88" s="19">
        <v>0</v>
      </c>
      <c r="E88" s="19"/>
      <c r="F88" s="19"/>
      <c r="G88" s="19">
        <v>0</v>
      </c>
      <c r="H88" s="19"/>
      <c r="I88" s="193">
        <v>0</v>
      </c>
      <c r="J88" s="193">
        <v>0</v>
      </c>
      <c r="K88" s="193">
        <v>0</v>
      </c>
      <c r="L88" s="193">
        <v>0</v>
      </c>
      <c r="M88" s="19">
        <v>750</v>
      </c>
      <c r="N88" s="19">
        <v>0</v>
      </c>
      <c r="O88" s="19">
        <v>0</v>
      </c>
      <c r="P88" s="19"/>
      <c r="Q88" s="22"/>
      <c r="R88" s="22">
        <v>0</v>
      </c>
      <c r="T88" s="8">
        <f t="shared" si="84"/>
        <v>0</v>
      </c>
      <c r="U88" s="8">
        <f t="shared" si="85"/>
        <v>0</v>
      </c>
      <c r="V88" s="8">
        <f t="shared" si="86"/>
        <v>0</v>
      </c>
      <c r="W88" s="8">
        <f t="shared" si="87"/>
        <v>0</v>
      </c>
      <c r="X88" s="8">
        <f t="shared" si="88"/>
        <v>0</v>
      </c>
      <c r="Y88" s="8">
        <f t="shared" si="89"/>
        <v>0</v>
      </c>
      <c r="Z88" s="8">
        <f t="shared" si="90"/>
        <v>0</v>
      </c>
      <c r="AA88" s="8">
        <f t="shared" si="91"/>
        <v>0</v>
      </c>
      <c r="AB88" s="8">
        <f t="shared" si="92"/>
        <v>0</v>
      </c>
      <c r="AC88" s="8">
        <f t="shared" si="93"/>
        <v>0.0009984207645959467</v>
      </c>
      <c r="AD88" s="8">
        <f t="shared" si="94"/>
        <v>0</v>
      </c>
      <c r="AE88" s="8">
        <f t="shared" si="95"/>
        <v>0</v>
      </c>
      <c r="AF88" s="8">
        <f t="shared" si="96"/>
        <v>0</v>
      </c>
      <c r="AG88" s="8">
        <f t="shared" si="97"/>
        <v>0</v>
      </c>
      <c r="AH88" s="8"/>
      <c r="AI88" s="8"/>
      <c r="AJ88" s="8"/>
      <c r="AK88" s="8">
        <f t="shared" si="98"/>
        <v>0.0004992103822979734</v>
      </c>
      <c r="AL88" s="8">
        <f t="shared" si="99"/>
        <v>0</v>
      </c>
      <c r="AM88" s="8">
        <f t="shared" si="100"/>
        <v>0</v>
      </c>
      <c r="AN88" s="8">
        <f t="shared" si="101"/>
        <v>0</v>
      </c>
      <c r="AO88" s="14">
        <f t="shared" si="102"/>
        <v>0</v>
      </c>
      <c r="AP88" s="14">
        <f t="shared" si="103"/>
        <v>0</v>
      </c>
      <c r="AR88" s="8">
        <v>0</v>
      </c>
      <c r="AS88" s="8">
        <v>0</v>
      </c>
      <c r="AT88" s="8">
        <v>0</v>
      </c>
      <c r="AU88" s="8">
        <v>0</v>
      </c>
      <c r="AV88" s="8">
        <v>0</v>
      </c>
      <c r="AW88" s="8">
        <v>0</v>
      </c>
      <c r="AX88" s="8">
        <v>0</v>
      </c>
      <c r="AY88" s="8">
        <v>0</v>
      </c>
      <c r="AZ88" s="8">
        <v>0</v>
      </c>
      <c r="BA88" s="8">
        <v>0</v>
      </c>
      <c r="BB88" s="8">
        <v>0</v>
      </c>
      <c r="BC88" s="8">
        <v>0</v>
      </c>
      <c r="BD88" s="8">
        <v>0</v>
      </c>
      <c r="BE88" s="8">
        <v>0</v>
      </c>
      <c r="BF88" s="8">
        <v>0</v>
      </c>
      <c r="BG88" s="8">
        <v>0</v>
      </c>
      <c r="BH88" s="8">
        <v>0</v>
      </c>
      <c r="BI88" s="8">
        <v>0</v>
      </c>
      <c r="BJ88" s="8">
        <v>0</v>
      </c>
      <c r="BK88" s="8">
        <v>0</v>
      </c>
      <c r="BL88" s="8">
        <v>0</v>
      </c>
      <c r="BM88" s="8">
        <v>0</v>
      </c>
      <c r="BN88" s="8">
        <v>0</v>
      </c>
      <c r="BO88" s="8">
        <v>0</v>
      </c>
      <c r="BP88" s="61">
        <f t="shared" si="109"/>
        <v>0.0009984207645959467</v>
      </c>
      <c r="BQ88" s="8">
        <f t="shared" si="110"/>
        <v>0</v>
      </c>
      <c r="BR88" s="8">
        <f t="shared" si="111"/>
        <v>0</v>
      </c>
      <c r="BS88" s="8">
        <f t="shared" si="112"/>
        <v>0.0009984207645959467</v>
      </c>
      <c r="BT88" s="8">
        <f t="shared" si="113"/>
        <v>0.0009984207645959467</v>
      </c>
      <c r="BU88" s="8">
        <f t="shared" si="114"/>
        <v>0</v>
      </c>
      <c r="BV88" s="8">
        <f t="shared" si="115"/>
        <v>0.0009984207645959467</v>
      </c>
      <c r="BW88" s="8">
        <f t="shared" si="116"/>
        <v>0</v>
      </c>
      <c r="BX88" s="8">
        <f t="shared" si="117"/>
        <v>0</v>
      </c>
      <c r="BY88" s="8">
        <f t="shared" si="118"/>
        <v>0</v>
      </c>
      <c r="BZ88" s="8">
        <f t="shared" si="119"/>
        <v>0</v>
      </c>
      <c r="CA88" s="8">
        <f t="shared" si="120"/>
        <v>0.0009984207645959467</v>
      </c>
      <c r="CB88" s="8">
        <f t="shared" si="106"/>
        <v>0</v>
      </c>
      <c r="CC88" s="8">
        <f t="shared" si="107"/>
        <v>0</v>
      </c>
      <c r="CD88" s="8">
        <f t="shared" si="108"/>
        <v>0</v>
      </c>
      <c r="CE88" s="8">
        <f t="shared" si="121"/>
        <v>0</v>
      </c>
      <c r="CF88" s="8">
        <f t="shared" si="122"/>
        <v>0</v>
      </c>
      <c r="CG88" s="8">
        <f t="shared" si="123"/>
        <v>0</v>
      </c>
      <c r="CH88" s="8">
        <f t="shared" si="124"/>
        <v>0</v>
      </c>
      <c r="CI88" s="8">
        <f t="shared" si="125"/>
        <v>0</v>
      </c>
      <c r="CJ88" s="8">
        <f t="shared" si="126"/>
        <v>0.0009984207645959467</v>
      </c>
      <c r="CK88" s="8">
        <f t="shared" si="127"/>
        <v>0.0009984207645959467</v>
      </c>
      <c r="CL88" s="8">
        <f t="shared" si="128"/>
        <v>0</v>
      </c>
      <c r="CM88" s="8">
        <f t="shared" si="129"/>
        <v>0</v>
      </c>
      <c r="CN88" s="8">
        <f t="shared" si="130"/>
        <v>0</v>
      </c>
      <c r="CO88" s="8">
        <f t="shared" si="131"/>
        <v>0</v>
      </c>
      <c r="CP88" s="8">
        <f t="shared" si="132"/>
        <v>0</v>
      </c>
      <c r="CQ88" s="8">
        <f t="shared" si="133"/>
        <v>0</v>
      </c>
      <c r="CR88" s="8">
        <f t="shared" si="134"/>
        <v>0</v>
      </c>
      <c r="CS88" s="8">
        <f t="shared" si="135"/>
        <v>0</v>
      </c>
      <c r="CT88" s="8">
        <f t="shared" si="104"/>
        <v>0</v>
      </c>
      <c r="CU88" s="8">
        <f t="shared" si="105"/>
        <v>0</v>
      </c>
      <c r="CV88" s="8">
        <f t="shared" si="136"/>
        <v>0</v>
      </c>
      <c r="CW88" s="8">
        <f t="shared" si="137"/>
        <v>0</v>
      </c>
      <c r="CX88" s="8">
        <f t="shared" si="138"/>
        <v>0.0009984207645959467</v>
      </c>
      <c r="CY88" s="8">
        <f t="shared" si="139"/>
        <v>0</v>
      </c>
      <c r="CZ88" s="8">
        <f t="shared" si="140"/>
        <v>0.0004992103822979734</v>
      </c>
      <c r="DA88" s="8">
        <f t="shared" si="141"/>
        <v>0.0009984207645959467</v>
      </c>
      <c r="DB88" s="8">
        <f t="shared" si="142"/>
        <v>0.0009984207645959467</v>
      </c>
      <c r="DC88" s="8">
        <f t="shared" si="143"/>
        <v>0.0009984207645959467</v>
      </c>
      <c r="DD88" s="8">
        <f t="shared" si="144"/>
        <v>0.0009984207645959467</v>
      </c>
      <c r="DE88" s="8">
        <f t="shared" si="145"/>
        <v>0</v>
      </c>
      <c r="DF88" s="8">
        <f t="shared" si="146"/>
        <v>0</v>
      </c>
      <c r="DG88" s="8">
        <f t="shared" si="147"/>
        <v>0</v>
      </c>
      <c r="DH88" s="8">
        <f t="shared" si="148"/>
        <v>0</v>
      </c>
      <c r="DI88" s="8">
        <f t="shared" si="149"/>
        <v>0</v>
      </c>
      <c r="DJ88" s="8">
        <f t="shared" si="150"/>
        <v>0</v>
      </c>
      <c r="DK88" s="8">
        <f t="shared" si="151"/>
        <v>0</v>
      </c>
      <c r="DL88" s="8">
        <f t="shared" si="152"/>
        <v>0</v>
      </c>
      <c r="DM88" s="8">
        <f t="shared" si="153"/>
        <v>0</v>
      </c>
      <c r="DN88" s="8">
        <f t="shared" si="154"/>
        <v>0</v>
      </c>
      <c r="DO88" s="8">
        <f t="shared" si="155"/>
        <v>0</v>
      </c>
      <c r="DP88" s="8">
        <f t="shared" si="156"/>
        <v>0</v>
      </c>
      <c r="DQ88" s="8">
        <f t="shared" si="157"/>
        <v>0.0009984207645959467</v>
      </c>
      <c r="DR88" s="8">
        <f t="shared" si="158"/>
        <v>0</v>
      </c>
      <c r="DS88" s="8">
        <f t="shared" si="159"/>
        <v>0</v>
      </c>
    </row>
    <row r="89" spans="1:123" ht="11.25">
      <c r="A89" s="201" t="s">
        <v>263</v>
      </c>
      <c r="B89" s="139" t="s">
        <v>71</v>
      </c>
      <c r="C89" s="139" t="s">
        <v>267</v>
      </c>
      <c r="D89" s="20">
        <v>0</v>
      </c>
      <c r="E89" s="20">
        <v>0</v>
      </c>
      <c r="F89" s="20">
        <v>0</v>
      </c>
      <c r="G89" s="20">
        <v>0</v>
      </c>
      <c r="H89" s="20">
        <v>0</v>
      </c>
      <c r="I89" s="202">
        <v>0</v>
      </c>
      <c r="J89" s="202">
        <v>0</v>
      </c>
      <c r="K89" s="202">
        <v>0</v>
      </c>
      <c r="L89" s="202">
        <v>0</v>
      </c>
      <c r="M89" s="20">
        <v>4465</v>
      </c>
      <c r="N89" s="20">
        <v>0</v>
      </c>
      <c r="O89" s="20">
        <v>0</v>
      </c>
      <c r="P89" s="20"/>
      <c r="Q89" s="95"/>
      <c r="R89" s="95">
        <v>3166100</v>
      </c>
      <c r="T89" s="8">
        <f t="shared" si="84"/>
        <v>0</v>
      </c>
      <c r="U89" s="8">
        <f t="shared" si="85"/>
        <v>0</v>
      </c>
      <c r="V89" s="8">
        <f t="shared" si="86"/>
        <v>0</v>
      </c>
      <c r="W89" s="8">
        <f t="shared" si="87"/>
        <v>0</v>
      </c>
      <c r="X89" s="8">
        <f t="shared" si="88"/>
        <v>0</v>
      </c>
      <c r="Y89" s="8">
        <f t="shared" si="89"/>
        <v>0</v>
      </c>
      <c r="Z89" s="8">
        <f t="shared" si="90"/>
        <v>0</v>
      </c>
      <c r="AA89" s="8">
        <f t="shared" si="91"/>
        <v>0</v>
      </c>
      <c r="AB89" s="8">
        <f t="shared" si="92"/>
        <v>0</v>
      </c>
      <c r="AC89" s="8">
        <f t="shared" si="93"/>
        <v>0.005943931618561203</v>
      </c>
      <c r="AD89" s="8">
        <f t="shared" si="94"/>
        <v>0</v>
      </c>
      <c r="AE89" s="8">
        <f t="shared" si="95"/>
        <v>0</v>
      </c>
      <c r="AF89" s="8">
        <f t="shared" si="96"/>
        <v>0</v>
      </c>
      <c r="AG89" s="8">
        <f t="shared" si="97"/>
        <v>0</v>
      </c>
      <c r="AH89" s="8"/>
      <c r="AI89" s="8"/>
      <c r="AJ89" s="8"/>
      <c r="AK89" s="8">
        <f t="shared" si="98"/>
        <v>0.0029719658092806013</v>
      </c>
      <c r="AL89" s="8">
        <f t="shared" si="99"/>
        <v>0</v>
      </c>
      <c r="AM89" s="8">
        <f t="shared" si="100"/>
        <v>0</v>
      </c>
      <c r="AN89" s="8">
        <f t="shared" si="101"/>
        <v>0</v>
      </c>
      <c r="AO89" s="14">
        <f t="shared" si="102"/>
        <v>0.008805661862857026</v>
      </c>
      <c r="AP89" s="14">
        <f t="shared" si="103"/>
        <v>0</v>
      </c>
      <c r="AR89" s="8">
        <v>0</v>
      </c>
      <c r="AS89" s="8">
        <v>0</v>
      </c>
      <c r="AT89" s="8">
        <v>0</v>
      </c>
      <c r="AU89" s="8">
        <v>0</v>
      </c>
      <c r="AV89" s="8">
        <v>0</v>
      </c>
      <c r="AW89" s="8">
        <v>0</v>
      </c>
      <c r="AX89" s="8">
        <v>0</v>
      </c>
      <c r="AY89" s="8">
        <v>0</v>
      </c>
      <c r="AZ89" s="8">
        <v>0</v>
      </c>
      <c r="BA89" s="8">
        <v>0</v>
      </c>
      <c r="BB89" s="8">
        <v>0</v>
      </c>
      <c r="BC89" s="8">
        <v>0</v>
      </c>
      <c r="BD89" s="8">
        <v>0</v>
      </c>
      <c r="BE89" s="8">
        <v>0</v>
      </c>
      <c r="BF89" s="8">
        <v>0</v>
      </c>
      <c r="BG89" s="8">
        <v>0</v>
      </c>
      <c r="BH89" s="8">
        <v>0</v>
      </c>
      <c r="BI89" s="8">
        <v>0</v>
      </c>
      <c r="BJ89" s="8">
        <v>0</v>
      </c>
      <c r="BK89" s="8">
        <v>0</v>
      </c>
      <c r="BL89" s="8">
        <v>0</v>
      </c>
      <c r="BM89" s="8">
        <v>0</v>
      </c>
      <c r="BN89" s="8">
        <v>0</v>
      </c>
      <c r="BO89" s="8">
        <v>0</v>
      </c>
      <c r="BP89" s="61">
        <f t="shared" si="109"/>
        <v>0.005943931618561203</v>
      </c>
      <c r="BQ89" s="8">
        <f t="shared" si="110"/>
        <v>0</v>
      </c>
      <c r="BR89" s="8">
        <f t="shared" si="111"/>
        <v>0</v>
      </c>
      <c r="BS89" s="8">
        <f t="shared" si="112"/>
        <v>0.005943931618561203</v>
      </c>
      <c r="BT89" s="8">
        <f t="shared" si="113"/>
        <v>0.005943931618561203</v>
      </c>
      <c r="BU89" s="8">
        <f t="shared" si="114"/>
        <v>0</v>
      </c>
      <c r="BV89" s="8">
        <f t="shared" si="115"/>
        <v>0.005943931618561203</v>
      </c>
      <c r="BW89" s="8">
        <f t="shared" si="116"/>
        <v>0</v>
      </c>
      <c r="BX89" s="8">
        <f t="shared" si="117"/>
        <v>0</v>
      </c>
      <c r="BY89" s="8">
        <f t="shared" si="118"/>
        <v>0</v>
      </c>
      <c r="BZ89" s="8">
        <f t="shared" si="119"/>
        <v>0</v>
      </c>
      <c r="CA89" s="8">
        <f t="shared" si="120"/>
        <v>0.005943931618561203</v>
      </c>
      <c r="CB89" s="8">
        <f t="shared" si="106"/>
        <v>0</v>
      </c>
      <c r="CC89" s="8">
        <f t="shared" si="107"/>
        <v>0</v>
      </c>
      <c r="CD89" s="8">
        <f t="shared" si="108"/>
        <v>0</v>
      </c>
      <c r="CE89" s="8">
        <f t="shared" si="121"/>
        <v>0</v>
      </c>
      <c r="CF89" s="8">
        <f t="shared" si="122"/>
        <v>0</v>
      </c>
      <c r="CG89" s="8">
        <f t="shared" si="123"/>
        <v>0</v>
      </c>
      <c r="CH89" s="8">
        <f t="shared" si="124"/>
        <v>0</v>
      </c>
      <c r="CI89" s="8">
        <f t="shared" si="125"/>
        <v>0</v>
      </c>
      <c r="CJ89" s="8">
        <f t="shared" si="126"/>
        <v>0.005943931618561203</v>
      </c>
      <c r="CK89" s="8">
        <f t="shared" si="127"/>
        <v>0.005943931618561203</v>
      </c>
      <c r="CL89" s="8">
        <f t="shared" si="128"/>
        <v>0</v>
      </c>
      <c r="CM89" s="8">
        <f t="shared" si="129"/>
        <v>0</v>
      </c>
      <c r="CN89" s="8">
        <f t="shared" si="130"/>
        <v>0</v>
      </c>
      <c r="CO89" s="8">
        <f t="shared" si="131"/>
        <v>0</v>
      </c>
      <c r="CP89" s="8">
        <f t="shared" si="132"/>
        <v>0</v>
      </c>
      <c r="CQ89" s="8">
        <f t="shared" si="133"/>
        <v>0</v>
      </c>
      <c r="CR89" s="8">
        <f t="shared" si="134"/>
        <v>0</v>
      </c>
      <c r="CS89" s="8">
        <f t="shared" si="135"/>
        <v>0</v>
      </c>
      <c r="CT89" s="8">
        <f t="shared" si="104"/>
        <v>0</v>
      </c>
      <c r="CU89" s="8">
        <f t="shared" si="105"/>
        <v>0</v>
      </c>
      <c r="CV89" s="8">
        <f t="shared" si="136"/>
        <v>0</v>
      </c>
      <c r="CW89" s="8">
        <f t="shared" si="137"/>
        <v>0</v>
      </c>
      <c r="CX89" s="8">
        <f t="shared" si="138"/>
        <v>0.005943931618561203</v>
      </c>
      <c r="CY89" s="8">
        <f t="shared" si="139"/>
        <v>0</v>
      </c>
      <c r="CZ89" s="8">
        <f t="shared" si="140"/>
        <v>0.0029719658092806013</v>
      </c>
      <c r="DA89" s="8">
        <f t="shared" si="141"/>
        <v>0.005943931618561203</v>
      </c>
      <c r="DB89" s="8">
        <f t="shared" si="142"/>
        <v>0.005943931618561203</v>
      </c>
      <c r="DC89" s="8">
        <f t="shared" si="143"/>
        <v>0.005943931618561203</v>
      </c>
      <c r="DD89" s="8">
        <f t="shared" si="144"/>
        <v>0.005943931618561203</v>
      </c>
      <c r="DE89" s="8">
        <f t="shared" si="145"/>
        <v>0</v>
      </c>
      <c r="DF89" s="8">
        <f t="shared" si="146"/>
        <v>0</v>
      </c>
      <c r="DG89" s="8">
        <f t="shared" si="147"/>
        <v>0</v>
      </c>
      <c r="DH89" s="8">
        <f t="shared" si="148"/>
        <v>0</v>
      </c>
      <c r="DI89" s="8">
        <f t="shared" si="149"/>
        <v>0</v>
      </c>
      <c r="DJ89" s="8">
        <f t="shared" si="150"/>
        <v>0</v>
      </c>
      <c r="DK89" s="8">
        <f t="shared" si="151"/>
        <v>0</v>
      </c>
      <c r="DL89" s="8">
        <f t="shared" si="152"/>
        <v>0</v>
      </c>
      <c r="DM89" s="8">
        <f t="shared" si="153"/>
        <v>0</v>
      </c>
      <c r="DN89" s="8">
        <f t="shared" si="154"/>
        <v>0</v>
      </c>
      <c r="DO89" s="8">
        <f t="shared" si="155"/>
        <v>0</v>
      </c>
      <c r="DP89" s="8">
        <f t="shared" si="156"/>
        <v>0</v>
      </c>
      <c r="DQ89" s="8">
        <f t="shared" si="157"/>
        <v>0.005943931618561203</v>
      </c>
      <c r="DR89" s="8">
        <f t="shared" si="158"/>
        <v>0</v>
      </c>
      <c r="DS89" s="8">
        <f t="shared" si="159"/>
        <v>0.008805661862857026</v>
      </c>
    </row>
    <row r="90" spans="1:123" ht="11.25">
      <c r="A90" s="19"/>
      <c r="B90" s="19"/>
      <c r="C90" s="19"/>
      <c r="D90" s="19"/>
      <c r="E90" s="19"/>
      <c r="F90" s="19"/>
      <c r="G90" s="19"/>
      <c r="H90" s="19"/>
      <c r="I90" s="193"/>
      <c r="J90" s="193"/>
      <c r="K90" s="193"/>
      <c r="L90" s="193"/>
      <c r="M90" s="74"/>
      <c r="N90" s="74"/>
      <c r="O90" s="74"/>
      <c r="P90" s="74"/>
      <c r="Q90" s="19"/>
      <c r="R90" s="19"/>
      <c r="S90" s="19"/>
      <c r="T90" s="19"/>
      <c r="U90" s="19"/>
      <c r="V90" s="19"/>
      <c r="W90" s="19"/>
      <c r="AO90" s="8"/>
      <c r="AR90" s="8"/>
      <c r="AS90" s="8"/>
      <c r="AT90" s="8"/>
      <c r="AU90" s="8"/>
      <c r="AV90" s="8"/>
      <c r="AW90" s="8"/>
      <c r="AX90" s="8"/>
      <c r="AY90" s="8"/>
      <c r="AZ90" s="8"/>
      <c r="BA90" s="8"/>
      <c r="BB90" s="8"/>
      <c r="BC90" s="8"/>
      <c r="BD90" s="8"/>
      <c r="BE90" s="8"/>
      <c r="BF90" s="8"/>
      <c r="BG90" s="8"/>
      <c r="BH90" s="8"/>
      <c r="BI90" s="8"/>
      <c r="BJ90" s="8"/>
      <c r="BK90" s="8"/>
      <c r="BL90" s="8"/>
      <c r="BM90" s="8"/>
      <c r="BN90" s="8"/>
      <c r="BO90" s="8"/>
      <c r="BP90" s="61"/>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row>
    <row r="91" spans="1:123" ht="11.25">
      <c r="A91" s="19"/>
      <c r="B91" s="19"/>
      <c r="C91" s="19"/>
      <c r="D91" s="44">
        <f aca="true" t="shared" si="160" ref="D91:R91">SUM(D10:D89)</f>
        <v>1091136</v>
      </c>
      <c r="E91" s="44">
        <f t="shared" si="160"/>
        <v>36690</v>
      </c>
      <c r="F91" s="44">
        <f t="shared" si="160"/>
        <v>7728</v>
      </c>
      <c r="G91" s="44">
        <f t="shared" si="160"/>
        <v>27855</v>
      </c>
      <c r="H91" s="44">
        <f t="shared" si="160"/>
        <v>8835</v>
      </c>
      <c r="I91" s="194">
        <f t="shared" si="160"/>
        <v>8935.414000000002</v>
      </c>
      <c r="J91" s="194">
        <f t="shared" si="160"/>
        <v>1842.0000000000002</v>
      </c>
      <c r="K91" s="194">
        <f t="shared" si="160"/>
        <v>4985.964</v>
      </c>
      <c r="L91" s="194">
        <f t="shared" si="160"/>
        <v>3949.4500000000007</v>
      </c>
      <c r="M91" s="102">
        <f t="shared" si="160"/>
        <v>751186.2999999998</v>
      </c>
      <c r="N91" s="102">
        <f t="shared" si="160"/>
        <v>198052.69999999998</v>
      </c>
      <c r="O91" s="102">
        <f t="shared" si="160"/>
        <v>48167.8</v>
      </c>
      <c r="P91" s="102">
        <f t="shared" si="160"/>
        <v>5833445</v>
      </c>
      <c r="Q91" s="102">
        <f t="shared" si="160"/>
        <v>1</v>
      </c>
      <c r="R91" s="102">
        <f t="shared" si="160"/>
        <v>359552757</v>
      </c>
      <c r="S91" s="19"/>
      <c r="T91" s="174">
        <f aca="true" t="shared" si="161" ref="T91:AP91">SUM(T10:T90)</f>
        <v>1</v>
      </c>
      <c r="U91" s="174">
        <f t="shared" si="161"/>
        <v>0.9999999999999999</v>
      </c>
      <c r="V91" s="174">
        <f t="shared" si="161"/>
        <v>1</v>
      </c>
      <c r="W91" s="174">
        <f t="shared" si="161"/>
        <v>1</v>
      </c>
      <c r="X91" s="8">
        <f t="shared" si="161"/>
        <v>1</v>
      </c>
      <c r="Y91" s="8">
        <f t="shared" si="161"/>
        <v>0.9999999999999996</v>
      </c>
      <c r="Z91" s="8">
        <f t="shared" si="161"/>
        <v>0.9999999999999997</v>
      </c>
      <c r="AA91" s="8">
        <f t="shared" si="161"/>
        <v>0.9999999999999999</v>
      </c>
      <c r="AB91" s="8">
        <f t="shared" si="161"/>
        <v>1</v>
      </c>
      <c r="AC91" s="8">
        <f t="shared" si="161"/>
        <v>1.0000000000000004</v>
      </c>
      <c r="AD91" s="8">
        <f t="shared" si="161"/>
        <v>1.0000000000000002</v>
      </c>
      <c r="AE91" s="8">
        <f t="shared" si="161"/>
        <v>1</v>
      </c>
      <c r="AF91" s="8">
        <f t="shared" si="161"/>
        <v>1</v>
      </c>
      <c r="AG91" s="8">
        <f t="shared" si="161"/>
        <v>1</v>
      </c>
      <c r="AH91" s="8">
        <f t="shared" si="161"/>
        <v>1</v>
      </c>
      <c r="AI91" s="8">
        <f t="shared" si="161"/>
        <v>1</v>
      </c>
      <c r="AJ91" s="8">
        <f t="shared" si="161"/>
        <v>1</v>
      </c>
      <c r="AK91" s="8">
        <f t="shared" si="161"/>
        <v>0.9999999999999999</v>
      </c>
      <c r="AL91" s="8">
        <f t="shared" si="161"/>
        <v>0.9999999999999997</v>
      </c>
      <c r="AM91" s="8">
        <f t="shared" si="161"/>
        <v>1</v>
      </c>
      <c r="AN91" s="8">
        <f t="shared" si="161"/>
        <v>0.9999999999999997</v>
      </c>
      <c r="AO91" s="8">
        <f t="shared" si="161"/>
        <v>1.0000000000000002</v>
      </c>
      <c r="AP91" s="8">
        <f t="shared" si="161"/>
        <v>0.9999999999999999</v>
      </c>
      <c r="AR91" s="8"/>
      <c r="AS91" s="8"/>
      <c r="AT91" s="8"/>
      <c r="AU91" s="8"/>
      <c r="AV91" s="8"/>
      <c r="AW91" s="8"/>
      <c r="AX91" s="8"/>
      <c r="AY91" s="8"/>
      <c r="AZ91" s="8"/>
      <c r="BA91" s="8"/>
      <c r="BB91" s="8"/>
      <c r="BC91" s="8"/>
      <c r="BD91" s="8"/>
      <c r="BE91" s="8"/>
      <c r="BF91" s="8"/>
      <c r="BG91" s="8"/>
      <c r="BH91" s="8"/>
      <c r="BI91" s="8"/>
      <c r="BJ91" s="8"/>
      <c r="BK91" s="8"/>
      <c r="BL91" s="8"/>
      <c r="BM91" s="8"/>
      <c r="BN91" s="8"/>
      <c r="BO91" s="8"/>
      <c r="BP91" s="61">
        <f aca="true" t="shared" si="162" ref="BP91:CZ91">SUM(BP10:BP90)</f>
        <v>1.0000000000000004</v>
      </c>
      <c r="BQ91" s="8">
        <f t="shared" si="162"/>
        <v>0.9999999999999996</v>
      </c>
      <c r="BR91" s="8">
        <f t="shared" si="162"/>
        <v>1</v>
      </c>
      <c r="BS91" s="8">
        <f t="shared" si="162"/>
        <v>1.0000000000000004</v>
      </c>
      <c r="BT91" s="8">
        <f t="shared" si="162"/>
        <v>1.0000000000000004</v>
      </c>
      <c r="BU91" s="8">
        <f t="shared" si="162"/>
        <v>1</v>
      </c>
      <c r="BV91" s="8">
        <f t="shared" si="162"/>
        <v>1.0000000000000004</v>
      </c>
      <c r="BW91" s="8">
        <f t="shared" si="162"/>
        <v>1</v>
      </c>
      <c r="BX91" s="8">
        <f t="shared" si="162"/>
        <v>1</v>
      </c>
      <c r="BY91" s="8">
        <f t="shared" si="162"/>
        <v>1</v>
      </c>
      <c r="BZ91" s="8">
        <f t="shared" si="162"/>
        <v>0.9999999999999999</v>
      </c>
      <c r="CA91" s="8">
        <f t="shared" si="162"/>
        <v>1.0000000000000004</v>
      </c>
      <c r="CB91" s="8">
        <f>SUM(CB10:CB90)</f>
        <v>0.9999999999999999</v>
      </c>
      <c r="CC91" s="8">
        <f>SUM(CC10:CC90)</f>
        <v>0.9999999999999999</v>
      </c>
      <c r="CD91" s="8">
        <f>SUM(CD10:CD90)</f>
        <v>1</v>
      </c>
      <c r="CE91" s="8">
        <f t="shared" si="162"/>
        <v>1</v>
      </c>
      <c r="CF91" s="8">
        <f t="shared" si="162"/>
        <v>1</v>
      </c>
      <c r="CG91" s="8">
        <f t="shared" si="162"/>
        <v>1</v>
      </c>
      <c r="CH91" s="8">
        <f t="shared" si="162"/>
        <v>0.9999999999999999</v>
      </c>
      <c r="CI91" s="8">
        <f t="shared" si="162"/>
        <v>1</v>
      </c>
      <c r="CJ91" s="8">
        <f t="shared" si="162"/>
        <v>1.0000000000000004</v>
      </c>
      <c r="CK91" s="8">
        <f t="shared" si="162"/>
        <v>1.0000000000000004</v>
      </c>
      <c r="CL91" s="8">
        <f t="shared" si="162"/>
        <v>1</v>
      </c>
      <c r="CM91" s="8">
        <f t="shared" si="162"/>
        <v>1</v>
      </c>
      <c r="CN91" s="8">
        <f t="shared" si="162"/>
        <v>1</v>
      </c>
      <c r="CO91" s="8">
        <f t="shared" si="162"/>
        <v>1.0000000000000002</v>
      </c>
      <c r="CP91" s="8">
        <f t="shared" si="162"/>
        <v>0.9999999999999997</v>
      </c>
      <c r="CQ91" s="8">
        <f t="shared" si="162"/>
        <v>1.0000000000000002</v>
      </c>
      <c r="CR91" s="8">
        <f t="shared" si="162"/>
        <v>0.9999999999999997</v>
      </c>
      <c r="CS91" s="8">
        <f t="shared" si="162"/>
        <v>0.9999999999999997</v>
      </c>
      <c r="CT91" s="8">
        <f>SUM(CT10:CT90)</f>
        <v>1</v>
      </c>
      <c r="CU91" s="8">
        <f>SUM(CU10:CU90)</f>
        <v>1</v>
      </c>
      <c r="CV91" s="8">
        <f t="shared" si="162"/>
        <v>1</v>
      </c>
      <c r="CW91" s="8">
        <f t="shared" si="162"/>
        <v>1</v>
      </c>
      <c r="CX91" s="8">
        <f t="shared" si="162"/>
        <v>1.0000000000000004</v>
      </c>
      <c r="CY91" s="8">
        <f t="shared" si="162"/>
        <v>1</v>
      </c>
      <c r="CZ91" s="8">
        <f t="shared" si="162"/>
        <v>0.9999999999999999</v>
      </c>
      <c r="DA91" s="8">
        <f aca="true" t="shared" si="163" ref="DA91:DS91">SUM(DA10:DA90)</f>
        <v>1.0000000000000004</v>
      </c>
      <c r="DB91" s="8">
        <f t="shared" si="163"/>
        <v>1.0000000000000004</v>
      </c>
      <c r="DC91" s="8">
        <f t="shared" si="163"/>
        <v>1.0000000000000004</v>
      </c>
      <c r="DD91" s="8">
        <f t="shared" si="163"/>
        <v>1.0000000000000004</v>
      </c>
      <c r="DE91" s="8">
        <f t="shared" si="163"/>
        <v>0.9999999999999996</v>
      </c>
      <c r="DF91" s="8">
        <f t="shared" si="163"/>
        <v>1</v>
      </c>
      <c r="DG91" s="8">
        <f t="shared" si="163"/>
        <v>1</v>
      </c>
      <c r="DH91" s="8">
        <f t="shared" si="163"/>
        <v>0.9999999999999999</v>
      </c>
      <c r="DI91" s="8">
        <f t="shared" si="163"/>
        <v>0.9999999999999999</v>
      </c>
      <c r="DJ91" s="8">
        <f t="shared" si="163"/>
        <v>0.9999999999999999</v>
      </c>
      <c r="DK91" s="8">
        <f t="shared" si="163"/>
        <v>0.9999999999999999</v>
      </c>
      <c r="DL91" s="8">
        <f t="shared" si="163"/>
        <v>0.9999999999999999</v>
      </c>
      <c r="DM91" s="8">
        <f t="shared" si="163"/>
        <v>0.9999999999999999</v>
      </c>
      <c r="DN91" s="8">
        <f t="shared" si="163"/>
        <v>0.9999999999999999</v>
      </c>
      <c r="DO91" s="8">
        <f t="shared" si="163"/>
        <v>0.9999999999999996</v>
      </c>
      <c r="DP91" s="8">
        <f t="shared" si="163"/>
        <v>0.9999999999999999</v>
      </c>
      <c r="DQ91" s="8">
        <f t="shared" si="163"/>
        <v>1.0000000000000004</v>
      </c>
      <c r="DR91" s="8">
        <f t="shared" si="163"/>
        <v>1</v>
      </c>
      <c r="DS91" s="8">
        <f t="shared" si="163"/>
        <v>1.0000000000000002</v>
      </c>
    </row>
    <row r="92" spans="1:123" ht="11.25">
      <c r="A92" s="1"/>
      <c r="B92" s="1"/>
      <c r="C92" s="1"/>
      <c r="I92" s="135"/>
      <c r="J92" s="135"/>
      <c r="K92" s="135"/>
      <c r="L92" s="135"/>
      <c r="M92" s="134"/>
      <c r="N92" s="134"/>
      <c r="O92" s="134"/>
      <c r="P92" s="134"/>
      <c r="AR92" s="8"/>
      <c r="AS92" s="8"/>
      <c r="AT92" s="8"/>
      <c r="AU92" s="8"/>
      <c r="AV92" s="8"/>
      <c r="AW92" s="8"/>
      <c r="AX92" s="8"/>
      <c r="AY92" s="8"/>
      <c r="AZ92" s="8"/>
      <c r="BA92" s="8"/>
      <c r="BB92" s="8"/>
      <c r="BC92" s="8"/>
      <c r="BD92" s="8"/>
      <c r="BE92" s="8"/>
      <c r="BF92" s="8"/>
      <c r="BG92" s="8"/>
      <c r="BH92" s="8"/>
      <c r="BI92" s="8"/>
      <c r="BJ92" s="8"/>
      <c r="BK92" s="8"/>
      <c r="BL92" s="8"/>
      <c r="BM92" s="8"/>
      <c r="BN92" s="8"/>
      <c r="BO92" s="8"/>
      <c r="BP92" s="61"/>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row>
    <row r="93" spans="1:123" ht="11.25">
      <c r="A93" s="1"/>
      <c r="B93" s="3"/>
      <c r="C93" s="1"/>
      <c r="D93" s="3"/>
      <c r="E93" s="3"/>
      <c r="F93" s="3"/>
      <c r="G93" s="3"/>
      <c r="H93" s="3"/>
      <c r="I93" s="142"/>
      <c r="J93" s="142"/>
      <c r="K93" s="142"/>
      <c r="L93" s="142"/>
      <c r="M93" s="3"/>
      <c r="N93" s="3"/>
      <c r="O93" s="3"/>
      <c r="AR93" s="10" t="s">
        <v>268</v>
      </c>
      <c r="AS93" s="8"/>
      <c r="AT93" s="8"/>
      <c r="AU93" s="8"/>
      <c r="AV93" s="8"/>
      <c r="AW93" s="8"/>
      <c r="AX93" s="8"/>
      <c r="AY93" s="8"/>
      <c r="AZ93" s="8"/>
      <c r="BA93" s="8"/>
      <c r="BB93" s="8"/>
      <c r="BC93" s="8"/>
      <c r="BD93" s="8"/>
      <c r="BE93" s="8"/>
      <c r="BF93" s="8"/>
      <c r="BG93" s="8"/>
      <c r="BH93" s="8"/>
      <c r="BI93" s="8"/>
      <c r="BJ93" s="8"/>
      <c r="BK93" s="8"/>
      <c r="BL93" s="8"/>
      <c r="BM93" s="8"/>
      <c r="BN93" s="8"/>
      <c r="BO93" s="8"/>
      <c r="BP93" s="61"/>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row>
    <row r="94" spans="1:123" ht="11.25">
      <c r="A94" s="1"/>
      <c r="B94" s="1"/>
      <c r="C94" s="1"/>
      <c r="I94" s="135"/>
      <c r="J94" s="135"/>
      <c r="K94" s="135"/>
      <c r="L94" s="135"/>
      <c r="M94" s="7" t="s">
        <v>281</v>
      </c>
      <c r="N94" s="3"/>
      <c r="O94" s="3"/>
      <c r="P94" s="3"/>
      <c r="Q94" s="16"/>
      <c r="AO94" s="12"/>
      <c r="AP94" s="12" t="s">
        <v>0</v>
      </c>
      <c r="AQ94" s="49" t="s">
        <v>78</v>
      </c>
      <c r="AR94" s="8">
        <f aca="true" t="shared" si="164" ref="AR94:BW94">AR345-AR10</f>
        <v>1</v>
      </c>
      <c r="AS94" s="8">
        <f t="shared" si="164"/>
        <v>0</v>
      </c>
      <c r="AT94" s="8">
        <f t="shared" si="164"/>
        <v>0</v>
      </c>
      <c r="AU94" s="8">
        <f t="shared" si="164"/>
        <v>0</v>
      </c>
      <c r="AV94" s="8">
        <f t="shared" si="164"/>
        <v>0</v>
      </c>
      <c r="AW94" s="8">
        <f t="shared" si="164"/>
        <v>0</v>
      </c>
      <c r="AX94" s="8">
        <f t="shared" si="164"/>
        <v>0</v>
      </c>
      <c r="AY94" s="8">
        <f t="shared" si="164"/>
        <v>0</v>
      </c>
      <c r="AZ94" s="8">
        <f t="shared" si="164"/>
        <v>0</v>
      </c>
      <c r="BA94" s="8">
        <f t="shared" si="164"/>
        <v>0</v>
      </c>
      <c r="BB94" s="8">
        <f t="shared" si="164"/>
        <v>0</v>
      </c>
      <c r="BC94" s="8">
        <f t="shared" si="164"/>
        <v>0</v>
      </c>
      <c r="BD94" s="8">
        <f t="shared" si="164"/>
        <v>0</v>
      </c>
      <c r="BE94" s="8">
        <f t="shared" si="164"/>
        <v>0</v>
      </c>
      <c r="BF94" s="8">
        <f t="shared" si="164"/>
        <v>0</v>
      </c>
      <c r="BG94" s="8">
        <f t="shared" si="164"/>
        <v>0</v>
      </c>
      <c r="BH94" s="8">
        <f t="shared" si="164"/>
        <v>0</v>
      </c>
      <c r="BI94" s="8">
        <f t="shared" si="164"/>
        <v>0</v>
      </c>
      <c r="BJ94" s="8">
        <f t="shared" si="164"/>
        <v>0</v>
      </c>
      <c r="BK94" s="8">
        <f t="shared" si="164"/>
        <v>0</v>
      </c>
      <c r="BL94" s="8">
        <f t="shared" si="164"/>
        <v>0</v>
      </c>
      <c r="BM94" s="8">
        <f t="shared" si="164"/>
        <v>0</v>
      </c>
      <c r="BN94" s="8">
        <f t="shared" si="164"/>
        <v>0</v>
      </c>
      <c r="BO94" s="8">
        <f t="shared" si="164"/>
        <v>0</v>
      </c>
      <c r="BP94" s="8">
        <f t="shared" si="164"/>
        <v>-0.16207297710301696</v>
      </c>
      <c r="BQ94" s="8">
        <f t="shared" si="164"/>
        <v>-0.1721621404447516</v>
      </c>
      <c r="BR94" s="8">
        <f t="shared" si="164"/>
        <v>-0.2915225524105315</v>
      </c>
      <c r="BS94" s="8">
        <f t="shared" si="164"/>
        <v>-0.16207297710301696</v>
      </c>
      <c r="BT94" s="8">
        <f t="shared" si="164"/>
        <v>-0.16207297710301696</v>
      </c>
      <c r="BU94" s="8">
        <f t="shared" si="164"/>
        <v>-0.13157062421947924</v>
      </c>
      <c r="BV94" s="8">
        <f t="shared" si="164"/>
        <v>-0.16207297710301696</v>
      </c>
      <c r="BW94" s="8">
        <f t="shared" si="164"/>
        <v>-0.09122670807453416</v>
      </c>
      <c r="BX94" s="8">
        <f aca="true" t="shared" si="165" ref="BX94:DC94">BX345-BX10</f>
        <v>-0.08045234248788369</v>
      </c>
      <c r="BY94" s="8">
        <f t="shared" si="165"/>
        <v>-0.05166175435509414</v>
      </c>
      <c r="BZ94" s="8">
        <f t="shared" si="165"/>
        <v>-0.18452600139110512</v>
      </c>
      <c r="CA94" s="8">
        <f t="shared" si="165"/>
        <v>-0.16207297710301696</v>
      </c>
      <c r="CB94" s="8">
        <f t="shared" si="165"/>
        <v>-0.07467974925047698</v>
      </c>
      <c r="CC94" s="8">
        <f t="shared" si="165"/>
        <v>-0.09179858664734758</v>
      </c>
      <c r="CD94" s="8">
        <f t="shared" si="165"/>
        <v>-0.12342094484761429</v>
      </c>
      <c r="CE94" s="8">
        <f t="shared" si="165"/>
        <v>-0.1981243226178116</v>
      </c>
      <c r="CF94" s="8">
        <f t="shared" si="165"/>
        <v>-0.08045234248788369</v>
      </c>
      <c r="CG94" s="8">
        <f t="shared" si="165"/>
        <v>-0.08045234248788369</v>
      </c>
      <c r="CH94" s="8">
        <f t="shared" si="165"/>
        <v>-0.07467974925047698</v>
      </c>
      <c r="CI94" s="8">
        <f t="shared" si="165"/>
        <v>-0.05166175435509414</v>
      </c>
      <c r="CJ94" s="8">
        <f t="shared" si="165"/>
        <v>-0.16207297710301696</v>
      </c>
      <c r="CK94" s="8">
        <f t="shared" si="165"/>
        <v>-0.16207297710301696</v>
      </c>
      <c r="CL94" s="8">
        <f t="shared" si="165"/>
        <v>-0.36816904916762383</v>
      </c>
      <c r="CM94" s="8">
        <f t="shared" si="165"/>
        <v>-0.1981243226178116</v>
      </c>
      <c r="CN94" s="8">
        <f t="shared" si="165"/>
        <v>-0.41324100945301495</v>
      </c>
      <c r="CO94" s="8">
        <f t="shared" si="165"/>
        <v>-0.1343329325982428</v>
      </c>
      <c r="CP94" s="8">
        <f t="shared" si="165"/>
        <v>-0.12050295542107604</v>
      </c>
      <c r="CQ94" s="8">
        <f t="shared" si="165"/>
        <v>-0.1343329325982428</v>
      </c>
      <c r="CR94" s="8">
        <f t="shared" si="165"/>
        <v>-0.1271172638436482</v>
      </c>
      <c r="CS94" s="8">
        <f t="shared" si="165"/>
        <v>-0.1271172638436482</v>
      </c>
      <c r="CT94" s="8">
        <f t="shared" si="165"/>
        <v>-0.05647990945104697</v>
      </c>
      <c r="CU94" s="8">
        <f t="shared" si="165"/>
        <v>-0.05647990945104697</v>
      </c>
      <c r="CV94" s="8">
        <f t="shared" si="165"/>
        <v>-0.1981243226178116</v>
      </c>
      <c r="CW94" s="8">
        <f t="shared" si="165"/>
        <v>-0.05647990945104697</v>
      </c>
      <c r="CX94" s="8">
        <f t="shared" si="165"/>
        <v>-0.16207297710301696</v>
      </c>
      <c r="CY94" s="8">
        <f t="shared" si="165"/>
        <v>-0.13157062421947924</v>
      </c>
      <c r="CZ94" s="8">
        <f t="shared" si="165"/>
        <v>-0.1482029548506299</v>
      </c>
      <c r="DA94" s="8">
        <f t="shared" si="165"/>
        <v>-0.16207297710301696</v>
      </c>
      <c r="DB94" s="8">
        <f t="shared" si="165"/>
        <v>-0.16207297710301696</v>
      </c>
      <c r="DC94" s="8">
        <f t="shared" si="165"/>
        <v>-0.16207297710301696</v>
      </c>
      <c r="DD94" s="8">
        <f aca="true" t="shared" si="166" ref="DD94:DS94">DD345-DD10</f>
        <v>-0.16207297710301696</v>
      </c>
      <c r="DE94" s="8">
        <f t="shared" si="166"/>
        <v>-0.1721621404447516</v>
      </c>
      <c r="DF94" s="8">
        <f t="shared" si="166"/>
        <v>-0.13157062421947924</v>
      </c>
      <c r="DG94" s="8">
        <f t="shared" si="166"/>
        <v>0</v>
      </c>
      <c r="DH94" s="8">
        <f t="shared" si="166"/>
        <v>-0.07467974925047698</v>
      </c>
      <c r="DI94" s="8">
        <f t="shared" si="166"/>
        <v>-0.07467974925047698</v>
      </c>
      <c r="DJ94" s="8">
        <f t="shared" si="166"/>
        <v>-0.07467974925047698</v>
      </c>
      <c r="DK94" s="8">
        <f t="shared" si="166"/>
        <v>-0.07467974925047698</v>
      </c>
      <c r="DL94" s="8">
        <f t="shared" si="166"/>
        <v>-0.07467974925047698</v>
      </c>
      <c r="DM94" s="8">
        <f t="shared" si="166"/>
        <v>-0.07467974925047698</v>
      </c>
      <c r="DN94" s="8">
        <f t="shared" si="166"/>
        <v>-0.07467974925047698</v>
      </c>
      <c r="DO94" s="8">
        <f t="shared" si="166"/>
        <v>-0.1721621404447516</v>
      </c>
      <c r="DP94" s="8">
        <f t="shared" si="166"/>
        <v>-0.07467974925047698</v>
      </c>
      <c r="DQ94" s="8">
        <f t="shared" si="166"/>
        <v>-0.16207297710301696</v>
      </c>
      <c r="DR94" s="8">
        <f t="shared" si="166"/>
        <v>-0.2915225524105315</v>
      </c>
      <c r="DS94" s="8">
        <f t="shared" si="166"/>
        <v>-0.11492676998163026</v>
      </c>
    </row>
    <row r="95" spans="1:123" ht="11.25">
      <c r="A95" s="1"/>
      <c r="B95" s="1"/>
      <c r="C95" s="1"/>
      <c r="I95" s="1" t="s">
        <v>282</v>
      </c>
      <c r="J95" s="7"/>
      <c r="K95" s="7"/>
      <c r="M95" s="7" t="s">
        <v>280</v>
      </c>
      <c r="N95" s="3"/>
      <c r="O95" s="3"/>
      <c r="P95" s="3"/>
      <c r="Q95" s="16"/>
      <c r="AO95" s="12"/>
      <c r="AP95" s="12" t="s">
        <v>1</v>
      </c>
      <c r="AQ95" s="49" t="s">
        <v>297</v>
      </c>
      <c r="AR95" s="8">
        <f aca="true" t="shared" si="167" ref="AR95:BW95">AR346-AR11</f>
        <v>0</v>
      </c>
      <c r="AS95" s="8">
        <f t="shared" si="167"/>
        <v>1</v>
      </c>
      <c r="AT95" s="8">
        <f t="shared" si="167"/>
        <v>0</v>
      </c>
      <c r="AU95" s="8">
        <f t="shared" si="167"/>
        <v>0</v>
      </c>
      <c r="AV95" s="8">
        <f t="shared" si="167"/>
        <v>0</v>
      </c>
      <c r="AW95" s="8">
        <f t="shared" si="167"/>
        <v>0</v>
      </c>
      <c r="AX95" s="8">
        <f t="shared" si="167"/>
        <v>0</v>
      </c>
      <c r="AY95" s="8">
        <f t="shared" si="167"/>
        <v>0</v>
      </c>
      <c r="AZ95" s="8">
        <f t="shared" si="167"/>
        <v>0</v>
      </c>
      <c r="BA95" s="8">
        <f t="shared" si="167"/>
        <v>0</v>
      </c>
      <c r="BB95" s="8">
        <f t="shared" si="167"/>
        <v>0</v>
      </c>
      <c r="BC95" s="8">
        <f t="shared" si="167"/>
        <v>0</v>
      </c>
      <c r="BD95" s="8">
        <f t="shared" si="167"/>
        <v>0</v>
      </c>
      <c r="BE95" s="8">
        <f t="shared" si="167"/>
        <v>0</v>
      </c>
      <c r="BF95" s="8">
        <f t="shared" si="167"/>
        <v>0</v>
      </c>
      <c r="BG95" s="8">
        <f t="shared" si="167"/>
        <v>0</v>
      </c>
      <c r="BH95" s="8">
        <f t="shared" si="167"/>
        <v>0</v>
      </c>
      <c r="BI95" s="8">
        <f t="shared" si="167"/>
        <v>0</v>
      </c>
      <c r="BJ95" s="8">
        <f t="shared" si="167"/>
        <v>0</v>
      </c>
      <c r="BK95" s="8">
        <f t="shared" si="167"/>
        <v>0</v>
      </c>
      <c r="BL95" s="8">
        <f t="shared" si="167"/>
        <v>0</v>
      </c>
      <c r="BM95" s="8">
        <f t="shared" si="167"/>
        <v>0</v>
      </c>
      <c r="BN95" s="8">
        <f t="shared" si="167"/>
        <v>0</v>
      </c>
      <c r="BO95" s="8">
        <f t="shared" si="167"/>
        <v>0</v>
      </c>
      <c r="BP95" s="8">
        <f t="shared" si="167"/>
        <v>-0.041917697380796225</v>
      </c>
      <c r="BQ95" s="8">
        <f t="shared" si="167"/>
        <v>-0.030373522704152254</v>
      </c>
      <c r="BR95" s="8">
        <f t="shared" si="167"/>
        <v>-0.04455258492187727</v>
      </c>
      <c r="BS95" s="8">
        <f t="shared" si="167"/>
        <v>-0.041917697380796225</v>
      </c>
      <c r="BT95" s="8">
        <f t="shared" si="167"/>
        <v>-0.041917697380796225</v>
      </c>
      <c r="BU95" s="8">
        <f t="shared" si="167"/>
        <v>-0.012455075859976395</v>
      </c>
      <c r="BV95" s="8">
        <f t="shared" si="167"/>
        <v>-0.041917697380796225</v>
      </c>
      <c r="BW95" s="8">
        <f t="shared" si="167"/>
        <v>-0.0888975155279503</v>
      </c>
      <c r="BX95" s="8">
        <f aca="true" t="shared" si="168" ref="BX95:DC95">BX346-BX11</f>
        <v>-0.11771674744211093</v>
      </c>
      <c r="BY95" s="8">
        <f t="shared" si="168"/>
        <v>-0.11650335063640097</v>
      </c>
      <c r="BZ95" s="8">
        <f t="shared" si="168"/>
        <v>-0.04173315330796613</v>
      </c>
      <c r="CA95" s="8">
        <f t="shared" si="168"/>
        <v>-0.041917697380796225</v>
      </c>
      <c r="CB95" s="8">
        <f t="shared" si="168"/>
        <v>-0.11272826383210684</v>
      </c>
      <c r="CC95" s="8">
        <f t="shared" si="168"/>
        <v>-0.07729507123909385</v>
      </c>
      <c r="CD95" s="8">
        <f t="shared" si="168"/>
        <v>-0.07155089326812955</v>
      </c>
      <c r="CE95" s="8">
        <f t="shared" si="168"/>
        <v>-0.05124182666176293</v>
      </c>
      <c r="CF95" s="8">
        <f t="shared" si="168"/>
        <v>-0.11771674744211093</v>
      </c>
      <c r="CG95" s="8">
        <f t="shared" si="168"/>
        <v>-0.11771674744211093</v>
      </c>
      <c r="CH95" s="8">
        <f t="shared" si="168"/>
        <v>-0.11272826383210684</v>
      </c>
      <c r="CI95" s="8">
        <f t="shared" si="168"/>
        <v>-0.11650335063640097</v>
      </c>
      <c r="CJ95" s="8">
        <f t="shared" si="168"/>
        <v>-0.041917697380796225</v>
      </c>
      <c r="CK95" s="8">
        <f t="shared" si="168"/>
        <v>-0.041917697380796225</v>
      </c>
      <c r="CL95" s="8">
        <f t="shared" si="168"/>
        <v>0</v>
      </c>
      <c r="CM95" s="8">
        <f t="shared" si="168"/>
        <v>-0.05124182666176293</v>
      </c>
      <c r="CN95" s="8">
        <f t="shared" si="168"/>
        <v>0</v>
      </c>
      <c r="CO95" s="8">
        <f t="shared" si="168"/>
        <v>-0.005695453785785299</v>
      </c>
      <c r="CP95" s="8">
        <f t="shared" si="168"/>
        <v>-0.06936685961946128</v>
      </c>
      <c r="CQ95" s="8">
        <f t="shared" si="168"/>
        <v>-0.005695453785785299</v>
      </c>
      <c r="CR95" s="8">
        <f t="shared" si="168"/>
        <v>-0.057589576547231264</v>
      </c>
      <c r="CS95" s="8">
        <f t="shared" si="168"/>
        <v>-0.057589576547231264</v>
      </c>
      <c r="CT95" s="8">
        <f t="shared" si="168"/>
        <v>-0.09700056593095642</v>
      </c>
      <c r="CU95" s="8">
        <f t="shared" si="168"/>
        <v>-0.09700056593095642</v>
      </c>
      <c r="CV95" s="8">
        <f t="shared" si="168"/>
        <v>-0.05124182666176293</v>
      </c>
      <c r="CW95" s="8">
        <f t="shared" si="168"/>
        <v>-0.09700056593095642</v>
      </c>
      <c r="CX95" s="8">
        <f t="shared" si="168"/>
        <v>-0.041917697380796225</v>
      </c>
      <c r="CY95" s="8">
        <f t="shared" si="168"/>
        <v>-0.012455075859976395</v>
      </c>
      <c r="CZ95" s="8">
        <f t="shared" si="168"/>
        <v>-0.023806575583290763</v>
      </c>
      <c r="DA95" s="8">
        <f t="shared" si="168"/>
        <v>-0.041917697380796225</v>
      </c>
      <c r="DB95" s="8">
        <f t="shared" si="168"/>
        <v>-0.041917697380796225</v>
      </c>
      <c r="DC95" s="8">
        <f t="shared" si="168"/>
        <v>-0.041917697380796225</v>
      </c>
      <c r="DD95" s="8">
        <f aca="true" t="shared" si="169" ref="DD95:DS95">DD346-DD11</f>
        <v>-0.041917697380796225</v>
      </c>
      <c r="DE95" s="8">
        <f t="shared" si="169"/>
        <v>-0.030373522704152254</v>
      </c>
      <c r="DF95" s="8">
        <f t="shared" si="169"/>
        <v>-0.012455075859976395</v>
      </c>
      <c r="DG95" s="8">
        <f t="shared" si="169"/>
        <v>0</v>
      </c>
      <c r="DH95" s="8">
        <f t="shared" si="169"/>
        <v>-0.11272826383210684</v>
      </c>
      <c r="DI95" s="8">
        <f t="shared" si="169"/>
        <v>-0.11272826383210684</v>
      </c>
      <c r="DJ95" s="8">
        <f t="shared" si="169"/>
        <v>-0.11272826383210684</v>
      </c>
      <c r="DK95" s="8">
        <f t="shared" si="169"/>
        <v>-0.11272826383210684</v>
      </c>
      <c r="DL95" s="8">
        <f t="shared" si="169"/>
        <v>-0.11272826383210684</v>
      </c>
      <c r="DM95" s="8">
        <f t="shared" si="169"/>
        <v>-0.11272826383210684</v>
      </c>
      <c r="DN95" s="8">
        <f t="shared" si="169"/>
        <v>-0.11272826383210684</v>
      </c>
      <c r="DO95" s="8">
        <f t="shared" si="169"/>
        <v>-0.030373522704152254</v>
      </c>
      <c r="DP95" s="8">
        <f t="shared" si="169"/>
        <v>-0.11272826383210684</v>
      </c>
      <c r="DQ95" s="8">
        <f t="shared" si="169"/>
        <v>-0.041917697380796225</v>
      </c>
      <c r="DR95" s="8">
        <f t="shared" si="169"/>
        <v>-0.04455258492187727</v>
      </c>
      <c r="DS95" s="8">
        <f t="shared" si="169"/>
        <v>-0.05780175675304306</v>
      </c>
    </row>
    <row r="96" spans="1:123" ht="11.25">
      <c r="A96" s="1"/>
      <c r="B96" s="1"/>
      <c r="C96" s="1"/>
      <c r="D96" s="3"/>
      <c r="I96" s="1" t="s">
        <v>51</v>
      </c>
      <c r="J96" s="7" t="s">
        <v>102</v>
      </c>
      <c r="K96" s="7"/>
      <c r="M96" s="211">
        <v>4233.4</v>
      </c>
      <c r="N96" s="211">
        <v>1823</v>
      </c>
      <c r="O96" s="211">
        <v>318.4</v>
      </c>
      <c r="P96" s="3"/>
      <c r="Q96" s="16"/>
      <c r="AO96" s="12"/>
      <c r="AP96" s="12" t="s">
        <v>2</v>
      </c>
      <c r="AQ96" s="49" t="s">
        <v>80</v>
      </c>
      <c r="AR96" s="8">
        <f aca="true" t="shared" si="170" ref="AR96:BW96">AR347-AR12</f>
        <v>0</v>
      </c>
      <c r="AS96" s="8">
        <f t="shared" si="170"/>
        <v>0</v>
      </c>
      <c r="AT96" s="8">
        <f t="shared" si="170"/>
        <v>1</v>
      </c>
      <c r="AU96" s="8">
        <f t="shared" si="170"/>
        <v>0</v>
      </c>
      <c r="AV96" s="8">
        <f t="shared" si="170"/>
        <v>0</v>
      </c>
      <c r="AW96" s="8">
        <f t="shared" si="170"/>
        <v>0</v>
      </c>
      <c r="AX96" s="8">
        <f t="shared" si="170"/>
        <v>0</v>
      </c>
      <c r="AY96" s="8">
        <f t="shared" si="170"/>
        <v>0</v>
      </c>
      <c r="AZ96" s="8">
        <f t="shared" si="170"/>
        <v>0</v>
      </c>
      <c r="BA96" s="8">
        <f t="shared" si="170"/>
        <v>0</v>
      </c>
      <c r="BB96" s="8">
        <f t="shared" si="170"/>
        <v>0</v>
      </c>
      <c r="BC96" s="8">
        <f t="shared" si="170"/>
        <v>0</v>
      </c>
      <c r="BD96" s="8">
        <f t="shared" si="170"/>
        <v>0</v>
      </c>
      <c r="BE96" s="8">
        <f t="shared" si="170"/>
        <v>0</v>
      </c>
      <c r="BF96" s="8">
        <f t="shared" si="170"/>
        <v>0</v>
      </c>
      <c r="BG96" s="8">
        <f t="shared" si="170"/>
        <v>0</v>
      </c>
      <c r="BH96" s="8">
        <f t="shared" si="170"/>
        <v>0</v>
      </c>
      <c r="BI96" s="8">
        <f t="shared" si="170"/>
        <v>0</v>
      </c>
      <c r="BJ96" s="8">
        <f t="shared" si="170"/>
        <v>0</v>
      </c>
      <c r="BK96" s="8">
        <f t="shared" si="170"/>
        <v>0</v>
      </c>
      <c r="BL96" s="8">
        <f t="shared" si="170"/>
        <v>0</v>
      </c>
      <c r="BM96" s="8">
        <f t="shared" si="170"/>
        <v>0</v>
      </c>
      <c r="BN96" s="8">
        <f t="shared" si="170"/>
        <v>0</v>
      </c>
      <c r="BO96" s="8">
        <f t="shared" si="170"/>
        <v>0</v>
      </c>
      <c r="BP96" s="8">
        <f t="shared" si="170"/>
        <v>-0.027846620738424015</v>
      </c>
      <c r="BQ96" s="8">
        <f t="shared" si="170"/>
        <v>-0.024711781681296462</v>
      </c>
      <c r="BR96" s="8">
        <f t="shared" si="170"/>
        <v>-0.008968647104497195</v>
      </c>
      <c r="BS96" s="8">
        <f t="shared" si="170"/>
        <v>-0.027846620738424015</v>
      </c>
      <c r="BT96" s="8">
        <f t="shared" si="170"/>
        <v>-0.027846620738424015</v>
      </c>
      <c r="BU96" s="8">
        <f t="shared" si="170"/>
        <v>-0.015036740725248974</v>
      </c>
      <c r="BV96" s="8">
        <f t="shared" si="170"/>
        <v>-0.027846620738424015</v>
      </c>
      <c r="BW96" s="8">
        <f t="shared" si="170"/>
        <v>-0.023291925465838508</v>
      </c>
      <c r="BX96" s="8">
        <f aca="true" t="shared" si="171" ref="BX96:DC96">BX347-BX12</f>
        <v>-0.022653024591635255</v>
      </c>
      <c r="BY96" s="8">
        <f t="shared" si="171"/>
        <v>-0.03238917971728547</v>
      </c>
      <c r="BZ96" s="8">
        <f t="shared" si="171"/>
        <v>-0.03196974546948193</v>
      </c>
      <c r="CA96" s="8">
        <f t="shared" si="171"/>
        <v>-0.027846620738424015</v>
      </c>
      <c r="CB96" s="8">
        <f t="shared" si="171"/>
        <v>-0.035077677841373674</v>
      </c>
      <c r="CC96" s="8">
        <f t="shared" si="171"/>
        <v>-0.05934819777720017</v>
      </c>
      <c r="CD96" s="8">
        <f t="shared" si="171"/>
        <v>-0.029894729761335066</v>
      </c>
      <c r="CE96" s="8">
        <f t="shared" si="171"/>
        <v>-0.03404079427435077</v>
      </c>
      <c r="CF96" s="8">
        <f t="shared" si="171"/>
        <v>-0.022653024591635255</v>
      </c>
      <c r="CG96" s="8">
        <f t="shared" si="171"/>
        <v>-0.022653024591635255</v>
      </c>
      <c r="CH96" s="8">
        <f t="shared" si="171"/>
        <v>-0.035077677841373674</v>
      </c>
      <c r="CI96" s="8">
        <f t="shared" si="171"/>
        <v>-0.03238917971728547</v>
      </c>
      <c r="CJ96" s="8">
        <f t="shared" si="171"/>
        <v>-0.027846620738424015</v>
      </c>
      <c r="CK96" s="8">
        <f t="shared" si="171"/>
        <v>-0.027846620738424015</v>
      </c>
      <c r="CL96" s="8">
        <f t="shared" si="171"/>
        <v>0</v>
      </c>
      <c r="CM96" s="8">
        <f t="shared" si="171"/>
        <v>-0.03404079427435077</v>
      </c>
      <c r="CN96" s="8">
        <f t="shared" si="171"/>
        <v>0</v>
      </c>
      <c r="CO96" s="8">
        <f t="shared" si="171"/>
        <v>-0.04248869114129725</v>
      </c>
      <c r="CP96" s="8">
        <f t="shared" si="171"/>
        <v>-0.05310994347611052</v>
      </c>
      <c r="CQ96" s="8">
        <f t="shared" si="171"/>
        <v>-0.04248869114129725</v>
      </c>
      <c r="CR96" s="8">
        <f t="shared" si="171"/>
        <v>-0.04444625407166124</v>
      </c>
      <c r="CS96" s="8">
        <f t="shared" si="171"/>
        <v>-0.04444625407166124</v>
      </c>
      <c r="CT96" s="8">
        <f t="shared" si="171"/>
        <v>-0.0742501414827391</v>
      </c>
      <c r="CU96" s="8">
        <f t="shared" si="171"/>
        <v>-0.0742501414827391</v>
      </c>
      <c r="CV96" s="8">
        <f t="shared" si="171"/>
        <v>-0.03404079427435077</v>
      </c>
      <c r="CW96" s="8">
        <f t="shared" si="171"/>
        <v>-0.0742501414827391</v>
      </c>
      <c r="CX96" s="8">
        <f t="shared" si="171"/>
        <v>-0.027846620738424015</v>
      </c>
      <c r="CY96" s="8">
        <f t="shared" si="171"/>
        <v>-0.015036740725248974</v>
      </c>
      <c r="CZ96" s="8">
        <f t="shared" si="171"/>
        <v>-0.03516765593986063</v>
      </c>
      <c r="DA96" s="8">
        <f t="shared" si="171"/>
        <v>-0.027846620738424015</v>
      </c>
      <c r="DB96" s="8">
        <f t="shared" si="171"/>
        <v>-0.027846620738424015</v>
      </c>
      <c r="DC96" s="8">
        <f t="shared" si="171"/>
        <v>-0.027846620738424015</v>
      </c>
      <c r="DD96" s="8">
        <f aca="true" t="shared" si="172" ref="DD96:DS96">DD347-DD12</f>
        <v>-0.027846620738424015</v>
      </c>
      <c r="DE96" s="8">
        <f t="shared" si="172"/>
        <v>-0.024711781681296462</v>
      </c>
      <c r="DF96" s="8">
        <f t="shared" si="172"/>
        <v>-0.015036740725248974</v>
      </c>
      <c r="DG96" s="8">
        <f t="shared" si="172"/>
        <v>0</v>
      </c>
      <c r="DH96" s="8">
        <f t="shared" si="172"/>
        <v>-0.035077677841373674</v>
      </c>
      <c r="DI96" s="8">
        <f t="shared" si="172"/>
        <v>-0.035077677841373674</v>
      </c>
      <c r="DJ96" s="8">
        <f t="shared" si="172"/>
        <v>-0.035077677841373674</v>
      </c>
      <c r="DK96" s="8">
        <f t="shared" si="172"/>
        <v>-0.035077677841373674</v>
      </c>
      <c r="DL96" s="8">
        <f t="shared" si="172"/>
        <v>-0.035077677841373674</v>
      </c>
      <c r="DM96" s="8">
        <f t="shared" si="172"/>
        <v>-0.035077677841373674</v>
      </c>
      <c r="DN96" s="8">
        <f t="shared" si="172"/>
        <v>-0.035077677841373674</v>
      </c>
      <c r="DO96" s="8">
        <f t="shared" si="172"/>
        <v>-0.024711781681296462</v>
      </c>
      <c r="DP96" s="8">
        <f t="shared" si="172"/>
        <v>-0.035077677841373674</v>
      </c>
      <c r="DQ96" s="8">
        <f t="shared" si="172"/>
        <v>-0.027846620738424015</v>
      </c>
      <c r="DR96" s="8">
        <f t="shared" si="172"/>
        <v>-0.008968647104497195</v>
      </c>
      <c r="DS96" s="8">
        <f t="shared" si="172"/>
        <v>-0.0300692256964115</v>
      </c>
    </row>
    <row r="97" spans="1:123" ht="11.25">
      <c r="A97" s="1"/>
      <c r="B97" s="1"/>
      <c r="C97" s="1"/>
      <c r="D97" s="3"/>
      <c r="I97" s="1" t="s">
        <v>283</v>
      </c>
      <c r="J97" s="7" t="s">
        <v>284</v>
      </c>
      <c r="K97" s="7"/>
      <c r="M97" s="211">
        <v>25160</v>
      </c>
      <c r="N97" s="3"/>
      <c r="O97" s="3"/>
      <c r="P97" s="3"/>
      <c r="Q97" s="16"/>
      <c r="AO97" s="12"/>
      <c r="AP97" s="12" t="s">
        <v>3</v>
      </c>
      <c r="AQ97" s="49" t="s">
        <v>81</v>
      </c>
      <c r="AR97" s="8">
        <f aca="true" t="shared" si="173" ref="AR97:BW97">AR348-AR13</f>
        <v>0</v>
      </c>
      <c r="AS97" s="8">
        <f t="shared" si="173"/>
        <v>0</v>
      </c>
      <c r="AT97" s="8">
        <f t="shared" si="173"/>
        <v>0</v>
      </c>
      <c r="AU97" s="8">
        <f t="shared" si="173"/>
        <v>1</v>
      </c>
      <c r="AV97" s="8">
        <f t="shared" si="173"/>
        <v>0</v>
      </c>
      <c r="AW97" s="8">
        <f t="shared" si="173"/>
        <v>0</v>
      </c>
      <c r="AX97" s="8">
        <f t="shared" si="173"/>
        <v>0</v>
      </c>
      <c r="AY97" s="8">
        <f t="shared" si="173"/>
        <v>0</v>
      </c>
      <c r="AZ97" s="8">
        <f t="shared" si="173"/>
        <v>0</v>
      </c>
      <c r="BA97" s="8">
        <f t="shared" si="173"/>
        <v>0</v>
      </c>
      <c r="BB97" s="8">
        <f t="shared" si="173"/>
        <v>0</v>
      </c>
      <c r="BC97" s="8">
        <f t="shared" si="173"/>
        <v>0</v>
      </c>
      <c r="BD97" s="8">
        <f t="shared" si="173"/>
        <v>0</v>
      </c>
      <c r="BE97" s="8">
        <f t="shared" si="173"/>
        <v>0</v>
      </c>
      <c r="BF97" s="8">
        <f t="shared" si="173"/>
        <v>0</v>
      </c>
      <c r="BG97" s="8">
        <f t="shared" si="173"/>
        <v>0</v>
      </c>
      <c r="BH97" s="8">
        <f t="shared" si="173"/>
        <v>0</v>
      </c>
      <c r="BI97" s="8">
        <f t="shared" si="173"/>
        <v>0</v>
      </c>
      <c r="BJ97" s="8">
        <f t="shared" si="173"/>
        <v>0</v>
      </c>
      <c r="BK97" s="8">
        <f t="shared" si="173"/>
        <v>0</v>
      </c>
      <c r="BL97" s="8">
        <f t="shared" si="173"/>
        <v>0</v>
      </c>
      <c r="BM97" s="8">
        <f t="shared" si="173"/>
        <v>0</v>
      </c>
      <c r="BN97" s="8">
        <f t="shared" si="173"/>
        <v>0</v>
      </c>
      <c r="BO97" s="8">
        <f t="shared" si="173"/>
        <v>0</v>
      </c>
      <c r="BP97" s="8">
        <f t="shared" si="173"/>
        <v>-0.18476375301306752</v>
      </c>
      <c r="BQ97" s="8">
        <f t="shared" si="173"/>
        <v>-0.10873139174077437</v>
      </c>
      <c r="BR97" s="8">
        <f t="shared" si="173"/>
        <v>-0.17567752731077607</v>
      </c>
      <c r="BS97" s="8">
        <f t="shared" si="173"/>
        <v>-0.18476375301306752</v>
      </c>
      <c r="BT97" s="8">
        <f t="shared" si="173"/>
        <v>-0.18476375301306752</v>
      </c>
      <c r="BU97" s="8">
        <f t="shared" si="173"/>
        <v>-0.17837007120149415</v>
      </c>
      <c r="BV97" s="8">
        <f t="shared" si="173"/>
        <v>-0.18476375301306752</v>
      </c>
      <c r="BW97" s="8">
        <f t="shared" si="173"/>
        <v>-0.15372670807453417</v>
      </c>
      <c r="BX97" s="8">
        <f aca="true" t="shared" si="174" ref="BX97:DC97">BX348-BX13</f>
        <v>-0.1738287560581583</v>
      </c>
      <c r="BY97" s="8">
        <f t="shared" si="174"/>
        <v>-0.16224192034723445</v>
      </c>
      <c r="BZ97" s="8">
        <f t="shared" si="174"/>
        <v>-0.14481652896009678</v>
      </c>
      <c r="CA97" s="8">
        <f t="shared" si="174"/>
        <v>-0.18476375301306752</v>
      </c>
      <c r="CB97" s="8">
        <f t="shared" si="174"/>
        <v>-0.18579994548923412</v>
      </c>
      <c r="CC97" s="8">
        <f t="shared" si="174"/>
        <v>-0.2046188123192293</v>
      </c>
      <c r="CD97" s="8">
        <f t="shared" si="174"/>
        <v>-0.14726566861500423</v>
      </c>
      <c r="CE97" s="8">
        <f t="shared" si="174"/>
        <v>-0.22586241126903586</v>
      </c>
      <c r="CF97" s="8">
        <f t="shared" si="174"/>
        <v>-0.1738287560581583</v>
      </c>
      <c r="CG97" s="8">
        <f t="shared" si="174"/>
        <v>-0.1738287560581583</v>
      </c>
      <c r="CH97" s="8">
        <f t="shared" si="174"/>
        <v>-0.18579994548923412</v>
      </c>
      <c r="CI97" s="8">
        <f t="shared" si="174"/>
        <v>-0.16224192034723445</v>
      </c>
      <c r="CJ97" s="8">
        <f t="shared" si="174"/>
        <v>-0.18476375301306752</v>
      </c>
      <c r="CK97" s="8">
        <f t="shared" si="174"/>
        <v>-0.18476375301306752</v>
      </c>
      <c r="CL97" s="8">
        <f t="shared" si="174"/>
        <v>0</v>
      </c>
      <c r="CM97" s="8">
        <f t="shared" si="174"/>
        <v>-0.22586241126903586</v>
      </c>
      <c r="CN97" s="8">
        <f t="shared" si="174"/>
        <v>0</v>
      </c>
      <c r="CO97" s="8">
        <f t="shared" si="174"/>
        <v>-0.31648142135906254</v>
      </c>
      <c r="CP97" s="8">
        <f t="shared" si="174"/>
        <v>-0.18417962837365337</v>
      </c>
      <c r="CQ97" s="8">
        <f t="shared" si="174"/>
        <v>-0.31648142135906254</v>
      </c>
      <c r="CR97" s="8">
        <f t="shared" si="174"/>
        <v>-0.18569489685124863</v>
      </c>
      <c r="CS97" s="8">
        <f t="shared" si="174"/>
        <v>-0.18569489685124863</v>
      </c>
      <c r="CT97" s="8">
        <f t="shared" si="174"/>
        <v>-0.22354272778720996</v>
      </c>
      <c r="CU97" s="8">
        <f t="shared" si="174"/>
        <v>-0.22354272778720996</v>
      </c>
      <c r="CV97" s="8">
        <f t="shared" si="174"/>
        <v>-0.22586241126903586</v>
      </c>
      <c r="CW97" s="8">
        <f t="shared" si="174"/>
        <v>-0.22354272778720996</v>
      </c>
      <c r="CX97" s="8">
        <f t="shared" si="174"/>
        <v>-0.18476375301306752</v>
      </c>
      <c r="CY97" s="8">
        <f t="shared" si="174"/>
        <v>-0.17837007120149415</v>
      </c>
      <c r="CZ97" s="8">
        <f t="shared" si="174"/>
        <v>-0.250622587186065</v>
      </c>
      <c r="DA97" s="8">
        <f t="shared" si="174"/>
        <v>-0.18476375301306752</v>
      </c>
      <c r="DB97" s="8">
        <f t="shared" si="174"/>
        <v>-0.18476375301306752</v>
      </c>
      <c r="DC97" s="8">
        <f t="shared" si="174"/>
        <v>-0.18476375301306752</v>
      </c>
      <c r="DD97" s="8">
        <f aca="true" t="shared" si="175" ref="DD97:DS97">DD348-DD13</f>
        <v>-0.18476375301306752</v>
      </c>
      <c r="DE97" s="8">
        <f t="shared" si="175"/>
        <v>-0.10873139174077437</v>
      </c>
      <c r="DF97" s="8">
        <f t="shared" si="175"/>
        <v>-0.17837007120149415</v>
      </c>
      <c r="DG97" s="8">
        <f t="shared" si="175"/>
        <v>0</v>
      </c>
      <c r="DH97" s="8">
        <f t="shared" si="175"/>
        <v>-0.18579994548923412</v>
      </c>
      <c r="DI97" s="8">
        <f t="shared" si="175"/>
        <v>-0.18579994548923412</v>
      </c>
      <c r="DJ97" s="8">
        <f t="shared" si="175"/>
        <v>-0.18579994548923412</v>
      </c>
      <c r="DK97" s="8">
        <f t="shared" si="175"/>
        <v>-0.18579994548923412</v>
      </c>
      <c r="DL97" s="8">
        <f t="shared" si="175"/>
        <v>-0.18579994548923412</v>
      </c>
      <c r="DM97" s="8">
        <f t="shared" si="175"/>
        <v>-0.18579994548923412</v>
      </c>
      <c r="DN97" s="8">
        <f t="shared" si="175"/>
        <v>-0.18579994548923412</v>
      </c>
      <c r="DO97" s="8">
        <f t="shared" si="175"/>
        <v>-0.10873139174077437</v>
      </c>
      <c r="DP97" s="8">
        <f t="shared" si="175"/>
        <v>-0.18579994548923412</v>
      </c>
      <c r="DQ97" s="8">
        <f t="shared" si="175"/>
        <v>-0.18476375301306752</v>
      </c>
      <c r="DR97" s="8">
        <f t="shared" si="175"/>
        <v>-0.17567752731077607</v>
      </c>
      <c r="DS97" s="8">
        <f t="shared" si="175"/>
        <v>-0.14784808895235366</v>
      </c>
    </row>
    <row r="98" spans="1:123" ht="11.25">
      <c r="A98" s="1"/>
      <c r="B98" s="1"/>
      <c r="I98" s="1" t="s">
        <v>66</v>
      </c>
      <c r="J98" s="7" t="s">
        <v>285</v>
      </c>
      <c r="K98" s="7"/>
      <c r="M98" s="211">
        <v>16414.5</v>
      </c>
      <c r="N98" s="211">
        <v>11132.1</v>
      </c>
      <c r="O98" s="211">
        <v>1489.2</v>
      </c>
      <c r="AO98" s="12"/>
      <c r="AP98" s="12" t="s">
        <v>4</v>
      </c>
      <c r="AQ98" s="49" t="s">
        <v>82</v>
      </c>
      <c r="AR98" s="8">
        <f aca="true" t="shared" si="176" ref="AR98:BW98">AR349-AR14</f>
        <v>0</v>
      </c>
      <c r="AS98" s="8">
        <f t="shared" si="176"/>
        <v>0</v>
      </c>
      <c r="AT98" s="8">
        <f t="shared" si="176"/>
        <v>0</v>
      </c>
      <c r="AU98" s="8">
        <f t="shared" si="176"/>
        <v>0</v>
      </c>
      <c r="AV98" s="8">
        <f t="shared" si="176"/>
        <v>1</v>
      </c>
      <c r="AW98" s="8">
        <f t="shared" si="176"/>
        <v>0</v>
      </c>
      <c r="AX98" s="8">
        <f t="shared" si="176"/>
        <v>0</v>
      </c>
      <c r="AY98" s="8">
        <f t="shared" si="176"/>
        <v>0</v>
      </c>
      <c r="AZ98" s="8">
        <f t="shared" si="176"/>
        <v>0</v>
      </c>
      <c r="BA98" s="8">
        <f t="shared" si="176"/>
        <v>0</v>
      </c>
      <c r="BB98" s="8">
        <f t="shared" si="176"/>
        <v>0</v>
      </c>
      <c r="BC98" s="8">
        <f t="shared" si="176"/>
        <v>0</v>
      </c>
      <c r="BD98" s="8">
        <f t="shared" si="176"/>
        <v>0</v>
      </c>
      <c r="BE98" s="8">
        <f t="shared" si="176"/>
        <v>0</v>
      </c>
      <c r="BF98" s="8">
        <f t="shared" si="176"/>
        <v>0</v>
      </c>
      <c r="BG98" s="8">
        <f t="shared" si="176"/>
        <v>0</v>
      </c>
      <c r="BH98" s="8">
        <f t="shared" si="176"/>
        <v>0</v>
      </c>
      <c r="BI98" s="8">
        <f t="shared" si="176"/>
        <v>0</v>
      </c>
      <c r="BJ98" s="8">
        <f t="shared" si="176"/>
        <v>0</v>
      </c>
      <c r="BK98" s="8">
        <f t="shared" si="176"/>
        <v>0</v>
      </c>
      <c r="BL98" s="8">
        <f t="shared" si="176"/>
        <v>0</v>
      </c>
      <c r="BM98" s="8">
        <f t="shared" si="176"/>
        <v>0</v>
      </c>
      <c r="BN98" s="8">
        <f t="shared" si="176"/>
        <v>0</v>
      </c>
      <c r="BO98" s="8">
        <f t="shared" si="176"/>
        <v>0</v>
      </c>
      <c r="BP98" s="8">
        <f t="shared" si="176"/>
        <v>-0.03904490803413215</v>
      </c>
      <c r="BQ98" s="8">
        <f t="shared" si="176"/>
        <v>-0.04778737728324618</v>
      </c>
      <c r="BR98" s="8">
        <f t="shared" si="176"/>
        <v>-0.048102674400740744</v>
      </c>
      <c r="BS98" s="8">
        <f t="shared" si="176"/>
        <v>-0.03904490803413215</v>
      </c>
      <c r="BT98" s="8">
        <f t="shared" si="176"/>
        <v>-0.03904490803413215</v>
      </c>
      <c r="BU98" s="8">
        <f t="shared" si="176"/>
        <v>-0.09252165744255753</v>
      </c>
      <c r="BV98" s="8">
        <f t="shared" si="176"/>
        <v>-0.03904490803413215</v>
      </c>
      <c r="BW98" s="8">
        <f t="shared" si="176"/>
        <v>-0.06702898550724638</v>
      </c>
      <c r="BX98" s="8">
        <f aca="true" t="shared" si="177" ref="BX98:DC98">BX349-BX14</f>
        <v>-0.07269789983844911</v>
      </c>
      <c r="BY98" s="8">
        <f t="shared" si="177"/>
        <v>-0.07120652237667899</v>
      </c>
      <c r="BZ98" s="8">
        <f t="shared" si="177"/>
        <v>-0.06031932841873708</v>
      </c>
      <c r="CA98" s="8">
        <f t="shared" si="177"/>
        <v>-0.03904490803413215</v>
      </c>
      <c r="CB98" s="8">
        <f t="shared" si="177"/>
        <v>-0.07448896156991006</v>
      </c>
      <c r="CC98" s="8">
        <f t="shared" si="177"/>
        <v>-0.0881107998798088</v>
      </c>
      <c r="CD98" s="8">
        <f t="shared" si="177"/>
        <v>-0.06113816942657812</v>
      </c>
      <c r="CE98" s="8">
        <f t="shared" si="177"/>
        <v>-0.04773001702202448</v>
      </c>
      <c r="CF98" s="8">
        <f t="shared" si="177"/>
        <v>-0.07269789983844911</v>
      </c>
      <c r="CG98" s="8">
        <f t="shared" si="177"/>
        <v>-0.07269789983844911</v>
      </c>
      <c r="CH98" s="8">
        <f t="shared" si="177"/>
        <v>-0.07448896156991006</v>
      </c>
      <c r="CI98" s="8">
        <f t="shared" si="177"/>
        <v>-0.07120652237667899</v>
      </c>
      <c r="CJ98" s="8">
        <f t="shared" si="177"/>
        <v>-0.03904490803413215</v>
      </c>
      <c r="CK98" s="8">
        <f t="shared" si="177"/>
        <v>-0.03904490803413215</v>
      </c>
      <c r="CL98" s="8">
        <f t="shared" si="177"/>
        <v>0</v>
      </c>
      <c r="CM98" s="8">
        <f t="shared" si="177"/>
        <v>-0.04773001702202448</v>
      </c>
      <c r="CN98" s="8">
        <f t="shared" si="177"/>
        <v>0</v>
      </c>
      <c r="CO98" s="8">
        <f t="shared" si="177"/>
        <v>-0.006563909504894405</v>
      </c>
      <c r="CP98" s="8">
        <f t="shared" si="177"/>
        <v>-0.07022757592413933</v>
      </c>
      <c r="CQ98" s="8">
        <f t="shared" si="177"/>
        <v>-0.006563909504894405</v>
      </c>
      <c r="CR98" s="8">
        <f t="shared" si="177"/>
        <v>-0.09608577633007599</v>
      </c>
      <c r="CS98" s="8">
        <f t="shared" si="177"/>
        <v>-0.09608577633007599</v>
      </c>
      <c r="CT98" s="8">
        <f t="shared" si="177"/>
        <v>-0.08013582342954159</v>
      </c>
      <c r="CU98" s="8">
        <f t="shared" si="177"/>
        <v>-0.08013582342954159</v>
      </c>
      <c r="CV98" s="8">
        <f t="shared" si="177"/>
        <v>-0.04773001702202448</v>
      </c>
      <c r="CW98" s="8">
        <f t="shared" si="177"/>
        <v>-0.08013582342954159</v>
      </c>
      <c r="CX98" s="8">
        <f t="shared" si="177"/>
        <v>-0.03904490803413215</v>
      </c>
      <c r="CY98" s="8">
        <f t="shared" si="177"/>
        <v>-0.09252165744255753</v>
      </c>
      <c r="CZ98" s="8">
        <f t="shared" si="177"/>
        <v>-0.022804408769513278</v>
      </c>
      <c r="DA98" s="8">
        <f t="shared" si="177"/>
        <v>-0.03904490803413215</v>
      </c>
      <c r="DB98" s="8">
        <f t="shared" si="177"/>
        <v>-0.03904490803413215</v>
      </c>
      <c r="DC98" s="8">
        <f t="shared" si="177"/>
        <v>-0.03904490803413215</v>
      </c>
      <c r="DD98" s="8">
        <f aca="true" t="shared" si="178" ref="DD98:DS98">DD349-DD14</f>
        <v>-0.03904490803413215</v>
      </c>
      <c r="DE98" s="8">
        <f t="shared" si="178"/>
        <v>-0.04778737728324618</v>
      </c>
      <c r="DF98" s="8">
        <f t="shared" si="178"/>
        <v>-0.09252165744255753</v>
      </c>
      <c r="DG98" s="8">
        <f t="shared" si="178"/>
        <v>0</v>
      </c>
      <c r="DH98" s="8">
        <f t="shared" si="178"/>
        <v>-0.07448896156991006</v>
      </c>
      <c r="DI98" s="8">
        <f t="shared" si="178"/>
        <v>-0.07448896156991006</v>
      </c>
      <c r="DJ98" s="8">
        <f t="shared" si="178"/>
        <v>-0.07448896156991006</v>
      </c>
      <c r="DK98" s="8">
        <f t="shared" si="178"/>
        <v>-0.07448896156991006</v>
      </c>
      <c r="DL98" s="8">
        <f t="shared" si="178"/>
        <v>-0.07448896156991006</v>
      </c>
      <c r="DM98" s="8">
        <f t="shared" si="178"/>
        <v>-0.07448896156991006</v>
      </c>
      <c r="DN98" s="8">
        <f t="shared" si="178"/>
        <v>-0.07448896156991006</v>
      </c>
      <c r="DO98" s="8">
        <f t="shared" si="178"/>
        <v>-0.04778737728324618</v>
      </c>
      <c r="DP98" s="8">
        <f t="shared" si="178"/>
        <v>-0.07448896156991006</v>
      </c>
      <c r="DQ98" s="8">
        <f t="shared" si="178"/>
        <v>-0.03904490803413215</v>
      </c>
      <c r="DR98" s="8">
        <f t="shared" si="178"/>
        <v>-0.048102674400740744</v>
      </c>
      <c r="DS98" s="8">
        <f t="shared" si="178"/>
        <v>-0.05809086314418109</v>
      </c>
    </row>
    <row r="99" spans="41:123" ht="11.25">
      <c r="AO99" s="12"/>
      <c r="AP99" s="12" t="s">
        <v>5</v>
      </c>
      <c r="AQ99" s="49" t="s">
        <v>83</v>
      </c>
      <c r="AR99" s="8">
        <f aca="true" t="shared" si="179" ref="AR99:BW99">AR350-AR15</f>
        <v>0</v>
      </c>
      <c r="AS99" s="8">
        <f t="shared" si="179"/>
        <v>0</v>
      </c>
      <c r="AT99" s="8">
        <f t="shared" si="179"/>
        <v>0</v>
      </c>
      <c r="AU99" s="8">
        <f t="shared" si="179"/>
        <v>0</v>
      </c>
      <c r="AV99" s="8">
        <f t="shared" si="179"/>
        <v>0</v>
      </c>
      <c r="AW99" s="8">
        <f t="shared" si="179"/>
        <v>1</v>
      </c>
      <c r="AX99" s="8">
        <f t="shared" si="179"/>
        <v>0</v>
      </c>
      <c r="AY99" s="8">
        <f t="shared" si="179"/>
        <v>0</v>
      </c>
      <c r="AZ99" s="8">
        <f t="shared" si="179"/>
        <v>0</v>
      </c>
      <c r="BA99" s="8">
        <f t="shared" si="179"/>
        <v>0</v>
      </c>
      <c r="BB99" s="8">
        <f t="shared" si="179"/>
        <v>0</v>
      </c>
      <c r="BC99" s="8">
        <f t="shared" si="179"/>
        <v>0</v>
      </c>
      <c r="BD99" s="8">
        <f t="shared" si="179"/>
        <v>0</v>
      </c>
      <c r="BE99" s="8">
        <f t="shared" si="179"/>
        <v>0</v>
      </c>
      <c r="BF99" s="8">
        <f t="shared" si="179"/>
        <v>0</v>
      </c>
      <c r="BG99" s="8">
        <f t="shared" si="179"/>
        <v>0</v>
      </c>
      <c r="BH99" s="8">
        <f t="shared" si="179"/>
        <v>0</v>
      </c>
      <c r="BI99" s="8">
        <f t="shared" si="179"/>
        <v>0</v>
      </c>
      <c r="BJ99" s="8">
        <f t="shared" si="179"/>
        <v>0</v>
      </c>
      <c r="BK99" s="8">
        <f t="shared" si="179"/>
        <v>0</v>
      </c>
      <c r="BL99" s="8">
        <f t="shared" si="179"/>
        <v>0</v>
      </c>
      <c r="BM99" s="8">
        <f t="shared" si="179"/>
        <v>0</v>
      </c>
      <c r="BN99" s="8">
        <f t="shared" si="179"/>
        <v>0</v>
      </c>
      <c r="BO99" s="8">
        <f t="shared" si="179"/>
        <v>0</v>
      </c>
      <c r="BP99" s="8">
        <f t="shared" si="179"/>
        <v>-0.01218738946650119</v>
      </c>
      <c r="BQ99" s="8">
        <f t="shared" si="179"/>
        <v>-0.014125814427848554</v>
      </c>
      <c r="BR99" s="8">
        <f t="shared" si="179"/>
        <v>-0.055535025473449066</v>
      </c>
      <c r="BS99" s="8">
        <f t="shared" si="179"/>
        <v>-0.01218738946650119</v>
      </c>
      <c r="BT99" s="8">
        <f t="shared" si="179"/>
        <v>-0.01218738946650119</v>
      </c>
      <c r="BU99" s="8">
        <f t="shared" si="179"/>
        <v>-0.008912400819755736</v>
      </c>
      <c r="BV99" s="8">
        <f t="shared" si="179"/>
        <v>-0.01218738946650119</v>
      </c>
      <c r="BW99" s="8">
        <f t="shared" si="179"/>
        <v>0</v>
      </c>
      <c r="BX99" s="8">
        <f aca="true" t="shared" si="180" ref="BX99:DC99">BX350-BX15</f>
        <v>-0.018596302279662538</v>
      </c>
      <c r="BY99" s="8">
        <f t="shared" si="180"/>
        <v>-0.014549057129450408</v>
      </c>
      <c r="BZ99" s="8">
        <f t="shared" si="180"/>
        <v>-0.018000531090878315</v>
      </c>
      <c r="CA99" s="8">
        <f t="shared" si="180"/>
        <v>-0.01218738946650119</v>
      </c>
      <c r="CB99" s="8">
        <f t="shared" si="180"/>
        <v>-0.0163804851458163</v>
      </c>
      <c r="CC99" s="8">
        <f t="shared" si="180"/>
        <v>-0.012900267112037737</v>
      </c>
      <c r="CD99" s="8">
        <f t="shared" si="180"/>
        <v>-0.015253149786832426</v>
      </c>
      <c r="CE99" s="8">
        <f t="shared" si="180"/>
        <v>-0.014898339783042419</v>
      </c>
      <c r="CF99" s="8">
        <f t="shared" si="180"/>
        <v>-0.018596302279662538</v>
      </c>
      <c r="CG99" s="8">
        <f t="shared" si="180"/>
        <v>-0.018596302279662538</v>
      </c>
      <c r="CH99" s="8">
        <f t="shared" si="180"/>
        <v>-0.0163804851458163</v>
      </c>
      <c r="CI99" s="8">
        <f t="shared" si="180"/>
        <v>-0.014549057129450408</v>
      </c>
      <c r="CJ99" s="8">
        <f t="shared" si="180"/>
        <v>-0.01218738946650119</v>
      </c>
      <c r="CK99" s="8">
        <f t="shared" si="180"/>
        <v>-0.01218738946650119</v>
      </c>
      <c r="CL99" s="8">
        <f t="shared" si="180"/>
        <v>0</v>
      </c>
      <c r="CM99" s="8">
        <f t="shared" si="180"/>
        <v>-0.014898339783042419</v>
      </c>
      <c r="CN99" s="8">
        <f t="shared" si="180"/>
        <v>0</v>
      </c>
      <c r="CO99" s="8">
        <f t="shared" si="180"/>
        <v>-0.009416685558944666</v>
      </c>
      <c r="CP99" s="8">
        <f t="shared" si="180"/>
        <v>-0.013697492483752682</v>
      </c>
      <c r="CQ99" s="8">
        <f t="shared" si="180"/>
        <v>-0.009416685558944666</v>
      </c>
      <c r="CR99" s="8">
        <f t="shared" si="180"/>
        <v>-0.016406080347448424</v>
      </c>
      <c r="CS99" s="8">
        <f t="shared" si="180"/>
        <v>-0.016406080347448424</v>
      </c>
      <c r="CT99" s="8">
        <f t="shared" si="180"/>
        <v>-0.009394453876627051</v>
      </c>
      <c r="CU99" s="8">
        <f t="shared" si="180"/>
        <v>-0.009394453876627051</v>
      </c>
      <c r="CV99" s="8">
        <f t="shared" si="180"/>
        <v>-0.014898339783042419</v>
      </c>
      <c r="CW99" s="8">
        <f t="shared" si="180"/>
        <v>-0.009394453876627051</v>
      </c>
      <c r="CX99" s="8">
        <f t="shared" si="180"/>
        <v>-0.01218738946650119</v>
      </c>
      <c r="CY99" s="8">
        <f t="shared" si="180"/>
        <v>-0.008912400819755736</v>
      </c>
      <c r="CZ99" s="8">
        <f t="shared" si="180"/>
        <v>-0.010802037512722927</v>
      </c>
      <c r="DA99" s="8">
        <f t="shared" si="180"/>
        <v>-0.01218738946650119</v>
      </c>
      <c r="DB99" s="8">
        <f t="shared" si="180"/>
        <v>-0.01218738946650119</v>
      </c>
      <c r="DC99" s="8">
        <f t="shared" si="180"/>
        <v>-0.01218738946650119</v>
      </c>
      <c r="DD99" s="8">
        <f aca="true" t="shared" si="181" ref="DD99:DS99">DD350-DD15</f>
        <v>-0.01218738946650119</v>
      </c>
      <c r="DE99" s="8">
        <f t="shared" si="181"/>
        <v>-0.014125814427848554</v>
      </c>
      <c r="DF99" s="8">
        <f t="shared" si="181"/>
        <v>-0.008912400819755736</v>
      </c>
      <c r="DG99" s="8">
        <f t="shared" si="181"/>
        <v>0</v>
      </c>
      <c r="DH99" s="8">
        <f t="shared" si="181"/>
        <v>-0.0163804851458163</v>
      </c>
      <c r="DI99" s="8">
        <f t="shared" si="181"/>
        <v>-0.0163804851458163</v>
      </c>
      <c r="DJ99" s="8">
        <f t="shared" si="181"/>
        <v>-0.0163804851458163</v>
      </c>
      <c r="DK99" s="8">
        <f t="shared" si="181"/>
        <v>-0.0163804851458163</v>
      </c>
      <c r="DL99" s="8">
        <f t="shared" si="181"/>
        <v>-0.0163804851458163</v>
      </c>
      <c r="DM99" s="8">
        <f t="shared" si="181"/>
        <v>-0.0163804851458163</v>
      </c>
      <c r="DN99" s="8">
        <f t="shared" si="181"/>
        <v>-0.0163804851458163</v>
      </c>
      <c r="DO99" s="8">
        <f t="shared" si="181"/>
        <v>-0.014125814427848554</v>
      </c>
      <c r="DP99" s="8">
        <f t="shared" si="181"/>
        <v>-0.0163804851458163</v>
      </c>
      <c r="DQ99" s="8">
        <f t="shared" si="181"/>
        <v>-0.01218738946650119</v>
      </c>
      <c r="DR99" s="8">
        <f t="shared" si="181"/>
        <v>-0.055535025473449066</v>
      </c>
      <c r="DS99" s="8">
        <f t="shared" si="181"/>
        <v>-0.012633417242855407</v>
      </c>
    </row>
    <row r="100" spans="3:123" ht="12.75">
      <c r="C100" s="1"/>
      <c r="M100" s="207"/>
      <c r="N100"/>
      <c r="O100" s="208"/>
      <c r="P100" s="208"/>
      <c r="Q100" s="208"/>
      <c r="R100" s="208"/>
      <c r="S100" s="208"/>
      <c r="AO100" s="12"/>
      <c r="AP100" s="12" t="s">
        <v>6</v>
      </c>
      <c r="AQ100" s="49" t="s">
        <v>84</v>
      </c>
      <c r="AR100" s="8">
        <f aca="true" t="shared" si="182" ref="AR100:BW100">AR351-AR16</f>
        <v>0</v>
      </c>
      <c r="AS100" s="8">
        <f t="shared" si="182"/>
        <v>0</v>
      </c>
      <c r="AT100" s="8">
        <f t="shared" si="182"/>
        <v>0</v>
      </c>
      <c r="AU100" s="8">
        <f t="shared" si="182"/>
        <v>0</v>
      </c>
      <c r="AV100" s="8">
        <f t="shared" si="182"/>
        <v>0</v>
      </c>
      <c r="AW100" s="8">
        <f t="shared" si="182"/>
        <v>0</v>
      </c>
      <c r="AX100" s="8">
        <f t="shared" si="182"/>
        <v>1</v>
      </c>
      <c r="AY100" s="8">
        <f t="shared" si="182"/>
        <v>0</v>
      </c>
      <c r="AZ100" s="8">
        <f t="shared" si="182"/>
        <v>0</v>
      </c>
      <c r="BA100" s="8">
        <f t="shared" si="182"/>
        <v>0</v>
      </c>
      <c r="BB100" s="8">
        <f t="shared" si="182"/>
        <v>0</v>
      </c>
      <c r="BC100" s="8">
        <f t="shared" si="182"/>
        <v>0</v>
      </c>
      <c r="BD100" s="8">
        <f t="shared" si="182"/>
        <v>0</v>
      </c>
      <c r="BE100" s="8">
        <f t="shared" si="182"/>
        <v>0</v>
      </c>
      <c r="BF100" s="8">
        <f t="shared" si="182"/>
        <v>0</v>
      </c>
      <c r="BG100" s="8">
        <f t="shared" si="182"/>
        <v>0</v>
      </c>
      <c r="BH100" s="8">
        <f t="shared" si="182"/>
        <v>0</v>
      </c>
      <c r="BI100" s="8">
        <f t="shared" si="182"/>
        <v>0</v>
      </c>
      <c r="BJ100" s="8">
        <f t="shared" si="182"/>
        <v>0</v>
      </c>
      <c r="BK100" s="8">
        <f t="shared" si="182"/>
        <v>0</v>
      </c>
      <c r="BL100" s="8">
        <f t="shared" si="182"/>
        <v>0</v>
      </c>
      <c r="BM100" s="8">
        <f t="shared" si="182"/>
        <v>0</v>
      </c>
      <c r="BN100" s="8">
        <f t="shared" si="182"/>
        <v>0</v>
      </c>
      <c r="BO100" s="8">
        <f t="shared" si="182"/>
        <v>0</v>
      </c>
      <c r="BP100" s="8">
        <f t="shared" si="182"/>
        <v>-0.013227078289367101</v>
      </c>
      <c r="BQ100" s="8">
        <f t="shared" si="182"/>
        <v>-0.01034199422656857</v>
      </c>
      <c r="BR100" s="8">
        <f t="shared" si="182"/>
        <v>-0.030144619434560014</v>
      </c>
      <c r="BS100" s="8">
        <f t="shared" si="182"/>
        <v>-0.013227078289367101</v>
      </c>
      <c r="BT100" s="8">
        <f t="shared" si="182"/>
        <v>-0.013227078289367101</v>
      </c>
      <c r="BU100" s="8">
        <f t="shared" si="182"/>
        <v>-0.008785374679970412</v>
      </c>
      <c r="BV100" s="8">
        <f t="shared" si="182"/>
        <v>-0.013227078289367101</v>
      </c>
      <c r="BW100" s="8">
        <f t="shared" si="182"/>
        <v>0</v>
      </c>
      <c r="BX100" s="8">
        <f aca="true" t="shared" si="183" ref="BX100:DC100">BX351-BX16</f>
        <v>0</v>
      </c>
      <c r="BY100" s="8">
        <f t="shared" si="183"/>
        <v>-0.016745850196492464</v>
      </c>
      <c r="BZ100" s="8">
        <f t="shared" si="183"/>
        <v>-0.01165471712190461</v>
      </c>
      <c r="CA100" s="8">
        <f t="shared" si="183"/>
        <v>-0.013227078289367101</v>
      </c>
      <c r="CB100" s="8">
        <f t="shared" si="183"/>
        <v>-0.016925592804578903</v>
      </c>
      <c r="CC100" s="8">
        <f t="shared" si="183"/>
        <v>-0.04355907895197698</v>
      </c>
      <c r="CD100" s="8">
        <f t="shared" si="183"/>
        <v>-0.013633793515573736</v>
      </c>
      <c r="CE100" s="8">
        <f t="shared" si="183"/>
        <v>-0.01616929591308678</v>
      </c>
      <c r="CF100" s="8">
        <f t="shared" si="183"/>
        <v>0</v>
      </c>
      <c r="CG100" s="8">
        <f t="shared" si="183"/>
        <v>0</v>
      </c>
      <c r="CH100" s="8">
        <f t="shared" si="183"/>
        <v>-0.016925592804578903</v>
      </c>
      <c r="CI100" s="8">
        <f t="shared" si="183"/>
        <v>-0.016745850196492464</v>
      </c>
      <c r="CJ100" s="8">
        <f t="shared" si="183"/>
        <v>-0.013227078289367101</v>
      </c>
      <c r="CK100" s="8">
        <f t="shared" si="183"/>
        <v>-0.013227078289367101</v>
      </c>
      <c r="CL100" s="8">
        <f t="shared" si="183"/>
        <v>0</v>
      </c>
      <c r="CM100" s="8">
        <f t="shared" si="183"/>
        <v>-0.01616929591308678</v>
      </c>
      <c r="CN100" s="8">
        <f t="shared" si="183"/>
        <v>0</v>
      </c>
      <c r="CO100" s="8">
        <f t="shared" si="183"/>
        <v>-0.00013632735125549919</v>
      </c>
      <c r="CP100" s="8">
        <f t="shared" si="183"/>
        <v>-0.04097167095484025</v>
      </c>
      <c r="CQ100" s="8">
        <f t="shared" si="183"/>
        <v>-0.00013632735125549919</v>
      </c>
      <c r="CR100" s="8">
        <f t="shared" si="183"/>
        <v>-0.016829533116178064</v>
      </c>
      <c r="CS100" s="8">
        <f t="shared" si="183"/>
        <v>-0.016829533116178064</v>
      </c>
      <c r="CT100" s="8">
        <f t="shared" si="183"/>
        <v>-0.0702886247877759</v>
      </c>
      <c r="CU100" s="8">
        <f t="shared" si="183"/>
        <v>-0.0702886247877759</v>
      </c>
      <c r="CV100" s="8">
        <f t="shared" si="183"/>
        <v>-0.01616929591308678</v>
      </c>
      <c r="CW100" s="8">
        <f t="shared" si="183"/>
        <v>-0.0702886247877759</v>
      </c>
      <c r="CX100" s="8">
        <f t="shared" si="183"/>
        <v>-0.013227078289367101</v>
      </c>
      <c r="CY100" s="8">
        <f t="shared" si="183"/>
        <v>-0.008785374679970412</v>
      </c>
      <c r="CZ100" s="8">
        <f t="shared" si="183"/>
        <v>-0.0066817028203113</v>
      </c>
      <c r="DA100" s="8">
        <f t="shared" si="183"/>
        <v>-0.013227078289367101</v>
      </c>
      <c r="DB100" s="8">
        <f t="shared" si="183"/>
        <v>-0.013227078289367101</v>
      </c>
      <c r="DC100" s="8">
        <f t="shared" si="183"/>
        <v>-0.013227078289367101</v>
      </c>
      <c r="DD100" s="8">
        <f aca="true" t="shared" si="184" ref="DD100:DS100">DD351-DD16</f>
        <v>-0.013227078289367101</v>
      </c>
      <c r="DE100" s="8">
        <f t="shared" si="184"/>
        <v>-0.01034199422656857</v>
      </c>
      <c r="DF100" s="8">
        <f t="shared" si="184"/>
        <v>-0.008785374679970412</v>
      </c>
      <c r="DG100" s="8">
        <f t="shared" si="184"/>
        <v>0</v>
      </c>
      <c r="DH100" s="8">
        <f t="shared" si="184"/>
        <v>-0.016925592804578903</v>
      </c>
      <c r="DI100" s="8">
        <f t="shared" si="184"/>
        <v>-0.016925592804578903</v>
      </c>
      <c r="DJ100" s="8">
        <f t="shared" si="184"/>
        <v>-0.016925592804578903</v>
      </c>
      <c r="DK100" s="8">
        <f t="shared" si="184"/>
        <v>-0.016925592804578903</v>
      </c>
      <c r="DL100" s="8">
        <f t="shared" si="184"/>
        <v>-0.016925592804578903</v>
      </c>
      <c r="DM100" s="8">
        <f t="shared" si="184"/>
        <v>-0.016925592804578903</v>
      </c>
      <c r="DN100" s="8">
        <f t="shared" si="184"/>
        <v>-0.016925592804578903</v>
      </c>
      <c r="DO100" s="8">
        <f t="shared" si="184"/>
        <v>-0.01034199422656857</v>
      </c>
      <c r="DP100" s="8">
        <f t="shared" si="184"/>
        <v>-0.016925592804578903</v>
      </c>
      <c r="DQ100" s="8">
        <f t="shared" si="184"/>
        <v>-0.013227078289367101</v>
      </c>
      <c r="DR100" s="8">
        <f t="shared" si="184"/>
        <v>-0.030144619434560014</v>
      </c>
      <c r="DS100" s="8">
        <f t="shared" si="184"/>
        <v>-0.016497990585565166</v>
      </c>
    </row>
    <row r="101" spans="1:123" ht="12.75">
      <c r="A101" s="1"/>
      <c r="B101" s="1"/>
      <c r="C101" s="1"/>
      <c r="I101" s="7"/>
      <c r="J101" s="7"/>
      <c r="K101" s="7"/>
      <c r="M101" s="207"/>
      <c r="N101"/>
      <c r="O101" s="208"/>
      <c r="P101" s="208"/>
      <c r="Q101" s="208"/>
      <c r="R101" s="208"/>
      <c r="S101" s="208"/>
      <c r="AO101" s="12"/>
      <c r="AP101" s="12" t="s">
        <v>7</v>
      </c>
      <c r="AQ101" s="49" t="s">
        <v>85</v>
      </c>
      <c r="AR101" s="8">
        <f aca="true" t="shared" si="185" ref="AR101:BW101">AR352-AR17</f>
        <v>0</v>
      </c>
      <c r="AS101" s="8">
        <f t="shared" si="185"/>
        <v>0</v>
      </c>
      <c r="AT101" s="8">
        <f t="shared" si="185"/>
        <v>0</v>
      </c>
      <c r="AU101" s="8">
        <f t="shared" si="185"/>
        <v>0</v>
      </c>
      <c r="AV101" s="8">
        <f t="shared" si="185"/>
        <v>0</v>
      </c>
      <c r="AW101" s="8">
        <f t="shared" si="185"/>
        <v>0</v>
      </c>
      <c r="AX101" s="8">
        <f t="shared" si="185"/>
        <v>0</v>
      </c>
      <c r="AY101" s="8">
        <f t="shared" si="185"/>
        <v>1</v>
      </c>
      <c r="AZ101" s="8">
        <f t="shared" si="185"/>
        <v>0</v>
      </c>
      <c r="BA101" s="8">
        <f t="shared" si="185"/>
        <v>0</v>
      </c>
      <c r="BB101" s="8">
        <f t="shared" si="185"/>
        <v>0</v>
      </c>
      <c r="BC101" s="8">
        <f t="shared" si="185"/>
        <v>0</v>
      </c>
      <c r="BD101" s="8">
        <f t="shared" si="185"/>
        <v>0</v>
      </c>
      <c r="BE101" s="8">
        <f t="shared" si="185"/>
        <v>0</v>
      </c>
      <c r="BF101" s="8">
        <f t="shared" si="185"/>
        <v>0</v>
      </c>
      <c r="BG101" s="8">
        <f t="shared" si="185"/>
        <v>0</v>
      </c>
      <c r="BH101" s="8">
        <f t="shared" si="185"/>
        <v>0</v>
      </c>
      <c r="BI101" s="8">
        <f t="shared" si="185"/>
        <v>0</v>
      </c>
      <c r="BJ101" s="8">
        <f t="shared" si="185"/>
        <v>0</v>
      </c>
      <c r="BK101" s="8">
        <f t="shared" si="185"/>
        <v>0</v>
      </c>
      <c r="BL101" s="8">
        <f t="shared" si="185"/>
        <v>0</v>
      </c>
      <c r="BM101" s="8">
        <f t="shared" si="185"/>
        <v>0</v>
      </c>
      <c r="BN101" s="8">
        <f t="shared" si="185"/>
        <v>0</v>
      </c>
      <c r="BO101" s="8">
        <f t="shared" si="185"/>
        <v>0</v>
      </c>
      <c r="BP101" s="8">
        <f t="shared" si="185"/>
        <v>-0.1724751902424206</v>
      </c>
      <c r="BQ101" s="8">
        <f t="shared" si="185"/>
        <v>-0.15801953888202602</v>
      </c>
      <c r="BR101" s="8">
        <f t="shared" si="185"/>
        <v>-0.10949223340073659</v>
      </c>
      <c r="BS101" s="8">
        <f t="shared" si="185"/>
        <v>-0.1724751902424206</v>
      </c>
      <c r="BT101" s="8">
        <f t="shared" si="185"/>
        <v>-0.1724751902424206</v>
      </c>
      <c r="BU101" s="8">
        <f t="shared" si="185"/>
        <v>-0.1918290135588833</v>
      </c>
      <c r="BV101" s="8">
        <f t="shared" si="185"/>
        <v>-0.1724751902424206</v>
      </c>
      <c r="BW101" s="8">
        <f t="shared" si="185"/>
        <v>-0.5341614906832298</v>
      </c>
      <c r="BX101" s="8">
        <f aca="true" t="shared" si="186" ref="BX101:DC101">BX352-BX17</f>
        <v>-0.4696822832525579</v>
      </c>
      <c r="BY101" s="8">
        <f t="shared" si="186"/>
        <v>-0.4647669951316793</v>
      </c>
      <c r="BZ101" s="8">
        <f t="shared" si="186"/>
        <v>-0.22217970286187386</v>
      </c>
      <c r="CA101" s="8">
        <f t="shared" si="186"/>
        <v>-0.1724751902424206</v>
      </c>
      <c r="CB101" s="8">
        <f t="shared" si="186"/>
        <v>-0.4134914145543745</v>
      </c>
      <c r="CC101" s="8">
        <f t="shared" si="186"/>
        <v>-0.27717561279999403</v>
      </c>
      <c r="CD101" s="8">
        <f t="shared" si="186"/>
        <v>-0.28575547671820023</v>
      </c>
      <c r="CE101" s="8">
        <f t="shared" si="186"/>
        <v>-0.21084039329664214</v>
      </c>
      <c r="CF101" s="8">
        <f t="shared" si="186"/>
        <v>-0.4696822832525579</v>
      </c>
      <c r="CG101" s="8">
        <f t="shared" si="186"/>
        <v>-0.4696822832525579</v>
      </c>
      <c r="CH101" s="8">
        <f t="shared" si="186"/>
        <v>-0.4134914145543745</v>
      </c>
      <c r="CI101" s="8">
        <f t="shared" si="186"/>
        <v>-0.4647669951316793</v>
      </c>
      <c r="CJ101" s="8">
        <f t="shared" si="186"/>
        <v>-0.1724751902424206</v>
      </c>
      <c r="CK101" s="8">
        <f t="shared" si="186"/>
        <v>-0.1724751902424206</v>
      </c>
      <c r="CL101" s="8">
        <f t="shared" si="186"/>
        <v>-0.4575508904972116</v>
      </c>
      <c r="CM101" s="8">
        <f t="shared" si="186"/>
        <v>-0.21084039329664214</v>
      </c>
      <c r="CN101" s="8">
        <f t="shared" si="186"/>
        <v>-0.43976375948271473</v>
      </c>
      <c r="CO101" s="8">
        <f t="shared" si="186"/>
        <v>-0.16694546451525277</v>
      </c>
      <c r="CP101" s="8">
        <f t="shared" si="186"/>
        <v>-0.2292562351321254</v>
      </c>
      <c r="CQ101" s="8">
        <f t="shared" si="186"/>
        <v>-0.16694546451525277</v>
      </c>
      <c r="CR101" s="8">
        <f t="shared" si="186"/>
        <v>-0.3180184581976112</v>
      </c>
      <c r="CS101" s="8">
        <f t="shared" si="186"/>
        <v>-0.3180184581976112</v>
      </c>
      <c r="CT101" s="8">
        <f t="shared" si="186"/>
        <v>-0.2363327674023769</v>
      </c>
      <c r="CU101" s="8">
        <f t="shared" si="186"/>
        <v>-0.2363327674023769</v>
      </c>
      <c r="CV101" s="8">
        <f t="shared" si="186"/>
        <v>-0.21084039329664214</v>
      </c>
      <c r="CW101" s="8">
        <f t="shared" si="186"/>
        <v>-0.2363327674023769</v>
      </c>
      <c r="CX101" s="8">
        <f t="shared" si="186"/>
        <v>-0.1724751902424206</v>
      </c>
      <c r="CY101" s="8">
        <f t="shared" si="186"/>
        <v>-0.1918290135588833</v>
      </c>
      <c r="CZ101" s="8">
        <f t="shared" si="186"/>
        <v>-0.16971032737883668</v>
      </c>
      <c r="DA101" s="8">
        <f t="shared" si="186"/>
        <v>-0.1724751902424206</v>
      </c>
      <c r="DB101" s="8">
        <f t="shared" si="186"/>
        <v>-0.1724751902424206</v>
      </c>
      <c r="DC101" s="8">
        <f t="shared" si="186"/>
        <v>-0.1724751902424206</v>
      </c>
      <c r="DD101" s="8">
        <f aca="true" t="shared" si="187" ref="DD101:DS101">DD352-DD17</f>
        <v>-0.1724751902424206</v>
      </c>
      <c r="DE101" s="8">
        <f t="shared" si="187"/>
        <v>-0.15801953888202602</v>
      </c>
      <c r="DF101" s="8">
        <f t="shared" si="187"/>
        <v>-0.1918290135588833</v>
      </c>
      <c r="DG101" s="8">
        <f t="shared" si="187"/>
        <v>0</v>
      </c>
      <c r="DH101" s="8">
        <f t="shared" si="187"/>
        <v>-0.4134914145543745</v>
      </c>
      <c r="DI101" s="8">
        <f t="shared" si="187"/>
        <v>-0.4134914145543745</v>
      </c>
      <c r="DJ101" s="8">
        <f t="shared" si="187"/>
        <v>-0.4134914145543745</v>
      </c>
      <c r="DK101" s="8">
        <f t="shared" si="187"/>
        <v>-0.4134914145543745</v>
      </c>
      <c r="DL101" s="8">
        <f t="shared" si="187"/>
        <v>-0.4134914145543745</v>
      </c>
      <c r="DM101" s="8">
        <f t="shared" si="187"/>
        <v>-0.4134914145543745</v>
      </c>
      <c r="DN101" s="8">
        <f t="shared" si="187"/>
        <v>-0.4134914145543745</v>
      </c>
      <c r="DO101" s="8">
        <f t="shared" si="187"/>
        <v>-0.15801953888202602</v>
      </c>
      <c r="DP101" s="8">
        <f t="shared" si="187"/>
        <v>-0.4134914145543745</v>
      </c>
      <c r="DQ101" s="8">
        <f t="shared" si="187"/>
        <v>-0.1724751902424206</v>
      </c>
      <c r="DR101" s="8">
        <f t="shared" si="187"/>
        <v>-0.10949223340073659</v>
      </c>
      <c r="DS101" s="8">
        <f t="shared" si="187"/>
        <v>-0.21966949901596777</v>
      </c>
    </row>
    <row r="102" spans="1:123" ht="12.75">
      <c r="A102" s="1"/>
      <c r="B102" s="1"/>
      <c r="C102" s="1"/>
      <c r="I102" s="7"/>
      <c r="J102" s="7"/>
      <c r="K102" s="7"/>
      <c r="M102" s="207"/>
      <c r="N102"/>
      <c r="O102" s="208"/>
      <c r="P102" s="208"/>
      <c r="Q102" s="208"/>
      <c r="R102" s="208"/>
      <c r="S102" s="208"/>
      <c r="AO102" s="12"/>
      <c r="AP102" s="12" t="s">
        <v>8</v>
      </c>
      <c r="AQ102" s="49" t="s">
        <v>86</v>
      </c>
      <c r="AR102" s="8">
        <f aca="true" t="shared" si="188" ref="AR102:BW102">AR353-AR18</f>
        <v>0</v>
      </c>
      <c r="AS102" s="8">
        <f t="shared" si="188"/>
        <v>0</v>
      </c>
      <c r="AT102" s="8">
        <f t="shared" si="188"/>
        <v>0</v>
      </c>
      <c r="AU102" s="8">
        <f t="shared" si="188"/>
        <v>0</v>
      </c>
      <c r="AV102" s="8">
        <f t="shared" si="188"/>
        <v>0</v>
      </c>
      <c r="AW102" s="8">
        <f t="shared" si="188"/>
        <v>0</v>
      </c>
      <c r="AX102" s="8">
        <f t="shared" si="188"/>
        <v>0</v>
      </c>
      <c r="AY102" s="8">
        <f t="shared" si="188"/>
        <v>0</v>
      </c>
      <c r="AZ102" s="8">
        <f t="shared" si="188"/>
        <v>1</v>
      </c>
      <c r="BA102" s="8">
        <f t="shared" si="188"/>
        <v>0</v>
      </c>
      <c r="BB102" s="8">
        <f t="shared" si="188"/>
        <v>0</v>
      </c>
      <c r="BC102" s="8">
        <f t="shared" si="188"/>
        <v>0</v>
      </c>
      <c r="BD102" s="8">
        <f t="shared" si="188"/>
        <v>0</v>
      </c>
      <c r="BE102" s="8">
        <f t="shared" si="188"/>
        <v>0</v>
      </c>
      <c r="BF102" s="8">
        <f t="shared" si="188"/>
        <v>0</v>
      </c>
      <c r="BG102" s="8">
        <f t="shared" si="188"/>
        <v>0</v>
      </c>
      <c r="BH102" s="8">
        <f t="shared" si="188"/>
        <v>0</v>
      </c>
      <c r="BI102" s="8">
        <f t="shared" si="188"/>
        <v>0</v>
      </c>
      <c r="BJ102" s="8">
        <f t="shared" si="188"/>
        <v>0</v>
      </c>
      <c r="BK102" s="8">
        <f t="shared" si="188"/>
        <v>0</v>
      </c>
      <c r="BL102" s="8">
        <f t="shared" si="188"/>
        <v>0</v>
      </c>
      <c r="BM102" s="8">
        <f t="shared" si="188"/>
        <v>0</v>
      </c>
      <c r="BN102" s="8">
        <f t="shared" si="188"/>
        <v>0</v>
      </c>
      <c r="BO102" s="8">
        <f t="shared" si="188"/>
        <v>0</v>
      </c>
      <c r="BP102" s="8">
        <f t="shared" si="188"/>
        <v>-0.0135558915278407</v>
      </c>
      <c r="BQ102" s="8">
        <f t="shared" si="188"/>
        <v>-0.015129685093494265</v>
      </c>
      <c r="BR102" s="8">
        <f t="shared" si="188"/>
        <v>-0.009674512848832622</v>
      </c>
      <c r="BS102" s="8">
        <f t="shared" si="188"/>
        <v>-0.0135558915278407</v>
      </c>
      <c r="BT102" s="8">
        <f t="shared" si="188"/>
        <v>-0.0135558915278407</v>
      </c>
      <c r="BU102" s="8">
        <f t="shared" si="188"/>
        <v>-0.022430827752725875</v>
      </c>
      <c r="BV102" s="8">
        <f t="shared" si="188"/>
        <v>-0.0135558915278407</v>
      </c>
      <c r="BW102" s="8">
        <f t="shared" si="188"/>
        <v>-0.026526915113871636</v>
      </c>
      <c r="BX102" s="8">
        <f aca="true" t="shared" si="189" ref="BX102:DC102">BX353-BX18</f>
        <v>-0.037802907915993535</v>
      </c>
      <c r="BY102" s="8">
        <f t="shared" si="189"/>
        <v>-0.032836420024634876</v>
      </c>
      <c r="BZ102" s="8">
        <f t="shared" si="189"/>
        <v>-0.019486703072866148</v>
      </c>
      <c r="CA102" s="8">
        <f t="shared" si="189"/>
        <v>-0.0135558915278407</v>
      </c>
      <c r="CB102" s="8">
        <f t="shared" si="189"/>
        <v>-0.03396020714091033</v>
      </c>
      <c r="CC102" s="8">
        <f t="shared" si="189"/>
        <v>-0.023471327393823425</v>
      </c>
      <c r="CD102" s="8">
        <f t="shared" si="189"/>
        <v>-0.024544946117202298</v>
      </c>
      <c r="CE102" s="8">
        <f t="shared" si="189"/>
        <v>-0.01657125002847853</v>
      </c>
      <c r="CF102" s="8">
        <f t="shared" si="189"/>
        <v>-0.037802907915993535</v>
      </c>
      <c r="CG102" s="8">
        <f t="shared" si="189"/>
        <v>-0.037802907915993535</v>
      </c>
      <c r="CH102" s="8">
        <f t="shared" si="189"/>
        <v>-0.03396020714091033</v>
      </c>
      <c r="CI102" s="8">
        <f t="shared" si="189"/>
        <v>-0.032836420024634876</v>
      </c>
      <c r="CJ102" s="8">
        <f t="shared" si="189"/>
        <v>-0.0135558915278407</v>
      </c>
      <c r="CK102" s="8">
        <f t="shared" si="189"/>
        <v>-0.0135558915278407</v>
      </c>
      <c r="CL102" s="8">
        <f t="shared" si="189"/>
        <v>0</v>
      </c>
      <c r="CM102" s="8">
        <f t="shared" si="189"/>
        <v>-0.01657125002847853</v>
      </c>
      <c r="CN102" s="8">
        <f t="shared" si="189"/>
        <v>0</v>
      </c>
      <c r="CO102" s="8">
        <f t="shared" si="189"/>
        <v>-0.007790855666193898</v>
      </c>
      <c r="CP102" s="8">
        <f t="shared" si="189"/>
        <v>-0.020665818995403082</v>
      </c>
      <c r="CQ102" s="8">
        <f t="shared" si="189"/>
        <v>-0.007790855666193898</v>
      </c>
      <c r="CR102" s="8">
        <f t="shared" si="189"/>
        <v>-0.025097719869706835</v>
      </c>
      <c r="CS102" s="8">
        <f t="shared" si="189"/>
        <v>-0.025097719869706835</v>
      </c>
      <c r="CT102" s="8">
        <f t="shared" si="189"/>
        <v>-0.021844934917940012</v>
      </c>
      <c r="CU102" s="8">
        <f t="shared" si="189"/>
        <v>-0.021844934917940012</v>
      </c>
      <c r="CV102" s="8">
        <f t="shared" si="189"/>
        <v>-0.01657125002847853</v>
      </c>
      <c r="CW102" s="8">
        <f t="shared" si="189"/>
        <v>-0.021844934917940012</v>
      </c>
      <c r="CX102" s="8">
        <f t="shared" si="189"/>
        <v>-0.0135558915278407</v>
      </c>
      <c r="CY102" s="8">
        <f t="shared" si="189"/>
        <v>-0.022430827752725875</v>
      </c>
      <c r="CZ102" s="8">
        <f t="shared" si="189"/>
        <v>-0.0106733735970173</v>
      </c>
      <c r="DA102" s="8">
        <f t="shared" si="189"/>
        <v>-0.0135558915278407</v>
      </c>
      <c r="DB102" s="8">
        <f t="shared" si="189"/>
        <v>-0.0135558915278407</v>
      </c>
      <c r="DC102" s="8">
        <f t="shared" si="189"/>
        <v>-0.0135558915278407</v>
      </c>
      <c r="DD102" s="8">
        <f aca="true" t="shared" si="190" ref="DD102:DS102">DD353-DD18</f>
        <v>-0.0135558915278407</v>
      </c>
      <c r="DE102" s="8">
        <f t="shared" si="190"/>
        <v>-0.015129685093494265</v>
      </c>
      <c r="DF102" s="8">
        <f t="shared" si="190"/>
        <v>-0.022430827752725875</v>
      </c>
      <c r="DG102" s="8">
        <f t="shared" si="190"/>
        <v>0</v>
      </c>
      <c r="DH102" s="8">
        <f t="shared" si="190"/>
        <v>-0.03396020714091033</v>
      </c>
      <c r="DI102" s="8">
        <f t="shared" si="190"/>
        <v>-0.03396020714091033</v>
      </c>
      <c r="DJ102" s="8">
        <f t="shared" si="190"/>
        <v>-0.03396020714091033</v>
      </c>
      <c r="DK102" s="8">
        <f t="shared" si="190"/>
        <v>-0.03396020714091033</v>
      </c>
      <c r="DL102" s="8">
        <f t="shared" si="190"/>
        <v>-0.03396020714091033</v>
      </c>
      <c r="DM102" s="8">
        <f t="shared" si="190"/>
        <v>-0.03396020714091033</v>
      </c>
      <c r="DN102" s="8">
        <f t="shared" si="190"/>
        <v>-0.03396020714091033</v>
      </c>
      <c r="DO102" s="8">
        <f t="shared" si="190"/>
        <v>-0.015129685093494265</v>
      </c>
      <c r="DP102" s="8">
        <f t="shared" si="190"/>
        <v>-0.03396020714091033</v>
      </c>
      <c r="DQ102" s="8">
        <f t="shared" si="190"/>
        <v>-0.0135558915278407</v>
      </c>
      <c r="DR102" s="8">
        <f t="shared" si="190"/>
        <v>-0.009674512848832622</v>
      </c>
      <c r="DS102" s="8">
        <f t="shared" si="190"/>
        <v>-0.018327891725775307</v>
      </c>
    </row>
    <row r="103" spans="1:123" ht="12.75">
      <c r="A103" s="1"/>
      <c r="B103" s="1"/>
      <c r="C103" s="1"/>
      <c r="I103" s="7"/>
      <c r="J103" s="7"/>
      <c r="K103" s="7"/>
      <c r="M103" s="207"/>
      <c r="N103"/>
      <c r="O103" s="208"/>
      <c r="P103" s="208"/>
      <c r="Q103" s="208"/>
      <c r="R103" s="208"/>
      <c r="S103" s="208"/>
      <c r="AO103" s="12"/>
      <c r="AP103" s="12" t="s">
        <v>9</v>
      </c>
      <c r="AQ103" s="49" t="s">
        <v>87</v>
      </c>
      <c r="AR103" s="8">
        <f aca="true" t="shared" si="191" ref="AR103:BW103">AR354-AR19</f>
        <v>0</v>
      </c>
      <c r="AS103" s="8">
        <f t="shared" si="191"/>
        <v>0</v>
      </c>
      <c r="AT103" s="8">
        <f t="shared" si="191"/>
        <v>0</v>
      </c>
      <c r="AU103" s="8">
        <f t="shared" si="191"/>
        <v>0</v>
      </c>
      <c r="AV103" s="8">
        <f t="shared" si="191"/>
        <v>0</v>
      </c>
      <c r="AW103" s="8">
        <f t="shared" si="191"/>
        <v>0</v>
      </c>
      <c r="AX103" s="8">
        <f t="shared" si="191"/>
        <v>0</v>
      </c>
      <c r="AY103" s="8">
        <f t="shared" si="191"/>
        <v>0</v>
      </c>
      <c r="AZ103" s="8">
        <f t="shared" si="191"/>
        <v>0</v>
      </c>
      <c r="BA103" s="8">
        <f t="shared" si="191"/>
        <v>1</v>
      </c>
      <c r="BB103" s="8">
        <f t="shared" si="191"/>
        <v>0</v>
      </c>
      <c r="BC103" s="8">
        <f t="shared" si="191"/>
        <v>0</v>
      </c>
      <c r="BD103" s="8">
        <f t="shared" si="191"/>
        <v>0</v>
      </c>
      <c r="BE103" s="8">
        <f t="shared" si="191"/>
        <v>0</v>
      </c>
      <c r="BF103" s="8">
        <f t="shared" si="191"/>
        <v>0</v>
      </c>
      <c r="BG103" s="8">
        <f t="shared" si="191"/>
        <v>0</v>
      </c>
      <c r="BH103" s="8">
        <f t="shared" si="191"/>
        <v>0</v>
      </c>
      <c r="BI103" s="8">
        <f t="shared" si="191"/>
        <v>0</v>
      </c>
      <c r="BJ103" s="8">
        <f t="shared" si="191"/>
        <v>0</v>
      </c>
      <c r="BK103" s="8">
        <f t="shared" si="191"/>
        <v>0</v>
      </c>
      <c r="BL103" s="8">
        <f t="shared" si="191"/>
        <v>0</v>
      </c>
      <c r="BM103" s="8">
        <f t="shared" si="191"/>
        <v>0</v>
      </c>
      <c r="BN103" s="8">
        <f t="shared" si="191"/>
        <v>0</v>
      </c>
      <c r="BO103" s="8">
        <f t="shared" si="191"/>
        <v>0</v>
      </c>
      <c r="BP103" s="8">
        <f t="shared" si="191"/>
        <v>-0.03725174434091783</v>
      </c>
      <c r="BQ103" s="8">
        <f t="shared" si="191"/>
        <v>-0.04140938517230426</v>
      </c>
      <c r="BR103" s="8">
        <f t="shared" si="191"/>
        <v>-0.014283400944199236</v>
      </c>
      <c r="BS103" s="8">
        <f t="shared" si="191"/>
        <v>-0.03725174434091783</v>
      </c>
      <c r="BT103" s="8">
        <f t="shared" si="191"/>
        <v>-0.03725174434091783</v>
      </c>
      <c r="BU103" s="8">
        <f t="shared" si="191"/>
        <v>-0.028298715424590445</v>
      </c>
      <c r="BV103" s="8">
        <f t="shared" si="191"/>
        <v>-0.03725174434091783</v>
      </c>
      <c r="BW103" s="8">
        <f t="shared" si="191"/>
        <v>0</v>
      </c>
      <c r="BX103" s="8">
        <f aca="true" t="shared" si="192" ref="BX103:DC103">BX354-BX19</f>
        <v>0</v>
      </c>
      <c r="BY103" s="8">
        <f t="shared" si="192"/>
        <v>-0.015458201360783623</v>
      </c>
      <c r="BZ103" s="8">
        <f t="shared" si="192"/>
        <v>-0.042146313130219146</v>
      </c>
      <c r="CA103" s="8">
        <f t="shared" si="192"/>
        <v>-0.03725174434091783</v>
      </c>
      <c r="CB103" s="8">
        <f t="shared" si="192"/>
        <v>-0.012919051512673753</v>
      </c>
      <c r="CC103" s="8">
        <f t="shared" si="192"/>
        <v>-0.047951620276919044</v>
      </c>
      <c r="CD103" s="8">
        <f t="shared" si="192"/>
        <v>-0.027164218342489006</v>
      </c>
      <c r="CE103" s="8">
        <f t="shared" si="192"/>
        <v>-0.04553798385023222</v>
      </c>
      <c r="CF103" s="8">
        <f t="shared" si="192"/>
        <v>0</v>
      </c>
      <c r="CG103" s="8">
        <f t="shared" si="192"/>
        <v>0</v>
      </c>
      <c r="CH103" s="8">
        <f t="shared" si="192"/>
        <v>-0.012919051512673753</v>
      </c>
      <c r="CI103" s="8">
        <f t="shared" si="192"/>
        <v>-0.015458201360783623</v>
      </c>
      <c r="CJ103" s="8">
        <f t="shared" si="192"/>
        <v>-0.03725174434091783</v>
      </c>
      <c r="CK103" s="8">
        <f t="shared" si="192"/>
        <v>-0.03725174434091783</v>
      </c>
      <c r="CL103" s="8">
        <f t="shared" si="192"/>
        <v>-0.06124849508046995</v>
      </c>
      <c r="CM103" s="8">
        <f t="shared" si="192"/>
        <v>-0.04553798385023222</v>
      </c>
      <c r="CN103" s="8">
        <f t="shared" si="192"/>
        <v>-0.09498158613784091</v>
      </c>
      <c r="CO103" s="8">
        <f t="shared" si="192"/>
        <v>-0.022347587283586642</v>
      </c>
      <c r="CP103" s="8">
        <f t="shared" si="192"/>
        <v>-0.04789828389957477</v>
      </c>
      <c r="CQ103" s="8">
        <f t="shared" si="192"/>
        <v>-0.022347587283586642</v>
      </c>
      <c r="CR103" s="8">
        <f t="shared" si="192"/>
        <v>-0.0422529858849077</v>
      </c>
      <c r="CS103" s="8">
        <f t="shared" si="192"/>
        <v>-0.0422529858849077</v>
      </c>
      <c r="CT103" s="8">
        <f t="shared" si="192"/>
        <v>-0.05365025466893039</v>
      </c>
      <c r="CU103" s="8">
        <f t="shared" si="192"/>
        <v>-0.05365025466893039</v>
      </c>
      <c r="CV103" s="8">
        <f t="shared" si="192"/>
        <v>-0.04553798385023222</v>
      </c>
      <c r="CW103" s="8">
        <f t="shared" si="192"/>
        <v>-0.05365025466893039</v>
      </c>
      <c r="CX103" s="8">
        <f t="shared" si="192"/>
        <v>-0.03725174434091783</v>
      </c>
      <c r="CY103" s="8">
        <f t="shared" si="192"/>
        <v>-0.028298715424590445</v>
      </c>
      <c r="CZ103" s="8">
        <f t="shared" si="192"/>
        <v>-0.029799665812252237</v>
      </c>
      <c r="DA103" s="8">
        <f t="shared" si="192"/>
        <v>-0.03725174434091783</v>
      </c>
      <c r="DB103" s="8">
        <f t="shared" si="192"/>
        <v>-0.03725174434091783</v>
      </c>
      <c r="DC103" s="8">
        <f t="shared" si="192"/>
        <v>-0.03725174434091783</v>
      </c>
      <c r="DD103" s="8">
        <f aca="true" t="shared" si="193" ref="DD103:DS103">DD354-DD19</f>
        <v>-0.03725174434091783</v>
      </c>
      <c r="DE103" s="8">
        <f t="shared" si="193"/>
        <v>-0.04140938517230426</v>
      </c>
      <c r="DF103" s="8">
        <f t="shared" si="193"/>
        <v>-0.028298715424590445</v>
      </c>
      <c r="DG103" s="8">
        <f t="shared" si="193"/>
        <v>0</v>
      </c>
      <c r="DH103" s="8">
        <f t="shared" si="193"/>
        <v>-0.012919051512673753</v>
      </c>
      <c r="DI103" s="8">
        <f t="shared" si="193"/>
        <v>-0.012919051512673753</v>
      </c>
      <c r="DJ103" s="8">
        <f t="shared" si="193"/>
        <v>-0.012919051512673753</v>
      </c>
      <c r="DK103" s="8">
        <f t="shared" si="193"/>
        <v>-0.012919051512673753</v>
      </c>
      <c r="DL103" s="8">
        <f t="shared" si="193"/>
        <v>-0.012919051512673753</v>
      </c>
      <c r="DM103" s="8">
        <f t="shared" si="193"/>
        <v>-0.012919051512673753</v>
      </c>
      <c r="DN103" s="8">
        <f t="shared" si="193"/>
        <v>-0.012919051512673753</v>
      </c>
      <c r="DO103" s="8">
        <f t="shared" si="193"/>
        <v>-0.04140938517230426</v>
      </c>
      <c r="DP103" s="8">
        <f t="shared" si="193"/>
        <v>-0.012919051512673753</v>
      </c>
      <c r="DQ103" s="8">
        <f t="shared" si="193"/>
        <v>-0.03725174434091783</v>
      </c>
      <c r="DR103" s="8">
        <f t="shared" si="193"/>
        <v>-0.014283400944199236</v>
      </c>
      <c r="DS103" s="8">
        <f t="shared" si="193"/>
        <v>-0.03953628980238914</v>
      </c>
    </row>
    <row r="104" spans="1:123" ht="11.25">
      <c r="A104" s="1"/>
      <c r="B104" s="1"/>
      <c r="C104" s="1"/>
      <c r="I104" s="7"/>
      <c r="J104" s="7"/>
      <c r="K104" s="7"/>
      <c r="M104" s="209"/>
      <c r="O104" s="210"/>
      <c r="P104" s="210"/>
      <c r="Q104" s="210"/>
      <c r="R104" s="210"/>
      <c r="S104" s="210"/>
      <c r="AO104" s="12"/>
      <c r="AP104" s="12" t="s">
        <v>10</v>
      </c>
      <c r="AQ104" s="49" t="s">
        <v>88</v>
      </c>
      <c r="AR104" s="8">
        <f aca="true" t="shared" si="194" ref="AR104:BW104">AR355-AR20</f>
        <v>0</v>
      </c>
      <c r="AS104" s="8">
        <f t="shared" si="194"/>
        <v>0</v>
      </c>
      <c r="AT104" s="8">
        <f t="shared" si="194"/>
        <v>0</v>
      </c>
      <c r="AU104" s="8">
        <f t="shared" si="194"/>
        <v>0</v>
      </c>
      <c r="AV104" s="8">
        <f t="shared" si="194"/>
        <v>0</v>
      </c>
      <c r="AW104" s="8">
        <f t="shared" si="194"/>
        <v>0</v>
      </c>
      <c r="AX104" s="8">
        <f t="shared" si="194"/>
        <v>0</v>
      </c>
      <c r="AY104" s="8">
        <f t="shared" si="194"/>
        <v>0</v>
      </c>
      <c r="AZ104" s="8">
        <f t="shared" si="194"/>
        <v>0</v>
      </c>
      <c r="BA104" s="8">
        <f t="shared" si="194"/>
        <v>0</v>
      </c>
      <c r="BB104" s="8">
        <f t="shared" si="194"/>
        <v>1</v>
      </c>
      <c r="BC104" s="8">
        <f t="shared" si="194"/>
        <v>0</v>
      </c>
      <c r="BD104" s="8">
        <f t="shared" si="194"/>
        <v>0</v>
      </c>
      <c r="BE104" s="8">
        <f t="shared" si="194"/>
        <v>0</v>
      </c>
      <c r="BF104" s="8">
        <f t="shared" si="194"/>
        <v>0</v>
      </c>
      <c r="BG104" s="8">
        <f t="shared" si="194"/>
        <v>0</v>
      </c>
      <c r="BH104" s="8">
        <f t="shared" si="194"/>
        <v>0</v>
      </c>
      <c r="BI104" s="8">
        <f t="shared" si="194"/>
        <v>0</v>
      </c>
      <c r="BJ104" s="8">
        <f t="shared" si="194"/>
        <v>0</v>
      </c>
      <c r="BK104" s="8">
        <f t="shared" si="194"/>
        <v>0</v>
      </c>
      <c r="BL104" s="8">
        <f t="shared" si="194"/>
        <v>0</v>
      </c>
      <c r="BM104" s="8">
        <f t="shared" si="194"/>
        <v>0</v>
      </c>
      <c r="BN104" s="8">
        <f t="shared" si="194"/>
        <v>0</v>
      </c>
      <c r="BO104" s="8">
        <f t="shared" si="194"/>
        <v>0</v>
      </c>
      <c r="BP104" s="8">
        <f t="shared" si="194"/>
        <v>-0.00022497747895562</v>
      </c>
      <c r="BQ104" s="8">
        <f t="shared" si="194"/>
        <v>-0.0006155282788240141</v>
      </c>
      <c r="BR104" s="8">
        <f t="shared" si="194"/>
        <v>-0.00020760757186336098</v>
      </c>
      <c r="BS104" s="8">
        <f t="shared" si="194"/>
        <v>-0.00022497747895562</v>
      </c>
      <c r="BT104" s="8">
        <f t="shared" si="194"/>
        <v>-0.00022497747895562</v>
      </c>
      <c r="BU104" s="8">
        <f t="shared" si="194"/>
        <v>-0.0032423379323881516</v>
      </c>
      <c r="BV104" s="8">
        <f t="shared" si="194"/>
        <v>-0.00022497747895562</v>
      </c>
      <c r="BW104" s="8">
        <f t="shared" si="194"/>
        <v>0</v>
      </c>
      <c r="BX104" s="8">
        <f aca="true" t="shared" si="195" ref="BX104:DC104">BX355-BX20</f>
        <v>0</v>
      </c>
      <c r="BY104" s="8">
        <f t="shared" si="195"/>
        <v>-0.0021729646900111445</v>
      </c>
      <c r="BZ104" s="8">
        <f t="shared" si="195"/>
        <v>0</v>
      </c>
      <c r="CA104" s="8">
        <f t="shared" si="195"/>
        <v>-0.00022497747895562</v>
      </c>
      <c r="CB104" s="8">
        <f t="shared" si="195"/>
        <v>0</v>
      </c>
      <c r="CC104" s="8">
        <f t="shared" si="195"/>
        <v>0</v>
      </c>
      <c r="CD104" s="8">
        <f t="shared" si="195"/>
        <v>-0.00030776413941200703</v>
      </c>
      <c r="CE104" s="8">
        <f t="shared" si="195"/>
        <v>-0.0002750212368469873</v>
      </c>
      <c r="CF104" s="8">
        <f t="shared" si="195"/>
        <v>0</v>
      </c>
      <c r="CG104" s="8">
        <f t="shared" si="195"/>
        <v>0</v>
      </c>
      <c r="CH104" s="8">
        <f t="shared" si="195"/>
        <v>0</v>
      </c>
      <c r="CI104" s="8">
        <f t="shared" si="195"/>
        <v>-0.0021729646900111445</v>
      </c>
      <c r="CJ104" s="8">
        <f t="shared" si="195"/>
        <v>-0.00022497747895562</v>
      </c>
      <c r="CK104" s="8">
        <f t="shared" si="195"/>
        <v>-0.00022497747895562</v>
      </c>
      <c r="CL104" s="8">
        <f t="shared" si="195"/>
        <v>0</v>
      </c>
      <c r="CM104" s="8">
        <f t="shared" si="195"/>
        <v>-0.0002750212368469873</v>
      </c>
      <c r="CN104" s="8">
        <f t="shared" si="195"/>
        <v>0</v>
      </c>
      <c r="CO104" s="8">
        <f t="shared" si="195"/>
        <v>0</v>
      </c>
      <c r="CP104" s="8">
        <f t="shared" si="195"/>
        <v>0</v>
      </c>
      <c r="CQ104" s="8">
        <f t="shared" si="195"/>
        <v>0</v>
      </c>
      <c r="CR104" s="8">
        <f t="shared" si="195"/>
        <v>0</v>
      </c>
      <c r="CS104" s="8">
        <f t="shared" si="195"/>
        <v>0</v>
      </c>
      <c r="CT104" s="8">
        <f t="shared" si="195"/>
        <v>0</v>
      </c>
      <c r="CU104" s="8">
        <f t="shared" si="195"/>
        <v>0</v>
      </c>
      <c r="CV104" s="8">
        <f t="shared" si="195"/>
        <v>-0.0002750212368469873</v>
      </c>
      <c r="CW104" s="8">
        <f t="shared" si="195"/>
        <v>0</v>
      </c>
      <c r="CX104" s="8">
        <f t="shared" si="195"/>
        <v>-0.00022497747895562</v>
      </c>
      <c r="CY104" s="8">
        <f t="shared" si="195"/>
        <v>-0.0032423379323881516</v>
      </c>
      <c r="CZ104" s="8">
        <f t="shared" si="195"/>
        <v>-0.00011248873947781</v>
      </c>
      <c r="DA104" s="8">
        <f t="shared" si="195"/>
        <v>-0.00022497747895562</v>
      </c>
      <c r="DB104" s="8">
        <f t="shared" si="195"/>
        <v>-0.00022497747895562</v>
      </c>
      <c r="DC104" s="8">
        <f t="shared" si="195"/>
        <v>-0.00022497747895562</v>
      </c>
      <c r="DD104" s="8">
        <f aca="true" t="shared" si="196" ref="DD104:DS104">DD355-DD20</f>
        <v>-0.00022497747895562</v>
      </c>
      <c r="DE104" s="8">
        <f t="shared" si="196"/>
        <v>-0.0006155282788240141</v>
      </c>
      <c r="DF104" s="8">
        <f t="shared" si="196"/>
        <v>-0.0032423379323881516</v>
      </c>
      <c r="DG104" s="8">
        <f t="shared" si="196"/>
        <v>0</v>
      </c>
      <c r="DH104" s="8">
        <f t="shared" si="196"/>
        <v>0</v>
      </c>
      <c r="DI104" s="8">
        <f t="shared" si="196"/>
        <v>0</v>
      </c>
      <c r="DJ104" s="8">
        <f t="shared" si="196"/>
        <v>0</v>
      </c>
      <c r="DK104" s="8">
        <f t="shared" si="196"/>
        <v>0</v>
      </c>
      <c r="DL104" s="8">
        <f t="shared" si="196"/>
        <v>0</v>
      </c>
      <c r="DM104" s="8">
        <f t="shared" si="196"/>
        <v>0</v>
      </c>
      <c r="DN104" s="8">
        <f t="shared" si="196"/>
        <v>0</v>
      </c>
      <c r="DO104" s="8">
        <f t="shared" si="196"/>
        <v>-0.0006155282788240141</v>
      </c>
      <c r="DP104" s="8">
        <f t="shared" si="196"/>
        <v>0</v>
      </c>
      <c r="DQ104" s="8">
        <f t="shared" si="196"/>
        <v>-0.00022497747895562</v>
      </c>
      <c r="DR104" s="8">
        <f t="shared" si="196"/>
        <v>-0.00020760757186336098</v>
      </c>
      <c r="DS104" s="8">
        <f t="shared" si="196"/>
        <v>-0.000383498658584893</v>
      </c>
    </row>
    <row r="105" spans="1:123" ht="11.25">
      <c r="A105" s="1"/>
      <c r="B105" s="1"/>
      <c r="C105" s="1"/>
      <c r="D105" s="3"/>
      <c r="I105" s="7"/>
      <c r="J105" s="7"/>
      <c r="K105" s="7"/>
      <c r="L105" s="7"/>
      <c r="M105" s="209"/>
      <c r="O105" s="211"/>
      <c r="P105" s="211"/>
      <c r="Q105" s="211"/>
      <c r="R105" s="211"/>
      <c r="S105" s="211"/>
      <c r="AO105" s="12"/>
      <c r="AP105" s="12" t="s">
        <v>11</v>
      </c>
      <c r="AQ105" s="49" t="s">
        <v>89</v>
      </c>
      <c r="AR105" s="8">
        <f aca="true" t="shared" si="197" ref="AR105:BW105">AR356-AR21</f>
        <v>0</v>
      </c>
      <c r="AS105" s="8">
        <f t="shared" si="197"/>
        <v>0</v>
      </c>
      <c r="AT105" s="8">
        <f t="shared" si="197"/>
        <v>0</v>
      </c>
      <c r="AU105" s="8">
        <f t="shared" si="197"/>
        <v>0</v>
      </c>
      <c r="AV105" s="8">
        <f t="shared" si="197"/>
        <v>0</v>
      </c>
      <c r="AW105" s="8">
        <f t="shared" si="197"/>
        <v>0</v>
      </c>
      <c r="AX105" s="8">
        <f t="shared" si="197"/>
        <v>0</v>
      </c>
      <c r="AY105" s="8">
        <f t="shared" si="197"/>
        <v>0</v>
      </c>
      <c r="AZ105" s="8">
        <f t="shared" si="197"/>
        <v>0</v>
      </c>
      <c r="BA105" s="8">
        <f t="shared" si="197"/>
        <v>0</v>
      </c>
      <c r="BB105" s="8">
        <f t="shared" si="197"/>
        <v>0</v>
      </c>
      <c r="BC105" s="8">
        <f t="shared" si="197"/>
        <v>1</v>
      </c>
      <c r="BD105" s="8">
        <f t="shared" si="197"/>
        <v>0</v>
      </c>
      <c r="BE105" s="8">
        <f t="shared" si="197"/>
        <v>0</v>
      </c>
      <c r="BF105" s="8">
        <f t="shared" si="197"/>
        <v>0</v>
      </c>
      <c r="BG105" s="8">
        <f t="shared" si="197"/>
        <v>0</v>
      </c>
      <c r="BH105" s="8">
        <f t="shared" si="197"/>
        <v>0</v>
      </c>
      <c r="BI105" s="8">
        <f t="shared" si="197"/>
        <v>0</v>
      </c>
      <c r="BJ105" s="8">
        <f t="shared" si="197"/>
        <v>0</v>
      </c>
      <c r="BK105" s="8">
        <f t="shared" si="197"/>
        <v>0</v>
      </c>
      <c r="BL105" s="8">
        <f t="shared" si="197"/>
        <v>0</v>
      </c>
      <c r="BM105" s="8">
        <f t="shared" si="197"/>
        <v>0</v>
      </c>
      <c r="BN105" s="8">
        <f t="shared" si="197"/>
        <v>0</v>
      </c>
      <c r="BO105" s="8">
        <f t="shared" si="197"/>
        <v>0</v>
      </c>
      <c r="BP105" s="8">
        <f t="shared" si="197"/>
        <v>-0.01051004258198</v>
      </c>
      <c r="BQ105" s="8">
        <f t="shared" si="197"/>
        <v>-0.007425509327267878</v>
      </c>
      <c r="BR105" s="8">
        <f t="shared" si="197"/>
        <v>-0.0006643442299627552</v>
      </c>
      <c r="BS105" s="8">
        <f t="shared" si="197"/>
        <v>-0.01051004258198</v>
      </c>
      <c r="BT105" s="8">
        <f t="shared" si="197"/>
        <v>-0.01051004258198</v>
      </c>
      <c r="BU105" s="8">
        <f t="shared" si="197"/>
        <v>-1.3542597898840221E-05</v>
      </c>
      <c r="BV105" s="8">
        <f t="shared" si="197"/>
        <v>-0.01051004258198</v>
      </c>
      <c r="BW105" s="8">
        <f t="shared" si="197"/>
        <v>-0.015139751552795032</v>
      </c>
      <c r="BX105" s="8">
        <f aca="true" t="shared" si="198" ref="BX105:DC105">BX356-BX21</f>
        <v>-0.006569736133548734</v>
      </c>
      <c r="BY105" s="8">
        <f t="shared" si="198"/>
        <v>-0.0023196008563552114</v>
      </c>
      <c r="BZ105" s="8">
        <f t="shared" si="198"/>
        <v>-0.00925598339659091</v>
      </c>
      <c r="CA105" s="8">
        <f t="shared" si="198"/>
        <v>-0.01051004258198</v>
      </c>
      <c r="CB105" s="8">
        <f t="shared" si="198"/>
        <v>-0.004987735077677842</v>
      </c>
      <c r="CC105" s="8">
        <f t="shared" si="198"/>
        <v>-0.0007437567861020629</v>
      </c>
      <c r="CD105" s="8">
        <f t="shared" si="198"/>
        <v>-0.00620662220247286</v>
      </c>
      <c r="CE105" s="8">
        <f t="shared" si="198"/>
        <v>-0.012847885591165472</v>
      </c>
      <c r="CF105" s="8">
        <f t="shared" si="198"/>
        <v>-0.006569736133548734</v>
      </c>
      <c r="CG105" s="8">
        <f t="shared" si="198"/>
        <v>-0.006569736133548734</v>
      </c>
      <c r="CH105" s="8">
        <f t="shared" si="198"/>
        <v>-0.004987735077677842</v>
      </c>
      <c r="CI105" s="8">
        <f t="shared" si="198"/>
        <v>-0.0023196008563552114</v>
      </c>
      <c r="CJ105" s="8">
        <f t="shared" si="198"/>
        <v>-0.01051004258198</v>
      </c>
      <c r="CK105" s="8">
        <f t="shared" si="198"/>
        <v>-0.01051004258198</v>
      </c>
      <c r="CL105" s="8">
        <f t="shared" si="198"/>
        <v>0</v>
      </c>
      <c r="CM105" s="8">
        <f t="shared" si="198"/>
        <v>-0.012847885591165472</v>
      </c>
      <c r="CN105" s="8">
        <f t="shared" si="198"/>
        <v>0</v>
      </c>
      <c r="CO105" s="8">
        <f t="shared" si="198"/>
        <v>-0.0073919719347426225</v>
      </c>
      <c r="CP105" s="8">
        <f t="shared" si="198"/>
        <v>-0.004627991698295455</v>
      </c>
      <c r="CQ105" s="8">
        <f t="shared" si="198"/>
        <v>-0.0073919719347426225</v>
      </c>
      <c r="CR105" s="8">
        <f t="shared" si="198"/>
        <v>-0.0014875135722041259</v>
      </c>
      <c r="CS105" s="8">
        <f t="shared" si="198"/>
        <v>-0.0014875135722041259</v>
      </c>
      <c r="CT105" s="8">
        <f t="shared" si="198"/>
        <v>0</v>
      </c>
      <c r="CU105" s="8">
        <f t="shared" si="198"/>
        <v>0</v>
      </c>
      <c r="CV105" s="8">
        <f t="shared" si="198"/>
        <v>-0.012847885591165472</v>
      </c>
      <c r="CW105" s="8">
        <f t="shared" si="198"/>
        <v>0</v>
      </c>
      <c r="CX105" s="8">
        <f t="shared" si="198"/>
        <v>-0.01051004258198</v>
      </c>
      <c r="CY105" s="8">
        <f t="shared" si="198"/>
        <v>-1.3542597898840221E-05</v>
      </c>
      <c r="CZ105" s="8">
        <f t="shared" si="198"/>
        <v>-0.008951007258361312</v>
      </c>
      <c r="DA105" s="8">
        <f t="shared" si="198"/>
        <v>-0.01051004258198</v>
      </c>
      <c r="DB105" s="8">
        <f t="shared" si="198"/>
        <v>-0.01051004258198</v>
      </c>
      <c r="DC105" s="8">
        <f t="shared" si="198"/>
        <v>-0.01051004258198</v>
      </c>
      <c r="DD105" s="8">
        <f aca="true" t="shared" si="199" ref="DD105:DS105">DD356-DD21</f>
        <v>-0.01051004258198</v>
      </c>
      <c r="DE105" s="8">
        <f t="shared" si="199"/>
        <v>-0.007425509327267878</v>
      </c>
      <c r="DF105" s="8">
        <f t="shared" si="199"/>
        <v>-1.3542597898840221E-05</v>
      </c>
      <c r="DG105" s="8">
        <f t="shared" si="199"/>
        <v>0</v>
      </c>
      <c r="DH105" s="8">
        <f t="shared" si="199"/>
        <v>-0.004987735077677842</v>
      </c>
      <c r="DI105" s="8">
        <f t="shared" si="199"/>
        <v>-0.004987735077677842</v>
      </c>
      <c r="DJ105" s="8">
        <f t="shared" si="199"/>
        <v>-0.004987735077677842</v>
      </c>
      <c r="DK105" s="8">
        <f t="shared" si="199"/>
        <v>-0.004987735077677842</v>
      </c>
      <c r="DL105" s="8">
        <f t="shared" si="199"/>
        <v>-0.004987735077677842</v>
      </c>
      <c r="DM105" s="8">
        <f t="shared" si="199"/>
        <v>-0.004987735077677842</v>
      </c>
      <c r="DN105" s="8">
        <f t="shared" si="199"/>
        <v>-0.004987735077677842</v>
      </c>
      <c r="DO105" s="8">
        <f t="shared" si="199"/>
        <v>-0.007425509327267878</v>
      </c>
      <c r="DP105" s="8">
        <f t="shared" si="199"/>
        <v>-0.004987735077677842</v>
      </c>
      <c r="DQ105" s="8">
        <f t="shared" si="199"/>
        <v>-0.01051004258198</v>
      </c>
      <c r="DR105" s="8">
        <f t="shared" si="199"/>
        <v>-0.0006643442299627552</v>
      </c>
      <c r="DS105" s="8">
        <f t="shared" si="199"/>
        <v>-0.0051637762855479925</v>
      </c>
    </row>
    <row r="106" spans="1:123" ht="11.25">
      <c r="A106" s="1"/>
      <c r="B106" s="1"/>
      <c r="C106" s="1"/>
      <c r="D106" s="3"/>
      <c r="M106" s="209"/>
      <c r="O106" s="211"/>
      <c r="P106" s="211"/>
      <c r="Q106" s="211"/>
      <c r="R106" s="211"/>
      <c r="S106" s="211"/>
      <c r="AO106" s="12"/>
      <c r="AP106" s="12" t="s">
        <v>12</v>
      </c>
      <c r="AQ106" s="49" t="s">
        <v>90</v>
      </c>
      <c r="AR106" s="8">
        <f aca="true" t="shared" si="200" ref="AR106:BW106">AR357-AR22</f>
        <v>0</v>
      </c>
      <c r="AS106" s="8">
        <f t="shared" si="200"/>
        <v>0</v>
      </c>
      <c r="AT106" s="8">
        <f t="shared" si="200"/>
        <v>0</v>
      </c>
      <c r="AU106" s="8">
        <f t="shared" si="200"/>
        <v>0</v>
      </c>
      <c r="AV106" s="8">
        <f t="shared" si="200"/>
        <v>0</v>
      </c>
      <c r="AW106" s="8">
        <f t="shared" si="200"/>
        <v>0</v>
      </c>
      <c r="AX106" s="8">
        <f t="shared" si="200"/>
        <v>0</v>
      </c>
      <c r="AY106" s="8">
        <f t="shared" si="200"/>
        <v>0</v>
      </c>
      <c r="AZ106" s="8">
        <f t="shared" si="200"/>
        <v>0</v>
      </c>
      <c r="BA106" s="8">
        <f t="shared" si="200"/>
        <v>0</v>
      </c>
      <c r="BB106" s="8">
        <f t="shared" si="200"/>
        <v>0</v>
      </c>
      <c r="BC106" s="8">
        <f t="shared" si="200"/>
        <v>0</v>
      </c>
      <c r="BD106" s="8">
        <f t="shared" si="200"/>
        <v>1</v>
      </c>
      <c r="BE106" s="8">
        <f t="shared" si="200"/>
        <v>0</v>
      </c>
      <c r="BF106" s="8">
        <f t="shared" si="200"/>
        <v>0</v>
      </c>
      <c r="BG106" s="8">
        <f t="shared" si="200"/>
        <v>0</v>
      </c>
      <c r="BH106" s="8">
        <f t="shared" si="200"/>
        <v>0</v>
      </c>
      <c r="BI106" s="8">
        <f t="shared" si="200"/>
        <v>0</v>
      </c>
      <c r="BJ106" s="8">
        <f t="shared" si="200"/>
        <v>0</v>
      </c>
      <c r="BK106" s="8">
        <f t="shared" si="200"/>
        <v>0</v>
      </c>
      <c r="BL106" s="8">
        <f t="shared" si="200"/>
        <v>0</v>
      </c>
      <c r="BM106" s="8">
        <f t="shared" si="200"/>
        <v>0</v>
      </c>
      <c r="BN106" s="8">
        <f t="shared" si="200"/>
        <v>0</v>
      </c>
      <c r="BO106" s="8">
        <f t="shared" si="200"/>
        <v>0</v>
      </c>
      <c r="BP106" s="8">
        <f t="shared" si="200"/>
        <v>-0.0037886739947200856</v>
      </c>
      <c r="BQ106" s="8">
        <f t="shared" si="200"/>
        <v>-0.0032589424507918708</v>
      </c>
      <c r="BR106" s="8">
        <f t="shared" si="200"/>
        <v>-0.007515394101453667</v>
      </c>
      <c r="BS106" s="8">
        <f t="shared" si="200"/>
        <v>-0.0037886739947200856</v>
      </c>
      <c r="BT106" s="8">
        <f t="shared" si="200"/>
        <v>-0.0037886739947200856</v>
      </c>
      <c r="BU106" s="8">
        <f t="shared" si="200"/>
        <v>-0.0018181366242417645</v>
      </c>
      <c r="BV106" s="8">
        <f t="shared" si="200"/>
        <v>-0.0037886739947200856</v>
      </c>
      <c r="BW106" s="8">
        <f t="shared" si="200"/>
        <v>0</v>
      </c>
      <c r="BX106" s="8">
        <f aca="true" t="shared" si="201" ref="BX106:DC106">BX357-BX22</f>
        <v>0</v>
      </c>
      <c r="BY106" s="8">
        <f t="shared" si="201"/>
        <v>-0.002869486480145463</v>
      </c>
      <c r="BZ106" s="8">
        <f t="shared" si="201"/>
        <v>-0.0044364540137072795</v>
      </c>
      <c r="CA106" s="8">
        <f t="shared" si="201"/>
        <v>-0.0037886739947200856</v>
      </c>
      <c r="CB106" s="8">
        <f t="shared" si="201"/>
        <v>-0.0035159443990188063</v>
      </c>
      <c r="CC106" s="8">
        <f t="shared" si="201"/>
        <v>-0.010196817698338523</v>
      </c>
      <c r="CD106" s="8">
        <f t="shared" si="201"/>
        <v>-0.0033874434249053387</v>
      </c>
      <c r="CE106" s="8">
        <f t="shared" si="201"/>
        <v>-0.004631422722287135</v>
      </c>
      <c r="CF106" s="8">
        <f t="shared" si="201"/>
        <v>0</v>
      </c>
      <c r="CG106" s="8">
        <f t="shared" si="201"/>
        <v>0</v>
      </c>
      <c r="CH106" s="8">
        <f t="shared" si="201"/>
        <v>-0.0035159443990188063</v>
      </c>
      <c r="CI106" s="8">
        <f t="shared" si="201"/>
        <v>-0.002869486480145463</v>
      </c>
      <c r="CJ106" s="8">
        <f t="shared" si="201"/>
        <v>-0.0037886739947200856</v>
      </c>
      <c r="CK106" s="8">
        <f t="shared" si="201"/>
        <v>-0.0037886739947200856</v>
      </c>
      <c r="CL106" s="8">
        <f t="shared" si="201"/>
        <v>0</v>
      </c>
      <c r="CM106" s="8">
        <f t="shared" si="201"/>
        <v>-0.004631422722287135</v>
      </c>
      <c r="CN106" s="8">
        <f t="shared" si="201"/>
        <v>0</v>
      </c>
      <c r="CO106" s="8">
        <f t="shared" si="201"/>
        <v>-0.0008735048802667169</v>
      </c>
      <c r="CP106" s="8">
        <f t="shared" si="201"/>
        <v>-0.00951873634471442</v>
      </c>
      <c r="CQ106" s="8">
        <f t="shared" si="201"/>
        <v>-0.0008735048802667169</v>
      </c>
      <c r="CR106" s="8">
        <f t="shared" si="201"/>
        <v>-0.005792616720955482</v>
      </c>
      <c r="CS106" s="8">
        <f t="shared" si="201"/>
        <v>-0.005792616720955482</v>
      </c>
      <c r="CT106" s="8">
        <f t="shared" si="201"/>
        <v>-0.014601018675721562</v>
      </c>
      <c r="CU106" s="8">
        <f t="shared" si="201"/>
        <v>-0.014601018675721562</v>
      </c>
      <c r="CV106" s="8">
        <f t="shared" si="201"/>
        <v>-0.004631422722287135</v>
      </c>
      <c r="CW106" s="8">
        <f t="shared" si="201"/>
        <v>-0.014601018675721562</v>
      </c>
      <c r="CX106" s="8">
        <f t="shared" si="201"/>
        <v>-0.0037886739947200856</v>
      </c>
      <c r="CY106" s="8">
        <f t="shared" si="201"/>
        <v>-0.0018181366242417645</v>
      </c>
      <c r="CZ106" s="8">
        <f t="shared" si="201"/>
        <v>-0.0023310894374934015</v>
      </c>
      <c r="DA106" s="8">
        <f t="shared" si="201"/>
        <v>-0.0037886739947200856</v>
      </c>
      <c r="DB106" s="8">
        <f t="shared" si="201"/>
        <v>-0.0037886739947200856</v>
      </c>
      <c r="DC106" s="8">
        <f t="shared" si="201"/>
        <v>-0.0037886739947200856</v>
      </c>
      <c r="DD106" s="8">
        <f aca="true" t="shared" si="202" ref="DD106:DS106">DD357-DD22</f>
        <v>-0.0037886739947200856</v>
      </c>
      <c r="DE106" s="8">
        <f t="shared" si="202"/>
        <v>-0.0032589424507918708</v>
      </c>
      <c r="DF106" s="8">
        <f t="shared" si="202"/>
        <v>-0.0018181366242417645</v>
      </c>
      <c r="DG106" s="8">
        <f t="shared" si="202"/>
        <v>0</v>
      </c>
      <c r="DH106" s="8">
        <f t="shared" si="202"/>
        <v>-0.0035159443990188063</v>
      </c>
      <c r="DI106" s="8">
        <f t="shared" si="202"/>
        <v>-0.0035159443990188063</v>
      </c>
      <c r="DJ106" s="8">
        <f t="shared" si="202"/>
        <v>-0.0035159443990188063</v>
      </c>
      <c r="DK106" s="8">
        <f t="shared" si="202"/>
        <v>-0.0035159443990188063</v>
      </c>
      <c r="DL106" s="8">
        <f t="shared" si="202"/>
        <v>-0.0035159443990188063</v>
      </c>
      <c r="DM106" s="8">
        <f t="shared" si="202"/>
        <v>-0.0035159443990188063</v>
      </c>
      <c r="DN106" s="8">
        <f t="shared" si="202"/>
        <v>-0.0035159443990188063</v>
      </c>
      <c r="DO106" s="8">
        <f t="shared" si="202"/>
        <v>-0.0032589424507918708</v>
      </c>
      <c r="DP106" s="8">
        <f t="shared" si="202"/>
        <v>-0.0035159443990188063</v>
      </c>
      <c r="DQ106" s="8">
        <f t="shared" si="202"/>
        <v>-0.0037886739947200856</v>
      </c>
      <c r="DR106" s="8">
        <f t="shared" si="202"/>
        <v>-0.007515394101453667</v>
      </c>
      <c r="DS106" s="8">
        <f t="shared" si="202"/>
        <v>-0.00555483711671275</v>
      </c>
    </row>
    <row r="107" spans="1:123" ht="11.25">
      <c r="A107" s="1"/>
      <c r="B107" s="1"/>
      <c r="C107" s="1"/>
      <c r="D107" s="3"/>
      <c r="M107" s="209"/>
      <c r="O107" s="211"/>
      <c r="P107" s="211"/>
      <c r="Q107" s="211"/>
      <c r="R107" s="211"/>
      <c r="S107" s="211"/>
      <c r="AO107" s="12"/>
      <c r="AP107" s="12" t="s">
        <v>13</v>
      </c>
      <c r="AQ107" s="49" t="s">
        <v>91</v>
      </c>
      <c r="AR107" s="8">
        <f aca="true" t="shared" si="203" ref="AR107:BW107">AR358-AR23</f>
        <v>0</v>
      </c>
      <c r="AS107" s="8">
        <f t="shared" si="203"/>
        <v>0</v>
      </c>
      <c r="AT107" s="8">
        <f t="shared" si="203"/>
        <v>0</v>
      </c>
      <c r="AU107" s="8">
        <f t="shared" si="203"/>
        <v>0</v>
      </c>
      <c r="AV107" s="8">
        <f t="shared" si="203"/>
        <v>0</v>
      </c>
      <c r="AW107" s="8">
        <f t="shared" si="203"/>
        <v>0</v>
      </c>
      <c r="AX107" s="8">
        <f t="shared" si="203"/>
        <v>0</v>
      </c>
      <c r="AY107" s="8">
        <f t="shared" si="203"/>
        <v>0</v>
      </c>
      <c r="AZ107" s="8">
        <f t="shared" si="203"/>
        <v>0</v>
      </c>
      <c r="BA107" s="8">
        <f t="shared" si="203"/>
        <v>0</v>
      </c>
      <c r="BB107" s="8">
        <f t="shared" si="203"/>
        <v>0</v>
      </c>
      <c r="BC107" s="8">
        <f t="shared" si="203"/>
        <v>0</v>
      </c>
      <c r="BD107" s="8">
        <f t="shared" si="203"/>
        <v>0</v>
      </c>
      <c r="BE107" s="8">
        <f t="shared" si="203"/>
        <v>1</v>
      </c>
      <c r="BF107" s="8">
        <f t="shared" si="203"/>
        <v>0</v>
      </c>
      <c r="BG107" s="8">
        <f t="shared" si="203"/>
        <v>0</v>
      </c>
      <c r="BH107" s="8">
        <f t="shared" si="203"/>
        <v>0</v>
      </c>
      <c r="BI107" s="8">
        <f t="shared" si="203"/>
        <v>0</v>
      </c>
      <c r="BJ107" s="8">
        <f t="shared" si="203"/>
        <v>0</v>
      </c>
      <c r="BK107" s="8">
        <f t="shared" si="203"/>
        <v>0</v>
      </c>
      <c r="BL107" s="8">
        <f t="shared" si="203"/>
        <v>0</v>
      </c>
      <c r="BM107" s="8">
        <f t="shared" si="203"/>
        <v>0</v>
      </c>
      <c r="BN107" s="8">
        <f t="shared" si="203"/>
        <v>0</v>
      </c>
      <c r="BO107" s="8">
        <f t="shared" si="203"/>
        <v>0</v>
      </c>
      <c r="BP107" s="8">
        <f t="shared" si="203"/>
        <v>-0.02039973306222438</v>
      </c>
      <c r="BQ107" s="8">
        <f t="shared" si="203"/>
        <v>-0.014717840717844741</v>
      </c>
      <c r="BR107" s="8">
        <f t="shared" si="203"/>
        <v>-0.04517540763746735</v>
      </c>
      <c r="BS107" s="8">
        <f t="shared" si="203"/>
        <v>-0.02039973306222438</v>
      </c>
      <c r="BT107" s="8">
        <f t="shared" si="203"/>
        <v>-0.02039973306222438</v>
      </c>
      <c r="BU107" s="8">
        <f t="shared" si="203"/>
        <v>-0.028436027081767293</v>
      </c>
      <c r="BV107" s="8">
        <f t="shared" si="203"/>
        <v>-0.02039973306222438</v>
      </c>
      <c r="BW107" s="8">
        <f t="shared" si="203"/>
        <v>0</v>
      </c>
      <c r="BX107" s="8">
        <f aca="true" t="shared" si="204" ref="BX107:DC107">BX358-BX23</f>
        <v>0</v>
      </c>
      <c r="BY107" s="8">
        <f t="shared" si="204"/>
        <v>0</v>
      </c>
      <c r="BZ107" s="8">
        <f t="shared" si="204"/>
        <v>-0.01708997497775756</v>
      </c>
      <c r="CA107" s="8">
        <f t="shared" si="204"/>
        <v>-0.02039973306222438</v>
      </c>
      <c r="CB107" s="8">
        <f t="shared" si="204"/>
        <v>0</v>
      </c>
      <c r="CC107" s="8">
        <f t="shared" si="204"/>
        <v>-0.00011400651465798044</v>
      </c>
      <c r="CD107" s="8">
        <f t="shared" si="204"/>
        <v>-0.007358920358922371</v>
      </c>
      <c r="CE107" s="8">
        <f t="shared" si="204"/>
        <v>-0.02493742860025582</v>
      </c>
      <c r="CF107" s="8">
        <f t="shared" si="204"/>
        <v>0</v>
      </c>
      <c r="CG107" s="8">
        <f t="shared" si="204"/>
        <v>0</v>
      </c>
      <c r="CH107" s="8">
        <f t="shared" si="204"/>
        <v>0</v>
      </c>
      <c r="CI107" s="8">
        <f t="shared" si="204"/>
        <v>0</v>
      </c>
      <c r="CJ107" s="8">
        <f t="shared" si="204"/>
        <v>-0.02039973306222438</v>
      </c>
      <c r="CK107" s="8">
        <f t="shared" si="204"/>
        <v>-0.02039973306222438</v>
      </c>
      <c r="CL107" s="8">
        <f t="shared" si="204"/>
        <v>-0.11303156525469465</v>
      </c>
      <c r="CM107" s="8">
        <f t="shared" si="204"/>
        <v>-0.02493742860025582</v>
      </c>
      <c r="CN107" s="8">
        <f t="shared" si="204"/>
        <v>-0.05201364492642941</v>
      </c>
      <c r="CO107" s="8">
        <f t="shared" si="204"/>
        <v>-0.041241548335367306</v>
      </c>
      <c r="CP107" s="8">
        <f t="shared" si="204"/>
        <v>-0.00854498748887878</v>
      </c>
      <c r="CQ107" s="8">
        <f t="shared" si="204"/>
        <v>-0.041241548335367306</v>
      </c>
      <c r="CR107" s="8">
        <f t="shared" si="204"/>
        <v>-0.00022801302931596087</v>
      </c>
      <c r="CS107" s="8">
        <f t="shared" si="204"/>
        <v>-0.00022801302931596087</v>
      </c>
      <c r="CT107" s="8">
        <f t="shared" si="204"/>
        <v>0</v>
      </c>
      <c r="CU107" s="8">
        <f t="shared" si="204"/>
        <v>0</v>
      </c>
      <c r="CV107" s="8">
        <f t="shared" si="204"/>
        <v>-0.02493742860025582</v>
      </c>
      <c r="CW107" s="8">
        <f t="shared" si="204"/>
        <v>0</v>
      </c>
      <c r="CX107" s="8">
        <f t="shared" si="204"/>
        <v>-0.02039973306222438</v>
      </c>
      <c r="CY107" s="8">
        <f t="shared" si="204"/>
        <v>-0.028436027081767293</v>
      </c>
      <c r="CZ107" s="8">
        <f t="shared" si="204"/>
        <v>-0.030820640698795844</v>
      </c>
      <c r="DA107" s="8">
        <f t="shared" si="204"/>
        <v>-0.02039973306222438</v>
      </c>
      <c r="DB107" s="8">
        <f t="shared" si="204"/>
        <v>-0.02039973306222438</v>
      </c>
      <c r="DC107" s="8">
        <f t="shared" si="204"/>
        <v>-0.02039973306222438</v>
      </c>
      <c r="DD107" s="8">
        <f aca="true" t="shared" si="205" ref="DD107:DS107">DD358-DD23</f>
        <v>-0.02039973306222438</v>
      </c>
      <c r="DE107" s="8">
        <f t="shared" si="205"/>
        <v>-0.014717840717844741</v>
      </c>
      <c r="DF107" s="8">
        <f t="shared" si="205"/>
        <v>-0.028436027081767293</v>
      </c>
      <c r="DG107" s="8">
        <f t="shared" si="205"/>
        <v>0</v>
      </c>
      <c r="DH107" s="8">
        <f t="shared" si="205"/>
        <v>0</v>
      </c>
      <c r="DI107" s="8">
        <f t="shared" si="205"/>
        <v>0</v>
      </c>
      <c r="DJ107" s="8">
        <f t="shared" si="205"/>
        <v>0</v>
      </c>
      <c r="DK107" s="8">
        <f t="shared" si="205"/>
        <v>0</v>
      </c>
      <c r="DL107" s="8">
        <f t="shared" si="205"/>
        <v>0</v>
      </c>
      <c r="DM107" s="8">
        <f t="shared" si="205"/>
        <v>0</v>
      </c>
      <c r="DN107" s="8">
        <f t="shared" si="205"/>
        <v>0</v>
      </c>
      <c r="DO107" s="8">
        <f t="shared" si="205"/>
        <v>-0.014717840717844741</v>
      </c>
      <c r="DP107" s="8">
        <f t="shared" si="205"/>
        <v>0</v>
      </c>
      <c r="DQ107" s="8">
        <f t="shared" si="205"/>
        <v>-0.02039973306222438</v>
      </c>
      <c r="DR107" s="8">
        <f t="shared" si="205"/>
        <v>-0.04517540763746735</v>
      </c>
      <c r="DS107" s="8">
        <f t="shared" si="205"/>
        <v>-0.006574626265485707</v>
      </c>
    </row>
    <row r="108" spans="1:123" ht="11.25">
      <c r="A108" s="1"/>
      <c r="B108" s="1"/>
      <c r="C108" s="1"/>
      <c r="M108" s="209"/>
      <c r="O108" s="211"/>
      <c r="P108" s="211"/>
      <c r="Q108" s="211"/>
      <c r="R108" s="211"/>
      <c r="S108" s="211"/>
      <c r="AO108" s="12"/>
      <c r="AP108" s="12">
        <v>66</v>
      </c>
      <c r="AQ108" s="49" t="s">
        <v>92</v>
      </c>
      <c r="AR108" s="8">
        <f aca="true" t="shared" si="206" ref="AR108:BW108">AR359-AR24</f>
        <v>0</v>
      </c>
      <c r="AS108" s="8">
        <f t="shared" si="206"/>
        <v>0</v>
      </c>
      <c r="AT108" s="8">
        <f t="shared" si="206"/>
        <v>0</v>
      </c>
      <c r="AU108" s="8">
        <f t="shared" si="206"/>
        <v>0</v>
      </c>
      <c r="AV108" s="8">
        <f t="shared" si="206"/>
        <v>0</v>
      </c>
      <c r="AW108" s="8">
        <f t="shared" si="206"/>
        <v>0</v>
      </c>
      <c r="AX108" s="8">
        <f t="shared" si="206"/>
        <v>0</v>
      </c>
      <c r="AY108" s="8">
        <f t="shared" si="206"/>
        <v>0</v>
      </c>
      <c r="AZ108" s="8">
        <f t="shared" si="206"/>
        <v>0</v>
      </c>
      <c r="BA108" s="8">
        <f t="shared" si="206"/>
        <v>0</v>
      </c>
      <c r="BB108" s="8">
        <f t="shared" si="206"/>
        <v>0</v>
      </c>
      <c r="BC108" s="8">
        <f t="shared" si="206"/>
        <v>0</v>
      </c>
      <c r="BD108" s="8">
        <f t="shared" si="206"/>
        <v>0</v>
      </c>
      <c r="BE108" s="8">
        <f t="shared" si="206"/>
        <v>0</v>
      </c>
      <c r="BF108" s="8">
        <f t="shared" si="206"/>
        <v>1</v>
      </c>
      <c r="BG108" s="8">
        <f t="shared" si="206"/>
        <v>0</v>
      </c>
      <c r="BH108" s="8">
        <f t="shared" si="206"/>
        <v>0</v>
      </c>
      <c r="BI108" s="8">
        <f t="shared" si="206"/>
        <v>0</v>
      </c>
      <c r="BJ108" s="8">
        <f t="shared" si="206"/>
        <v>0</v>
      </c>
      <c r="BK108" s="8">
        <f t="shared" si="206"/>
        <v>0</v>
      </c>
      <c r="BL108" s="8">
        <f t="shared" si="206"/>
        <v>0</v>
      </c>
      <c r="BM108" s="8">
        <f t="shared" si="206"/>
        <v>0</v>
      </c>
      <c r="BN108" s="8">
        <f t="shared" si="206"/>
        <v>0</v>
      </c>
      <c r="BO108" s="8">
        <f t="shared" si="206"/>
        <v>0</v>
      </c>
      <c r="BP108" s="8">
        <f t="shared" si="206"/>
        <v>-0.0012380417480989739</v>
      </c>
      <c r="BQ108" s="8">
        <f t="shared" si="206"/>
        <v>-0.0007710890620177194</v>
      </c>
      <c r="BR108" s="8">
        <f t="shared" si="206"/>
        <v>-6.22822715590083E-05</v>
      </c>
      <c r="BS108" s="8">
        <f t="shared" si="206"/>
        <v>-0.0012380417480989739</v>
      </c>
      <c r="BT108" s="8">
        <f t="shared" si="206"/>
        <v>-0.0012380417480989739</v>
      </c>
      <c r="BU108" s="8">
        <f t="shared" si="206"/>
        <v>-0.0030493130560072137</v>
      </c>
      <c r="BV108" s="8">
        <f t="shared" si="206"/>
        <v>-0.0012380417480989739</v>
      </c>
      <c r="BW108" s="8">
        <f t="shared" si="206"/>
        <v>0</v>
      </c>
      <c r="BX108" s="8">
        <f aca="true" t="shared" si="207" ref="BX108:DC108">BX359-BX24</f>
        <v>0</v>
      </c>
      <c r="BY108" s="8">
        <f t="shared" si="207"/>
        <v>-7.790046337028565E-05</v>
      </c>
      <c r="BZ108" s="8">
        <f t="shared" si="207"/>
        <v>-0.0007801901497884862</v>
      </c>
      <c r="CA108" s="8">
        <f t="shared" si="207"/>
        <v>-0.0012380417480989739</v>
      </c>
      <c r="CB108" s="8">
        <f t="shared" si="207"/>
        <v>0</v>
      </c>
      <c r="CC108" s="8">
        <f t="shared" si="207"/>
        <v>0</v>
      </c>
      <c r="CD108" s="8">
        <f t="shared" si="207"/>
        <v>-0.0003855445310088597</v>
      </c>
      <c r="CE108" s="8">
        <f t="shared" si="207"/>
        <v>-0.001513430474956794</v>
      </c>
      <c r="CF108" s="8">
        <f t="shared" si="207"/>
        <v>0</v>
      </c>
      <c r="CG108" s="8">
        <f t="shared" si="207"/>
        <v>0</v>
      </c>
      <c r="CH108" s="8">
        <f t="shared" si="207"/>
        <v>0</v>
      </c>
      <c r="CI108" s="8">
        <f t="shared" si="207"/>
        <v>-7.790046337028565E-05</v>
      </c>
      <c r="CJ108" s="8">
        <f t="shared" si="207"/>
        <v>-0.0012380417480989739</v>
      </c>
      <c r="CK108" s="8">
        <f t="shared" si="207"/>
        <v>-0.0012380417480989739</v>
      </c>
      <c r="CL108" s="8">
        <f t="shared" si="207"/>
        <v>0</v>
      </c>
      <c r="CM108" s="8">
        <f t="shared" si="207"/>
        <v>-0.001513430474956794</v>
      </c>
      <c r="CN108" s="8">
        <f t="shared" si="207"/>
        <v>0</v>
      </c>
      <c r="CO108" s="8">
        <f t="shared" si="207"/>
        <v>-0.0012471428059299368</v>
      </c>
      <c r="CP108" s="8">
        <f t="shared" si="207"/>
        <v>-0.0003900950748942431</v>
      </c>
      <c r="CQ108" s="8">
        <f t="shared" si="207"/>
        <v>-0.0012471428059299368</v>
      </c>
      <c r="CR108" s="8">
        <f t="shared" si="207"/>
        <v>0</v>
      </c>
      <c r="CS108" s="8">
        <f t="shared" si="207"/>
        <v>0</v>
      </c>
      <c r="CT108" s="8">
        <f t="shared" si="207"/>
        <v>0</v>
      </c>
      <c r="CU108" s="8">
        <f t="shared" si="207"/>
        <v>0</v>
      </c>
      <c r="CV108" s="8">
        <f t="shared" si="207"/>
        <v>-0.001513430474956794</v>
      </c>
      <c r="CW108" s="8">
        <f t="shared" si="207"/>
        <v>0</v>
      </c>
      <c r="CX108" s="8">
        <f t="shared" si="207"/>
        <v>-0.0012380417480989739</v>
      </c>
      <c r="CY108" s="8">
        <f t="shared" si="207"/>
        <v>-0.0030493130560072137</v>
      </c>
      <c r="CZ108" s="8">
        <f t="shared" si="207"/>
        <v>-0.0012425922770144555</v>
      </c>
      <c r="DA108" s="8">
        <f t="shared" si="207"/>
        <v>-0.0012380417480989739</v>
      </c>
      <c r="DB108" s="8">
        <f t="shared" si="207"/>
        <v>-0.0012380417480989739</v>
      </c>
      <c r="DC108" s="8">
        <f t="shared" si="207"/>
        <v>-0.0012380417480989739</v>
      </c>
      <c r="DD108" s="8">
        <f aca="true" t="shared" si="208" ref="DD108:DS108">DD359-DD24</f>
        <v>-0.0012380417480989739</v>
      </c>
      <c r="DE108" s="8">
        <f t="shared" si="208"/>
        <v>-0.0007710890620177194</v>
      </c>
      <c r="DF108" s="8">
        <f t="shared" si="208"/>
        <v>-0.0030493130560072137</v>
      </c>
      <c r="DG108" s="8">
        <f t="shared" si="208"/>
        <v>0</v>
      </c>
      <c r="DH108" s="8">
        <f t="shared" si="208"/>
        <v>0</v>
      </c>
      <c r="DI108" s="8">
        <f t="shared" si="208"/>
        <v>0</v>
      </c>
      <c r="DJ108" s="8">
        <f t="shared" si="208"/>
        <v>0</v>
      </c>
      <c r="DK108" s="8">
        <f t="shared" si="208"/>
        <v>0</v>
      </c>
      <c r="DL108" s="8">
        <f t="shared" si="208"/>
        <v>0</v>
      </c>
      <c r="DM108" s="8">
        <f t="shared" si="208"/>
        <v>0</v>
      </c>
      <c r="DN108" s="8">
        <f t="shared" si="208"/>
        <v>0</v>
      </c>
      <c r="DO108" s="8">
        <f t="shared" si="208"/>
        <v>-0.0007710890620177194</v>
      </c>
      <c r="DP108" s="8">
        <f t="shared" si="208"/>
        <v>0</v>
      </c>
      <c r="DQ108" s="8">
        <f t="shared" si="208"/>
        <v>-0.0012380417480989739</v>
      </c>
      <c r="DR108" s="8">
        <f t="shared" si="208"/>
        <v>-6.22822715590083E-05</v>
      </c>
      <c r="DS108" s="8">
        <f t="shared" si="208"/>
        <v>-0.001363057271731614</v>
      </c>
    </row>
    <row r="109" spans="1:123" ht="11.25">
      <c r="A109" s="1"/>
      <c r="B109" s="1"/>
      <c r="C109" s="1"/>
      <c r="I109" s="7"/>
      <c r="J109" s="7"/>
      <c r="K109" s="7"/>
      <c r="L109" s="7"/>
      <c r="M109" s="209"/>
      <c r="O109" s="211"/>
      <c r="P109" s="211"/>
      <c r="Q109" s="211"/>
      <c r="R109" s="211"/>
      <c r="S109" s="211"/>
      <c r="AO109" s="12"/>
      <c r="AP109" s="12" t="s">
        <v>14</v>
      </c>
      <c r="AQ109" s="49" t="s">
        <v>93</v>
      </c>
      <c r="AR109" s="8">
        <f aca="true" t="shared" si="209" ref="AR109:BW109">AR360-AR25</f>
        <v>0</v>
      </c>
      <c r="AS109" s="8">
        <f t="shared" si="209"/>
        <v>0</v>
      </c>
      <c r="AT109" s="8">
        <f t="shared" si="209"/>
        <v>0</v>
      </c>
      <c r="AU109" s="8">
        <f t="shared" si="209"/>
        <v>0</v>
      </c>
      <c r="AV109" s="8">
        <f t="shared" si="209"/>
        <v>0</v>
      </c>
      <c r="AW109" s="8">
        <f t="shared" si="209"/>
        <v>0</v>
      </c>
      <c r="AX109" s="8">
        <f t="shared" si="209"/>
        <v>0</v>
      </c>
      <c r="AY109" s="8">
        <f t="shared" si="209"/>
        <v>0</v>
      </c>
      <c r="AZ109" s="8">
        <f t="shared" si="209"/>
        <v>0</v>
      </c>
      <c r="BA109" s="8">
        <f t="shared" si="209"/>
        <v>0</v>
      </c>
      <c r="BB109" s="8">
        <f t="shared" si="209"/>
        <v>0</v>
      </c>
      <c r="BC109" s="8">
        <f t="shared" si="209"/>
        <v>0</v>
      </c>
      <c r="BD109" s="8">
        <f t="shared" si="209"/>
        <v>0</v>
      </c>
      <c r="BE109" s="8">
        <f t="shared" si="209"/>
        <v>0</v>
      </c>
      <c r="BF109" s="8">
        <f t="shared" si="209"/>
        <v>0</v>
      </c>
      <c r="BG109" s="8">
        <f t="shared" si="209"/>
        <v>1</v>
      </c>
      <c r="BH109" s="8">
        <f t="shared" si="209"/>
        <v>0</v>
      </c>
      <c r="BI109" s="8">
        <f t="shared" si="209"/>
        <v>0</v>
      </c>
      <c r="BJ109" s="8">
        <f t="shared" si="209"/>
        <v>0</v>
      </c>
      <c r="BK109" s="8">
        <f t="shared" si="209"/>
        <v>0</v>
      </c>
      <c r="BL109" s="8">
        <f t="shared" si="209"/>
        <v>0</v>
      </c>
      <c r="BM109" s="8">
        <f t="shared" si="209"/>
        <v>0</v>
      </c>
      <c r="BN109" s="8">
        <f t="shared" si="209"/>
        <v>0</v>
      </c>
      <c r="BO109" s="8">
        <f t="shared" si="209"/>
        <v>0</v>
      </c>
      <c r="BP109" s="8">
        <f t="shared" si="209"/>
        <v>-0.006027798962787262</v>
      </c>
      <c r="BQ109" s="8">
        <f t="shared" si="209"/>
        <v>-0.006210120762171734</v>
      </c>
      <c r="BR109" s="8">
        <f t="shared" si="209"/>
        <v>-0.0003944543865403859</v>
      </c>
      <c r="BS109" s="8">
        <f t="shared" si="209"/>
        <v>-0.006027798962787262</v>
      </c>
      <c r="BT109" s="8">
        <f t="shared" si="209"/>
        <v>-0.006027798962787262</v>
      </c>
      <c r="BU109" s="8">
        <f t="shared" si="209"/>
        <v>-0.0030820552863702324</v>
      </c>
      <c r="BV109" s="8">
        <f t="shared" si="209"/>
        <v>-0.006027798962787262</v>
      </c>
      <c r="BW109" s="8">
        <f t="shared" si="209"/>
        <v>0</v>
      </c>
      <c r="BX109" s="8">
        <f aca="true" t="shared" si="210" ref="BX109:DC109">BX360-BX25</f>
        <v>0</v>
      </c>
      <c r="BY109" s="8">
        <f t="shared" si="210"/>
        <v>-0.00874043199014605</v>
      </c>
      <c r="BZ109" s="8">
        <f t="shared" si="210"/>
        <v>-0.009404400031769183</v>
      </c>
      <c r="CA109" s="8">
        <f t="shared" si="210"/>
        <v>-0.006027798962787262</v>
      </c>
      <c r="CB109" s="8">
        <f t="shared" si="210"/>
        <v>-0.008067593349686562</v>
      </c>
      <c r="CC109" s="8">
        <f t="shared" si="210"/>
        <v>-0.02109466163043418</v>
      </c>
      <c r="CD109" s="8">
        <f t="shared" si="210"/>
        <v>-0.007138857055929149</v>
      </c>
      <c r="CE109" s="8">
        <f t="shared" si="210"/>
        <v>-0.007368616333983186</v>
      </c>
      <c r="CF109" s="8">
        <f t="shared" si="210"/>
        <v>0</v>
      </c>
      <c r="CG109" s="8">
        <f t="shared" si="210"/>
        <v>0</v>
      </c>
      <c r="CH109" s="8">
        <f t="shared" si="210"/>
        <v>-0.008067593349686562</v>
      </c>
      <c r="CI109" s="8">
        <f t="shared" si="210"/>
        <v>-0.00874043199014605</v>
      </c>
      <c r="CJ109" s="8">
        <f t="shared" si="210"/>
        <v>-0.006027798962787262</v>
      </c>
      <c r="CK109" s="8">
        <f t="shared" si="210"/>
        <v>-0.006027798962787262</v>
      </c>
      <c r="CL109" s="8">
        <f t="shared" si="210"/>
        <v>0</v>
      </c>
      <c r="CM109" s="8">
        <f t="shared" si="210"/>
        <v>-0.007368616333983186</v>
      </c>
      <c r="CN109" s="8">
        <f t="shared" si="210"/>
        <v>0</v>
      </c>
      <c r="CO109" s="8">
        <f t="shared" si="210"/>
        <v>-0.013016737464321367</v>
      </c>
      <c r="CP109" s="8">
        <f t="shared" si="210"/>
        <v>-0.021453756326014758</v>
      </c>
      <c r="CQ109" s="8">
        <f t="shared" si="210"/>
        <v>-0.013016737464321367</v>
      </c>
      <c r="CR109" s="8">
        <f t="shared" si="210"/>
        <v>-0.008686210640608033</v>
      </c>
      <c r="CS109" s="8">
        <f t="shared" si="210"/>
        <v>-0.008686210640608033</v>
      </c>
      <c r="CT109" s="8">
        <f t="shared" si="210"/>
        <v>-0.03350311262026033</v>
      </c>
      <c r="CU109" s="8">
        <f t="shared" si="210"/>
        <v>-0.03350311262026033</v>
      </c>
      <c r="CV109" s="8">
        <f t="shared" si="210"/>
        <v>-0.007368616333983186</v>
      </c>
      <c r="CW109" s="8">
        <f t="shared" si="210"/>
        <v>-0.03350311262026033</v>
      </c>
      <c r="CX109" s="8">
        <f t="shared" si="210"/>
        <v>-0.006027798962787262</v>
      </c>
      <c r="CY109" s="8">
        <f t="shared" si="210"/>
        <v>-0.0030820552863702324</v>
      </c>
      <c r="CZ109" s="8">
        <f t="shared" si="210"/>
        <v>-0.009522268213554314</v>
      </c>
      <c r="DA109" s="8">
        <f t="shared" si="210"/>
        <v>-0.006027798962787262</v>
      </c>
      <c r="DB109" s="8">
        <f t="shared" si="210"/>
        <v>-0.006027798962787262</v>
      </c>
      <c r="DC109" s="8">
        <f t="shared" si="210"/>
        <v>-0.006027798962787262</v>
      </c>
      <c r="DD109" s="8">
        <f aca="true" t="shared" si="211" ref="DD109:DS109">DD360-DD25</f>
        <v>-0.006027798962787262</v>
      </c>
      <c r="DE109" s="8">
        <f t="shared" si="211"/>
        <v>-0.006210120762171734</v>
      </c>
      <c r="DF109" s="8">
        <f t="shared" si="211"/>
        <v>-0.0030820552863702324</v>
      </c>
      <c r="DG109" s="8">
        <f t="shared" si="211"/>
        <v>0</v>
      </c>
      <c r="DH109" s="8">
        <f t="shared" si="211"/>
        <v>-0.008067593349686562</v>
      </c>
      <c r="DI109" s="8">
        <f t="shared" si="211"/>
        <v>-0.008067593349686562</v>
      </c>
      <c r="DJ109" s="8">
        <f t="shared" si="211"/>
        <v>-0.008067593349686562</v>
      </c>
      <c r="DK109" s="8">
        <f t="shared" si="211"/>
        <v>-0.008067593349686562</v>
      </c>
      <c r="DL109" s="8">
        <f t="shared" si="211"/>
        <v>-0.008067593349686562</v>
      </c>
      <c r="DM109" s="8">
        <f t="shared" si="211"/>
        <v>-0.008067593349686562</v>
      </c>
      <c r="DN109" s="8">
        <f t="shared" si="211"/>
        <v>-0.008067593349686562</v>
      </c>
      <c r="DO109" s="8">
        <f t="shared" si="211"/>
        <v>-0.006210120762171734</v>
      </c>
      <c r="DP109" s="8">
        <f t="shared" si="211"/>
        <v>-0.008067593349686562</v>
      </c>
      <c r="DQ109" s="8">
        <f t="shared" si="211"/>
        <v>-0.006027798962787262</v>
      </c>
      <c r="DR109" s="8">
        <f t="shared" si="211"/>
        <v>-0.0003944543865403859</v>
      </c>
      <c r="DS109" s="8">
        <f t="shared" si="211"/>
        <v>-0.004988867322188271</v>
      </c>
    </row>
    <row r="110" spans="1:123" ht="11.25">
      <c r="A110" s="1"/>
      <c r="B110" s="1"/>
      <c r="C110" s="1"/>
      <c r="M110" s="212"/>
      <c r="O110" s="211"/>
      <c r="P110" s="211"/>
      <c r="Q110" s="211"/>
      <c r="R110" s="211"/>
      <c r="S110" s="211"/>
      <c r="AN110" s="24"/>
      <c r="AO110" s="12"/>
      <c r="AP110" s="12" t="s">
        <v>15</v>
      </c>
      <c r="AQ110" s="49" t="s">
        <v>261</v>
      </c>
      <c r="AR110" s="8">
        <f aca="true" t="shared" si="212" ref="AR110:BW110">AR361-AR26</f>
        <v>0</v>
      </c>
      <c r="AS110" s="8">
        <f t="shared" si="212"/>
        <v>0</v>
      </c>
      <c r="AT110" s="8">
        <f t="shared" si="212"/>
        <v>0</v>
      </c>
      <c r="AU110" s="8">
        <f t="shared" si="212"/>
        <v>0</v>
      </c>
      <c r="AV110" s="8">
        <f t="shared" si="212"/>
        <v>0</v>
      </c>
      <c r="AW110" s="8">
        <f t="shared" si="212"/>
        <v>0</v>
      </c>
      <c r="AX110" s="8">
        <f t="shared" si="212"/>
        <v>0</v>
      </c>
      <c r="AY110" s="8">
        <f t="shared" si="212"/>
        <v>0</v>
      </c>
      <c r="AZ110" s="8">
        <f t="shared" si="212"/>
        <v>0</v>
      </c>
      <c r="BA110" s="8">
        <f t="shared" si="212"/>
        <v>0</v>
      </c>
      <c r="BB110" s="8">
        <f t="shared" si="212"/>
        <v>0</v>
      </c>
      <c r="BC110" s="8">
        <f t="shared" si="212"/>
        <v>0</v>
      </c>
      <c r="BD110" s="8">
        <f t="shared" si="212"/>
        <v>0</v>
      </c>
      <c r="BE110" s="8">
        <f t="shared" si="212"/>
        <v>0</v>
      </c>
      <c r="BF110" s="8">
        <f t="shared" si="212"/>
        <v>0</v>
      </c>
      <c r="BG110" s="8">
        <f t="shared" si="212"/>
        <v>0</v>
      </c>
      <c r="BH110" s="8">
        <f t="shared" si="212"/>
        <v>1</v>
      </c>
      <c r="BI110" s="8">
        <f t="shared" si="212"/>
        <v>0</v>
      </c>
      <c r="BJ110" s="8">
        <f t="shared" si="212"/>
        <v>0</v>
      </c>
      <c r="BK110" s="8">
        <f t="shared" si="212"/>
        <v>0</v>
      </c>
      <c r="BL110" s="8">
        <f t="shared" si="212"/>
        <v>0</v>
      </c>
      <c r="BM110" s="8">
        <f t="shared" si="212"/>
        <v>0</v>
      </c>
      <c r="BN110" s="8">
        <f t="shared" si="212"/>
        <v>0</v>
      </c>
      <c r="BO110" s="8">
        <f t="shared" si="212"/>
        <v>0</v>
      </c>
      <c r="BP110" s="8">
        <f t="shared" si="212"/>
        <v>-0.007838268615921245</v>
      </c>
      <c r="BQ110" s="8">
        <f t="shared" si="212"/>
        <v>-0.007056640016903524</v>
      </c>
      <c r="BR110" s="8">
        <f t="shared" si="212"/>
        <v>-0.009446144519782925</v>
      </c>
      <c r="BS110" s="8">
        <f t="shared" si="212"/>
        <v>-0.007838268615921245</v>
      </c>
      <c r="BT110" s="8">
        <f t="shared" si="212"/>
        <v>-0.007838268615921245</v>
      </c>
      <c r="BU110" s="8">
        <f t="shared" si="212"/>
        <v>-0.0023065272750493063</v>
      </c>
      <c r="BV110" s="8">
        <f t="shared" si="212"/>
        <v>-0.007838268615921245</v>
      </c>
      <c r="BW110" s="8">
        <f t="shared" si="212"/>
        <v>0</v>
      </c>
      <c r="BX110" s="8">
        <f aca="true" t="shared" si="213" ref="BX110:DC110">BX361-BX26</f>
        <v>0</v>
      </c>
      <c r="BY110" s="8">
        <f t="shared" si="213"/>
        <v>0</v>
      </c>
      <c r="BZ110" s="8">
        <f t="shared" si="213"/>
        <v>-0.003915792412460258</v>
      </c>
      <c r="CA110" s="8">
        <f t="shared" si="213"/>
        <v>-0.007838268615921245</v>
      </c>
      <c r="CB110" s="8">
        <f t="shared" si="213"/>
        <v>0</v>
      </c>
      <c r="CC110" s="8">
        <f t="shared" si="213"/>
        <v>0</v>
      </c>
      <c r="CD110" s="8">
        <f t="shared" si="213"/>
        <v>-0.003528320008451762</v>
      </c>
      <c r="CE110" s="8">
        <f t="shared" si="213"/>
        <v>0</v>
      </c>
      <c r="CF110" s="8">
        <f t="shared" si="213"/>
        <v>0</v>
      </c>
      <c r="CG110" s="8">
        <f t="shared" si="213"/>
        <v>0</v>
      </c>
      <c r="CH110" s="8">
        <f t="shared" si="213"/>
        <v>0</v>
      </c>
      <c r="CI110" s="8">
        <f t="shared" si="213"/>
        <v>0</v>
      </c>
      <c r="CJ110" s="8">
        <f t="shared" si="213"/>
        <v>-0.007838268615921245</v>
      </c>
      <c r="CK110" s="8">
        <f t="shared" si="213"/>
        <v>-0.007838268615921245</v>
      </c>
      <c r="CL110" s="8">
        <f t="shared" si="213"/>
        <v>0</v>
      </c>
      <c r="CM110" s="8">
        <f t="shared" si="213"/>
        <v>0</v>
      </c>
      <c r="CN110" s="8">
        <f t="shared" si="213"/>
        <v>0</v>
      </c>
      <c r="CO110" s="8">
        <f t="shared" si="213"/>
        <v>-0.00028679235375230947</v>
      </c>
      <c r="CP110" s="8">
        <f t="shared" si="213"/>
        <v>-0.001957896206230129</v>
      </c>
      <c r="CQ110" s="8">
        <f t="shared" si="213"/>
        <v>-0.00028679235375230947</v>
      </c>
      <c r="CR110" s="8">
        <f t="shared" si="213"/>
        <v>0</v>
      </c>
      <c r="CS110" s="8">
        <f t="shared" si="213"/>
        <v>0</v>
      </c>
      <c r="CT110" s="8">
        <f t="shared" si="213"/>
        <v>0</v>
      </c>
      <c r="CU110" s="8">
        <f t="shared" si="213"/>
        <v>0</v>
      </c>
      <c r="CV110" s="8">
        <f t="shared" si="213"/>
        <v>0</v>
      </c>
      <c r="CW110" s="8">
        <f t="shared" si="213"/>
        <v>0</v>
      </c>
      <c r="CX110" s="8">
        <f t="shared" si="213"/>
        <v>-0.007838268615921245</v>
      </c>
      <c r="CY110" s="8">
        <f t="shared" si="213"/>
        <v>-0.0023065272750493063</v>
      </c>
      <c r="CZ110" s="8">
        <f t="shared" si="213"/>
        <v>-0.0040625304848367775</v>
      </c>
      <c r="DA110" s="8">
        <f t="shared" si="213"/>
        <v>-0.007838268615921245</v>
      </c>
      <c r="DB110" s="8">
        <f t="shared" si="213"/>
        <v>-0.007838268615921245</v>
      </c>
      <c r="DC110" s="8">
        <f t="shared" si="213"/>
        <v>-0.007838268615921245</v>
      </c>
      <c r="DD110" s="8">
        <f aca="true" t="shared" si="214" ref="DD110:DS110">DD361-DD26</f>
        <v>-0.007838268615921245</v>
      </c>
      <c r="DE110" s="8">
        <f t="shared" si="214"/>
        <v>-0.007056640016903524</v>
      </c>
      <c r="DF110" s="8">
        <f t="shared" si="214"/>
        <v>-0.0023065272750493063</v>
      </c>
      <c r="DG110" s="8">
        <f t="shared" si="214"/>
        <v>0</v>
      </c>
      <c r="DH110" s="8">
        <f t="shared" si="214"/>
        <v>0</v>
      </c>
      <c r="DI110" s="8">
        <f t="shared" si="214"/>
        <v>0</v>
      </c>
      <c r="DJ110" s="8">
        <f t="shared" si="214"/>
        <v>0</v>
      </c>
      <c r="DK110" s="8">
        <f t="shared" si="214"/>
        <v>0</v>
      </c>
      <c r="DL110" s="8">
        <f t="shared" si="214"/>
        <v>0</v>
      </c>
      <c r="DM110" s="8">
        <f t="shared" si="214"/>
        <v>0</v>
      </c>
      <c r="DN110" s="8">
        <f t="shared" si="214"/>
        <v>0</v>
      </c>
      <c r="DO110" s="8">
        <f t="shared" si="214"/>
        <v>-0.007056640016903524</v>
      </c>
      <c r="DP110" s="8">
        <f t="shared" si="214"/>
        <v>0</v>
      </c>
      <c r="DQ110" s="8">
        <f t="shared" si="214"/>
        <v>-0.007838268615921245</v>
      </c>
      <c r="DR110" s="8">
        <f t="shared" si="214"/>
        <v>-0.009446144519782925</v>
      </c>
      <c r="DS110" s="8">
        <f t="shared" si="214"/>
        <v>-0.006830460766012149</v>
      </c>
    </row>
    <row r="111" spans="1:123" ht="11.25">
      <c r="A111" s="1"/>
      <c r="B111" s="1"/>
      <c r="C111" s="1"/>
      <c r="I111" s="7"/>
      <c r="J111" s="7"/>
      <c r="K111" s="7"/>
      <c r="L111" s="7"/>
      <c r="M111" s="3"/>
      <c r="N111" s="3"/>
      <c r="O111" s="3"/>
      <c r="AO111" s="12"/>
      <c r="AP111" s="12" t="s">
        <v>16</v>
      </c>
      <c r="AQ111" s="49" t="s">
        <v>95</v>
      </c>
      <c r="AR111" s="8">
        <f aca="true" t="shared" si="215" ref="AR111:BW111">AR362-AR27</f>
        <v>0</v>
      </c>
      <c r="AS111" s="8">
        <f t="shared" si="215"/>
        <v>0</v>
      </c>
      <c r="AT111" s="8">
        <f t="shared" si="215"/>
        <v>0</v>
      </c>
      <c r="AU111" s="8">
        <f t="shared" si="215"/>
        <v>0</v>
      </c>
      <c r="AV111" s="8">
        <f t="shared" si="215"/>
        <v>0</v>
      </c>
      <c r="AW111" s="8">
        <f t="shared" si="215"/>
        <v>0</v>
      </c>
      <c r="AX111" s="8">
        <f t="shared" si="215"/>
        <v>0</v>
      </c>
      <c r="AY111" s="8">
        <f t="shared" si="215"/>
        <v>0</v>
      </c>
      <c r="AZ111" s="8">
        <f t="shared" si="215"/>
        <v>0</v>
      </c>
      <c r="BA111" s="8">
        <f t="shared" si="215"/>
        <v>0</v>
      </c>
      <c r="BB111" s="8">
        <f t="shared" si="215"/>
        <v>0</v>
      </c>
      <c r="BC111" s="8">
        <f t="shared" si="215"/>
        <v>0</v>
      </c>
      <c r="BD111" s="8">
        <f t="shared" si="215"/>
        <v>0</v>
      </c>
      <c r="BE111" s="8">
        <f t="shared" si="215"/>
        <v>0</v>
      </c>
      <c r="BF111" s="8">
        <f t="shared" si="215"/>
        <v>0</v>
      </c>
      <c r="BG111" s="8">
        <f t="shared" si="215"/>
        <v>0</v>
      </c>
      <c r="BH111" s="8">
        <f t="shared" si="215"/>
        <v>0</v>
      </c>
      <c r="BI111" s="8">
        <f t="shared" si="215"/>
        <v>1</v>
      </c>
      <c r="BJ111" s="8">
        <f t="shared" si="215"/>
        <v>0</v>
      </c>
      <c r="BK111" s="8">
        <f t="shared" si="215"/>
        <v>0</v>
      </c>
      <c r="BL111" s="8">
        <f t="shared" si="215"/>
        <v>0</v>
      </c>
      <c r="BM111" s="8">
        <f t="shared" si="215"/>
        <v>0</v>
      </c>
      <c r="BN111" s="8">
        <f t="shared" si="215"/>
        <v>0</v>
      </c>
      <c r="BO111" s="8">
        <f t="shared" si="215"/>
        <v>0</v>
      </c>
      <c r="BP111" s="8">
        <f t="shared" si="215"/>
        <v>-0.00682653557446402</v>
      </c>
      <c r="BQ111" s="8">
        <f t="shared" si="215"/>
        <v>-0.0072789016826752505</v>
      </c>
      <c r="BR111" s="8">
        <f t="shared" si="215"/>
        <v>-0.007515394101453667</v>
      </c>
      <c r="BS111" s="8">
        <f t="shared" si="215"/>
        <v>-0.00682653557446402</v>
      </c>
      <c r="BT111" s="8">
        <f t="shared" si="215"/>
        <v>-0.00682653557446402</v>
      </c>
      <c r="BU111" s="8">
        <f t="shared" si="215"/>
        <v>-0.00226932798714996</v>
      </c>
      <c r="BV111" s="8">
        <f t="shared" si="215"/>
        <v>-0.00682653557446402</v>
      </c>
      <c r="BW111" s="8">
        <f t="shared" si="215"/>
        <v>0</v>
      </c>
      <c r="BX111" s="8">
        <f aca="true" t="shared" si="216" ref="BX111:DC111">BX362-BX27</f>
        <v>0</v>
      </c>
      <c r="BY111" s="8">
        <f t="shared" si="216"/>
        <v>-0.005460364244237199</v>
      </c>
      <c r="BZ111" s="8">
        <f t="shared" si="216"/>
        <v>-0.011319776877650942</v>
      </c>
      <c r="CA111" s="8">
        <f t="shared" si="216"/>
        <v>-0.00682653557446402</v>
      </c>
      <c r="CB111" s="8">
        <f t="shared" si="216"/>
        <v>-0.006977378032161352</v>
      </c>
      <c r="CC111" s="8">
        <f t="shared" si="216"/>
        <v>-0.01794874453655416</v>
      </c>
      <c r="CD111" s="8">
        <f t="shared" si="216"/>
        <v>-0.007128139857418302</v>
      </c>
      <c r="CE111" s="8">
        <f t="shared" si="216"/>
        <v>-0.008345023092019828</v>
      </c>
      <c r="CF111" s="8">
        <f t="shared" si="216"/>
        <v>0</v>
      </c>
      <c r="CG111" s="8">
        <f t="shared" si="216"/>
        <v>0</v>
      </c>
      <c r="CH111" s="8">
        <f t="shared" si="216"/>
        <v>-0.006977378032161352</v>
      </c>
      <c r="CI111" s="8">
        <f t="shared" si="216"/>
        <v>-0.005460364244237199</v>
      </c>
      <c r="CJ111" s="8">
        <f t="shared" si="216"/>
        <v>-0.00682653557446402</v>
      </c>
      <c r="CK111" s="8">
        <f t="shared" si="216"/>
        <v>-0.00682653557446402</v>
      </c>
      <c r="CL111" s="8">
        <f t="shared" si="216"/>
        <v>0</v>
      </c>
      <c r="CM111" s="8">
        <f t="shared" si="216"/>
        <v>-0.008345023092019828</v>
      </c>
      <c r="CN111" s="8">
        <f t="shared" si="216"/>
        <v>0</v>
      </c>
      <c r="CO111" s="8">
        <f t="shared" si="216"/>
        <v>-0.008437148294368115</v>
      </c>
      <c r="CP111" s="8">
        <f t="shared" si="216"/>
        <v>-0.02014772092326237</v>
      </c>
      <c r="CQ111" s="8">
        <f t="shared" si="216"/>
        <v>-0.008437148294368115</v>
      </c>
      <c r="CR111" s="8">
        <f t="shared" si="216"/>
        <v>-0.006921824104234526</v>
      </c>
      <c r="CS111" s="8">
        <f t="shared" si="216"/>
        <v>-0.006921824104234526</v>
      </c>
      <c r="CT111" s="8">
        <f t="shared" si="216"/>
        <v>-0.0289756649688738</v>
      </c>
      <c r="CU111" s="8">
        <f t="shared" si="216"/>
        <v>-0.0289756649688738</v>
      </c>
      <c r="CV111" s="8">
        <f t="shared" si="216"/>
        <v>-0.008345023092019828</v>
      </c>
      <c r="CW111" s="8">
        <f t="shared" si="216"/>
        <v>-0.0289756649688738</v>
      </c>
      <c r="CX111" s="8">
        <f t="shared" si="216"/>
        <v>-0.00682653557446402</v>
      </c>
      <c r="CY111" s="8">
        <f t="shared" si="216"/>
        <v>-0.00226932798714996</v>
      </c>
      <c r="CZ111" s="8">
        <f t="shared" si="216"/>
        <v>-0.007631841934416067</v>
      </c>
      <c r="DA111" s="8">
        <f t="shared" si="216"/>
        <v>-0.00682653557446402</v>
      </c>
      <c r="DB111" s="8">
        <f t="shared" si="216"/>
        <v>-0.00682653557446402</v>
      </c>
      <c r="DC111" s="8">
        <f t="shared" si="216"/>
        <v>-0.00682653557446402</v>
      </c>
      <c r="DD111" s="8">
        <f aca="true" t="shared" si="217" ref="DD111:DS111">DD362-DD27</f>
        <v>-0.00682653557446402</v>
      </c>
      <c r="DE111" s="8">
        <f t="shared" si="217"/>
        <v>-0.0072789016826752505</v>
      </c>
      <c r="DF111" s="8">
        <f t="shared" si="217"/>
        <v>-0.00226932798714996</v>
      </c>
      <c r="DG111" s="8">
        <f t="shared" si="217"/>
        <v>0</v>
      </c>
      <c r="DH111" s="8">
        <f t="shared" si="217"/>
        <v>-0.006977378032161352</v>
      </c>
      <c r="DI111" s="8">
        <f t="shared" si="217"/>
        <v>-0.006977378032161352</v>
      </c>
      <c r="DJ111" s="8">
        <f t="shared" si="217"/>
        <v>-0.006977378032161352</v>
      </c>
      <c r="DK111" s="8">
        <f t="shared" si="217"/>
        <v>-0.006977378032161352</v>
      </c>
      <c r="DL111" s="8">
        <f t="shared" si="217"/>
        <v>-0.006977378032161352</v>
      </c>
      <c r="DM111" s="8">
        <f t="shared" si="217"/>
        <v>-0.006977378032161352</v>
      </c>
      <c r="DN111" s="8">
        <f t="shared" si="217"/>
        <v>-0.006977378032161352</v>
      </c>
      <c r="DO111" s="8">
        <f t="shared" si="217"/>
        <v>-0.0072789016826752505</v>
      </c>
      <c r="DP111" s="8">
        <f t="shared" si="217"/>
        <v>-0.006977378032161352</v>
      </c>
      <c r="DQ111" s="8">
        <f t="shared" si="217"/>
        <v>-0.00682653557446402</v>
      </c>
      <c r="DR111" s="8">
        <f t="shared" si="217"/>
        <v>-0.007515394101453667</v>
      </c>
      <c r="DS111" s="8">
        <f t="shared" si="217"/>
        <v>-0.005772006915802901</v>
      </c>
    </row>
    <row r="112" spans="2:123" ht="11.25">
      <c r="B112" s="1"/>
      <c r="C112" s="1"/>
      <c r="I112" s="7"/>
      <c r="J112" s="7"/>
      <c r="K112" s="7"/>
      <c r="L112" s="7"/>
      <c r="M112" s="3"/>
      <c r="N112" s="3"/>
      <c r="O112" s="3"/>
      <c r="R112" s="13"/>
      <c r="AO112" s="12"/>
      <c r="AP112" s="12" t="s">
        <v>17</v>
      </c>
      <c r="AQ112" s="49" t="s">
        <v>96</v>
      </c>
      <c r="AR112" s="8">
        <f aca="true" t="shared" si="218" ref="AR112:BW112">AR363-AR28</f>
        <v>0</v>
      </c>
      <c r="AS112" s="8">
        <f t="shared" si="218"/>
        <v>0</v>
      </c>
      <c r="AT112" s="8">
        <f t="shared" si="218"/>
        <v>0</v>
      </c>
      <c r="AU112" s="8">
        <f t="shared" si="218"/>
        <v>0</v>
      </c>
      <c r="AV112" s="8">
        <f t="shared" si="218"/>
        <v>0</v>
      </c>
      <c r="AW112" s="8">
        <f t="shared" si="218"/>
        <v>0</v>
      </c>
      <c r="AX112" s="8">
        <f t="shared" si="218"/>
        <v>0</v>
      </c>
      <c r="AY112" s="8">
        <f t="shared" si="218"/>
        <v>0</v>
      </c>
      <c r="AZ112" s="8">
        <f t="shared" si="218"/>
        <v>0</v>
      </c>
      <c r="BA112" s="8">
        <f t="shared" si="218"/>
        <v>0</v>
      </c>
      <c r="BB112" s="8">
        <f t="shared" si="218"/>
        <v>0</v>
      </c>
      <c r="BC112" s="8">
        <f t="shared" si="218"/>
        <v>0</v>
      </c>
      <c r="BD112" s="8">
        <f t="shared" si="218"/>
        <v>0</v>
      </c>
      <c r="BE112" s="8">
        <f t="shared" si="218"/>
        <v>0</v>
      </c>
      <c r="BF112" s="8">
        <f t="shared" si="218"/>
        <v>0</v>
      </c>
      <c r="BG112" s="8">
        <f t="shared" si="218"/>
        <v>0</v>
      </c>
      <c r="BH112" s="8">
        <f t="shared" si="218"/>
        <v>0</v>
      </c>
      <c r="BI112" s="8">
        <f t="shared" si="218"/>
        <v>0</v>
      </c>
      <c r="BJ112" s="8">
        <f t="shared" si="218"/>
        <v>1</v>
      </c>
      <c r="BK112" s="8">
        <f t="shared" si="218"/>
        <v>0</v>
      </c>
      <c r="BL112" s="8">
        <f t="shared" si="218"/>
        <v>0</v>
      </c>
      <c r="BM112" s="8">
        <f t="shared" si="218"/>
        <v>0</v>
      </c>
      <c r="BN112" s="8">
        <f t="shared" si="218"/>
        <v>0</v>
      </c>
      <c r="BO112" s="8">
        <f t="shared" si="218"/>
        <v>0</v>
      </c>
      <c r="BP112" s="8">
        <f t="shared" si="218"/>
        <v>-0.006320669053735407</v>
      </c>
      <c r="BQ112" s="8">
        <f t="shared" si="218"/>
        <v>-0.0035062729046466106</v>
      </c>
      <c r="BR112" s="8">
        <f t="shared" si="218"/>
        <v>-0.0015778175461615435</v>
      </c>
      <c r="BS112" s="8">
        <f t="shared" si="218"/>
        <v>-0.006320669053735407</v>
      </c>
      <c r="BT112" s="8">
        <f t="shared" si="218"/>
        <v>-0.006320669053735407</v>
      </c>
      <c r="BU112" s="8">
        <f t="shared" si="218"/>
        <v>-0.0015501988961925586</v>
      </c>
      <c r="BV112" s="8">
        <f t="shared" si="218"/>
        <v>-0.006320669053735407</v>
      </c>
      <c r="BW112" s="8">
        <f t="shared" si="218"/>
        <v>0</v>
      </c>
      <c r="BX112" s="8">
        <f aca="true" t="shared" si="219" ref="BX112:DC112">BX363-BX28</f>
        <v>0</v>
      </c>
      <c r="BY112" s="8">
        <f t="shared" si="219"/>
        <v>0</v>
      </c>
      <c r="BZ112" s="8">
        <f t="shared" si="219"/>
        <v>-0.0036763201659699104</v>
      </c>
      <c r="CA112" s="8">
        <f t="shared" si="219"/>
        <v>-0.006320669053735407</v>
      </c>
      <c r="CB112" s="8">
        <f t="shared" si="219"/>
        <v>0</v>
      </c>
      <c r="CC112" s="8">
        <f t="shared" si="219"/>
        <v>0</v>
      </c>
      <c r="CD112" s="8">
        <f t="shared" si="219"/>
        <v>-0.0017531364523233053</v>
      </c>
      <c r="CE112" s="8">
        <f t="shared" si="219"/>
        <v>0</v>
      </c>
      <c r="CF112" s="8">
        <f t="shared" si="219"/>
        <v>0</v>
      </c>
      <c r="CG112" s="8">
        <f t="shared" si="219"/>
        <v>0</v>
      </c>
      <c r="CH112" s="8">
        <f t="shared" si="219"/>
        <v>0</v>
      </c>
      <c r="CI112" s="8">
        <f t="shared" si="219"/>
        <v>0</v>
      </c>
      <c r="CJ112" s="8">
        <f t="shared" si="219"/>
        <v>-0.006320669053735407</v>
      </c>
      <c r="CK112" s="8">
        <f t="shared" si="219"/>
        <v>-0.006320669053735407</v>
      </c>
      <c r="CL112" s="8">
        <f t="shared" si="219"/>
        <v>0</v>
      </c>
      <c r="CM112" s="8">
        <f t="shared" si="219"/>
        <v>0</v>
      </c>
      <c r="CN112" s="8">
        <f t="shared" si="219"/>
        <v>0</v>
      </c>
      <c r="CO112" s="8">
        <f t="shared" si="219"/>
        <v>-0.001570289120017046</v>
      </c>
      <c r="CP112" s="8">
        <f t="shared" si="219"/>
        <v>-0.0018381600829849552</v>
      </c>
      <c r="CQ112" s="8">
        <f t="shared" si="219"/>
        <v>-0.001570289120017046</v>
      </c>
      <c r="CR112" s="8">
        <f t="shared" si="219"/>
        <v>0</v>
      </c>
      <c r="CS112" s="8">
        <f t="shared" si="219"/>
        <v>0</v>
      </c>
      <c r="CT112" s="8">
        <f t="shared" si="219"/>
        <v>0</v>
      </c>
      <c r="CU112" s="8">
        <f t="shared" si="219"/>
        <v>0</v>
      </c>
      <c r="CV112" s="8">
        <f t="shared" si="219"/>
        <v>0</v>
      </c>
      <c r="CW112" s="8">
        <f t="shared" si="219"/>
        <v>0</v>
      </c>
      <c r="CX112" s="8">
        <f t="shared" si="219"/>
        <v>-0.006320669053735407</v>
      </c>
      <c r="CY112" s="8">
        <f t="shared" si="219"/>
        <v>-0.0015501988961925586</v>
      </c>
      <c r="CZ112" s="8">
        <f t="shared" si="219"/>
        <v>-0.003945479086876227</v>
      </c>
      <c r="DA112" s="8">
        <f t="shared" si="219"/>
        <v>-0.006320669053735407</v>
      </c>
      <c r="DB112" s="8">
        <f t="shared" si="219"/>
        <v>-0.006320669053735407</v>
      </c>
      <c r="DC112" s="8">
        <f t="shared" si="219"/>
        <v>-0.006320669053735407</v>
      </c>
      <c r="DD112" s="8">
        <f aca="true" t="shared" si="220" ref="DD112:DS112">DD363-DD28</f>
        <v>-0.006320669053735407</v>
      </c>
      <c r="DE112" s="8">
        <f t="shared" si="220"/>
        <v>-0.0035062729046466106</v>
      </c>
      <c r="DF112" s="8">
        <f t="shared" si="220"/>
        <v>-0.0015501988961925586</v>
      </c>
      <c r="DG112" s="8">
        <f t="shared" si="220"/>
        <v>0</v>
      </c>
      <c r="DH112" s="8">
        <f t="shared" si="220"/>
        <v>0</v>
      </c>
      <c r="DI112" s="8">
        <f t="shared" si="220"/>
        <v>0</v>
      </c>
      <c r="DJ112" s="8">
        <f t="shared" si="220"/>
        <v>0</v>
      </c>
      <c r="DK112" s="8">
        <f t="shared" si="220"/>
        <v>0</v>
      </c>
      <c r="DL112" s="8">
        <f t="shared" si="220"/>
        <v>0</v>
      </c>
      <c r="DM112" s="8">
        <f t="shared" si="220"/>
        <v>0</v>
      </c>
      <c r="DN112" s="8">
        <f t="shared" si="220"/>
        <v>0</v>
      </c>
      <c r="DO112" s="8">
        <f t="shared" si="220"/>
        <v>-0.0035062729046466106</v>
      </c>
      <c r="DP112" s="8">
        <f t="shared" si="220"/>
        <v>0</v>
      </c>
      <c r="DQ112" s="8">
        <f t="shared" si="220"/>
        <v>-0.006320669053735407</v>
      </c>
      <c r="DR112" s="8">
        <f t="shared" si="220"/>
        <v>-0.0015778175461615435</v>
      </c>
      <c r="DS112" s="8">
        <f t="shared" si="220"/>
        <v>-0.002155984024341663</v>
      </c>
    </row>
    <row r="113" spans="2:123" ht="11.25">
      <c r="B113" s="1"/>
      <c r="C113" s="1"/>
      <c r="M113" s="3"/>
      <c r="N113" s="3"/>
      <c r="O113" s="3"/>
      <c r="AN113" s="24"/>
      <c r="AO113" s="12"/>
      <c r="AP113" s="12" t="s">
        <v>18</v>
      </c>
      <c r="AQ113" s="49" t="s">
        <v>97</v>
      </c>
      <c r="AR113" s="8">
        <f aca="true" t="shared" si="221" ref="AR113:BW113">AR364-AR29</f>
        <v>0</v>
      </c>
      <c r="AS113" s="8">
        <f t="shared" si="221"/>
        <v>0</v>
      </c>
      <c r="AT113" s="8">
        <f t="shared" si="221"/>
        <v>0</v>
      </c>
      <c r="AU113" s="8">
        <f t="shared" si="221"/>
        <v>0</v>
      </c>
      <c r="AV113" s="8">
        <f t="shared" si="221"/>
        <v>0</v>
      </c>
      <c r="AW113" s="8">
        <f t="shared" si="221"/>
        <v>0</v>
      </c>
      <c r="AX113" s="8">
        <f t="shared" si="221"/>
        <v>0</v>
      </c>
      <c r="AY113" s="8">
        <f t="shared" si="221"/>
        <v>0</v>
      </c>
      <c r="AZ113" s="8">
        <f t="shared" si="221"/>
        <v>0</v>
      </c>
      <c r="BA113" s="8">
        <f t="shared" si="221"/>
        <v>0</v>
      </c>
      <c r="BB113" s="8">
        <f t="shared" si="221"/>
        <v>0</v>
      </c>
      <c r="BC113" s="8">
        <f t="shared" si="221"/>
        <v>0</v>
      </c>
      <c r="BD113" s="8">
        <f t="shared" si="221"/>
        <v>0</v>
      </c>
      <c r="BE113" s="8">
        <f t="shared" si="221"/>
        <v>0</v>
      </c>
      <c r="BF113" s="8">
        <f t="shared" si="221"/>
        <v>0</v>
      </c>
      <c r="BG113" s="8">
        <f t="shared" si="221"/>
        <v>0</v>
      </c>
      <c r="BH113" s="8">
        <f t="shared" si="221"/>
        <v>0</v>
      </c>
      <c r="BI113" s="8">
        <f t="shared" si="221"/>
        <v>0</v>
      </c>
      <c r="BJ113" s="8">
        <f t="shared" si="221"/>
        <v>0</v>
      </c>
      <c r="BK113" s="8">
        <f t="shared" si="221"/>
        <v>1</v>
      </c>
      <c r="BL113" s="8">
        <f t="shared" si="221"/>
        <v>0</v>
      </c>
      <c r="BM113" s="8">
        <f t="shared" si="221"/>
        <v>0</v>
      </c>
      <c r="BN113" s="8">
        <f t="shared" si="221"/>
        <v>0</v>
      </c>
      <c r="BO113" s="8">
        <f t="shared" si="221"/>
        <v>0</v>
      </c>
      <c r="BP113" s="8">
        <f t="shared" si="221"/>
        <v>-0.03561699674235274</v>
      </c>
      <c r="BQ113" s="8">
        <f t="shared" si="221"/>
        <v>-0.038779400708238015</v>
      </c>
      <c r="BR113" s="8">
        <f t="shared" si="221"/>
        <v>-0.022795311390597036</v>
      </c>
      <c r="BS113" s="8">
        <f t="shared" si="221"/>
        <v>-0.03561699674235274</v>
      </c>
      <c r="BT113" s="8">
        <f t="shared" si="221"/>
        <v>-0.03561699674235274</v>
      </c>
      <c r="BU113" s="8">
        <f t="shared" si="221"/>
        <v>-0.1279912641672288</v>
      </c>
      <c r="BV113" s="8">
        <f t="shared" si="221"/>
        <v>-0.03561699674235274</v>
      </c>
      <c r="BW113" s="8">
        <f t="shared" si="221"/>
        <v>0</v>
      </c>
      <c r="BX113" s="8">
        <f aca="true" t="shared" si="222" ref="BX113:DC113">BX364-BX29</f>
        <v>0</v>
      </c>
      <c r="BY113" s="8">
        <f t="shared" si="222"/>
        <v>0</v>
      </c>
      <c r="BZ113" s="8">
        <f t="shared" si="222"/>
        <v>-0.023608273144370875</v>
      </c>
      <c r="CA113" s="8">
        <f t="shared" si="222"/>
        <v>-0.03561699674235274</v>
      </c>
      <c r="CB113" s="8">
        <f t="shared" si="222"/>
        <v>0</v>
      </c>
      <c r="CC113" s="8">
        <f t="shared" si="222"/>
        <v>-0.022461997828447336</v>
      </c>
      <c r="CD113" s="8">
        <f t="shared" si="222"/>
        <v>-0.019389700354119008</v>
      </c>
      <c r="CE113" s="8">
        <f t="shared" si="222"/>
        <v>0</v>
      </c>
      <c r="CF113" s="8">
        <f t="shared" si="222"/>
        <v>0</v>
      </c>
      <c r="CG113" s="8">
        <f t="shared" si="222"/>
        <v>0</v>
      </c>
      <c r="CH113" s="8">
        <f t="shared" si="222"/>
        <v>0</v>
      </c>
      <c r="CI113" s="8">
        <f t="shared" si="222"/>
        <v>0</v>
      </c>
      <c r="CJ113" s="8">
        <f t="shared" si="222"/>
        <v>-0.03561699674235274</v>
      </c>
      <c r="CK113" s="8">
        <f t="shared" si="222"/>
        <v>-0.03561699674235274</v>
      </c>
      <c r="CL113" s="8">
        <f t="shared" si="222"/>
        <v>0</v>
      </c>
      <c r="CM113" s="8">
        <f t="shared" si="222"/>
        <v>0</v>
      </c>
      <c r="CN113" s="8">
        <f t="shared" si="222"/>
        <v>0</v>
      </c>
      <c r="CO113" s="8">
        <f t="shared" si="222"/>
        <v>-0.004872440517094693</v>
      </c>
      <c r="CP113" s="8">
        <f t="shared" si="222"/>
        <v>-0.011804136572185438</v>
      </c>
      <c r="CQ113" s="8">
        <f t="shared" si="222"/>
        <v>-0.004872440517094693</v>
      </c>
      <c r="CR113" s="8">
        <f t="shared" si="222"/>
        <v>-0.04492399565689467</v>
      </c>
      <c r="CS113" s="8">
        <f t="shared" si="222"/>
        <v>-0.04492399565689467</v>
      </c>
      <c r="CT113" s="8">
        <f t="shared" si="222"/>
        <v>0</v>
      </c>
      <c r="CU113" s="8">
        <f t="shared" si="222"/>
        <v>0</v>
      </c>
      <c r="CV113" s="8">
        <f t="shared" si="222"/>
        <v>0</v>
      </c>
      <c r="CW113" s="8">
        <f t="shared" si="222"/>
        <v>0</v>
      </c>
      <c r="CX113" s="8">
        <f t="shared" si="222"/>
        <v>-0.03561699674235274</v>
      </c>
      <c r="CY113" s="8">
        <f t="shared" si="222"/>
        <v>-0.1279912641672288</v>
      </c>
      <c r="CZ113" s="8">
        <f t="shared" si="222"/>
        <v>-0.020244718629723716</v>
      </c>
      <c r="DA113" s="8">
        <f t="shared" si="222"/>
        <v>-0.03561699674235274</v>
      </c>
      <c r="DB113" s="8">
        <f t="shared" si="222"/>
        <v>-0.03561699674235274</v>
      </c>
      <c r="DC113" s="8">
        <f t="shared" si="222"/>
        <v>-0.03561699674235274</v>
      </c>
      <c r="DD113" s="8">
        <f aca="true" t="shared" si="223" ref="DD113:DS113">DD364-DD29</f>
        <v>-0.03561699674235274</v>
      </c>
      <c r="DE113" s="8">
        <f t="shared" si="223"/>
        <v>-0.038779400708238015</v>
      </c>
      <c r="DF113" s="8">
        <f t="shared" si="223"/>
        <v>-0.1279912641672288</v>
      </c>
      <c r="DG113" s="8">
        <f t="shared" si="223"/>
        <v>0</v>
      </c>
      <c r="DH113" s="8">
        <f t="shared" si="223"/>
        <v>0</v>
      </c>
      <c r="DI113" s="8">
        <f t="shared" si="223"/>
        <v>0</v>
      </c>
      <c r="DJ113" s="8">
        <f t="shared" si="223"/>
        <v>0</v>
      </c>
      <c r="DK113" s="8">
        <f t="shared" si="223"/>
        <v>0</v>
      </c>
      <c r="DL113" s="8">
        <f t="shared" si="223"/>
        <v>0</v>
      </c>
      <c r="DM113" s="8">
        <f t="shared" si="223"/>
        <v>0</v>
      </c>
      <c r="DN113" s="8">
        <f t="shared" si="223"/>
        <v>0</v>
      </c>
      <c r="DO113" s="8">
        <f t="shared" si="223"/>
        <v>-0.038779400708238015</v>
      </c>
      <c r="DP113" s="8">
        <f t="shared" si="223"/>
        <v>0</v>
      </c>
      <c r="DQ113" s="8">
        <f t="shared" si="223"/>
        <v>-0.03561699674235274</v>
      </c>
      <c r="DR113" s="8">
        <f t="shared" si="223"/>
        <v>-0.022795311390597036</v>
      </c>
      <c r="DS113" s="8">
        <f t="shared" si="223"/>
        <v>-0.03955338882299267</v>
      </c>
    </row>
    <row r="114" spans="2:123" ht="11.25">
      <c r="B114" s="1"/>
      <c r="C114" s="1"/>
      <c r="M114" s="3"/>
      <c r="N114" s="3"/>
      <c r="O114" s="3"/>
      <c r="AO114" s="12"/>
      <c r="AP114" s="12" t="s">
        <v>19</v>
      </c>
      <c r="AQ114" s="49" t="s">
        <v>98</v>
      </c>
      <c r="AR114" s="8">
        <f aca="true" t="shared" si="224" ref="AR114:BW114">AR365-AR30</f>
        <v>0</v>
      </c>
      <c r="AS114" s="8">
        <f t="shared" si="224"/>
        <v>0</v>
      </c>
      <c r="AT114" s="8">
        <f t="shared" si="224"/>
        <v>0</v>
      </c>
      <c r="AU114" s="8">
        <f t="shared" si="224"/>
        <v>0</v>
      </c>
      <c r="AV114" s="8">
        <f t="shared" si="224"/>
        <v>0</v>
      </c>
      <c r="AW114" s="8">
        <f t="shared" si="224"/>
        <v>0</v>
      </c>
      <c r="AX114" s="8">
        <f t="shared" si="224"/>
        <v>0</v>
      </c>
      <c r="AY114" s="8">
        <f t="shared" si="224"/>
        <v>0</v>
      </c>
      <c r="AZ114" s="8">
        <f t="shared" si="224"/>
        <v>0</v>
      </c>
      <c r="BA114" s="8">
        <f t="shared" si="224"/>
        <v>0</v>
      </c>
      <c r="BB114" s="8">
        <f t="shared" si="224"/>
        <v>0</v>
      </c>
      <c r="BC114" s="8">
        <f t="shared" si="224"/>
        <v>0</v>
      </c>
      <c r="BD114" s="8">
        <f t="shared" si="224"/>
        <v>0</v>
      </c>
      <c r="BE114" s="8">
        <f t="shared" si="224"/>
        <v>0</v>
      </c>
      <c r="BF114" s="8">
        <f t="shared" si="224"/>
        <v>0</v>
      </c>
      <c r="BG114" s="8">
        <f t="shared" si="224"/>
        <v>0</v>
      </c>
      <c r="BH114" s="8">
        <f t="shared" si="224"/>
        <v>0</v>
      </c>
      <c r="BI114" s="8">
        <f t="shared" si="224"/>
        <v>0</v>
      </c>
      <c r="BJ114" s="8">
        <f t="shared" si="224"/>
        <v>0</v>
      </c>
      <c r="BK114" s="8">
        <f t="shared" si="224"/>
        <v>0</v>
      </c>
      <c r="BL114" s="8">
        <f t="shared" si="224"/>
        <v>1</v>
      </c>
      <c r="BM114" s="8">
        <f t="shared" si="224"/>
        <v>0</v>
      </c>
      <c r="BN114" s="8">
        <f t="shared" si="224"/>
        <v>0</v>
      </c>
      <c r="BO114" s="8">
        <f t="shared" si="224"/>
        <v>0</v>
      </c>
      <c r="BP114" s="8">
        <f t="shared" si="224"/>
        <v>-0.06467769713052543</v>
      </c>
      <c r="BQ114" s="8">
        <f t="shared" si="224"/>
        <v>-0.025790634882726187</v>
      </c>
      <c r="BR114" s="8">
        <f t="shared" si="224"/>
        <v>-0.03240754196787065</v>
      </c>
      <c r="BS114" s="8">
        <f t="shared" si="224"/>
        <v>-0.06467769713052543</v>
      </c>
      <c r="BT114" s="8">
        <f t="shared" si="224"/>
        <v>-0.06467769713052543</v>
      </c>
      <c r="BU114" s="8">
        <f t="shared" si="224"/>
        <v>-0.015902438439035594</v>
      </c>
      <c r="BV114" s="8">
        <f t="shared" si="224"/>
        <v>-0.06467769713052543</v>
      </c>
      <c r="BW114" s="8">
        <f t="shared" si="224"/>
        <v>0</v>
      </c>
      <c r="BX114" s="8">
        <f aca="true" t="shared" si="225" ref="BX114:DC114">BX365-BX30</f>
        <v>0</v>
      </c>
      <c r="BY114" s="8">
        <f t="shared" si="225"/>
        <v>0</v>
      </c>
      <c r="BZ114" s="8">
        <f t="shared" si="225"/>
        <v>-0.033556198961725354</v>
      </c>
      <c r="CA114" s="8">
        <f t="shared" si="225"/>
        <v>-0.06467769713052543</v>
      </c>
      <c r="CB114" s="8">
        <f t="shared" si="225"/>
        <v>0</v>
      </c>
      <c r="CC114" s="8">
        <f t="shared" si="225"/>
        <v>0</v>
      </c>
      <c r="CD114" s="8">
        <f t="shared" si="225"/>
        <v>-0.012895317441363094</v>
      </c>
      <c r="CE114" s="8">
        <f t="shared" si="225"/>
        <v>-0.07906453723201703</v>
      </c>
      <c r="CF114" s="8">
        <f t="shared" si="225"/>
        <v>0</v>
      </c>
      <c r="CG114" s="8">
        <f t="shared" si="225"/>
        <v>0</v>
      </c>
      <c r="CH114" s="8">
        <f t="shared" si="225"/>
        <v>0</v>
      </c>
      <c r="CI114" s="8">
        <f t="shared" si="225"/>
        <v>0</v>
      </c>
      <c r="CJ114" s="8">
        <f t="shared" si="225"/>
        <v>-0.06467769713052543</v>
      </c>
      <c r="CK114" s="8">
        <f t="shared" si="225"/>
        <v>-0.06467769713052543</v>
      </c>
      <c r="CL114" s="8">
        <f t="shared" si="225"/>
        <v>0</v>
      </c>
      <c r="CM114" s="8">
        <f t="shared" si="225"/>
        <v>-0.07906453723201703</v>
      </c>
      <c r="CN114" s="8">
        <f t="shared" si="225"/>
        <v>0</v>
      </c>
      <c r="CO114" s="8">
        <f t="shared" si="225"/>
        <v>-0.18169406425663473</v>
      </c>
      <c r="CP114" s="8">
        <f t="shared" si="225"/>
        <v>-0.016778099480862677</v>
      </c>
      <c r="CQ114" s="8">
        <f t="shared" si="225"/>
        <v>-0.18169406425663473</v>
      </c>
      <c r="CR114" s="8">
        <f t="shared" si="225"/>
        <v>0</v>
      </c>
      <c r="CS114" s="8">
        <f t="shared" si="225"/>
        <v>0</v>
      </c>
      <c r="CT114" s="8">
        <f t="shared" si="225"/>
        <v>0</v>
      </c>
      <c r="CU114" s="8">
        <f t="shared" si="225"/>
        <v>0</v>
      </c>
      <c r="CV114" s="8">
        <f t="shared" si="225"/>
        <v>-0.07906453723201703</v>
      </c>
      <c r="CW114" s="8">
        <f t="shared" si="225"/>
        <v>0</v>
      </c>
      <c r="CX114" s="8">
        <f t="shared" si="225"/>
        <v>-0.06467769713052543</v>
      </c>
      <c r="CY114" s="8">
        <f t="shared" si="225"/>
        <v>-0.015902438439035594</v>
      </c>
      <c r="CZ114" s="8">
        <f t="shared" si="225"/>
        <v>-0.12318588069358008</v>
      </c>
      <c r="DA114" s="8">
        <f t="shared" si="225"/>
        <v>-0.06467769713052543</v>
      </c>
      <c r="DB114" s="8">
        <f t="shared" si="225"/>
        <v>-0.06467769713052543</v>
      </c>
      <c r="DC114" s="8">
        <f t="shared" si="225"/>
        <v>-0.06467769713052543</v>
      </c>
      <c r="DD114" s="8">
        <f aca="true" t="shared" si="226" ref="DD114:DS114">DD365-DD30</f>
        <v>-0.06467769713052543</v>
      </c>
      <c r="DE114" s="8">
        <f t="shared" si="226"/>
        <v>-0.025790634882726187</v>
      </c>
      <c r="DF114" s="8">
        <f t="shared" si="226"/>
        <v>-0.015902438439035594</v>
      </c>
      <c r="DG114" s="8">
        <f t="shared" si="226"/>
        <v>0</v>
      </c>
      <c r="DH114" s="8">
        <f t="shared" si="226"/>
        <v>0</v>
      </c>
      <c r="DI114" s="8">
        <f t="shared" si="226"/>
        <v>0</v>
      </c>
      <c r="DJ114" s="8">
        <f t="shared" si="226"/>
        <v>0</v>
      </c>
      <c r="DK114" s="8">
        <f t="shared" si="226"/>
        <v>0</v>
      </c>
      <c r="DL114" s="8">
        <f t="shared" si="226"/>
        <v>0</v>
      </c>
      <c r="DM114" s="8">
        <f t="shared" si="226"/>
        <v>0</v>
      </c>
      <c r="DN114" s="8">
        <f t="shared" si="226"/>
        <v>0</v>
      </c>
      <c r="DO114" s="8">
        <f t="shared" si="226"/>
        <v>-0.025790634882726187</v>
      </c>
      <c r="DP114" s="8">
        <f t="shared" si="226"/>
        <v>0</v>
      </c>
      <c r="DQ114" s="8">
        <f t="shared" si="226"/>
        <v>-0.06467769713052543</v>
      </c>
      <c r="DR114" s="8">
        <f t="shared" si="226"/>
        <v>-0.03240754196787065</v>
      </c>
      <c r="DS114" s="8">
        <f t="shared" si="226"/>
        <v>-0.019525232009276458</v>
      </c>
    </row>
    <row r="115" spans="2:123" ht="11.25">
      <c r="B115" s="1"/>
      <c r="C115" s="1"/>
      <c r="M115" s="3"/>
      <c r="N115" s="3"/>
      <c r="O115" s="3"/>
      <c r="R115" s="13"/>
      <c r="AO115" s="12"/>
      <c r="AP115" s="12" t="s">
        <v>20</v>
      </c>
      <c r="AQ115" s="49" t="s">
        <v>99</v>
      </c>
      <c r="AR115" s="8">
        <f aca="true" t="shared" si="227" ref="AR115:BW115">AR366-AR31</f>
        <v>0</v>
      </c>
      <c r="AS115" s="8">
        <f t="shared" si="227"/>
        <v>0</v>
      </c>
      <c r="AT115" s="8">
        <f t="shared" si="227"/>
        <v>0</v>
      </c>
      <c r="AU115" s="8">
        <f t="shared" si="227"/>
        <v>0</v>
      </c>
      <c r="AV115" s="8">
        <f t="shared" si="227"/>
        <v>0</v>
      </c>
      <c r="AW115" s="8">
        <f t="shared" si="227"/>
        <v>0</v>
      </c>
      <c r="AX115" s="8">
        <f t="shared" si="227"/>
        <v>0</v>
      </c>
      <c r="AY115" s="8">
        <f t="shared" si="227"/>
        <v>0</v>
      </c>
      <c r="AZ115" s="8">
        <f t="shared" si="227"/>
        <v>0</v>
      </c>
      <c r="BA115" s="8">
        <f t="shared" si="227"/>
        <v>0</v>
      </c>
      <c r="BB115" s="8">
        <f t="shared" si="227"/>
        <v>0</v>
      </c>
      <c r="BC115" s="8">
        <f t="shared" si="227"/>
        <v>0</v>
      </c>
      <c r="BD115" s="8">
        <f t="shared" si="227"/>
        <v>0</v>
      </c>
      <c r="BE115" s="8">
        <f t="shared" si="227"/>
        <v>0</v>
      </c>
      <c r="BF115" s="8">
        <f t="shared" si="227"/>
        <v>0</v>
      </c>
      <c r="BG115" s="8">
        <f t="shared" si="227"/>
        <v>0</v>
      </c>
      <c r="BH115" s="8">
        <f t="shared" si="227"/>
        <v>0</v>
      </c>
      <c r="BI115" s="8">
        <f t="shared" si="227"/>
        <v>0</v>
      </c>
      <c r="BJ115" s="8">
        <f t="shared" si="227"/>
        <v>0</v>
      </c>
      <c r="BK115" s="8">
        <f t="shared" si="227"/>
        <v>0</v>
      </c>
      <c r="BL115" s="8">
        <f t="shared" si="227"/>
        <v>0</v>
      </c>
      <c r="BM115" s="8">
        <f t="shared" si="227"/>
        <v>1</v>
      </c>
      <c r="BN115" s="8">
        <f t="shared" si="227"/>
        <v>0</v>
      </c>
      <c r="BO115" s="8">
        <f t="shared" si="227"/>
        <v>0</v>
      </c>
      <c r="BP115" s="8">
        <f t="shared" si="227"/>
        <v>-0.0024774147238840758</v>
      </c>
      <c r="BQ115" s="8">
        <f t="shared" si="227"/>
        <v>-0.0048458862678326916</v>
      </c>
      <c r="BR115" s="8">
        <f t="shared" si="227"/>
        <v>-0.009487666034155597</v>
      </c>
      <c r="BS115" s="8">
        <f t="shared" si="227"/>
        <v>-0.0024774147238840758</v>
      </c>
      <c r="BT115" s="8">
        <f t="shared" si="227"/>
        <v>-0.0024774147238840758</v>
      </c>
      <c r="BU115" s="8">
        <f t="shared" si="227"/>
        <v>-0.006759642029709717</v>
      </c>
      <c r="BV115" s="8">
        <f t="shared" si="227"/>
        <v>-0.0024774147238840758</v>
      </c>
      <c r="BW115" s="8">
        <f t="shared" si="227"/>
        <v>0</v>
      </c>
      <c r="BX115" s="8">
        <f aca="true" t="shared" si="228" ref="BX115:DC115">BX366-BX31</f>
        <v>0</v>
      </c>
      <c r="BY115" s="8">
        <f t="shared" si="228"/>
        <v>0</v>
      </c>
      <c r="BZ115" s="8">
        <f t="shared" si="228"/>
        <v>-0.007681563685578155</v>
      </c>
      <c r="CA115" s="8">
        <f t="shared" si="228"/>
        <v>-0.0024774147238840758</v>
      </c>
      <c r="CB115" s="8">
        <f t="shared" si="228"/>
        <v>0</v>
      </c>
      <c r="CC115" s="8">
        <f t="shared" si="228"/>
        <v>0</v>
      </c>
      <c r="CD115" s="8">
        <f t="shared" si="228"/>
        <v>-0.0024229431339163458</v>
      </c>
      <c r="CE115" s="8">
        <f t="shared" si="228"/>
        <v>0</v>
      </c>
      <c r="CF115" s="8">
        <f t="shared" si="228"/>
        <v>0</v>
      </c>
      <c r="CG115" s="8">
        <f t="shared" si="228"/>
        <v>0</v>
      </c>
      <c r="CH115" s="8">
        <f t="shared" si="228"/>
        <v>0</v>
      </c>
      <c r="CI115" s="8">
        <f t="shared" si="228"/>
        <v>0</v>
      </c>
      <c r="CJ115" s="8">
        <f t="shared" si="228"/>
        <v>-0.0024774147238840758</v>
      </c>
      <c r="CK115" s="8">
        <f t="shared" si="228"/>
        <v>-0.0024774147238840758</v>
      </c>
      <c r="CL115" s="8">
        <f t="shared" si="228"/>
        <v>0</v>
      </c>
      <c r="CM115" s="8">
        <f t="shared" si="228"/>
        <v>0</v>
      </c>
      <c r="CN115" s="8">
        <f t="shared" si="228"/>
        <v>0</v>
      </c>
      <c r="CO115" s="8">
        <f t="shared" si="228"/>
        <v>-0.006372041380905184</v>
      </c>
      <c r="CP115" s="8">
        <f t="shared" si="228"/>
        <v>-0.0038407818427890774</v>
      </c>
      <c r="CQ115" s="8">
        <f t="shared" si="228"/>
        <v>-0.006372041380905184</v>
      </c>
      <c r="CR115" s="8">
        <f t="shared" si="228"/>
        <v>0</v>
      </c>
      <c r="CS115" s="8">
        <f t="shared" si="228"/>
        <v>0</v>
      </c>
      <c r="CT115" s="8">
        <f t="shared" si="228"/>
        <v>0</v>
      </c>
      <c r="CU115" s="8">
        <f t="shared" si="228"/>
        <v>0</v>
      </c>
      <c r="CV115" s="8">
        <f t="shared" si="228"/>
        <v>0</v>
      </c>
      <c r="CW115" s="8">
        <f t="shared" si="228"/>
        <v>0</v>
      </c>
      <c r="CX115" s="8">
        <f t="shared" si="228"/>
        <v>-0.0024774147238840758</v>
      </c>
      <c r="CY115" s="8">
        <f t="shared" si="228"/>
        <v>-0.006759642029709717</v>
      </c>
      <c r="CZ115" s="8">
        <f t="shared" si="228"/>
        <v>-0.00442472805239463</v>
      </c>
      <c r="DA115" s="8">
        <f t="shared" si="228"/>
        <v>-0.0024774147238840758</v>
      </c>
      <c r="DB115" s="8">
        <f t="shared" si="228"/>
        <v>-0.0024774147238840758</v>
      </c>
      <c r="DC115" s="8">
        <f t="shared" si="228"/>
        <v>-0.0024774147238840758</v>
      </c>
      <c r="DD115" s="8">
        <f aca="true" t="shared" si="229" ref="DD115:DS115">DD366-DD31</f>
        <v>-0.0024774147238840758</v>
      </c>
      <c r="DE115" s="8">
        <f t="shared" si="229"/>
        <v>-0.0048458862678326916</v>
      </c>
      <c r="DF115" s="8">
        <f t="shared" si="229"/>
        <v>-0.006759642029709717</v>
      </c>
      <c r="DG115" s="8">
        <f t="shared" si="229"/>
        <v>0</v>
      </c>
      <c r="DH115" s="8">
        <f t="shared" si="229"/>
        <v>0</v>
      </c>
      <c r="DI115" s="8">
        <f t="shared" si="229"/>
        <v>0</v>
      </c>
      <c r="DJ115" s="8">
        <f t="shared" si="229"/>
        <v>0</v>
      </c>
      <c r="DK115" s="8">
        <f t="shared" si="229"/>
        <v>0</v>
      </c>
      <c r="DL115" s="8">
        <f t="shared" si="229"/>
        <v>0</v>
      </c>
      <c r="DM115" s="8">
        <f t="shared" si="229"/>
        <v>0</v>
      </c>
      <c r="DN115" s="8">
        <f t="shared" si="229"/>
        <v>0</v>
      </c>
      <c r="DO115" s="8">
        <f t="shared" si="229"/>
        <v>-0.0048458862678326916</v>
      </c>
      <c r="DP115" s="8">
        <f t="shared" si="229"/>
        <v>0</v>
      </c>
      <c r="DQ115" s="8">
        <f t="shared" si="229"/>
        <v>-0.0024774147238840758</v>
      </c>
      <c r="DR115" s="8">
        <f t="shared" si="229"/>
        <v>-0.009487666034155597</v>
      </c>
      <c r="DS115" s="8">
        <f t="shared" si="229"/>
        <v>-0.00023092299637129468</v>
      </c>
    </row>
    <row r="116" spans="2:123" ht="11.25">
      <c r="B116" s="1"/>
      <c r="C116" s="1"/>
      <c r="M116" s="3"/>
      <c r="N116" s="3"/>
      <c r="O116" s="3"/>
      <c r="AN116" s="19"/>
      <c r="AO116" s="70"/>
      <c r="AP116" s="12">
        <v>174</v>
      </c>
      <c r="AQ116" s="49" t="s">
        <v>262</v>
      </c>
      <c r="AR116" s="8">
        <f aca="true" t="shared" si="230" ref="AR116:BW116">AR367-AR32</f>
        <v>0</v>
      </c>
      <c r="AS116" s="8">
        <f t="shared" si="230"/>
        <v>0</v>
      </c>
      <c r="AT116" s="8">
        <f t="shared" si="230"/>
        <v>0</v>
      </c>
      <c r="AU116" s="8">
        <f t="shared" si="230"/>
        <v>0</v>
      </c>
      <c r="AV116" s="8">
        <f t="shared" si="230"/>
        <v>0</v>
      </c>
      <c r="AW116" s="8">
        <f t="shared" si="230"/>
        <v>0</v>
      </c>
      <c r="AX116" s="8">
        <f t="shared" si="230"/>
        <v>0</v>
      </c>
      <c r="AY116" s="8">
        <f t="shared" si="230"/>
        <v>0</v>
      </c>
      <c r="AZ116" s="8">
        <f t="shared" si="230"/>
        <v>0</v>
      </c>
      <c r="BA116" s="8">
        <f t="shared" si="230"/>
        <v>0</v>
      </c>
      <c r="BB116" s="8">
        <f t="shared" si="230"/>
        <v>0</v>
      </c>
      <c r="BC116" s="8">
        <f t="shared" si="230"/>
        <v>0</v>
      </c>
      <c r="BD116" s="8">
        <f t="shared" si="230"/>
        <v>0</v>
      </c>
      <c r="BE116" s="8">
        <f t="shared" si="230"/>
        <v>0</v>
      </c>
      <c r="BF116" s="8">
        <f t="shared" si="230"/>
        <v>0</v>
      </c>
      <c r="BG116" s="8">
        <f t="shared" si="230"/>
        <v>0</v>
      </c>
      <c r="BH116" s="8">
        <f t="shared" si="230"/>
        <v>0</v>
      </c>
      <c r="BI116" s="8">
        <f t="shared" si="230"/>
        <v>0</v>
      </c>
      <c r="BJ116" s="8">
        <f t="shared" si="230"/>
        <v>0</v>
      </c>
      <c r="BK116" s="8">
        <f t="shared" si="230"/>
        <v>0</v>
      </c>
      <c r="BL116" s="8">
        <f t="shared" si="230"/>
        <v>0</v>
      </c>
      <c r="BM116" s="8">
        <f t="shared" si="230"/>
        <v>0</v>
      </c>
      <c r="BN116" s="8">
        <f t="shared" si="230"/>
        <v>1</v>
      </c>
      <c r="BO116" s="8">
        <f t="shared" si="230"/>
        <v>0</v>
      </c>
      <c r="BP116" s="8">
        <f t="shared" si="230"/>
        <v>-0.002733010439620638</v>
      </c>
      <c r="BQ116" s="8">
        <f t="shared" si="230"/>
        <v>-0.0019025419527287707</v>
      </c>
      <c r="BR116" s="8">
        <f t="shared" si="230"/>
        <v>-0.0001245645431180166</v>
      </c>
      <c r="BS116" s="8">
        <f t="shared" si="230"/>
        <v>-0.002733010439620638</v>
      </c>
      <c r="BT116" s="8">
        <f t="shared" si="230"/>
        <v>-0.002733010439620638</v>
      </c>
      <c r="BU116" s="8">
        <f t="shared" si="230"/>
        <v>-0.0022299001704824506</v>
      </c>
      <c r="BV116" s="8">
        <f t="shared" si="230"/>
        <v>-0.002733010439620638</v>
      </c>
      <c r="BW116" s="8">
        <f t="shared" si="230"/>
        <v>0</v>
      </c>
      <c r="BX116" s="8">
        <f aca="true" t="shared" si="231" ref="BX116:DC116">BX367-BX32</f>
        <v>0</v>
      </c>
      <c r="BY116" s="8">
        <f t="shared" si="231"/>
        <v>0</v>
      </c>
      <c r="BZ116" s="8">
        <f t="shared" si="231"/>
        <v>-0.00200563020511179</v>
      </c>
      <c r="CA116" s="8">
        <f t="shared" si="231"/>
        <v>-0.002733010439620638</v>
      </c>
      <c r="CB116" s="8">
        <f t="shared" si="231"/>
        <v>0</v>
      </c>
      <c r="CC116" s="8">
        <f t="shared" si="231"/>
        <v>0</v>
      </c>
      <c r="CD116" s="8">
        <f t="shared" si="231"/>
        <v>-0.0009512709763643853</v>
      </c>
      <c r="CE116" s="8">
        <f t="shared" si="231"/>
        <v>0</v>
      </c>
      <c r="CF116" s="8">
        <f t="shared" si="231"/>
        <v>0</v>
      </c>
      <c r="CG116" s="8">
        <f t="shared" si="231"/>
        <v>0</v>
      </c>
      <c r="CH116" s="8">
        <f t="shared" si="231"/>
        <v>0</v>
      </c>
      <c r="CI116" s="8">
        <f t="shared" si="231"/>
        <v>0</v>
      </c>
      <c r="CJ116" s="8">
        <f t="shared" si="231"/>
        <v>-0.002733010439620638</v>
      </c>
      <c r="CK116" s="8">
        <f t="shared" si="231"/>
        <v>-0.002733010439620638</v>
      </c>
      <c r="CL116" s="8">
        <f t="shared" si="231"/>
        <v>0</v>
      </c>
      <c r="CM116" s="8">
        <f t="shared" si="231"/>
        <v>0</v>
      </c>
      <c r="CN116" s="8">
        <f t="shared" si="231"/>
        <v>0</v>
      </c>
      <c r="CO116" s="8">
        <f t="shared" si="231"/>
        <v>-0.0025296297399631513</v>
      </c>
      <c r="CP116" s="8">
        <f t="shared" si="231"/>
        <v>-0.001002815102555895</v>
      </c>
      <c r="CQ116" s="8">
        <f t="shared" si="231"/>
        <v>-0.0025296297399631513</v>
      </c>
      <c r="CR116" s="8">
        <f t="shared" si="231"/>
        <v>0</v>
      </c>
      <c r="CS116" s="8">
        <f t="shared" si="231"/>
        <v>0</v>
      </c>
      <c r="CT116" s="8">
        <f t="shared" si="231"/>
        <v>0</v>
      </c>
      <c r="CU116" s="8">
        <f t="shared" si="231"/>
        <v>0</v>
      </c>
      <c r="CV116" s="8">
        <f t="shared" si="231"/>
        <v>0</v>
      </c>
      <c r="CW116" s="8">
        <f t="shared" si="231"/>
        <v>0</v>
      </c>
      <c r="CX116" s="8">
        <f t="shared" si="231"/>
        <v>-0.002733010439620638</v>
      </c>
      <c r="CY116" s="8">
        <f t="shared" si="231"/>
        <v>-0.0022299001704824506</v>
      </c>
      <c r="CZ116" s="8">
        <f t="shared" si="231"/>
        <v>-0.0026313200897918948</v>
      </c>
      <c r="DA116" s="8">
        <f t="shared" si="231"/>
        <v>-0.002733010439620638</v>
      </c>
      <c r="DB116" s="8">
        <f t="shared" si="231"/>
        <v>-0.002733010439620638</v>
      </c>
      <c r="DC116" s="8">
        <f t="shared" si="231"/>
        <v>-0.002733010439620638</v>
      </c>
      <c r="DD116" s="8">
        <f aca="true" t="shared" si="232" ref="DD116:DS116">DD367-DD32</f>
        <v>-0.002733010439620638</v>
      </c>
      <c r="DE116" s="8">
        <f t="shared" si="232"/>
        <v>-0.0019025419527287707</v>
      </c>
      <c r="DF116" s="8">
        <f t="shared" si="232"/>
        <v>-0.0022299001704824506</v>
      </c>
      <c r="DG116" s="8">
        <f t="shared" si="232"/>
        <v>0</v>
      </c>
      <c r="DH116" s="8">
        <f t="shared" si="232"/>
        <v>0</v>
      </c>
      <c r="DI116" s="8">
        <f t="shared" si="232"/>
        <v>0</v>
      </c>
      <c r="DJ116" s="8">
        <f t="shared" si="232"/>
        <v>0</v>
      </c>
      <c r="DK116" s="8">
        <f t="shared" si="232"/>
        <v>0</v>
      </c>
      <c r="DL116" s="8">
        <f t="shared" si="232"/>
        <v>0</v>
      </c>
      <c r="DM116" s="8">
        <f t="shared" si="232"/>
        <v>0</v>
      </c>
      <c r="DN116" s="8">
        <f t="shared" si="232"/>
        <v>0</v>
      </c>
      <c r="DO116" s="8">
        <f t="shared" si="232"/>
        <v>-0.0019025419527287707</v>
      </c>
      <c r="DP116" s="8">
        <f t="shared" si="232"/>
        <v>0</v>
      </c>
      <c r="DQ116" s="8">
        <f t="shared" si="232"/>
        <v>-0.002733010439620638</v>
      </c>
      <c r="DR116" s="8">
        <f t="shared" si="232"/>
        <v>-0.0001245645431180166</v>
      </c>
      <c r="DS116" s="8">
        <f t="shared" si="232"/>
        <v>-0.005529647489255659</v>
      </c>
    </row>
    <row r="117" spans="2:123" ht="11.25">
      <c r="B117" s="1"/>
      <c r="C117" s="1"/>
      <c r="M117" s="3"/>
      <c r="N117" s="3"/>
      <c r="O117" s="3"/>
      <c r="AN117" s="19"/>
      <c r="AO117" s="70"/>
      <c r="AP117" s="12" t="s">
        <v>22</v>
      </c>
      <c r="AQ117" s="49" t="s">
        <v>228</v>
      </c>
      <c r="AR117" s="8">
        <f aca="true" t="shared" si="233" ref="AR117:BW117">AR368-AR33</f>
        <v>0</v>
      </c>
      <c r="AS117" s="8">
        <f t="shared" si="233"/>
        <v>0</v>
      </c>
      <c r="AT117" s="8">
        <f t="shared" si="233"/>
        <v>0</v>
      </c>
      <c r="AU117" s="8">
        <f t="shared" si="233"/>
        <v>0</v>
      </c>
      <c r="AV117" s="8">
        <f t="shared" si="233"/>
        <v>0</v>
      </c>
      <c r="AW117" s="8">
        <f t="shared" si="233"/>
        <v>0</v>
      </c>
      <c r="AX117" s="8">
        <f t="shared" si="233"/>
        <v>0</v>
      </c>
      <c r="AY117" s="8">
        <f t="shared" si="233"/>
        <v>0</v>
      </c>
      <c r="AZ117" s="8">
        <f t="shared" si="233"/>
        <v>0</v>
      </c>
      <c r="BA117" s="8">
        <f t="shared" si="233"/>
        <v>0</v>
      </c>
      <c r="BB117" s="8">
        <f t="shared" si="233"/>
        <v>0</v>
      </c>
      <c r="BC117" s="8">
        <f t="shared" si="233"/>
        <v>0</v>
      </c>
      <c r="BD117" s="8">
        <f t="shared" si="233"/>
        <v>0</v>
      </c>
      <c r="BE117" s="8">
        <f t="shared" si="233"/>
        <v>0</v>
      </c>
      <c r="BF117" s="8">
        <f t="shared" si="233"/>
        <v>0</v>
      </c>
      <c r="BG117" s="8">
        <f t="shared" si="233"/>
        <v>0</v>
      </c>
      <c r="BH117" s="8">
        <f t="shared" si="233"/>
        <v>0</v>
      </c>
      <c r="BI117" s="8">
        <f t="shared" si="233"/>
        <v>0</v>
      </c>
      <c r="BJ117" s="8">
        <f t="shared" si="233"/>
        <v>0</v>
      </c>
      <c r="BK117" s="8">
        <f t="shared" si="233"/>
        <v>0</v>
      </c>
      <c r="BL117" s="8">
        <f t="shared" si="233"/>
        <v>0</v>
      </c>
      <c r="BM117" s="8">
        <f t="shared" si="233"/>
        <v>0</v>
      </c>
      <c r="BN117" s="8">
        <f t="shared" si="233"/>
        <v>0</v>
      </c>
      <c r="BO117" s="8">
        <f t="shared" si="233"/>
        <v>1</v>
      </c>
      <c r="BP117" s="8">
        <f t="shared" si="233"/>
        <v>-0.004033619888967625</v>
      </c>
      <c r="BQ117" s="8">
        <f t="shared" si="233"/>
        <v>-0.0026635587338202787</v>
      </c>
      <c r="BR117" s="8">
        <f t="shared" si="233"/>
        <v>-2.07607571863361E-05</v>
      </c>
      <c r="BS117" s="8">
        <f t="shared" si="233"/>
        <v>-0.004033619888967625</v>
      </c>
      <c r="BT117" s="8">
        <f t="shared" si="233"/>
        <v>-0.004033619888967625</v>
      </c>
      <c r="BU117" s="8">
        <f t="shared" si="233"/>
        <v>-0.004558884158503251</v>
      </c>
      <c r="BV117" s="8">
        <f t="shared" si="233"/>
        <v>-0.004033619888967625</v>
      </c>
      <c r="BW117" s="8">
        <f t="shared" si="233"/>
        <v>0</v>
      </c>
      <c r="BX117" s="8">
        <f aca="true" t="shared" si="234" ref="BX117:DC117">BX368-BX33</f>
        <v>0</v>
      </c>
      <c r="BY117" s="8">
        <f t="shared" si="234"/>
        <v>0</v>
      </c>
      <c r="BZ117" s="8">
        <f t="shared" si="234"/>
        <v>-0.0024067562461341477</v>
      </c>
      <c r="CA117" s="8">
        <f t="shared" si="234"/>
        <v>-0.004033619888967625</v>
      </c>
      <c r="CB117" s="8">
        <f t="shared" si="234"/>
        <v>0</v>
      </c>
      <c r="CC117" s="8">
        <f t="shared" si="234"/>
        <v>-0.0010857763300760042</v>
      </c>
      <c r="CD117" s="8">
        <f t="shared" si="234"/>
        <v>-0.0013317793669101394</v>
      </c>
      <c r="CE117" s="8">
        <f t="shared" si="234"/>
        <v>0</v>
      </c>
      <c r="CF117" s="8">
        <f t="shared" si="234"/>
        <v>0</v>
      </c>
      <c r="CG117" s="8">
        <f t="shared" si="234"/>
        <v>0</v>
      </c>
      <c r="CH117" s="8">
        <f t="shared" si="234"/>
        <v>0</v>
      </c>
      <c r="CI117" s="8">
        <f t="shared" si="234"/>
        <v>0</v>
      </c>
      <c r="CJ117" s="8">
        <f t="shared" si="234"/>
        <v>-0.004033619888967625</v>
      </c>
      <c r="CK117" s="8">
        <f t="shared" si="234"/>
        <v>-0.004033619888967625</v>
      </c>
      <c r="CL117" s="8">
        <f t="shared" si="234"/>
        <v>0</v>
      </c>
      <c r="CM117" s="8">
        <f t="shared" si="234"/>
        <v>0</v>
      </c>
      <c r="CN117" s="8">
        <f t="shared" si="234"/>
        <v>0</v>
      </c>
      <c r="CO117" s="8">
        <f t="shared" si="234"/>
        <v>-0.0013885193183430472</v>
      </c>
      <c r="CP117" s="8">
        <f t="shared" si="234"/>
        <v>-0.0012033781230670738</v>
      </c>
      <c r="CQ117" s="8">
        <f t="shared" si="234"/>
        <v>-0.0013885193183430472</v>
      </c>
      <c r="CR117" s="8">
        <f t="shared" si="234"/>
        <v>-0.0021715526601520083</v>
      </c>
      <c r="CS117" s="8">
        <f t="shared" si="234"/>
        <v>-0.0021715526601520083</v>
      </c>
      <c r="CT117" s="8">
        <f t="shared" si="234"/>
        <v>0</v>
      </c>
      <c r="CU117" s="8">
        <f t="shared" si="234"/>
        <v>0</v>
      </c>
      <c r="CV117" s="8">
        <f t="shared" si="234"/>
        <v>0</v>
      </c>
      <c r="CW117" s="8">
        <f t="shared" si="234"/>
        <v>0</v>
      </c>
      <c r="CX117" s="8">
        <f t="shared" si="234"/>
        <v>-0.004033619888967625</v>
      </c>
      <c r="CY117" s="8">
        <f t="shared" si="234"/>
        <v>-0.004558884158503251</v>
      </c>
      <c r="CZ117" s="8">
        <f t="shared" si="234"/>
        <v>-0.0027110696036553358</v>
      </c>
      <c r="DA117" s="8">
        <f t="shared" si="234"/>
        <v>-0.004033619888967625</v>
      </c>
      <c r="DB117" s="8">
        <f t="shared" si="234"/>
        <v>-0.004033619888967625</v>
      </c>
      <c r="DC117" s="8">
        <f t="shared" si="234"/>
        <v>-0.004033619888967625</v>
      </c>
      <c r="DD117" s="8">
        <f aca="true" t="shared" si="235" ref="DD117:DS117">DD368-DD33</f>
        <v>-0.004033619888967625</v>
      </c>
      <c r="DE117" s="8">
        <f t="shared" si="235"/>
        <v>-0.0026635587338202787</v>
      </c>
      <c r="DF117" s="8">
        <f t="shared" si="235"/>
        <v>-0.004558884158503251</v>
      </c>
      <c r="DG117" s="8">
        <f t="shared" si="235"/>
        <v>0</v>
      </c>
      <c r="DH117" s="8">
        <f t="shared" si="235"/>
        <v>0</v>
      </c>
      <c r="DI117" s="8">
        <f t="shared" si="235"/>
        <v>0</v>
      </c>
      <c r="DJ117" s="8">
        <f t="shared" si="235"/>
        <v>0</v>
      </c>
      <c r="DK117" s="8">
        <f t="shared" si="235"/>
        <v>0</v>
      </c>
      <c r="DL117" s="8">
        <f t="shared" si="235"/>
        <v>0</v>
      </c>
      <c r="DM117" s="8">
        <f t="shared" si="235"/>
        <v>0</v>
      </c>
      <c r="DN117" s="8">
        <f t="shared" si="235"/>
        <v>0</v>
      </c>
      <c r="DO117" s="8">
        <f t="shared" si="235"/>
        <v>-0.0026635587338202787</v>
      </c>
      <c r="DP117" s="8">
        <f t="shared" si="235"/>
        <v>0</v>
      </c>
      <c r="DQ117" s="8">
        <f t="shared" si="235"/>
        <v>-0.004033619888967625</v>
      </c>
      <c r="DR117" s="8">
        <f t="shared" si="235"/>
        <v>-2.07607571863361E-05</v>
      </c>
      <c r="DS117" s="8">
        <f t="shared" si="235"/>
        <v>-0.00501067497029372</v>
      </c>
    </row>
    <row r="118" spans="1:123" ht="11.25">
      <c r="A118" s="1"/>
      <c r="B118" s="1"/>
      <c r="C118" s="1"/>
      <c r="I118" s="7"/>
      <c r="J118" s="7"/>
      <c r="K118" s="7"/>
      <c r="L118" s="7"/>
      <c r="M118" s="3"/>
      <c r="N118" s="3"/>
      <c r="O118" s="3"/>
      <c r="P118" s="3"/>
      <c r="AN118" s="19"/>
      <c r="AO118" s="70"/>
      <c r="AP118" s="70" t="s">
        <v>23</v>
      </c>
      <c r="AQ118" s="49" t="s">
        <v>105</v>
      </c>
      <c r="AR118" s="8">
        <f aca="true" t="shared" si="236" ref="AR118:BW118">AR369-AR34</f>
        <v>0</v>
      </c>
      <c r="AS118" s="8">
        <f t="shared" si="236"/>
        <v>0</v>
      </c>
      <c r="AT118" s="8">
        <f t="shared" si="236"/>
        <v>0</v>
      </c>
      <c r="AU118" s="8">
        <f t="shared" si="236"/>
        <v>0</v>
      </c>
      <c r="AV118" s="8">
        <f t="shared" si="236"/>
        <v>0</v>
      </c>
      <c r="AW118" s="8">
        <f t="shared" si="236"/>
        <v>0</v>
      </c>
      <c r="AX118" s="8">
        <f t="shared" si="236"/>
        <v>0</v>
      </c>
      <c r="AY118" s="8">
        <f t="shared" si="236"/>
        <v>0</v>
      </c>
      <c r="AZ118" s="8">
        <f t="shared" si="236"/>
        <v>0</v>
      </c>
      <c r="BA118" s="8">
        <f t="shared" si="236"/>
        <v>0</v>
      </c>
      <c r="BB118" s="8">
        <f t="shared" si="236"/>
        <v>0</v>
      </c>
      <c r="BC118" s="8">
        <f t="shared" si="236"/>
        <v>0</v>
      </c>
      <c r="BD118" s="8">
        <f t="shared" si="236"/>
        <v>0</v>
      </c>
      <c r="BE118" s="8">
        <f t="shared" si="236"/>
        <v>0</v>
      </c>
      <c r="BF118" s="8">
        <f t="shared" si="236"/>
        <v>0</v>
      </c>
      <c r="BG118" s="8">
        <f t="shared" si="236"/>
        <v>0</v>
      </c>
      <c r="BH118" s="8">
        <f t="shared" si="236"/>
        <v>0</v>
      </c>
      <c r="BI118" s="8">
        <f t="shared" si="236"/>
        <v>0</v>
      </c>
      <c r="BJ118" s="8">
        <f t="shared" si="236"/>
        <v>0</v>
      </c>
      <c r="BK118" s="8">
        <f t="shared" si="236"/>
        <v>0</v>
      </c>
      <c r="BL118" s="8">
        <f t="shared" si="236"/>
        <v>0</v>
      </c>
      <c r="BM118" s="8">
        <f t="shared" si="236"/>
        <v>0</v>
      </c>
      <c r="BN118" s="8">
        <f t="shared" si="236"/>
        <v>0</v>
      </c>
      <c r="BO118" s="8">
        <f t="shared" si="236"/>
        <v>0</v>
      </c>
      <c r="BP118" s="8">
        <f t="shared" si="236"/>
        <v>0.9977156132906044</v>
      </c>
      <c r="BQ118" s="8">
        <f t="shared" si="236"/>
        <v>-0.0021823275340124132</v>
      </c>
      <c r="BR118" s="8">
        <f t="shared" si="236"/>
        <v>-0.005231710810956697</v>
      </c>
      <c r="BS118" s="8">
        <f t="shared" si="236"/>
        <v>-0.002284386709395526</v>
      </c>
      <c r="BT118" s="8">
        <f t="shared" si="236"/>
        <v>-0.002284386709395526</v>
      </c>
      <c r="BU118" s="8">
        <f t="shared" si="236"/>
        <v>-0.0011086073495164522</v>
      </c>
      <c r="BV118" s="8">
        <f t="shared" si="236"/>
        <v>-0.002284386709395526</v>
      </c>
      <c r="BW118" s="8">
        <f t="shared" si="236"/>
        <v>0</v>
      </c>
      <c r="BX118" s="8">
        <f aca="true" t="shared" si="237" ref="BX118:DC118">BX369-BX34</f>
        <v>0</v>
      </c>
      <c r="BY118" s="8">
        <f t="shared" si="237"/>
        <v>0</v>
      </c>
      <c r="BZ118" s="8">
        <f t="shared" si="237"/>
        <v>-0.0016045041640894318</v>
      </c>
      <c r="CA118" s="8">
        <f t="shared" si="237"/>
        <v>-0.002284386709395526</v>
      </c>
      <c r="CB118" s="8">
        <f t="shared" si="237"/>
        <v>0</v>
      </c>
      <c r="CC118" s="8">
        <f t="shared" si="237"/>
        <v>0</v>
      </c>
      <c r="CD118" s="8">
        <f t="shared" si="237"/>
        <v>-0.0010911637670062066</v>
      </c>
      <c r="CE118" s="8">
        <f t="shared" si="237"/>
        <v>0</v>
      </c>
      <c r="CF118" s="8">
        <f t="shared" si="237"/>
        <v>0</v>
      </c>
      <c r="CG118" s="8">
        <f t="shared" si="237"/>
        <v>0</v>
      </c>
      <c r="CH118" s="8">
        <f t="shared" si="237"/>
        <v>0</v>
      </c>
      <c r="CI118" s="8">
        <f t="shared" si="237"/>
        <v>0</v>
      </c>
      <c r="CJ118" s="8">
        <f t="shared" si="237"/>
        <v>-0.002284386709395526</v>
      </c>
      <c r="CK118" s="8">
        <f t="shared" si="237"/>
        <v>-0.002284386709395526</v>
      </c>
      <c r="CL118" s="8">
        <f t="shared" si="237"/>
        <v>0</v>
      </c>
      <c r="CM118" s="8">
        <f t="shared" si="237"/>
        <v>0</v>
      </c>
      <c r="CN118" s="8">
        <f t="shared" si="237"/>
        <v>0</v>
      </c>
      <c r="CO118" s="8">
        <f t="shared" si="237"/>
        <v>-9.088490083699946E-05</v>
      </c>
      <c r="CP118" s="8">
        <f t="shared" si="237"/>
        <v>-0.0008022520820447159</v>
      </c>
      <c r="CQ118" s="8">
        <f t="shared" si="237"/>
        <v>-9.088490083699946E-05</v>
      </c>
      <c r="CR118" s="8">
        <f t="shared" si="237"/>
        <v>0</v>
      </c>
      <c r="CS118" s="8">
        <f t="shared" si="237"/>
        <v>0</v>
      </c>
      <c r="CT118" s="8">
        <f t="shared" si="237"/>
        <v>0</v>
      </c>
      <c r="CU118" s="8">
        <f t="shared" si="237"/>
        <v>0</v>
      </c>
      <c r="CV118" s="8">
        <f t="shared" si="237"/>
        <v>0</v>
      </c>
      <c r="CW118" s="8">
        <f t="shared" si="237"/>
        <v>0</v>
      </c>
      <c r="CX118" s="8">
        <f t="shared" si="237"/>
        <v>-0.002284386709395526</v>
      </c>
      <c r="CY118" s="8">
        <f t="shared" si="237"/>
        <v>-0.0011086073495164522</v>
      </c>
      <c r="CZ118" s="8">
        <f t="shared" si="237"/>
        <v>-0.0011876358051162628</v>
      </c>
      <c r="DA118" s="8">
        <f t="shared" si="237"/>
        <v>-0.002284386709395526</v>
      </c>
      <c r="DB118" s="8">
        <f t="shared" si="237"/>
        <v>-0.002284386709395526</v>
      </c>
      <c r="DC118" s="8">
        <f t="shared" si="237"/>
        <v>-0.002284386709395526</v>
      </c>
      <c r="DD118" s="8">
        <f aca="true" t="shared" si="238" ref="DD118:DS118">DD369-DD34</f>
        <v>-0.002284386709395526</v>
      </c>
      <c r="DE118" s="8">
        <f t="shared" si="238"/>
        <v>-0.0021823275340124132</v>
      </c>
      <c r="DF118" s="8">
        <f t="shared" si="238"/>
        <v>-0.0011086073495164522</v>
      </c>
      <c r="DG118" s="8">
        <f t="shared" si="238"/>
        <v>0</v>
      </c>
      <c r="DH118" s="8">
        <f t="shared" si="238"/>
        <v>0</v>
      </c>
      <c r="DI118" s="8">
        <f t="shared" si="238"/>
        <v>0</v>
      </c>
      <c r="DJ118" s="8">
        <f t="shared" si="238"/>
        <v>0</v>
      </c>
      <c r="DK118" s="8">
        <f t="shared" si="238"/>
        <v>0</v>
      </c>
      <c r="DL118" s="8">
        <f t="shared" si="238"/>
        <v>0</v>
      </c>
      <c r="DM118" s="8">
        <f t="shared" si="238"/>
        <v>0</v>
      </c>
      <c r="DN118" s="8">
        <f t="shared" si="238"/>
        <v>0</v>
      </c>
      <c r="DO118" s="8">
        <f t="shared" si="238"/>
        <v>-0.0021823275340124132</v>
      </c>
      <c r="DP118" s="8">
        <f t="shared" si="238"/>
        <v>0</v>
      </c>
      <c r="DQ118" s="8">
        <f t="shared" si="238"/>
        <v>-0.002284386709395526</v>
      </c>
      <c r="DR118" s="8">
        <f t="shared" si="238"/>
        <v>-0.005231710810956697</v>
      </c>
      <c r="DS118" s="8">
        <f t="shared" si="238"/>
        <v>-0.0030972478400436796</v>
      </c>
    </row>
    <row r="119" spans="1:123" ht="11.25">
      <c r="A119" s="1"/>
      <c r="B119" s="1"/>
      <c r="C119" s="1"/>
      <c r="M119" s="3"/>
      <c r="N119" s="3"/>
      <c r="O119" s="3"/>
      <c r="P119" s="3"/>
      <c r="AN119" s="19"/>
      <c r="AO119" s="70"/>
      <c r="AP119" s="12" t="s">
        <v>24</v>
      </c>
      <c r="AQ119" s="49" t="s">
        <v>108</v>
      </c>
      <c r="AR119" s="8">
        <f aca="true" t="shared" si="239" ref="AR119:BW119">AR370-AR35</f>
        <v>0</v>
      </c>
      <c r="AS119" s="8">
        <f t="shared" si="239"/>
        <v>0</v>
      </c>
      <c r="AT119" s="8">
        <f t="shared" si="239"/>
        <v>0</v>
      </c>
      <c r="AU119" s="8">
        <f t="shared" si="239"/>
        <v>0</v>
      </c>
      <c r="AV119" s="8">
        <f t="shared" si="239"/>
        <v>0</v>
      </c>
      <c r="AW119" s="8">
        <f t="shared" si="239"/>
        <v>0</v>
      </c>
      <c r="AX119" s="8">
        <f t="shared" si="239"/>
        <v>0</v>
      </c>
      <c r="AY119" s="8">
        <f t="shared" si="239"/>
        <v>0</v>
      </c>
      <c r="AZ119" s="8">
        <f t="shared" si="239"/>
        <v>0</v>
      </c>
      <c r="BA119" s="8">
        <f t="shared" si="239"/>
        <v>0</v>
      </c>
      <c r="BB119" s="8">
        <f t="shared" si="239"/>
        <v>0</v>
      </c>
      <c r="BC119" s="8">
        <f t="shared" si="239"/>
        <v>0</v>
      </c>
      <c r="BD119" s="8">
        <f t="shared" si="239"/>
        <v>0</v>
      </c>
      <c r="BE119" s="8">
        <f t="shared" si="239"/>
        <v>0</v>
      </c>
      <c r="BF119" s="8">
        <f t="shared" si="239"/>
        <v>0</v>
      </c>
      <c r="BG119" s="8">
        <f t="shared" si="239"/>
        <v>0</v>
      </c>
      <c r="BH119" s="8">
        <f t="shared" si="239"/>
        <v>0</v>
      </c>
      <c r="BI119" s="8">
        <f t="shared" si="239"/>
        <v>0</v>
      </c>
      <c r="BJ119" s="8">
        <f t="shared" si="239"/>
        <v>0</v>
      </c>
      <c r="BK119" s="8">
        <f t="shared" si="239"/>
        <v>0</v>
      </c>
      <c r="BL119" s="8">
        <f t="shared" si="239"/>
        <v>0</v>
      </c>
      <c r="BM119" s="8">
        <f t="shared" si="239"/>
        <v>0</v>
      </c>
      <c r="BN119" s="8">
        <f t="shared" si="239"/>
        <v>0</v>
      </c>
      <c r="BO119" s="8">
        <f t="shared" si="239"/>
        <v>0</v>
      </c>
      <c r="BP119" s="8">
        <f t="shared" si="239"/>
        <v>-0.00047657951163379857</v>
      </c>
      <c r="BQ119" s="8">
        <f t="shared" si="239"/>
        <v>0.9993285146049192</v>
      </c>
      <c r="BR119" s="8">
        <f t="shared" si="239"/>
        <v>-4.15215143726722E-05</v>
      </c>
      <c r="BS119" s="8">
        <f t="shared" si="239"/>
        <v>-0.00047657951163379857</v>
      </c>
      <c r="BT119" s="8">
        <f t="shared" si="239"/>
        <v>-0.00047657951163379857</v>
      </c>
      <c r="BU119" s="8">
        <f t="shared" si="239"/>
        <v>-0.0002816517512379049</v>
      </c>
      <c r="BV119" s="8">
        <f t="shared" si="239"/>
        <v>-0.00047657951163379857</v>
      </c>
      <c r="BW119" s="8">
        <f t="shared" si="239"/>
        <v>0</v>
      </c>
      <c r="BX119" s="8">
        <f aca="true" t="shared" si="240" ref="BX119:DC119">BX370-BX35</f>
        <v>0</v>
      </c>
      <c r="BY119" s="8">
        <f t="shared" si="240"/>
        <v>0</v>
      </c>
      <c r="BZ119" s="8">
        <f t="shared" si="240"/>
        <v>-0.0006016890615335369</v>
      </c>
      <c r="CA119" s="8">
        <f t="shared" si="240"/>
        <v>-0.00047657951163379857</v>
      </c>
      <c r="CB119" s="8">
        <f t="shared" si="240"/>
        <v>0</v>
      </c>
      <c r="CC119" s="8">
        <f t="shared" si="240"/>
        <v>0</v>
      </c>
      <c r="CD119" s="8">
        <f t="shared" si="240"/>
        <v>-0.00033574269754037126</v>
      </c>
      <c r="CE119" s="8">
        <f t="shared" si="240"/>
        <v>0</v>
      </c>
      <c r="CF119" s="8">
        <f t="shared" si="240"/>
        <v>0</v>
      </c>
      <c r="CG119" s="8">
        <f t="shared" si="240"/>
        <v>0</v>
      </c>
      <c r="CH119" s="8">
        <f t="shared" si="240"/>
        <v>0</v>
      </c>
      <c r="CI119" s="8">
        <f t="shared" si="240"/>
        <v>0</v>
      </c>
      <c r="CJ119" s="8">
        <f t="shared" si="240"/>
        <v>-0.00047657951163379857</v>
      </c>
      <c r="CK119" s="8">
        <f t="shared" si="240"/>
        <v>-0.00047657951163379857</v>
      </c>
      <c r="CL119" s="8">
        <f t="shared" si="240"/>
        <v>0</v>
      </c>
      <c r="CM119" s="8">
        <f t="shared" si="240"/>
        <v>0</v>
      </c>
      <c r="CN119" s="8">
        <f t="shared" si="240"/>
        <v>0</v>
      </c>
      <c r="CO119" s="8">
        <f t="shared" si="240"/>
        <v>0</v>
      </c>
      <c r="CP119" s="8">
        <f t="shared" si="240"/>
        <v>-0.00030084453076676846</v>
      </c>
      <c r="CQ119" s="8">
        <f t="shared" si="240"/>
        <v>0</v>
      </c>
      <c r="CR119" s="8">
        <f t="shared" si="240"/>
        <v>0</v>
      </c>
      <c r="CS119" s="8">
        <f t="shared" si="240"/>
        <v>0</v>
      </c>
      <c r="CT119" s="8">
        <f t="shared" si="240"/>
        <v>0</v>
      </c>
      <c r="CU119" s="8">
        <f t="shared" si="240"/>
        <v>0</v>
      </c>
      <c r="CV119" s="8">
        <f t="shared" si="240"/>
        <v>0</v>
      </c>
      <c r="CW119" s="8">
        <f t="shared" si="240"/>
        <v>0</v>
      </c>
      <c r="CX119" s="8">
        <f t="shared" si="240"/>
        <v>-0.00047657951163379857</v>
      </c>
      <c r="CY119" s="8">
        <f t="shared" si="240"/>
        <v>-0.0002816517512379049</v>
      </c>
      <c r="CZ119" s="8">
        <f t="shared" si="240"/>
        <v>-0.00023828975581689928</v>
      </c>
      <c r="DA119" s="8">
        <f t="shared" si="240"/>
        <v>-0.00047657951163379857</v>
      </c>
      <c r="DB119" s="8">
        <f t="shared" si="240"/>
        <v>-0.00047657951163379857</v>
      </c>
      <c r="DC119" s="8">
        <f t="shared" si="240"/>
        <v>-0.00047657951163379857</v>
      </c>
      <c r="DD119" s="8">
        <f aca="true" t="shared" si="241" ref="DD119:DS119">DD370-DD35</f>
        <v>-0.00047657951163379857</v>
      </c>
      <c r="DE119" s="8">
        <f t="shared" si="241"/>
        <v>-0.0006714853950807425</v>
      </c>
      <c r="DF119" s="8">
        <f t="shared" si="241"/>
        <v>-0.0002816517512379049</v>
      </c>
      <c r="DG119" s="8">
        <f t="shared" si="241"/>
        <v>0</v>
      </c>
      <c r="DH119" s="8">
        <f t="shared" si="241"/>
        <v>0</v>
      </c>
      <c r="DI119" s="8">
        <f t="shared" si="241"/>
        <v>0</v>
      </c>
      <c r="DJ119" s="8">
        <f t="shared" si="241"/>
        <v>0</v>
      </c>
      <c r="DK119" s="8">
        <f t="shared" si="241"/>
        <v>0</v>
      </c>
      <c r="DL119" s="8">
        <f t="shared" si="241"/>
        <v>0</v>
      </c>
      <c r="DM119" s="8">
        <f t="shared" si="241"/>
        <v>0</v>
      </c>
      <c r="DN119" s="8">
        <f t="shared" si="241"/>
        <v>0</v>
      </c>
      <c r="DO119" s="8">
        <f t="shared" si="241"/>
        <v>-0.0006714853950807425</v>
      </c>
      <c r="DP119" s="8">
        <f t="shared" si="241"/>
        <v>0</v>
      </c>
      <c r="DQ119" s="8">
        <f t="shared" si="241"/>
        <v>-0.00047657951163379857</v>
      </c>
      <c r="DR119" s="8">
        <f t="shared" si="241"/>
        <v>-4.15215143726722E-05</v>
      </c>
      <c r="DS119" s="8">
        <f t="shared" si="241"/>
        <v>-0.0013271320848194748</v>
      </c>
    </row>
    <row r="120" spans="1:123" ht="11.25">
      <c r="A120" s="1"/>
      <c r="B120" s="11"/>
      <c r="C120" s="1"/>
      <c r="I120" s="7"/>
      <c r="J120" s="7"/>
      <c r="K120" s="7"/>
      <c r="L120" s="7"/>
      <c r="M120" s="3"/>
      <c r="AN120" s="19"/>
      <c r="AO120" s="70"/>
      <c r="AP120" s="12" t="s">
        <v>25</v>
      </c>
      <c r="AQ120" s="49" t="s">
        <v>229</v>
      </c>
      <c r="AR120" s="8">
        <f aca="true" t="shared" si="242" ref="AR120:BW120">AR371-AR36</f>
        <v>0</v>
      </c>
      <c r="AS120" s="8">
        <f t="shared" si="242"/>
        <v>0</v>
      </c>
      <c r="AT120" s="8">
        <f t="shared" si="242"/>
        <v>0</v>
      </c>
      <c r="AU120" s="8">
        <f t="shared" si="242"/>
        <v>0</v>
      </c>
      <c r="AV120" s="8">
        <f t="shared" si="242"/>
        <v>0</v>
      </c>
      <c r="AW120" s="8">
        <f t="shared" si="242"/>
        <v>0</v>
      </c>
      <c r="AX120" s="8">
        <f t="shared" si="242"/>
        <v>0</v>
      </c>
      <c r="AY120" s="8">
        <f t="shared" si="242"/>
        <v>0</v>
      </c>
      <c r="AZ120" s="8">
        <f t="shared" si="242"/>
        <v>0</v>
      </c>
      <c r="BA120" s="8">
        <f t="shared" si="242"/>
        <v>0</v>
      </c>
      <c r="BB120" s="8">
        <f t="shared" si="242"/>
        <v>0</v>
      </c>
      <c r="BC120" s="8">
        <f t="shared" si="242"/>
        <v>0</v>
      </c>
      <c r="BD120" s="8">
        <f t="shared" si="242"/>
        <v>0</v>
      </c>
      <c r="BE120" s="8">
        <f t="shared" si="242"/>
        <v>0</v>
      </c>
      <c r="BF120" s="8">
        <f t="shared" si="242"/>
        <v>0</v>
      </c>
      <c r="BG120" s="8">
        <f t="shared" si="242"/>
        <v>0</v>
      </c>
      <c r="BH120" s="8">
        <f t="shared" si="242"/>
        <v>0</v>
      </c>
      <c r="BI120" s="8">
        <f t="shared" si="242"/>
        <v>0</v>
      </c>
      <c r="BJ120" s="8">
        <f t="shared" si="242"/>
        <v>0</v>
      </c>
      <c r="BK120" s="8">
        <f t="shared" si="242"/>
        <v>0</v>
      </c>
      <c r="BL120" s="8">
        <f t="shared" si="242"/>
        <v>0</v>
      </c>
      <c r="BM120" s="8">
        <f t="shared" si="242"/>
        <v>0</v>
      </c>
      <c r="BN120" s="8">
        <f t="shared" si="242"/>
        <v>0</v>
      </c>
      <c r="BO120" s="8">
        <f t="shared" si="242"/>
        <v>0</v>
      </c>
      <c r="BP120" s="8">
        <f t="shared" si="242"/>
        <v>-0.0015615300758280606</v>
      </c>
      <c r="BQ120" s="8">
        <f t="shared" si="242"/>
        <v>-0.001857776259723388</v>
      </c>
      <c r="BR120" s="8">
        <f t="shared" si="242"/>
        <v>0.9993564165272236</v>
      </c>
      <c r="BS120" s="8">
        <f t="shared" si="242"/>
        <v>-0.0015615300758280606</v>
      </c>
      <c r="BT120" s="8">
        <f t="shared" si="242"/>
        <v>-0.0015615300758280606</v>
      </c>
      <c r="BU120" s="8">
        <f t="shared" si="242"/>
        <v>-0.00021753869283073723</v>
      </c>
      <c r="BV120" s="8">
        <f t="shared" si="242"/>
        <v>-0.0015615300758280606</v>
      </c>
      <c r="BW120" s="8">
        <f t="shared" si="242"/>
        <v>0</v>
      </c>
      <c r="BX120" s="8">
        <f aca="true" t="shared" si="243" ref="BX120:DC120">BX371-BX36</f>
        <v>0</v>
      </c>
      <c r="BY120" s="8">
        <f t="shared" si="243"/>
        <v>0</v>
      </c>
      <c r="BZ120" s="8">
        <f t="shared" si="243"/>
        <v>-0.0023666436420319123</v>
      </c>
      <c r="CA120" s="8">
        <f t="shared" si="243"/>
        <v>-0.0015615300758280606</v>
      </c>
      <c r="CB120" s="8">
        <f t="shared" si="243"/>
        <v>0</v>
      </c>
      <c r="CC120" s="8">
        <f t="shared" si="243"/>
        <v>0</v>
      </c>
      <c r="CD120" s="8">
        <f t="shared" si="243"/>
        <v>-0.000928888129861694</v>
      </c>
      <c r="CE120" s="8">
        <f t="shared" si="243"/>
        <v>0</v>
      </c>
      <c r="CF120" s="8">
        <f t="shared" si="243"/>
        <v>0</v>
      </c>
      <c r="CG120" s="8">
        <f t="shared" si="243"/>
        <v>0</v>
      </c>
      <c r="CH120" s="8">
        <f t="shared" si="243"/>
        <v>0</v>
      </c>
      <c r="CI120" s="8">
        <f t="shared" si="243"/>
        <v>0</v>
      </c>
      <c r="CJ120" s="8">
        <f t="shared" si="243"/>
        <v>-0.0015615300758280606</v>
      </c>
      <c r="CK120" s="8">
        <f t="shared" si="243"/>
        <v>-0.0015615300758280606</v>
      </c>
      <c r="CL120" s="8">
        <f t="shared" si="243"/>
        <v>0</v>
      </c>
      <c r="CM120" s="8">
        <f t="shared" si="243"/>
        <v>0</v>
      </c>
      <c r="CN120" s="8">
        <f t="shared" si="243"/>
        <v>0</v>
      </c>
      <c r="CO120" s="8">
        <f t="shared" si="243"/>
        <v>0</v>
      </c>
      <c r="CP120" s="8">
        <f t="shared" si="243"/>
        <v>-0.0011833218210159562</v>
      </c>
      <c r="CQ120" s="8">
        <f t="shared" si="243"/>
        <v>0</v>
      </c>
      <c r="CR120" s="8">
        <f t="shared" si="243"/>
        <v>0</v>
      </c>
      <c r="CS120" s="8">
        <f t="shared" si="243"/>
        <v>0</v>
      </c>
      <c r="CT120" s="8">
        <f t="shared" si="243"/>
        <v>0</v>
      </c>
      <c r="CU120" s="8">
        <f t="shared" si="243"/>
        <v>0</v>
      </c>
      <c r="CV120" s="8">
        <f t="shared" si="243"/>
        <v>0</v>
      </c>
      <c r="CW120" s="8">
        <f t="shared" si="243"/>
        <v>0</v>
      </c>
      <c r="CX120" s="8">
        <f t="shared" si="243"/>
        <v>-0.0015615300758280606</v>
      </c>
      <c r="CY120" s="8">
        <f t="shared" si="243"/>
        <v>-0.00021753869283073723</v>
      </c>
      <c r="CZ120" s="8">
        <f t="shared" si="243"/>
        <v>-0.0007807650379140303</v>
      </c>
      <c r="DA120" s="8">
        <f t="shared" si="243"/>
        <v>-0.0015615300758280606</v>
      </c>
      <c r="DB120" s="8">
        <f t="shared" si="243"/>
        <v>-0.0015615300758280606</v>
      </c>
      <c r="DC120" s="8">
        <f t="shared" si="243"/>
        <v>-0.0015615300758280606</v>
      </c>
      <c r="DD120" s="8">
        <f aca="true" t="shared" si="244" ref="DD120:DS120">DD371-DD36</f>
        <v>-0.0015615300758280606</v>
      </c>
      <c r="DE120" s="8">
        <f t="shared" si="244"/>
        <v>-0.001857776259723388</v>
      </c>
      <c r="DF120" s="8">
        <f t="shared" si="244"/>
        <v>-0.00021753869283073723</v>
      </c>
      <c r="DG120" s="8">
        <f t="shared" si="244"/>
        <v>0</v>
      </c>
      <c r="DH120" s="8">
        <f t="shared" si="244"/>
        <v>0</v>
      </c>
      <c r="DI120" s="8">
        <f t="shared" si="244"/>
        <v>0</v>
      </c>
      <c r="DJ120" s="8">
        <f t="shared" si="244"/>
        <v>0</v>
      </c>
      <c r="DK120" s="8">
        <f t="shared" si="244"/>
        <v>0</v>
      </c>
      <c r="DL120" s="8">
        <f t="shared" si="244"/>
        <v>0</v>
      </c>
      <c r="DM120" s="8">
        <f t="shared" si="244"/>
        <v>0</v>
      </c>
      <c r="DN120" s="8">
        <f t="shared" si="244"/>
        <v>0</v>
      </c>
      <c r="DO120" s="8">
        <f t="shared" si="244"/>
        <v>-0.001857776259723388</v>
      </c>
      <c r="DP120" s="8">
        <f t="shared" si="244"/>
        <v>0</v>
      </c>
      <c r="DQ120" s="8">
        <f t="shared" si="244"/>
        <v>-0.0015615300758280606</v>
      </c>
      <c r="DR120" s="8">
        <f t="shared" si="244"/>
        <v>-0.000643583472776419</v>
      </c>
      <c r="DS120" s="8">
        <f t="shared" si="244"/>
        <v>-0.0037321783072852364</v>
      </c>
    </row>
    <row r="121" spans="1:123" ht="11.25">
      <c r="A121" s="1"/>
      <c r="B121" s="1"/>
      <c r="I121" s="7"/>
      <c r="J121" s="7"/>
      <c r="K121" s="7"/>
      <c r="L121" s="7"/>
      <c r="M121" s="3"/>
      <c r="N121" s="3"/>
      <c r="O121" s="3"/>
      <c r="P121" s="3"/>
      <c r="R121" s="13"/>
      <c r="AN121" s="19"/>
      <c r="AO121" s="70"/>
      <c r="AP121" s="12" t="s">
        <v>26</v>
      </c>
      <c r="AQ121" s="49" t="s">
        <v>114</v>
      </c>
      <c r="AR121" s="8">
        <f aca="true" t="shared" si="245" ref="AR121:BW121">AR372-AR37</f>
        <v>0</v>
      </c>
      <c r="AS121" s="8">
        <f t="shared" si="245"/>
        <v>0</v>
      </c>
      <c r="AT121" s="8">
        <f t="shared" si="245"/>
        <v>0</v>
      </c>
      <c r="AU121" s="8">
        <f t="shared" si="245"/>
        <v>0</v>
      </c>
      <c r="AV121" s="8">
        <f t="shared" si="245"/>
        <v>0</v>
      </c>
      <c r="AW121" s="8">
        <f t="shared" si="245"/>
        <v>0</v>
      </c>
      <c r="AX121" s="8">
        <f t="shared" si="245"/>
        <v>0</v>
      </c>
      <c r="AY121" s="8">
        <f t="shared" si="245"/>
        <v>0</v>
      </c>
      <c r="AZ121" s="8">
        <f t="shared" si="245"/>
        <v>0</v>
      </c>
      <c r="BA121" s="8">
        <f t="shared" si="245"/>
        <v>0</v>
      </c>
      <c r="BB121" s="8">
        <f t="shared" si="245"/>
        <v>0</v>
      </c>
      <c r="BC121" s="8">
        <f t="shared" si="245"/>
        <v>0</v>
      </c>
      <c r="BD121" s="8">
        <f t="shared" si="245"/>
        <v>0</v>
      </c>
      <c r="BE121" s="8">
        <f t="shared" si="245"/>
        <v>0</v>
      </c>
      <c r="BF121" s="8">
        <f t="shared" si="245"/>
        <v>0</v>
      </c>
      <c r="BG121" s="8">
        <f t="shared" si="245"/>
        <v>0</v>
      </c>
      <c r="BH121" s="8">
        <f t="shared" si="245"/>
        <v>0</v>
      </c>
      <c r="BI121" s="8">
        <f t="shared" si="245"/>
        <v>0</v>
      </c>
      <c r="BJ121" s="8">
        <f t="shared" si="245"/>
        <v>0</v>
      </c>
      <c r="BK121" s="8">
        <f t="shared" si="245"/>
        <v>0</v>
      </c>
      <c r="BL121" s="8">
        <f t="shared" si="245"/>
        <v>0</v>
      </c>
      <c r="BM121" s="8">
        <f t="shared" si="245"/>
        <v>0</v>
      </c>
      <c r="BN121" s="8">
        <f t="shared" si="245"/>
        <v>0</v>
      </c>
      <c r="BO121" s="8">
        <f t="shared" si="245"/>
        <v>0</v>
      </c>
      <c r="BP121" s="8">
        <f t="shared" si="245"/>
        <v>-0.0019156366403380897</v>
      </c>
      <c r="BQ121" s="8">
        <f t="shared" si="245"/>
        <v>-0.003555515166952532</v>
      </c>
      <c r="BR121" s="8">
        <f t="shared" si="245"/>
        <v>0</v>
      </c>
      <c r="BS121" s="8">
        <f t="shared" si="245"/>
        <v>0.9980843633596619</v>
      </c>
      <c r="BT121" s="8">
        <f t="shared" si="245"/>
        <v>-0.0019156366403380897</v>
      </c>
      <c r="BU121" s="8">
        <f t="shared" si="245"/>
        <v>-0.0011459780627056568</v>
      </c>
      <c r="BV121" s="8">
        <f t="shared" si="245"/>
        <v>-0.0019156366403380897</v>
      </c>
      <c r="BW121" s="8">
        <f t="shared" si="245"/>
        <v>0</v>
      </c>
      <c r="BX121" s="8">
        <f aca="true" t="shared" si="246" ref="BX121:DC121">BX372-BX37</f>
        <v>0</v>
      </c>
      <c r="BY121" s="8">
        <f t="shared" si="246"/>
        <v>0</v>
      </c>
      <c r="BZ121" s="8">
        <f t="shared" si="246"/>
        <v>-0.005034131814830593</v>
      </c>
      <c r="CA121" s="8">
        <f t="shared" si="246"/>
        <v>-0.0019156366403380897</v>
      </c>
      <c r="CB121" s="8">
        <f t="shared" si="246"/>
        <v>0</v>
      </c>
      <c r="CC121" s="8">
        <f t="shared" si="246"/>
        <v>0</v>
      </c>
      <c r="CD121" s="8">
        <f t="shared" si="246"/>
        <v>-0.001777757583476266</v>
      </c>
      <c r="CE121" s="8">
        <f t="shared" si="246"/>
        <v>0</v>
      </c>
      <c r="CF121" s="8">
        <f t="shared" si="246"/>
        <v>0</v>
      </c>
      <c r="CG121" s="8">
        <f t="shared" si="246"/>
        <v>0</v>
      </c>
      <c r="CH121" s="8">
        <f t="shared" si="246"/>
        <v>0</v>
      </c>
      <c r="CI121" s="8">
        <f t="shared" si="246"/>
        <v>0</v>
      </c>
      <c r="CJ121" s="8">
        <f t="shared" si="246"/>
        <v>-0.0019156366403380897</v>
      </c>
      <c r="CK121" s="8">
        <f t="shared" si="246"/>
        <v>-0.0019156366403380897</v>
      </c>
      <c r="CL121" s="8">
        <f t="shared" si="246"/>
        <v>0</v>
      </c>
      <c r="CM121" s="8">
        <f t="shared" si="246"/>
        <v>0</v>
      </c>
      <c r="CN121" s="8">
        <f t="shared" si="246"/>
        <v>0</v>
      </c>
      <c r="CO121" s="8">
        <f t="shared" si="246"/>
        <v>0</v>
      </c>
      <c r="CP121" s="8">
        <f t="shared" si="246"/>
        <v>-0.0025170659074152963</v>
      </c>
      <c r="CQ121" s="8">
        <f t="shared" si="246"/>
        <v>0</v>
      </c>
      <c r="CR121" s="8">
        <f t="shared" si="246"/>
        <v>0</v>
      </c>
      <c r="CS121" s="8">
        <f t="shared" si="246"/>
        <v>0</v>
      </c>
      <c r="CT121" s="8">
        <f t="shared" si="246"/>
        <v>0</v>
      </c>
      <c r="CU121" s="8">
        <f t="shared" si="246"/>
        <v>0</v>
      </c>
      <c r="CV121" s="8">
        <f t="shared" si="246"/>
        <v>0</v>
      </c>
      <c r="CW121" s="8">
        <f t="shared" si="246"/>
        <v>0</v>
      </c>
      <c r="CX121" s="8">
        <f t="shared" si="246"/>
        <v>-0.0019156366403380897</v>
      </c>
      <c r="CY121" s="8">
        <f t="shared" si="246"/>
        <v>-0.0011459780627056568</v>
      </c>
      <c r="CZ121" s="8">
        <f t="shared" si="246"/>
        <v>-0.0009578183201690449</v>
      </c>
      <c r="DA121" s="8">
        <f t="shared" si="246"/>
        <v>-0.0019156366403380897</v>
      </c>
      <c r="DB121" s="8">
        <f t="shared" si="246"/>
        <v>-0.0019156366403380897</v>
      </c>
      <c r="DC121" s="8">
        <f t="shared" si="246"/>
        <v>-0.0019156366403380897</v>
      </c>
      <c r="DD121" s="8">
        <f aca="true" t="shared" si="247" ref="DD121:DS121">DD372-DD37</f>
        <v>-0.0019156366403380897</v>
      </c>
      <c r="DE121" s="8">
        <f t="shared" si="247"/>
        <v>-0.003555515166952532</v>
      </c>
      <c r="DF121" s="8">
        <f t="shared" si="247"/>
        <v>-0.0011459780627056568</v>
      </c>
      <c r="DG121" s="8">
        <f t="shared" si="247"/>
        <v>0</v>
      </c>
      <c r="DH121" s="8">
        <f t="shared" si="247"/>
        <v>0</v>
      </c>
      <c r="DI121" s="8">
        <f t="shared" si="247"/>
        <v>0</v>
      </c>
      <c r="DJ121" s="8">
        <f t="shared" si="247"/>
        <v>0</v>
      </c>
      <c r="DK121" s="8">
        <f t="shared" si="247"/>
        <v>0</v>
      </c>
      <c r="DL121" s="8">
        <f t="shared" si="247"/>
        <v>0</v>
      </c>
      <c r="DM121" s="8">
        <f t="shared" si="247"/>
        <v>0</v>
      </c>
      <c r="DN121" s="8">
        <f t="shared" si="247"/>
        <v>0</v>
      </c>
      <c r="DO121" s="8">
        <f t="shared" si="247"/>
        <v>-0.003555515166952532</v>
      </c>
      <c r="DP121" s="8">
        <f t="shared" si="247"/>
        <v>0</v>
      </c>
      <c r="DQ121" s="8">
        <f t="shared" si="247"/>
        <v>-0.0019156366403380897</v>
      </c>
      <c r="DR121" s="8">
        <f t="shared" si="247"/>
        <v>0</v>
      </c>
      <c r="DS121" s="8">
        <f t="shared" si="247"/>
        <v>-0.0032525240795191566</v>
      </c>
    </row>
    <row r="122" spans="9:123" ht="11.25">
      <c r="I122" s="7"/>
      <c r="J122" s="7"/>
      <c r="K122" s="7"/>
      <c r="L122" s="7"/>
      <c r="AN122" s="19"/>
      <c r="AO122" s="70"/>
      <c r="AP122" s="70" t="s">
        <v>27</v>
      </c>
      <c r="AQ122" s="19" t="s">
        <v>115</v>
      </c>
      <c r="AR122" s="8">
        <f aca="true" t="shared" si="248" ref="AR122:BW122">AR373-AR38</f>
        <v>0</v>
      </c>
      <c r="AS122" s="8">
        <f t="shared" si="248"/>
        <v>0</v>
      </c>
      <c r="AT122" s="8">
        <f t="shared" si="248"/>
        <v>0</v>
      </c>
      <c r="AU122" s="8">
        <f t="shared" si="248"/>
        <v>0</v>
      </c>
      <c r="AV122" s="8">
        <f t="shared" si="248"/>
        <v>0</v>
      </c>
      <c r="AW122" s="8">
        <f t="shared" si="248"/>
        <v>0</v>
      </c>
      <c r="AX122" s="8">
        <f t="shared" si="248"/>
        <v>0</v>
      </c>
      <c r="AY122" s="8">
        <f t="shared" si="248"/>
        <v>0</v>
      </c>
      <c r="AZ122" s="8">
        <f t="shared" si="248"/>
        <v>0</v>
      </c>
      <c r="BA122" s="8">
        <f t="shared" si="248"/>
        <v>0</v>
      </c>
      <c r="BB122" s="8">
        <f t="shared" si="248"/>
        <v>0</v>
      </c>
      <c r="BC122" s="8">
        <f t="shared" si="248"/>
        <v>0</v>
      </c>
      <c r="BD122" s="8">
        <f t="shared" si="248"/>
        <v>0</v>
      </c>
      <c r="BE122" s="8">
        <f t="shared" si="248"/>
        <v>0</v>
      </c>
      <c r="BF122" s="8">
        <f t="shared" si="248"/>
        <v>0</v>
      </c>
      <c r="BG122" s="8">
        <f t="shared" si="248"/>
        <v>0</v>
      </c>
      <c r="BH122" s="8">
        <f t="shared" si="248"/>
        <v>0</v>
      </c>
      <c r="BI122" s="8">
        <f t="shared" si="248"/>
        <v>0</v>
      </c>
      <c r="BJ122" s="8">
        <f t="shared" si="248"/>
        <v>0</v>
      </c>
      <c r="BK122" s="8">
        <f t="shared" si="248"/>
        <v>0</v>
      </c>
      <c r="BL122" s="8">
        <f t="shared" si="248"/>
        <v>0</v>
      </c>
      <c r="BM122" s="8">
        <f t="shared" si="248"/>
        <v>0</v>
      </c>
      <c r="BN122" s="8">
        <f t="shared" si="248"/>
        <v>0</v>
      </c>
      <c r="BO122" s="8">
        <f t="shared" si="248"/>
        <v>0</v>
      </c>
      <c r="BP122" s="8">
        <f t="shared" si="248"/>
        <v>-0.00013711645167117668</v>
      </c>
      <c r="BQ122" s="8">
        <f t="shared" si="248"/>
        <v>-0.00016787134877018563</v>
      </c>
      <c r="BR122" s="8">
        <f t="shared" si="248"/>
        <v>-0.00010380378593168049</v>
      </c>
      <c r="BS122" s="8">
        <f t="shared" si="248"/>
        <v>-0.00013711645167117668</v>
      </c>
      <c r="BT122" s="8">
        <f t="shared" si="248"/>
        <v>0.9998628835483289</v>
      </c>
      <c r="BU122" s="8">
        <f t="shared" si="248"/>
        <v>0</v>
      </c>
      <c r="BV122" s="8">
        <f t="shared" si="248"/>
        <v>-0.00013711645167117668</v>
      </c>
      <c r="BW122" s="8">
        <f t="shared" si="248"/>
        <v>0</v>
      </c>
      <c r="BX122" s="8">
        <f aca="true" t="shared" si="249" ref="BX122:DC122">BX373-BX38</f>
        <v>0</v>
      </c>
      <c r="BY122" s="8">
        <f t="shared" si="249"/>
        <v>0</v>
      </c>
      <c r="BZ122" s="8">
        <f t="shared" si="249"/>
        <v>-0.00010028151025558949</v>
      </c>
      <c r="CA122" s="8">
        <f t="shared" si="249"/>
        <v>-0.00013711645167117668</v>
      </c>
      <c r="CB122" s="8">
        <f t="shared" si="249"/>
        <v>0</v>
      </c>
      <c r="CC122" s="8">
        <f t="shared" si="249"/>
        <v>0</v>
      </c>
      <c r="CD122" s="8">
        <f t="shared" si="249"/>
        <v>-8.393567438509282E-05</v>
      </c>
      <c r="CE122" s="8">
        <f t="shared" si="249"/>
        <v>0</v>
      </c>
      <c r="CF122" s="8">
        <f t="shared" si="249"/>
        <v>0</v>
      </c>
      <c r="CG122" s="8">
        <f t="shared" si="249"/>
        <v>0</v>
      </c>
      <c r="CH122" s="8">
        <f t="shared" si="249"/>
        <v>0</v>
      </c>
      <c r="CI122" s="8">
        <f t="shared" si="249"/>
        <v>0</v>
      </c>
      <c r="CJ122" s="8">
        <f t="shared" si="249"/>
        <v>-0.00013711645167117668</v>
      </c>
      <c r="CK122" s="8">
        <f t="shared" si="249"/>
        <v>-0.00013711645167117668</v>
      </c>
      <c r="CL122" s="8">
        <f t="shared" si="249"/>
        <v>0</v>
      </c>
      <c r="CM122" s="8">
        <f t="shared" si="249"/>
        <v>0</v>
      </c>
      <c r="CN122" s="8">
        <f t="shared" si="249"/>
        <v>0</v>
      </c>
      <c r="CO122" s="8">
        <f t="shared" si="249"/>
        <v>0</v>
      </c>
      <c r="CP122" s="8">
        <f t="shared" si="249"/>
        <v>-5.0140755127794744E-05</v>
      </c>
      <c r="CQ122" s="8">
        <f t="shared" si="249"/>
        <v>0</v>
      </c>
      <c r="CR122" s="8">
        <f t="shared" si="249"/>
        <v>0</v>
      </c>
      <c r="CS122" s="8">
        <f t="shared" si="249"/>
        <v>0</v>
      </c>
      <c r="CT122" s="8">
        <f t="shared" si="249"/>
        <v>0</v>
      </c>
      <c r="CU122" s="8">
        <f t="shared" si="249"/>
        <v>0</v>
      </c>
      <c r="CV122" s="8">
        <f t="shared" si="249"/>
        <v>0</v>
      </c>
      <c r="CW122" s="8">
        <f t="shared" si="249"/>
        <v>0</v>
      </c>
      <c r="CX122" s="8">
        <f t="shared" si="249"/>
        <v>-0.00013711645167117668</v>
      </c>
      <c r="CY122" s="8">
        <f t="shared" si="249"/>
        <v>0</v>
      </c>
      <c r="CZ122" s="8">
        <f t="shared" si="249"/>
        <v>-6.855822583558834E-05</v>
      </c>
      <c r="DA122" s="8">
        <f t="shared" si="249"/>
        <v>-0.00013711645167117668</v>
      </c>
      <c r="DB122" s="8">
        <f t="shared" si="249"/>
        <v>-0.00013711645167117668</v>
      </c>
      <c r="DC122" s="8">
        <f t="shared" si="249"/>
        <v>-0.00013711645167117668</v>
      </c>
      <c r="DD122" s="8">
        <f aca="true" t="shared" si="250" ref="DD122:DS122">DD373-DD38</f>
        <v>-0.00013711645167117668</v>
      </c>
      <c r="DE122" s="8">
        <f t="shared" si="250"/>
        <v>-0.00016787134877018563</v>
      </c>
      <c r="DF122" s="8">
        <f t="shared" si="250"/>
        <v>0</v>
      </c>
      <c r="DG122" s="8">
        <f t="shared" si="250"/>
        <v>0</v>
      </c>
      <c r="DH122" s="8">
        <f t="shared" si="250"/>
        <v>0</v>
      </c>
      <c r="DI122" s="8">
        <f t="shared" si="250"/>
        <v>0</v>
      </c>
      <c r="DJ122" s="8">
        <f t="shared" si="250"/>
        <v>0</v>
      </c>
      <c r="DK122" s="8">
        <f t="shared" si="250"/>
        <v>0</v>
      </c>
      <c r="DL122" s="8">
        <f t="shared" si="250"/>
        <v>0</v>
      </c>
      <c r="DM122" s="8">
        <f t="shared" si="250"/>
        <v>0</v>
      </c>
      <c r="DN122" s="8">
        <f t="shared" si="250"/>
        <v>0</v>
      </c>
      <c r="DO122" s="8">
        <f t="shared" si="250"/>
        <v>-0.00016787134877018563</v>
      </c>
      <c r="DP122" s="8">
        <f t="shared" si="250"/>
        <v>0</v>
      </c>
      <c r="DQ122" s="8">
        <f t="shared" si="250"/>
        <v>-0.00013711645167117668</v>
      </c>
      <c r="DR122" s="8">
        <f t="shared" si="250"/>
        <v>-0.00010380378593168049</v>
      </c>
      <c r="DS122" s="8">
        <f t="shared" si="250"/>
        <v>-0.0011160225924786887</v>
      </c>
    </row>
    <row r="123" spans="9:126" ht="11.25">
      <c r="I123" s="7"/>
      <c r="J123" s="7"/>
      <c r="K123" s="7"/>
      <c r="L123" s="7"/>
      <c r="AN123" s="19"/>
      <c r="AO123" s="70"/>
      <c r="AP123" s="12" t="s">
        <v>28</v>
      </c>
      <c r="AQ123" s="49" t="s">
        <v>230</v>
      </c>
      <c r="AR123" s="8">
        <f aca="true" t="shared" si="251" ref="AR123:BW123">AR374-AR39</f>
        <v>0</v>
      </c>
      <c r="AS123" s="8">
        <f t="shared" si="251"/>
        <v>0</v>
      </c>
      <c r="AT123" s="8">
        <f t="shared" si="251"/>
        <v>0</v>
      </c>
      <c r="AU123" s="8">
        <f t="shared" si="251"/>
        <v>0</v>
      </c>
      <c r="AV123" s="8">
        <f t="shared" si="251"/>
        <v>0</v>
      </c>
      <c r="AW123" s="8">
        <f t="shared" si="251"/>
        <v>0</v>
      </c>
      <c r="AX123" s="8">
        <f t="shared" si="251"/>
        <v>0</v>
      </c>
      <c r="AY123" s="8">
        <f t="shared" si="251"/>
        <v>0</v>
      </c>
      <c r="AZ123" s="8">
        <f t="shared" si="251"/>
        <v>0</v>
      </c>
      <c r="BA123" s="8">
        <f t="shared" si="251"/>
        <v>0</v>
      </c>
      <c r="BB123" s="8">
        <f t="shared" si="251"/>
        <v>0</v>
      </c>
      <c r="BC123" s="8">
        <f t="shared" si="251"/>
        <v>0</v>
      </c>
      <c r="BD123" s="8">
        <f t="shared" si="251"/>
        <v>0</v>
      </c>
      <c r="BE123" s="8">
        <f t="shared" si="251"/>
        <v>0</v>
      </c>
      <c r="BF123" s="8">
        <f t="shared" si="251"/>
        <v>0</v>
      </c>
      <c r="BG123" s="8">
        <f t="shared" si="251"/>
        <v>0</v>
      </c>
      <c r="BH123" s="8">
        <f t="shared" si="251"/>
        <v>0</v>
      </c>
      <c r="BI123" s="8">
        <f t="shared" si="251"/>
        <v>0</v>
      </c>
      <c r="BJ123" s="8">
        <f t="shared" si="251"/>
        <v>0</v>
      </c>
      <c r="BK123" s="8">
        <f t="shared" si="251"/>
        <v>0</v>
      </c>
      <c r="BL123" s="8">
        <f t="shared" si="251"/>
        <v>0</v>
      </c>
      <c r="BM123" s="8">
        <f t="shared" si="251"/>
        <v>0</v>
      </c>
      <c r="BN123" s="8">
        <f t="shared" si="251"/>
        <v>0</v>
      </c>
      <c r="BO123" s="8">
        <f t="shared" si="251"/>
        <v>0</v>
      </c>
      <c r="BP123" s="8">
        <f t="shared" si="251"/>
        <v>-0.002398872290402528</v>
      </c>
      <c r="BQ123" s="8">
        <f t="shared" si="251"/>
        <v>0</v>
      </c>
      <c r="BR123" s="8">
        <f t="shared" si="251"/>
        <v>0</v>
      </c>
      <c r="BS123" s="8">
        <f t="shared" si="251"/>
        <v>-0.002398872290402528</v>
      </c>
      <c r="BT123" s="8">
        <f t="shared" si="251"/>
        <v>-0.002398872290402528</v>
      </c>
      <c r="BU123" s="8">
        <f t="shared" si="251"/>
        <v>1</v>
      </c>
      <c r="BV123" s="8">
        <f t="shared" si="251"/>
        <v>-0.002398872290402528</v>
      </c>
      <c r="BW123" s="8">
        <f t="shared" si="251"/>
        <v>0</v>
      </c>
      <c r="BX123" s="8">
        <f aca="true" t="shared" si="252" ref="BX123:DC123">BX374-BX39</f>
        <v>0</v>
      </c>
      <c r="BY123" s="8">
        <f t="shared" si="252"/>
        <v>0</v>
      </c>
      <c r="BZ123" s="8">
        <f t="shared" si="252"/>
        <v>0</v>
      </c>
      <c r="CA123" s="8">
        <f t="shared" si="252"/>
        <v>-0.002398872290402528</v>
      </c>
      <c r="CB123" s="8">
        <f t="shared" si="252"/>
        <v>0</v>
      </c>
      <c r="CC123" s="8">
        <f t="shared" si="252"/>
        <v>0</v>
      </c>
      <c r="CD123" s="8">
        <f t="shared" si="252"/>
        <v>0</v>
      </c>
      <c r="CE123" s="8">
        <f t="shared" si="252"/>
        <v>0</v>
      </c>
      <c r="CF123" s="8">
        <f t="shared" si="252"/>
        <v>0</v>
      </c>
      <c r="CG123" s="8">
        <f t="shared" si="252"/>
        <v>0</v>
      </c>
      <c r="CH123" s="8">
        <f t="shared" si="252"/>
        <v>0</v>
      </c>
      <c r="CI123" s="8">
        <f t="shared" si="252"/>
        <v>0</v>
      </c>
      <c r="CJ123" s="8">
        <f t="shared" si="252"/>
        <v>-0.002398872290402528</v>
      </c>
      <c r="CK123" s="8">
        <f t="shared" si="252"/>
        <v>-0.002398872290402528</v>
      </c>
      <c r="CL123" s="8">
        <f t="shared" si="252"/>
        <v>0</v>
      </c>
      <c r="CM123" s="8">
        <f t="shared" si="252"/>
        <v>0</v>
      </c>
      <c r="CN123" s="8">
        <f t="shared" si="252"/>
        <v>0</v>
      </c>
      <c r="CO123" s="8">
        <f t="shared" si="252"/>
        <v>0</v>
      </c>
      <c r="CP123" s="8">
        <f t="shared" si="252"/>
        <v>0</v>
      </c>
      <c r="CQ123" s="8">
        <f t="shared" si="252"/>
        <v>0</v>
      </c>
      <c r="CR123" s="8">
        <f t="shared" si="252"/>
        <v>0</v>
      </c>
      <c r="CS123" s="8">
        <f t="shared" si="252"/>
        <v>0</v>
      </c>
      <c r="CT123" s="8">
        <f t="shared" si="252"/>
        <v>0</v>
      </c>
      <c r="CU123" s="8">
        <f t="shared" si="252"/>
        <v>0</v>
      </c>
      <c r="CV123" s="8">
        <f t="shared" si="252"/>
        <v>0</v>
      </c>
      <c r="CW123" s="8">
        <f t="shared" si="252"/>
        <v>0</v>
      </c>
      <c r="CX123" s="8">
        <f t="shared" si="252"/>
        <v>-0.002398872290402528</v>
      </c>
      <c r="CY123" s="8">
        <f t="shared" si="252"/>
        <v>0</v>
      </c>
      <c r="CZ123" s="8">
        <f t="shared" si="252"/>
        <v>-0.001199436145201264</v>
      </c>
      <c r="DA123" s="8">
        <f t="shared" si="252"/>
        <v>-0.002398872290402528</v>
      </c>
      <c r="DB123" s="8">
        <f t="shared" si="252"/>
        <v>-0.002398872290402528</v>
      </c>
      <c r="DC123" s="8">
        <f t="shared" si="252"/>
        <v>-0.002398872290402528</v>
      </c>
      <c r="DD123" s="8">
        <f aca="true" t="shared" si="253" ref="DD123:DS123">DD374-DD39</f>
        <v>-0.002398872290402528</v>
      </c>
      <c r="DE123" s="8">
        <f t="shared" si="253"/>
        <v>0</v>
      </c>
      <c r="DF123" s="8">
        <f t="shared" si="253"/>
        <v>0</v>
      </c>
      <c r="DG123" s="8">
        <f t="shared" si="253"/>
        <v>0</v>
      </c>
      <c r="DH123" s="8">
        <f t="shared" si="253"/>
        <v>0</v>
      </c>
      <c r="DI123" s="8">
        <f t="shared" si="253"/>
        <v>0</v>
      </c>
      <c r="DJ123" s="8">
        <f t="shared" si="253"/>
        <v>0</v>
      </c>
      <c r="DK123" s="8">
        <f t="shared" si="253"/>
        <v>0</v>
      </c>
      <c r="DL123" s="8">
        <f t="shared" si="253"/>
        <v>0</v>
      </c>
      <c r="DM123" s="8">
        <f t="shared" si="253"/>
        <v>0</v>
      </c>
      <c r="DN123" s="8">
        <f t="shared" si="253"/>
        <v>0</v>
      </c>
      <c r="DO123" s="8">
        <f t="shared" si="253"/>
        <v>0</v>
      </c>
      <c r="DP123" s="8">
        <f t="shared" si="253"/>
        <v>0</v>
      </c>
      <c r="DQ123" s="8">
        <f t="shared" si="253"/>
        <v>-0.002398872290402528</v>
      </c>
      <c r="DR123" s="8">
        <f t="shared" si="253"/>
        <v>0</v>
      </c>
      <c r="DS123" s="8">
        <f t="shared" si="253"/>
        <v>-0.0004543561322212306</v>
      </c>
      <c r="DU123" s="1"/>
      <c r="DV123" s="6"/>
    </row>
    <row r="124" spans="40:126" ht="11.25">
      <c r="AN124" s="19"/>
      <c r="AO124" s="70"/>
      <c r="AP124" s="12" t="s">
        <v>29</v>
      </c>
      <c r="AQ124" s="49" t="s">
        <v>119</v>
      </c>
      <c r="AR124" s="8">
        <f aca="true" t="shared" si="254" ref="AR124:BW124">AR375-AR40</f>
        <v>0</v>
      </c>
      <c r="AS124" s="8">
        <f t="shared" si="254"/>
        <v>0</v>
      </c>
      <c r="AT124" s="8">
        <f t="shared" si="254"/>
        <v>0</v>
      </c>
      <c r="AU124" s="8">
        <f t="shared" si="254"/>
        <v>0</v>
      </c>
      <c r="AV124" s="8">
        <f t="shared" si="254"/>
        <v>0</v>
      </c>
      <c r="AW124" s="8">
        <f t="shared" si="254"/>
        <v>0</v>
      </c>
      <c r="AX124" s="8">
        <f t="shared" si="254"/>
        <v>0</v>
      </c>
      <c r="AY124" s="8">
        <f t="shared" si="254"/>
        <v>0</v>
      </c>
      <c r="AZ124" s="8">
        <f t="shared" si="254"/>
        <v>0</v>
      </c>
      <c r="BA124" s="8">
        <f t="shared" si="254"/>
        <v>0</v>
      </c>
      <c r="BB124" s="8">
        <f t="shared" si="254"/>
        <v>0</v>
      </c>
      <c r="BC124" s="8">
        <f t="shared" si="254"/>
        <v>0</v>
      </c>
      <c r="BD124" s="8">
        <f t="shared" si="254"/>
        <v>0</v>
      </c>
      <c r="BE124" s="8">
        <f t="shared" si="254"/>
        <v>0</v>
      </c>
      <c r="BF124" s="8">
        <f t="shared" si="254"/>
        <v>0</v>
      </c>
      <c r="BG124" s="8">
        <f t="shared" si="254"/>
        <v>0</v>
      </c>
      <c r="BH124" s="8">
        <f t="shared" si="254"/>
        <v>0</v>
      </c>
      <c r="BI124" s="8">
        <f t="shared" si="254"/>
        <v>0</v>
      </c>
      <c r="BJ124" s="8">
        <f t="shared" si="254"/>
        <v>0</v>
      </c>
      <c r="BK124" s="8">
        <f t="shared" si="254"/>
        <v>0</v>
      </c>
      <c r="BL124" s="8">
        <f t="shared" si="254"/>
        <v>0</v>
      </c>
      <c r="BM124" s="8">
        <f t="shared" si="254"/>
        <v>0</v>
      </c>
      <c r="BN124" s="8">
        <f t="shared" si="254"/>
        <v>0</v>
      </c>
      <c r="BO124" s="8">
        <f t="shared" si="254"/>
        <v>0</v>
      </c>
      <c r="BP124" s="8">
        <f t="shared" si="254"/>
        <v>-0.004440975560922771</v>
      </c>
      <c r="BQ124" s="8">
        <f t="shared" si="254"/>
        <v>-0.002087200436375975</v>
      </c>
      <c r="BR124" s="8">
        <f t="shared" si="254"/>
        <v>-0.00207607571863361</v>
      </c>
      <c r="BS124" s="8">
        <f t="shared" si="254"/>
        <v>-0.004440975560922771</v>
      </c>
      <c r="BT124" s="8">
        <f t="shared" si="254"/>
        <v>-0.004440975560922771</v>
      </c>
      <c r="BU124" s="8">
        <f t="shared" si="254"/>
        <v>-0.0005881601695053267</v>
      </c>
      <c r="BV124" s="8">
        <f t="shared" si="254"/>
        <v>0.9955590244390772</v>
      </c>
      <c r="BW124" s="8">
        <f t="shared" si="254"/>
        <v>0</v>
      </c>
      <c r="BX124" s="8">
        <f aca="true" t="shared" si="255" ref="BX124:DC124">BX375-BX40</f>
        <v>0</v>
      </c>
      <c r="BY124" s="8">
        <f t="shared" si="255"/>
        <v>0</v>
      </c>
      <c r="BZ124" s="8">
        <f t="shared" si="255"/>
        <v>-0.0021359961684440563</v>
      </c>
      <c r="CA124" s="8">
        <f t="shared" si="255"/>
        <v>-0.004440975560922771</v>
      </c>
      <c r="CB124" s="8">
        <f t="shared" si="255"/>
        <v>0</v>
      </c>
      <c r="CC124" s="8">
        <f t="shared" si="255"/>
        <v>0</v>
      </c>
      <c r="CD124" s="8">
        <f t="shared" si="255"/>
        <v>-0.0010436002181879874</v>
      </c>
      <c r="CE124" s="8">
        <f t="shared" si="255"/>
        <v>0</v>
      </c>
      <c r="CF124" s="8">
        <f t="shared" si="255"/>
        <v>0</v>
      </c>
      <c r="CG124" s="8">
        <f t="shared" si="255"/>
        <v>0</v>
      </c>
      <c r="CH124" s="8">
        <f t="shared" si="255"/>
        <v>0</v>
      </c>
      <c r="CI124" s="8">
        <f t="shared" si="255"/>
        <v>0</v>
      </c>
      <c r="CJ124" s="8">
        <f t="shared" si="255"/>
        <v>-0.004440975560922771</v>
      </c>
      <c r="CK124" s="8">
        <f t="shared" si="255"/>
        <v>-0.004440975560922771</v>
      </c>
      <c r="CL124" s="8">
        <f t="shared" si="255"/>
        <v>0</v>
      </c>
      <c r="CM124" s="8">
        <f t="shared" si="255"/>
        <v>0</v>
      </c>
      <c r="CN124" s="8">
        <f t="shared" si="255"/>
        <v>0</v>
      </c>
      <c r="CO124" s="8">
        <f t="shared" si="255"/>
        <v>0</v>
      </c>
      <c r="CP124" s="8">
        <f t="shared" si="255"/>
        <v>-0.0010679980842220281</v>
      </c>
      <c r="CQ124" s="8">
        <f t="shared" si="255"/>
        <v>0</v>
      </c>
      <c r="CR124" s="8">
        <f t="shared" si="255"/>
        <v>0</v>
      </c>
      <c r="CS124" s="8">
        <f t="shared" si="255"/>
        <v>0</v>
      </c>
      <c r="CT124" s="8">
        <f t="shared" si="255"/>
        <v>0</v>
      </c>
      <c r="CU124" s="8">
        <f t="shared" si="255"/>
        <v>0</v>
      </c>
      <c r="CV124" s="8">
        <f t="shared" si="255"/>
        <v>0</v>
      </c>
      <c r="CW124" s="8">
        <f t="shared" si="255"/>
        <v>0</v>
      </c>
      <c r="CX124" s="8">
        <f t="shared" si="255"/>
        <v>-0.004440975560922771</v>
      </c>
      <c r="CY124" s="8">
        <f t="shared" si="255"/>
        <v>-0.0005881601695053267</v>
      </c>
      <c r="CZ124" s="8">
        <f t="shared" si="255"/>
        <v>-0.0022204877804613853</v>
      </c>
      <c r="DA124" s="8">
        <f t="shared" si="255"/>
        <v>-0.004440975560922771</v>
      </c>
      <c r="DB124" s="8">
        <f t="shared" si="255"/>
        <v>-0.004440975560922771</v>
      </c>
      <c r="DC124" s="8">
        <f t="shared" si="255"/>
        <v>-0.004440975560922771</v>
      </c>
      <c r="DD124" s="8">
        <f aca="true" t="shared" si="256" ref="DD124:DS124">DD375-DD40</f>
        <v>-0.004440975560922771</v>
      </c>
      <c r="DE124" s="8">
        <f t="shared" si="256"/>
        <v>-0.002087200436375975</v>
      </c>
      <c r="DF124" s="8">
        <f t="shared" si="256"/>
        <v>-0.0005881601695053267</v>
      </c>
      <c r="DG124" s="8">
        <f t="shared" si="256"/>
        <v>0</v>
      </c>
      <c r="DH124" s="8">
        <f t="shared" si="256"/>
        <v>0</v>
      </c>
      <c r="DI124" s="8">
        <f t="shared" si="256"/>
        <v>0</v>
      </c>
      <c r="DJ124" s="8">
        <f t="shared" si="256"/>
        <v>0</v>
      </c>
      <c r="DK124" s="8">
        <f t="shared" si="256"/>
        <v>0</v>
      </c>
      <c r="DL124" s="8">
        <f t="shared" si="256"/>
        <v>0</v>
      </c>
      <c r="DM124" s="8">
        <f t="shared" si="256"/>
        <v>0</v>
      </c>
      <c r="DN124" s="8">
        <f t="shared" si="256"/>
        <v>0</v>
      </c>
      <c r="DO124" s="8">
        <f t="shared" si="256"/>
        <v>-0.002087200436375975</v>
      </c>
      <c r="DP124" s="8">
        <f t="shared" si="256"/>
        <v>0</v>
      </c>
      <c r="DQ124" s="8">
        <f t="shared" si="256"/>
        <v>-0.004440975560922771</v>
      </c>
      <c r="DR124" s="8">
        <f t="shared" si="256"/>
        <v>-0.00207607571863361</v>
      </c>
      <c r="DS124" s="8">
        <f t="shared" si="256"/>
        <v>-0.004104371253646095</v>
      </c>
      <c r="DU124" s="1"/>
      <c r="DV124" s="6"/>
    </row>
    <row r="125" spans="1:126" ht="11.25">
      <c r="A125" s="1"/>
      <c r="D125" s="3"/>
      <c r="E125" s="3"/>
      <c r="F125" s="3"/>
      <c r="G125" s="3"/>
      <c r="H125" s="3"/>
      <c r="I125" s="3"/>
      <c r="J125" s="3"/>
      <c r="K125" s="3"/>
      <c r="L125" s="3"/>
      <c r="M125" s="3"/>
      <c r="N125" s="3"/>
      <c r="O125" s="3"/>
      <c r="P125" s="3"/>
      <c r="Q125" s="3"/>
      <c r="R125" s="3"/>
      <c r="AN125" s="19"/>
      <c r="AO125" s="70"/>
      <c r="AP125" s="12" t="s">
        <v>30</v>
      </c>
      <c r="AQ125" s="49" t="s">
        <v>231</v>
      </c>
      <c r="AR125" s="8">
        <f aca="true" t="shared" si="257" ref="AR125:BW125">AR376-AR41</f>
        <v>0</v>
      </c>
      <c r="AS125" s="8">
        <f t="shared" si="257"/>
        <v>0</v>
      </c>
      <c r="AT125" s="8">
        <f t="shared" si="257"/>
        <v>0</v>
      </c>
      <c r="AU125" s="8">
        <f t="shared" si="257"/>
        <v>0</v>
      </c>
      <c r="AV125" s="8">
        <f t="shared" si="257"/>
        <v>0</v>
      </c>
      <c r="AW125" s="8">
        <f t="shared" si="257"/>
        <v>0</v>
      </c>
      <c r="AX125" s="8">
        <f t="shared" si="257"/>
        <v>0</v>
      </c>
      <c r="AY125" s="8">
        <f t="shared" si="257"/>
        <v>0</v>
      </c>
      <c r="AZ125" s="8">
        <f t="shared" si="257"/>
        <v>0</v>
      </c>
      <c r="BA125" s="8">
        <f t="shared" si="257"/>
        <v>0</v>
      </c>
      <c r="BB125" s="8">
        <f t="shared" si="257"/>
        <v>0</v>
      </c>
      <c r="BC125" s="8">
        <f t="shared" si="257"/>
        <v>0</v>
      </c>
      <c r="BD125" s="8">
        <f t="shared" si="257"/>
        <v>0</v>
      </c>
      <c r="BE125" s="8">
        <f t="shared" si="257"/>
        <v>0</v>
      </c>
      <c r="BF125" s="8">
        <f t="shared" si="257"/>
        <v>0</v>
      </c>
      <c r="BG125" s="8">
        <f t="shared" si="257"/>
        <v>0</v>
      </c>
      <c r="BH125" s="8">
        <f t="shared" si="257"/>
        <v>0</v>
      </c>
      <c r="BI125" s="8">
        <f t="shared" si="257"/>
        <v>0</v>
      </c>
      <c r="BJ125" s="8">
        <f t="shared" si="257"/>
        <v>0</v>
      </c>
      <c r="BK125" s="8">
        <f t="shared" si="257"/>
        <v>0</v>
      </c>
      <c r="BL125" s="8">
        <f t="shared" si="257"/>
        <v>0</v>
      </c>
      <c r="BM125" s="8">
        <f t="shared" si="257"/>
        <v>0</v>
      </c>
      <c r="BN125" s="8">
        <f t="shared" si="257"/>
        <v>0</v>
      </c>
      <c r="BO125" s="8">
        <f t="shared" si="257"/>
        <v>0</v>
      </c>
      <c r="BP125" s="8">
        <f t="shared" si="257"/>
        <v>0</v>
      </c>
      <c r="BQ125" s="8">
        <f t="shared" si="257"/>
        <v>0</v>
      </c>
      <c r="BR125" s="8">
        <f t="shared" si="257"/>
        <v>0</v>
      </c>
      <c r="BS125" s="8">
        <f t="shared" si="257"/>
        <v>0</v>
      </c>
      <c r="BT125" s="8">
        <f t="shared" si="257"/>
        <v>0</v>
      </c>
      <c r="BU125" s="8">
        <f t="shared" si="257"/>
        <v>0</v>
      </c>
      <c r="BV125" s="8">
        <f t="shared" si="257"/>
        <v>0</v>
      </c>
      <c r="BW125" s="8">
        <f t="shared" si="257"/>
        <v>1</v>
      </c>
      <c r="BX125" s="8">
        <f aca="true" t="shared" si="258" ref="BX125:DC125">BX376-BX41</f>
        <v>0</v>
      </c>
      <c r="BY125" s="8">
        <f t="shared" si="258"/>
        <v>0</v>
      </c>
      <c r="BZ125" s="8">
        <f t="shared" si="258"/>
        <v>0</v>
      </c>
      <c r="CA125" s="8">
        <f t="shared" si="258"/>
        <v>0</v>
      </c>
      <c r="CB125" s="8">
        <f t="shared" si="258"/>
        <v>0</v>
      </c>
      <c r="CC125" s="8">
        <f t="shared" si="258"/>
        <v>0</v>
      </c>
      <c r="CD125" s="8">
        <f t="shared" si="258"/>
        <v>0</v>
      </c>
      <c r="CE125" s="8">
        <f t="shared" si="258"/>
        <v>0</v>
      </c>
      <c r="CF125" s="8">
        <f t="shared" si="258"/>
        <v>0</v>
      </c>
      <c r="CG125" s="8">
        <f t="shared" si="258"/>
        <v>0</v>
      </c>
      <c r="CH125" s="8">
        <f t="shared" si="258"/>
        <v>0</v>
      </c>
      <c r="CI125" s="8">
        <f t="shared" si="258"/>
        <v>0</v>
      </c>
      <c r="CJ125" s="8">
        <f t="shared" si="258"/>
        <v>0</v>
      </c>
      <c r="CK125" s="8">
        <f t="shared" si="258"/>
        <v>0</v>
      </c>
      <c r="CL125" s="8">
        <f t="shared" si="258"/>
        <v>0</v>
      </c>
      <c r="CM125" s="8">
        <f t="shared" si="258"/>
        <v>0</v>
      </c>
      <c r="CN125" s="8">
        <f t="shared" si="258"/>
        <v>0</v>
      </c>
      <c r="CO125" s="8">
        <f t="shared" si="258"/>
        <v>0</v>
      </c>
      <c r="CP125" s="8">
        <f t="shared" si="258"/>
        <v>0</v>
      </c>
      <c r="CQ125" s="8">
        <f t="shared" si="258"/>
        <v>0</v>
      </c>
      <c r="CR125" s="8">
        <f t="shared" si="258"/>
        <v>0</v>
      </c>
      <c r="CS125" s="8">
        <f t="shared" si="258"/>
        <v>0</v>
      </c>
      <c r="CT125" s="8">
        <f t="shared" si="258"/>
        <v>0</v>
      </c>
      <c r="CU125" s="8">
        <f t="shared" si="258"/>
        <v>0</v>
      </c>
      <c r="CV125" s="8">
        <f t="shared" si="258"/>
        <v>0</v>
      </c>
      <c r="CW125" s="8">
        <f t="shared" si="258"/>
        <v>0</v>
      </c>
      <c r="CX125" s="8">
        <f t="shared" si="258"/>
        <v>0</v>
      </c>
      <c r="CY125" s="8">
        <f t="shared" si="258"/>
        <v>0</v>
      </c>
      <c r="CZ125" s="8">
        <f t="shared" si="258"/>
        <v>0</v>
      </c>
      <c r="DA125" s="8">
        <f t="shared" si="258"/>
        <v>0</v>
      </c>
      <c r="DB125" s="8">
        <f t="shared" si="258"/>
        <v>0</v>
      </c>
      <c r="DC125" s="8">
        <f t="shared" si="258"/>
        <v>0</v>
      </c>
      <c r="DD125" s="8">
        <f aca="true" t="shared" si="259" ref="DD125:DS125">DD376-DD41</f>
        <v>0</v>
      </c>
      <c r="DE125" s="8">
        <f t="shared" si="259"/>
        <v>0</v>
      </c>
      <c r="DF125" s="8">
        <f t="shared" si="259"/>
        <v>0</v>
      </c>
      <c r="DG125" s="8">
        <f t="shared" si="259"/>
        <v>0</v>
      </c>
      <c r="DH125" s="8">
        <f t="shared" si="259"/>
        <v>0</v>
      </c>
      <c r="DI125" s="8">
        <f t="shared" si="259"/>
        <v>0</v>
      </c>
      <c r="DJ125" s="8">
        <f t="shared" si="259"/>
        <v>0</v>
      </c>
      <c r="DK125" s="8">
        <f t="shared" si="259"/>
        <v>0</v>
      </c>
      <c r="DL125" s="8">
        <f t="shared" si="259"/>
        <v>0</v>
      </c>
      <c r="DM125" s="8">
        <f t="shared" si="259"/>
        <v>0</v>
      </c>
      <c r="DN125" s="8">
        <f t="shared" si="259"/>
        <v>0</v>
      </c>
      <c r="DO125" s="8">
        <f t="shared" si="259"/>
        <v>0</v>
      </c>
      <c r="DP125" s="8">
        <f t="shared" si="259"/>
        <v>0</v>
      </c>
      <c r="DQ125" s="8">
        <f t="shared" si="259"/>
        <v>0</v>
      </c>
      <c r="DR125" s="8">
        <f t="shared" si="259"/>
        <v>0</v>
      </c>
      <c r="DS125" s="8">
        <f t="shared" si="259"/>
        <v>0</v>
      </c>
      <c r="DU125" s="1"/>
      <c r="DV125" s="6"/>
    </row>
    <row r="126" spans="1:126" ht="11.25">
      <c r="A126" s="1"/>
      <c r="AN126" s="19"/>
      <c r="AO126" s="70"/>
      <c r="AP126" s="12" t="s">
        <v>31</v>
      </c>
      <c r="AQ126" s="49" t="s">
        <v>232</v>
      </c>
      <c r="AR126" s="8">
        <f aca="true" t="shared" si="260" ref="AR126:BW126">AR377-AR42</f>
        <v>0</v>
      </c>
      <c r="AS126" s="8">
        <f t="shared" si="260"/>
        <v>0</v>
      </c>
      <c r="AT126" s="8">
        <f t="shared" si="260"/>
        <v>0</v>
      </c>
      <c r="AU126" s="8">
        <f t="shared" si="260"/>
        <v>0</v>
      </c>
      <c r="AV126" s="8">
        <f t="shared" si="260"/>
        <v>0</v>
      </c>
      <c r="AW126" s="8">
        <f t="shared" si="260"/>
        <v>0</v>
      </c>
      <c r="AX126" s="8">
        <f t="shared" si="260"/>
        <v>0</v>
      </c>
      <c r="AY126" s="8">
        <f t="shared" si="260"/>
        <v>0</v>
      </c>
      <c r="AZ126" s="8">
        <f t="shared" si="260"/>
        <v>0</v>
      </c>
      <c r="BA126" s="8">
        <f t="shared" si="260"/>
        <v>0</v>
      </c>
      <c r="BB126" s="8">
        <f t="shared" si="260"/>
        <v>0</v>
      </c>
      <c r="BC126" s="8">
        <f t="shared" si="260"/>
        <v>0</v>
      </c>
      <c r="BD126" s="8">
        <f t="shared" si="260"/>
        <v>0</v>
      </c>
      <c r="BE126" s="8">
        <f t="shared" si="260"/>
        <v>0</v>
      </c>
      <c r="BF126" s="8">
        <f t="shared" si="260"/>
        <v>0</v>
      </c>
      <c r="BG126" s="8">
        <f t="shared" si="260"/>
        <v>0</v>
      </c>
      <c r="BH126" s="8">
        <f t="shared" si="260"/>
        <v>0</v>
      </c>
      <c r="BI126" s="8">
        <f t="shared" si="260"/>
        <v>0</v>
      </c>
      <c r="BJ126" s="8">
        <f t="shared" si="260"/>
        <v>0</v>
      </c>
      <c r="BK126" s="8">
        <f t="shared" si="260"/>
        <v>0</v>
      </c>
      <c r="BL126" s="8">
        <f t="shared" si="260"/>
        <v>0</v>
      </c>
      <c r="BM126" s="8">
        <f t="shared" si="260"/>
        <v>0</v>
      </c>
      <c r="BN126" s="8">
        <f t="shared" si="260"/>
        <v>0</v>
      </c>
      <c r="BO126" s="8">
        <f t="shared" si="260"/>
        <v>0</v>
      </c>
      <c r="BP126" s="8">
        <f t="shared" si="260"/>
        <v>0</v>
      </c>
      <c r="BQ126" s="8">
        <f t="shared" si="260"/>
        <v>0</v>
      </c>
      <c r="BR126" s="8">
        <f t="shared" si="260"/>
        <v>0</v>
      </c>
      <c r="BS126" s="8">
        <f t="shared" si="260"/>
        <v>0</v>
      </c>
      <c r="BT126" s="8">
        <f t="shared" si="260"/>
        <v>0</v>
      </c>
      <c r="BU126" s="8">
        <f t="shared" si="260"/>
        <v>0</v>
      </c>
      <c r="BV126" s="8">
        <f t="shared" si="260"/>
        <v>0</v>
      </c>
      <c r="BW126" s="8">
        <f t="shared" si="260"/>
        <v>0</v>
      </c>
      <c r="BX126" s="8">
        <f aca="true" t="shared" si="261" ref="BX126:DC126">BX377-BX42</f>
        <v>1</v>
      </c>
      <c r="BY126" s="8">
        <f t="shared" si="261"/>
        <v>0</v>
      </c>
      <c r="BZ126" s="8">
        <f t="shared" si="261"/>
        <v>0</v>
      </c>
      <c r="CA126" s="8">
        <f t="shared" si="261"/>
        <v>0</v>
      </c>
      <c r="CB126" s="8">
        <f t="shared" si="261"/>
        <v>0</v>
      </c>
      <c r="CC126" s="8">
        <f t="shared" si="261"/>
        <v>0</v>
      </c>
      <c r="CD126" s="8">
        <f t="shared" si="261"/>
        <v>0</v>
      </c>
      <c r="CE126" s="8">
        <f t="shared" si="261"/>
        <v>0</v>
      </c>
      <c r="CF126" s="8">
        <f t="shared" si="261"/>
        <v>0</v>
      </c>
      <c r="CG126" s="8">
        <f t="shared" si="261"/>
        <v>0</v>
      </c>
      <c r="CH126" s="8">
        <f t="shared" si="261"/>
        <v>0</v>
      </c>
      <c r="CI126" s="8">
        <f t="shared" si="261"/>
        <v>0</v>
      </c>
      <c r="CJ126" s="8">
        <f t="shared" si="261"/>
        <v>0</v>
      </c>
      <c r="CK126" s="8">
        <f t="shared" si="261"/>
        <v>0</v>
      </c>
      <c r="CL126" s="8">
        <f t="shared" si="261"/>
        <v>0</v>
      </c>
      <c r="CM126" s="8">
        <f t="shared" si="261"/>
        <v>0</v>
      </c>
      <c r="CN126" s="8">
        <f t="shared" si="261"/>
        <v>0</v>
      </c>
      <c r="CO126" s="8">
        <f t="shared" si="261"/>
        <v>0</v>
      </c>
      <c r="CP126" s="8">
        <f t="shared" si="261"/>
        <v>0</v>
      </c>
      <c r="CQ126" s="8">
        <f t="shared" si="261"/>
        <v>0</v>
      </c>
      <c r="CR126" s="8">
        <f t="shared" si="261"/>
        <v>0</v>
      </c>
      <c r="CS126" s="8">
        <f t="shared" si="261"/>
        <v>0</v>
      </c>
      <c r="CT126" s="8">
        <f t="shared" si="261"/>
        <v>0</v>
      </c>
      <c r="CU126" s="8">
        <f t="shared" si="261"/>
        <v>0</v>
      </c>
      <c r="CV126" s="8">
        <f t="shared" si="261"/>
        <v>0</v>
      </c>
      <c r="CW126" s="8">
        <f t="shared" si="261"/>
        <v>0</v>
      </c>
      <c r="CX126" s="8">
        <f t="shared" si="261"/>
        <v>0</v>
      </c>
      <c r="CY126" s="8">
        <f t="shared" si="261"/>
        <v>0</v>
      </c>
      <c r="CZ126" s="8">
        <f t="shared" si="261"/>
        <v>0</v>
      </c>
      <c r="DA126" s="8">
        <f t="shared" si="261"/>
        <v>0</v>
      </c>
      <c r="DB126" s="8">
        <f t="shared" si="261"/>
        <v>0</v>
      </c>
      <c r="DC126" s="8">
        <f t="shared" si="261"/>
        <v>0</v>
      </c>
      <c r="DD126" s="8">
        <f aca="true" t="shared" si="262" ref="DD126:DS126">DD377-DD42</f>
        <v>0</v>
      </c>
      <c r="DE126" s="8">
        <f t="shared" si="262"/>
        <v>0</v>
      </c>
      <c r="DF126" s="8">
        <f t="shared" si="262"/>
        <v>0</v>
      </c>
      <c r="DG126" s="8">
        <f t="shared" si="262"/>
        <v>0</v>
      </c>
      <c r="DH126" s="8">
        <f t="shared" si="262"/>
        <v>0</v>
      </c>
      <c r="DI126" s="8">
        <f t="shared" si="262"/>
        <v>0</v>
      </c>
      <c r="DJ126" s="8">
        <f t="shared" si="262"/>
        <v>0</v>
      </c>
      <c r="DK126" s="8">
        <f t="shared" si="262"/>
        <v>0</v>
      </c>
      <c r="DL126" s="8">
        <f t="shared" si="262"/>
        <v>0</v>
      </c>
      <c r="DM126" s="8">
        <f t="shared" si="262"/>
        <v>0</v>
      </c>
      <c r="DN126" s="8">
        <f t="shared" si="262"/>
        <v>0</v>
      </c>
      <c r="DO126" s="8">
        <f t="shared" si="262"/>
        <v>0</v>
      </c>
      <c r="DP126" s="8">
        <f t="shared" si="262"/>
        <v>0</v>
      </c>
      <c r="DQ126" s="8">
        <f t="shared" si="262"/>
        <v>0</v>
      </c>
      <c r="DR126" s="8">
        <f t="shared" si="262"/>
        <v>0</v>
      </c>
      <c r="DS126" s="8">
        <f t="shared" si="262"/>
        <v>0</v>
      </c>
      <c r="DU126" s="1"/>
      <c r="DV126" s="6"/>
    </row>
    <row r="127" spans="40:126" ht="11.25">
      <c r="AN127" s="19"/>
      <c r="AO127" s="70"/>
      <c r="AP127" s="12" t="s">
        <v>32</v>
      </c>
      <c r="AQ127" s="49" t="s">
        <v>233</v>
      </c>
      <c r="AR127" s="8">
        <f aca="true" t="shared" si="263" ref="AR127:BW127">AR378-AR43</f>
        <v>0</v>
      </c>
      <c r="AS127" s="8">
        <f t="shared" si="263"/>
        <v>0</v>
      </c>
      <c r="AT127" s="8">
        <f t="shared" si="263"/>
        <v>0</v>
      </c>
      <c r="AU127" s="8">
        <f t="shared" si="263"/>
        <v>0</v>
      </c>
      <c r="AV127" s="8">
        <f t="shared" si="263"/>
        <v>0</v>
      </c>
      <c r="AW127" s="8">
        <f t="shared" si="263"/>
        <v>0</v>
      </c>
      <c r="AX127" s="8">
        <f t="shared" si="263"/>
        <v>0</v>
      </c>
      <c r="AY127" s="8">
        <f t="shared" si="263"/>
        <v>0</v>
      </c>
      <c r="AZ127" s="8">
        <f t="shared" si="263"/>
        <v>0</v>
      </c>
      <c r="BA127" s="8">
        <f t="shared" si="263"/>
        <v>0</v>
      </c>
      <c r="BB127" s="8">
        <f t="shared" si="263"/>
        <v>0</v>
      </c>
      <c r="BC127" s="8">
        <f t="shared" si="263"/>
        <v>0</v>
      </c>
      <c r="BD127" s="8">
        <f t="shared" si="263"/>
        <v>0</v>
      </c>
      <c r="BE127" s="8">
        <f t="shared" si="263"/>
        <v>0</v>
      </c>
      <c r="BF127" s="8">
        <f t="shared" si="263"/>
        <v>0</v>
      </c>
      <c r="BG127" s="8">
        <f t="shared" si="263"/>
        <v>0</v>
      </c>
      <c r="BH127" s="8">
        <f t="shared" si="263"/>
        <v>0</v>
      </c>
      <c r="BI127" s="8">
        <f t="shared" si="263"/>
        <v>0</v>
      </c>
      <c r="BJ127" s="8">
        <f t="shared" si="263"/>
        <v>0</v>
      </c>
      <c r="BK127" s="8">
        <f t="shared" si="263"/>
        <v>0</v>
      </c>
      <c r="BL127" s="8">
        <f t="shared" si="263"/>
        <v>0</v>
      </c>
      <c r="BM127" s="8">
        <f t="shared" si="263"/>
        <v>0</v>
      </c>
      <c r="BN127" s="8">
        <f t="shared" si="263"/>
        <v>0</v>
      </c>
      <c r="BO127" s="8">
        <f t="shared" si="263"/>
        <v>0</v>
      </c>
      <c r="BP127" s="8">
        <f t="shared" si="263"/>
        <v>0</v>
      </c>
      <c r="BQ127" s="8">
        <f t="shared" si="263"/>
        <v>0</v>
      </c>
      <c r="BR127" s="8">
        <f t="shared" si="263"/>
        <v>0</v>
      </c>
      <c r="BS127" s="8">
        <f t="shared" si="263"/>
        <v>0</v>
      </c>
      <c r="BT127" s="8">
        <f t="shared" si="263"/>
        <v>0</v>
      </c>
      <c r="BU127" s="8">
        <f t="shared" si="263"/>
        <v>0</v>
      </c>
      <c r="BV127" s="8">
        <f t="shared" si="263"/>
        <v>0</v>
      </c>
      <c r="BW127" s="8">
        <f t="shared" si="263"/>
        <v>0</v>
      </c>
      <c r="BX127" s="8">
        <f aca="true" t="shared" si="264" ref="BX127:DC127">BX378-BX43</f>
        <v>0</v>
      </c>
      <c r="BY127" s="8">
        <f t="shared" si="264"/>
        <v>1</v>
      </c>
      <c r="BZ127" s="8">
        <f t="shared" si="264"/>
        <v>0</v>
      </c>
      <c r="CA127" s="8">
        <f t="shared" si="264"/>
        <v>0</v>
      </c>
      <c r="CB127" s="8">
        <f t="shared" si="264"/>
        <v>0</v>
      </c>
      <c r="CC127" s="8">
        <f t="shared" si="264"/>
        <v>0</v>
      </c>
      <c r="CD127" s="8">
        <f t="shared" si="264"/>
        <v>0</v>
      </c>
      <c r="CE127" s="8">
        <f t="shared" si="264"/>
        <v>0</v>
      </c>
      <c r="CF127" s="8">
        <f t="shared" si="264"/>
        <v>0</v>
      </c>
      <c r="CG127" s="8">
        <f t="shared" si="264"/>
        <v>0</v>
      </c>
      <c r="CH127" s="8">
        <f t="shared" si="264"/>
        <v>0</v>
      </c>
      <c r="CI127" s="8">
        <f t="shared" si="264"/>
        <v>0</v>
      </c>
      <c r="CJ127" s="8">
        <f t="shared" si="264"/>
        <v>0</v>
      </c>
      <c r="CK127" s="8">
        <f t="shared" si="264"/>
        <v>0</v>
      </c>
      <c r="CL127" s="8">
        <f t="shared" si="264"/>
        <v>0</v>
      </c>
      <c r="CM127" s="8">
        <f t="shared" si="264"/>
        <v>0</v>
      </c>
      <c r="CN127" s="8">
        <f t="shared" si="264"/>
        <v>0</v>
      </c>
      <c r="CO127" s="8">
        <f t="shared" si="264"/>
        <v>0</v>
      </c>
      <c r="CP127" s="8">
        <f t="shared" si="264"/>
        <v>0</v>
      </c>
      <c r="CQ127" s="8">
        <f t="shared" si="264"/>
        <v>0</v>
      </c>
      <c r="CR127" s="8">
        <f t="shared" si="264"/>
        <v>0</v>
      </c>
      <c r="CS127" s="8">
        <f t="shared" si="264"/>
        <v>0</v>
      </c>
      <c r="CT127" s="8">
        <f t="shared" si="264"/>
        <v>0</v>
      </c>
      <c r="CU127" s="8">
        <f t="shared" si="264"/>
        <v>0</v>
      </c>
      <c r="CV127" s="8">
        <f t="shared" si="264"/>
        <v>0</v>
      </c>
      <c r="CW127" s="8">
        <f t="shared" si="264"/>
        <v>0</v>
      </c>
      <c r="CX127" s="8">
        <f t="shared" si="264"/>
        <v>0</v>
      </c>
      <c r="CY127" s="8">
        <f t="shared" si="264"/>
        <v>0</v>
      </c>
      <c r="CZ127" s="8">
        <f t="shared" si="264"/>
        <v>0</v>
      </c>
      <c r="DA127" s="8">
        <f t="shared" si="264"/>
        <v>0</v>
      </c>
      <c r="DB127" s="8">
        <f t="shared" si="264"/>
        <v>0</v>
      </c>
      <c r="DC127" s="8">
        <f t="shared" si="264"/>
        <v>0</v>
      </c>
      <c r="DD127" s="8">
        <f aca="true" t="shared" si="265" ref="DD127:DS127">DD378-DD43</f>
        <v>0</v>
      </c>
      <c r="DE127" s="8">
        <f t="shared" si="265"/>
        <v>0</v>
      </c>
      <c r="DF127" s="8">
        <f t="shared" si="265"/>
        <v>0</v>
      </c>
      <c r="DG127" s="8">
        <f t="shared" si="265"/>
        <v>0</v>
      </c>
      <c r="DH127" s="8">
        <f t="shared" si="265"/>
        <v>0</v>
      </c>
      <c r="DI127" s="8">
        <f t="shared" si="265"/>
        <v>0</v>
      </c>
      <c r="DJ127" s="8">
        <f t="shared" si="265"/>
        <v>0</v>
      </c>
      <c r="DK127" s="8">
        <f t="shared" si="265"/>
        <v>0</v>
      </c>
      <c r="DL127" s="8">
        <f t="shared" si="265"/>
        <v>0</v>
      </c>
      <c r="DM127" s="8">
        <f t="shared" si="265"/>
        <v>0</v>
      </c>
      <c r="DN127" s="8">
        <f t="shared" si="265"/>
        <v>0</v>
      </c>
      <c r="DO127" s="8">
        <f t="shared" si="265"/>
        <v>0</v>
      </c>
      <c r="DP127" s="8">
        <f t="shared" si="265"/>
        <v>0</v>
      </c>
      <c r="DQ127" s="8">
        <f t="shared" si="265"/>
        <v>0</v>
      </c>
      <c r="DR127" s="8">
        <f t="shared" si="265"/>
        <v>0</v>
      </c>
      <c r="DS127" s="8">
        <f t="shared" si="265"/>
        <v>0</v>
      </c>
      <c r="DU127" s="1"/>
      <c r="DV127" s="6"/>
    </row>
    <row r="128" spans="40:126" ht="11.25">
      <c r="AN128" s="19"/>
      <c r="AO128" s="173"/>
      <c r="AP128" s="59" t="s">
        <v>33</v>
      </c>
      <c r="AQ128" s="49" t="s">
        <v>129</v>
      </c>
      <c r="AR128" s="8">
        <f aca="true" t="shared" si="266" ref="AR128:BW128">AR379-AR44</f>
        <v>0</v>
      </c>
      <c r="AS128" s="8">
        <f t="shared" si="266"/>
        <v>0</v>
      </c>
      <c r="AT128" s="8">
        <f t="shared" si="266"/>
        <v>0</v>
      </c>
      <c r="AU128" s="8">
        <f t="shared" si="266"/>
        <v>0</v>
      </c>
      <c r="AV128" s="8">
        <f t="shared" si="266"/>
        <v>0</v>
      </c>
      <c r="AW128" s="8">
        <f t="shared" si="266"/>
        <v>0</v>
      </c>
      <c r="AX128" s="8">
        <f t="shared" si="266"/>
        <v>0</v>
      </c>
      <c r="AY128" s="8">
        <f t="shared" si="266"/>
        <v>0</v>
      </c>
      <c r="AZ128" s="8">
        <f t="shared" si="266"/>
        <v>0</v>
      </c>
      <c r="BA128" s="8">
        <f t="shared" si="266"/>
        <v>0</v>
      </c>
      <c r="BB128" s="8">
        <f t="shared" si="266"/>
        <v>0</v>
      </c>
      <c r="BC128" s="8">
        <f t="shared" si="266"/>
        <v>0</v>
      </c>
      <c r="BD128" s="8">
        <f t="shared" si="266"/>
        <v>0</v>
      </c>
      <c r="BE128" s="8">
        <f t="shared" si="266"/>
        <v>0</v>
      </c>
      <c r="BF128" s="8">
        <f t="shared" si="266"/>
        <v>0</v>
      </c>
      <c r="BG128" s="8">
        <f t="shared" si="266"/>
        <v>0</v>
      </c>
      <c r="BH128" s="8">
        <f t="shared" si="266"/>
        <v>0</v>
      </c>
      <c r="BI128" s="8">
        <f t="shared" si="266"/>
        <v>0</v>
      </c>
      <c r="BJ128" s="8">
        <f t="shared" si="266"/>
        <v>0</v>
      </c>
      <c r="BK128" s="8">
        <f t="shared" si="266"/>
        <v>0</v>
      </c>
      <c r="BL128" s="8">
        <f t="shared" si="266"/>
        <v>0</v>
      </c>
      <c r="BM128" s="8">
        <f t="shared" si="266"/>
        <v>0</v>
      </c>
      <c r="BN128" s="8">
        <f t="shared" si="266"/>
        <v>0</v>
      </c>
      <c r="BO128" s="8">
        <f t="shared" si="266"/>
        <v>0</v>
      </c>
      <c r="BP128" s="8">
        <f t="shared" si="266"/>
        <v>-0.0002542644880504344</v>
      </c>
      <c r="BQ128" s="8">
        <f t="shared" si="266"/>
        <v>-0.0004476569300538284</v>
      </c>
      <c r="BR128" s="8">
        <f t="shared" si="266"/>
        <v>0</v>
      </c>
      <c r="BS128" s="8">
        <f t="shared" si="266"/>
        <v>-0.0002542644880504344</v>
      </c>
      <c r="BT128" s="8">
        <f t="shared" si="266"/>
        <v>-0.0002542644880504344</v>
      </c>
      <c r="BU128" s="8">
        <f t="shared" si="266"/>
        <v>-0.00011965485232139841</v>
      </c>
      <c r="BV128" s="8">
        <f t="shared" si="266"/>
        <v>-0.0002542644880504344</v>
      </c>
      <c r="BW128" s="8">
        <f t="shared" si="266"/>
        <v>0</v>
      </c>
      <c r="BX128" s="8">
        <f aca="true" t="shared" si="267" ref="BX128:DC128">BX379-BX44</f>
        <v>0</v>
      </c>
      <c r="BY128" s="8">
        <f t="shared" si="267"/>
        <v>0</v>
      </c>
      <c r="BZ128" s="8">
        <f t="shared" si="267"/>
        <v>0.9995988739589776</v>
      </c>
      <c r="CA128" s="8">
        <f t="shared" si="267"/>
        <v>-0.0002542644880504344</v>
      </c>
      <c r="CB128" s="8">
        <f t="shared" si="267"/>
        <v>0</v>
      </c>
      <c r="CC128" s="8">
        <f t="shared" si="267"/>
        <v>0</v>
      </c>
      <c r="CD128" s="8">
        <f t="shared" si="267"/>
        <v>-0.0002238284650269142</v>
      </c>
      <c r="CE128" s="8">
        <f t="shared" si="267"/>
        <v>0</v>
      </c>
      <c r="CF128" s="8">
        <f t="shared" si="267"/>
        <v>0</v>
      </c>
      <c r="CG128" s="8">
        <f t="shared" si="267"/>
        <v>0</v>
      </c>
      <c r="CH128" s="8">
        <f t="shared" si="267"/>
        <v>0</v>
      </c>
      <c r="CI128" s="8">
        <f t="shared" si="267"/>
        <v>0</v>
      </c>
      <c r="CJ128" s="8">
        <f t="shared" si="267"/>
        <v>-0.0002542644880504344</v>
      </c>
      <c r="CK128" s="8">
        <f t="shared" si="267"/>
        <v>-0.0002542644880504344</v>
      </c>
      <c r="CL128" s="8">
        <f t="shared" si="267"/>
        <v>0</v>
      </c>
      <c r="CM128" s="8">
        <f t="shared" si="267"/>
        <v>0</v>
      </c>
      <c r="CN128" s="8">
        <f t="shared" si="267"/>
        <v>0</v>
      </c>
      <c r="CO128" s="8">
        <f t="shared" si="267"/>
        <v>0</v>
      </c>
      <c r="CP128" s="8">
        <f t="shared" si="267"/>
        <v>-0.00020056302051117897</v>
      </c>
      <c r="CQ128" s="8">
        <f t="shared" si="267"/>
        <v>0</v>
      </c>
      <c r="CR128" s="8">
        <f t="shared" si="267"/>
        <v>0</v>
      </c>
      <c r="CS128" s="8">
        <f t="shared" si="267"/>
        <v>0</v>
      </c>
      <c r="CT128" s="8">
        <f t="shared" si="267"/>
        <v>0</v>
      </c>
      <c r="CU128" s="8">
        <f t="shared" si="267"/>
        <v>0</v>
      </c>
      <c r="CV128" s="8">
        <f t="shared" si="267"/>
        <v>0</v>
      </c>
      <c r="CW128" s="8">
        <f t="shared" si="267"/>
        <v>0</v>
      </c>
      <c r="CX128" s="8">
        <f t="shared" si="267"/>
        <v>-0.0002542644880504344</v>
      </c>
      <c r="CY128" s="8">
        <f t="shared" si="267"/>
        <v>-0.00011965485232139841</v>
      </c>
      <c r="CZ128" s="8">
        <f t="shared" si="267"/>
        <v>-0.0001271322440252172</v>
      </c>
      <c r="DA128" s="8">
        <f t="shared" si="267"/>
        <v>-0.0002542644880504344</v>
      </c>
      <c r="DB128" s="8">
        <f t="shared" si="267"/>
        <v>-0.0002542644880504344</v>
      </c>
      <c r="DC128" s="8">
        <f t="shared" si="267"/>
        <v>-0.0002542644880504344</v>
      </c>
      <c r="DD128" s="8">
        <f aca="true" t="shared" si="268" ref="DD128:DS128">DD379-DD44</f>
        <v>-0.0002542644880504344</v>
      </c>
      <c r="DE128" s="8">
        <f t="shared" si="268"/>
        <v>-0.0004476569300538284</v>
      </c>
      <c r="DF128" s="8">
        <f t="shared" si="268"/>
        <v>-0.00011965485232139841</v>
      </c>
      <c r="DG128" s="8">
        <f t="shared" si="268"/>
        <v>0</v>
      </c>
      <c r="DH128" s="8">
        <f t="shared" si="268"/>
        <v>0</v>
      </c>
      <c r="DI128" s="8">
        <f t="shared" si="268"/>
        <v>0</v>
      </c>
      <c r="DJ128" s="8">
        <f t="shared" si="268"/>
        <v>0</v>
      </c>
      <c r="DK128" s="8">
        <f t="shared" si="268"/>
        <v>0</v>
      </c>
      <c r="DL128" s="8">
        <f t="shared" si="268"/>
        <v>0</v>
      </c>
      <c r="DM128" s="8">
        <f t="shared" si="268"/>
        <v>0</v>
      </c>
      <c r="DN128" s="8">
        <f t="shared" si="268"/>
        <v>0</v>
      </c>
      <c r="DO128" s="8">
        <f t="shared" si="268"/>
        <v>-0.0004476569300538284</v>
      </c>
      <c r="DP128" s="8">
        <f t="shared" si="268"/>
        <v>0</v>
      </c>
      <c r="DQ128" s="8">
        <f t="shared" si="268"/>
        <v>-0.0002542644880504344</v>
      </c>
      <c r="DR128" s="8">
        <f t="shared" si="268"/>
        <v>0</v>
      </c>
      <c r="DS128" s="8">
        <f t="shared" si="268"/>
        <v>-0.0005004995692468018</v>
      </c>
      <c r="DU128" s="1"/>
      <c r="DV128" s="6"/>
    </row>
    <row r="129" spans="41:126" ht="11.25">
      <c r="AO129" s="59"/>
      <c r="AP129" s="59" t="s">
        <v>34</v>
      </c>
      <c r="AQ129" s="49" t="s">
        <v>132</v>
      </c>
      <c r="AR129" s="8">
        <f aca="true" t="shared" si="269" ref="AR129:BW129">AR380-AR45</f>
        <v>0</v>
      </c>
      <c r="AS129" s="8">
        <f t="shared" si="269"/>
        <v>0</v>
      </c>
      <c r="AT129" s="8">
        <f t="shared" si="269"/>
        <v>0</v>
      </c>
      <c r="AU129" s="8">
        <f t="shared" si="269"/>
        <v>0</v>
      </c>
      <c r="AV129" s="8">
        <f t="shared" si="269"/>
        <v>0</v>
      </c>
      <c r="AW129" s="8">
        <f t="shared" si="269"/>
        <v>0</v>
      </c>
      <c r="AX129" s="8">
        <f t="shared" si="269"/>
        <v>0</v>
      </c>
      <c r="AY129" s="8">
        <f t="shared" si="269"/>
        <v>0</v>
      </c>
      <c r="AZ129" s="8">
        <f t="shared" si="269"/>
        <v>0</v>
      </c>
      <c r="BA129" s="8">
        <f t="shared" si="269"/>
        <v>0</v>
      </c>
      <c r="BB129" s="8">
        <f t="shared" si="269"/>
        <v>0</v>
      </c>
      <c r="BC129" s="8">
        <f t="shared" si="269"/>
        <v>0</v>
      </c>
      <c r="BD129" s="8">
        <f t="shared" si="269"/>
        <v>0</v>
      </c>
      <c r="BE129" s="8">
        <f t="shared" si="269"/>
        <v>0</v>
      </c>
      <c r="BF129" s="8">
        <f t="shared" si="269"/>
        <v>0</v>
      </c>
      <c r="BG129" s="8">
        <f t="shared" si="269"/>
        <v>0</v>
      </c>
      <c r="BH129" s="8">
        <f t="shared" si="269"/>
        <v>0</v>
      </c>
      <c r="BI129" s="8">
        <f t="shared" si="269"/>
        <v>0</v>
      </c>
      <c r="BJ129" s="8">
        <f t="shared" si="269"/>
        <v>0</v>
      </c>
      <c r="BK129" s="8">
        <f t="shared" si="269"/>
        <v>0</v>
      </c>
      <c r="BL129" s="8">
        <f t="shared" si="269"/>
        <v>0</v>
      </c>
      <c r="BM129" s="8">
        <f t="shared" si="269"/>
        <v>0</v>
      </c>
      <c r="BN129" s="8">
        <f t="shared" si="269"/>
        <v>0</v>
      </c>
      <c r="BO129" s="8">
        <f t="shared" si="269"/>
        <v>0</v>
      </c>
      <c r="BP129" s="8">
        <f t="shared" si="269"/>
        <v>-0.00033813183227649396</v>
      </c>
      <c r="BQ129" s="8">
        <f t="shared" si="269"/>
        <v>-0.000915458421960079</v>
      </c>
      <c r="BR129" s="8">
        <f t="shared" si="269"/>
        <v>0</v>
      </c>
      <c r="BS129" s="8">
        <f t="shared" si="269"/>
        <v>-0.00033813183227649396</v>
      </c>
      <c r="BT129" s="8">
        <f t="shared" si="269"/>
        <v>-0.00033813183227649396</v>
      </c>
      <c r="BU129" s="8">
        <f t="shared" si="269"/>
        <v>0</v>
      </c>
      <c r="BV129" s="8">
        <f t="shared" si="269"/>
        <v>-0.00033813183227649396</v>
      </c>
      <c r="BW129" s="8">
        <f t="shared" si="269"/>
        <v>0</v>
      </c>
      <c r="BX129" s="8">
        <f aca="true" t="shared" si="270" ref="BX129:DC129">BX380-BX45</f>
        <v>0</v>
      </c>
      <c r="BY129" s="8">
        <f t="shared" si="270"/>
        <v>0</v>
      </c>
      <c r="BZ129" s="8">
        <f t="shared" si="270"/>
        <v>-0.001440042487270265</v>
      </c>
      <c r="CA129" s="8">
        <f t="shared" si="270"/>
        <v>0.9996618681677235</v>
      </c>
      <c r="CB129" s="8">
        <f t="shared" si="270"/>
        <v>0</v>
      </c>
      <c r="CC129" s="8">
        <f t="shared" si="270"/>
        <v>0</v>
      </c>
      <c r="CD129" s="8">
        <f t="shared" si="270"/>
        <v>-0.0004577292109800395</v>
      </c>
      <c r="CE129" s="8">
        <f t="shared" si="270"/>
        <v>0</v>
      </c>
      <c r="CF129" s="8">
        <f t="shared" si="270"/>
        <v>0</v>
      </c>
      <c r="CG129" s="8">
        <f t="shared" si="270"/>
        <v>0</v>
      </c>
      <c r="CH129" s="8">
        <f t="shared" si="270"/>
        <v>0</v>
      </c>
      <c r="CI129" s="8">
        <f t="shared" si="270"/>
        <v>0</v>
      </c>
      <c r="CJ129" s="8">
        <f t="shared" si="270"/>
        <v>-0.00033813183227649396</v>
      </c>
      <c r="CK129" s="8">
        <f t="shared" si="270"/>
        <v>-0.00033813183227649396</v>
      </c>
      <c r="CL129" s="8">
        <f t="shared" si="270"/>
        <v>0</v>
      </c>
      <c r="CM129" s="8">
        <f t="shared" si="270"/>
        <v>0</v>
      </c>
      <c r="CN129" s="8">
        <f t="shared" si="270"/>
        <v>0</v>
      </c>
      <c r="CO129" s="8">
        <f t="shared" si="270"/>
        <v>0</v>
      </c>
      <c r="CP129" s="8">
        <f t="shared" si="270"/>
        <v>-0.0007200212436351325</v>
      </c>
      <c r="CQ129" s="8">
        <f t="shared" si="270"/>
        <v>0</v>
      </c>
      <c r="CR129" s="8">
        <f t="shared" si="270"/>
        <v>0</v>
      </c>
      <c r="CS129" s="8">
        <f t="shared" si="270"/>
        <v>0</v>
      </c>
      <c r="CT129" s="8">
        <f t="shared" si="270"/>
        <v>0</v>
      </c>
      <c r="CU129" s="8">
        <f t="shared" si="270"/>
        <v>0</v>
      </c>
      <c r="CV129" s="8">
        <f t="shared" si="270"/>
        <v>0</v>
      </c>
      <c r="CW129" s="8">
        <f t="shared" si="270"/>
        <v>0</v>
      </c>
      <c r="CX129" s="8">
        <f t="shared" si="270"/>
        <v>-0.00033813183227649396</v>
      </c>
      <c r="CY129" s="8">
        <f t="shared" si="270"/>
        <v>0</v>
      </c>
      <c r="CZ129" s="8">
        <f t="shared" si="270"/>
        <v>-0.00016906591613824698</v>
      </c>
      <c r="DA129" s="8">
        <f t="shared" si="270"/>
        <v>-0.00033813183227649396</v>
      </c>
      <c r="DB129" s="8">
        <f t="shared" si="270"/>
        <v>-0.00033813183227649396</v>
      </c>
      <c r="DC129" s="8">
        <f t="shared" si="270"/>
        <v>-0.00033813183227649396</v>
      </c>
      <c r="DD129" s="8">
        <f aca="true" t="shared" si="271" ref="DD129:DS129">DD380-DD45</f>
        <v>-0.00033813183227649396</v>
      </c>
      <c r="DE129" s="8">
        <f t="shared" si="271"/>
        <v>-0.000915458421960079</v>
      </c>
      <c r="DF129" s="8">
        <f t="shared" si="271"/>
        <v>0</v>
      </c>
      <c r="DG129" s="8">
        <f t="shared" si="271"/>
        <v>0</v>
      </c>
      <c r="DH129" s="8">
        <f t="shared" si="271"/>
        <v>0</v>
      </c>
      <c r="DI129" s="8">
        <f t="shared" si="271"/>
        <v>0</v>
      </c>
      <c r="DJ129" s="8">
        <f t="shared" si="271"/>
        <v>0</v>
      </c>
      <c r="DK129" s="8">
        <f t="shared" si="271"/>
        <v>0</v>
      </c>
      <c r="DL129" s="8">
        <f t="shared" si="271"/>
        <v>0</v>
      </c>
      <c r="DM129" s="8">
        <f t="shared" si="271"/>
        <v>0</v>
      </c>
      <c r="DN129" s="8">
        <f t="shared" si="271"/>
        <v>0</v>
      </c>
      <c r="DO129" s="8">
        <f t="shared" si="271"/>
        <v>-0.000915458421960079</v>
      </c>
      <c r="DP129" s="8">
        <f t="shared" si="271"/>
        <v>0</v>
      </c>
      <c r="DQ129" s="8">
        <f t="shared" si="271"/>
        <v>-0.00033813183227649396</v>
      </c>
      <c r="DR129" s="8">
        <f t="shared" si="271"/>
        <v>0</v>
      </c>
      <c r="DS129" s="8">
        <f t="shared" si="271"/>
        <v>-0.001654207869138937</v>
      </c>
      <c r="DU129" s="1"/>
      <c r="DV129" s="6"/>
    </row>
    <row r="130" spans="41:123" ht="11.25">
      <c r="AO130" s="12"/>
      <c r="AP130" s="12" t="s">
        <v>290</v>
      </c>
      <c r="AQ130" s="19" t="s">
        <v>144</v>
      </c>
      <c r="AR130" s="8">
        <f aca="true" t="shared" si="272" ref="AR130:BW130">AR381-AR46</f>
        <v>0</v>
      </c>
      <c r="AS130" s="8">
        <f t="shared" si="272"/>
        <v>0</v>
      </c>
      <c r="AT130" s="8">
        <f t="shared" si="272"/>
        <v>0</v>
      </c>
      <c r="AU130" s="8">
        <f t="shared" si="272"/>
        <v>0</v>
      </c>
      <c r="AV130" s="8">
        <f t="shared" si="272"/>
        <v>0</v>
      </c>
      <c r="AW130" s="8">
        <f t="shared" si="272"/>
        <v>0</v>
      </c>
      <c r="AX130" s="8">
        <f t="shared" si="272"/>
        <v>0</v>
      </c>
      <c r="AY130" s="8">
        <f t="shared" si="272"/>
        <v>0</v>
      </c>
      <c r="AZ130" s="8">
        <f t="shared" si="272"/>
        <v>0</v>
      </c>
      <c r="BA130" s="8">
        <f t="shared" si="272"/>
        <v>0</v>
      </c>
      <c r="BB130" s="8">
        <f t="shared" si="272"/>
        <v>0</v>
      </c>
      <c r="BC130" s="8">
        <f t="shared" si="272"/>
        <v>0</v>
      </c>
      <c r="BD130" s="8">
        <f t="shared" si="272"/>
        <v>0</v>
      </c>
      <c r="BE130" s="8">
        <f t="shared" si="272"/>
        <v>0</v>
      </c>
      <c r="BF130" s="8">
        <f t="shared" si="272"/>
        <v>0</v>
      </c>
      <c r="BG130" s="8">
        <f t="shared" si="272"/>
        <v>0</v>
      </c>
      <c r="BH130" s="8">
        <f t="shared" si="272"/>
        <v>0</v>
      </c>
      <c r="BI130" s="8">
        <f t="shared" si="272"/>
        <v>0</v>
      </c>
      <c r="BJ130" s="8">
        <f t="shared" si="272"/>
        <v>0</v>
      </c>
      <c r="BK130" s="8">
        <f t="shared" si="272"/>
        <v>0</v>
      </c>
      <c r="BL130" s="8">
        <f t="shared" si="272"/>
        <v>0</v>
      </c>
      <c r="BM130" s="8">
        <f t="shared" si="272"/>
        <v>0</v>
      </c>
      <c r="BN130" s="8">
        <f t="shared" si="272"/>
        <v>0</v>
      </c>
      <c r="BO130" s="8">
        <f t="shared" si="272"/>
        <v>0</v>
      </c>
      <c r="BP130" s="8">
        <f t="shared" si="272"/>
        <v>-0.003871156862152572</v>
      </c>
      <c r="BQ130" s="8">
        <f t="shared" si="272"/>
        <v>-0.00976917241887169</v>
      </c>
      <c r="BR130" s="8">
        <f t="shared" si="272"/>
        <v>-0.00017355993007776976</v>
      </c>
      <c r="BS130" s="8">
        <f t="shared" si="272"/>
        <v>-0.003871156862152572</v>
      </c>
      <c r="BT130" s="8">
        <f t="shared" si="272"/>
        <v>-0.003871156862152572</v>
      </c>
      <c r="BU130" s="8">
        <f t="shared" si="272"/>
        <v>-0.004310811193042876</v>
      </c>
      <c r="BV130" s="8">
        <f t="shared" si="272"/>
        <v>-0.003871156862152572</v>
      </c>
      <c r="BW130" s="8">
        <f t="shared" si="272"/>
        <v>0</v>
      </c>
      <c r="BX130" s="8">
        <f aca="true" t="shared" si="273" ref="BX130:DC130">BX381-BX46</f>
        <v>0</v>
      </c>
      <c r="BY130" s="8">
        <f t="shared" si="273"/>
        <v>0</v>
      </c>
      <c r="BZ130" s="8">
        <f t="shared" si="273"/>
        <v>-0.009998467698523293</v>
      </c>
      <c r="CA130" s="8">
        <f t="shared" si="273"/>
        <v>-0.003871156862152572</v>
      </c>
      <c r="CB130" s="8">
        <f t="shared" si="273"/>
        <v>1</v>
      </c>
      <c r="CC130" s="8">
        <f t="shared" si="273"/>
        <v>0</v>
      </c>
      <c r="CD130" s="8">
        <f t="shared" si="273"/>
        <v>-0.004884586209435845</v>
      </c>
      <c r="CE130" s="8">
        <f t="shared" si="273"/>
        <v>0</v>
      </c>
      <c r="CF130" s="8">
        <f t="shared" si="273"/>
        <v>0</v>
      </c>
      <c r="CG130" s="8">
        <f t="shared" si="273"/>
        <v>0</v>
      </c>
      <c r="CH130" s="8">
        <f t="shared" si="273"/>
        <v>0</v>
      </c>
      <c r="CI130" s="8">
        <f t="shared" si="273"/>
        <v>0</v>
      </c>
      <c r="CJ130" s="8">
        <f t="shared" si="273"/>
        <v>-0.003871156862152572</v>
      </c>
      <c r="CK130" s="8">
        <f t="shared" si="273"/>
        <v>-0.003871156862152572</v>
      </c>
      <c r="CL130" s="8">
        <f t="shared" si="273"/>
        <v>0</v>
      </c>
      <c r="CM130" s="8">
        <f t="shared" si="273"/>
        <v>0</v>
      </c>
      <c r="CN130" s="8">
        <f t="shared" si="273"/>
        <v>0</v>
      </c>
      <c r="CO130" s="8">
        <f t="shared" si="273"/>
        <v>-0.00040878008732019304</v>
      </c>
      <c r="CP130" s="8">
        <f t="shared" si="273"/>
        <v>-0.004999233849261647</v>
      </c>
      <c r="CQ130" s="8">
        <f t="shared" si="273"/>
        <v>-0.00040878008732019304</v>
      </c>
      <c r="CR130" s="8">
        <f t="shared" si="273"/>
        <v>0</v>
      </c>
      <c r="CS130" s="8">
        <f t="shared" si="273"/>
        <v>0</v>
      </c>
      <c r="CT130" s="8">
        <f t="shared" si="273"/>
        <v>0</v>
      </c>
      <c r="CU130" s="8">
        <f t="shared" si="273"/>
        <v>0</v>
      </c>
      <c r="CV130" s="8">
        <f t="shared" si="273"/>
        <v>0</v>
      </c>
      <c r="CW130" s="8">
        <f t="shared" si="273"/>
        <v>0</v>
      </c>
      <c r="CX130" s="8">
        <f t="shared" si="273"/>
        <v>-0.003871156862152572</v>
      </c>
      <c r="CY130" s="8">
        <f t="shared" si="273"/>
        <v>-0.004310811193042876</v>
      </c>
      <c r="CZ130" s="8">
        <f t="shared" si="273"/>
        <v>-0.0021399684747363825</v>
      </c>
      <c r="DA130" s="8">
        <f t="shared" si="273"/>
        <v>-0.003871156862152572</v>
      </c>
      <c r="DB130" s="8">
        <f t="shared" si="273"/>
        <v>-0.003871156862152572</v>
      </c>
      <c r="DC130" s="8">
        <f t="shared" si="273"/>
        <v>-0.003871156862152572</v>
      </c>
      <c r="DD130" s="8">
        <f aca="true" t="shared" si="274" ref="DD130:DS130">DD381-DD46</f>
        <v>-0.003871156862152572</v>
      </c>
      <c r="DE130" s="8">
        <f t="shared" si="274"/>
        <v>-0.00976917241887169</v>
      </c>
      <c r="DF130" s="8">
        <f t="shared" si="274"/>
        <v>-0.004310811193042876</v>
      </c>
      <c r="DG130" s="8">
        <f t="shared" si="274"/>
        <v>0</v>
      </c>
      <c r="DH130" s="8">
        <f t="shared" si="274"/>
        <v>0</v>
      </c>
      <c r="DI130" s="8">
        <f t="shared" si="274"/>
        <v>0</v>
      </c>
      <c r="DJ130" s="8">
        <f t="shared" si="274"/>
        <v>0</v>
      </c>
      <c r="DK130" s="8">
        <f t="shared" si="274"/>
        <v>0</v>
      </c>
      <c r="DL130" s="8">
        <f t="shared" si="274"/>
        <v>0</v>
      </c>
      <c r="DM130" s="8">
        <f t="shared" si="274"/>
        <v>0</v>
      </c>
      <c r="DN130" s="8">
        <f t="shared" si="274"/>
        <v>0</v>
      </c>
      <c r="DO130" s="8">
        <f t="shared" si="274"/>
        <v>-0.00976917241887169</v>
      </c>
      <c r="DP130" s="8">
        <f t="shared" si="274"/>
        <v>0</v>
      </c>
      <c r="DQ130" s="8">
        <f t="shared" si="274"/>
        <v>-0.003871156862152572</v>
      </c>
      <c r="DR130" s="8">
        <f t="shared" si="274"/>
        <v>-0.00017355993007776976</v>
      </c>
      <c r="DS130" s="8">
        <f t="shared" si="274"/>
        <v>-0.004680615701689641</v>
      </c>
    </row>
    <row r="131" spans="41:123" ht="11.25">
      <c r="AO131" s="12"/>
      <c r="AP131" s="12" t="s">
        <v>291</v>
      </c>
      <c r="AQ131" s="19" t="s">
        <v>145</v>
      </c>
      <c r="AR131" s="8">
        <f aca="true" t="shared" si="275" ref="AR131:BW131">AR382-AR47</f>
        <v>0</v>
      </c>
      <c r="AS131" s="8">
        <f t="shared" si="275"/>
        <v>0</v>
      </c>
      <c r="AT131" s="8">
        <f t="shared" si="275"/>
        <v>0</v>
      </c>
      <c r="AU131" s="8">
        <f t="shared" si="275"/>
        <v>0</v>
      </c>
      <c r="AV131" s="8">
        <f t="shared" si="275"/>
        <v>0</v>
      </c>
      <c r="AW131" s="8">
        <f t="shared" si="275"/>
        <v>0</v>
      </c>
      <c r="AX131" s="8">
        <f t="shared" si="275"/>
        <v>0</v>
      </c>
      <c r="AY131" s="8">
        <f t="shared" si="275"/>
        <v>0</v>
      </c>
      <c r="AZ131" s="8">
        <f t="shared" si="275"/>
        <v>0</v>
      </c>
      <c r="BA131" s="8">
        <f t="shared" si="275"/>
        <v>0</v>
      </c>
      <c r="BB131" s="8">
        <f t="shared" si="275"/>
        <v>0</v>
      </c>
      <c r="BC131" s="8">
        <f t="shared" si="275"/>
        <v>0</v>
      </c>
      <c r="BD131" s="8">
        <f t="shared" si="275"/>
        <v>0</v>
      </c>
      <c r="BE131" s="8">
        <f t="shared" si="275"/>
        <v>0</v>
      </c>
      <c r="BF131" s="8">
        <f t="shared" si="275"/>
        <v>0</v>
      </c>
      <c r="BG131" s="8">
        <f t="shared" si="275"/>
        <v>0</v>
      </c>
      <c r="BH131" s="8">
        <f t="shared" si="275"/>
        <v>0</v>
      </c>
      <c r="BI131" s="8">
        <f t="shared" si="275"/>
        <v>0</v>
      </c>
      <c r="BJ131" s="8">
        <f t="shared" si="275"/>
        <v>0</v>
      </c>
      <c r="BK131" s="8">
        <f t="shared" si="275"/>
        <v>0</v>
      </c>
      <c r="BL131" s="8">
        <f t="shared" si="275"/>
        <v>0</v>
      </c>
      <c r="BM131" s="8">
        <f t="shared" si="275"/>
        <v>0</v>
      </c>
      <c r="BN131" s="8">
        <f t="shared" si="275"/>
        <v>0</v>
      </c>
      <c r="BO131" s="8">
        <f t="shared" si="275"/>
        <v>0</v>
      </c>
      <c r="BP131" s="8">
        <f t="shared" si="275"/>
        <v>-0.0014076934044191171</v>
      </c>
      <c r="BQ131" s="8">
        <f t="shared" si="275"/>
        <v>-0.003552426334135161</v>
      </c>
      <c r="BR131" s="8">
        <f t="shared" si="275"/>
        <v>-6.311270184646174E-05</v>
      </c>
      <c r="BS131" s="8">
        <f t="shared" si="275"/>
        <v>-0.0014076934044191171</v>
      </c>
      <c r="BT131" s="8">
        <f t="shared" si="275"/>
        <v>-0.0014076934044191171</v>
      </c>
      <c r="BU131" s="8">
        <f t="shared" si="275"/>
        <v>-0.0015675677065610457</v>
      </c>
      <c r="BV131" s="8">
        <f t="shared" si="275"/>
        <v>-0.0014076934044191171</v>
      </c>
      <c r="BW131" s="8">
        <f t="shared" si="275"/>
        <v>0</v>
      </c>
      <c r="BX131" s="8">
        <f aca="true" t="shared" si="276" ref="BX131:DC131">BX382-BX47</f>
        <v>0</v>
      </c>
      <c r="BY131" s="8">
        <f t="shared" si="276"/>
        <v>0</v>
      </c>
      <c r="BZ131" s="8">
        <f t="shared" si="276"/>
        <v>-0.0036358064358266527</v>
      </c>
      <c r="CA131" s="8">
        <f t="shared" si="276"/>
        <v>-0.0014076934044191171</v>
      </c>
      <c r="CB131" s="8">
        <f t="shared" si="276"/>
        <v>0</v>
      </c>
      <c r="CC131" s="8">
        <f t="shared" si="276"/>
        <v>1</v>
      </c>
      <c r="CD131" s="8">
        <f t="shared" si="276"/>
        <v>-0.0017762131670675805</v>
      </c>
      <c r="CE131" s="8">
        <f t="shared" si="276"/>
        <v>0</v>
      </c>
      <c r="CF131" s="8">
        <f t="shared" si="276"/>
        <v>0</v>
      </c>
      <c r="CG131" s="8">
        <f t="shared" si="276"/>
        <v>0</v>
      </c>
      <c r="CH131" s="8">
        <f t="shared" si="276"/>
        <v>0</v>
      </c>
      <c r="CI131" s="8">
        <f t="shared" si="276"/>
        <v>0</v>
      </c>
      <c r="CJ131" s="8">
        <f t="shared" si="276"/>
        <v>-0.0014076934044191171</v>
      </c>
      <c r="CK131" s="8">
        <f t="shared" si="276"/>
        <v>-0.0014076934044191171</v>
      </c>
      <c r="CL131" s="8">
        <f t="shared" si="276"/>
        <v>0</v>
      </c>
      <c r="CM131" s="8">
        <f t="shared" si="276"/>
        <v>0</v>
      </c>
      <c r="CN131" s="8">
        <f t="shared" si="276"/>
        <v>0</v>
      </c>
      <c r="CO131" s="8">
        <f t="shared" si="276"/>
        <v>-0.00014864730448007021</v>
      </c>
      <c r="CP131" s="8">
        <f t="shared" si="276"/>
        <v>-0.0018179032179133263</v>
      </c>
      <c r="CQ131" s="8">
        <f t="shared" si="276"/>
        <v>-0.00014864730448007021</v>
      </c>
      <c r="CR131" s="8">
        <f t="shared" si="276"/>
        <v>0</v>
      </c>
      <c r="CS131" s="8">
        <f t="shared" si="276"/>
        <v>0</v>
      </c>
      <c r="CT131" s="8">
        <f t="shared" si="276"/>
        <v>0</v>
      </c>
      <c r="CU131" s="8">
        <f t="shared" si="276"/>
        <v>0</v>
      </c>
      <c r="CV131" s="8">
        <f t="shared" si="276"/>
        <v>0</v>
      </c>
      <c r="CW131" s="8">
        <f t="shared" si="276"/>
        <v>0</v>
      </c>
      <c r="CX131" s="8">
        <f t="shared" si="276"/>
        <v>-0.0014076934044191171</v>
      </c>
      <c r="CY131" s="8">
        <f t="shared" si="276"/>
        <v>-0.0015675677065610457</v>
      </c>
      <c r="CZ131" s="8">
        <f t="shared" si="276"/>
        <v>-0.0007781703544495937</v>
      </c>
      <c r="DA131" s="8">
        <f t="shared" si="276"/>
        <v>-0.0014076934044191171</v>
      </c>
      <c r="DB131" s="8">
        <f t="shared" si="276"/>
        <v>-0.0014076934044191171</v>
      </c>
      <c r="DC131" s="8">
        <f t="shared" si="276"/>
        <v>-0.0014076934044191171</v>
      </c>
      <c r="DD131" s="8">
        <f aca="true" t="shared" si="277" ref="DD131:DS131">DD382-DD47</f>
        <v>-0.0014076934044191171</v>
      </c>
      <c r="DE131" s="8">
        <f t="shared" si="277"/>
        <v>-0.003552426334135161</v>
      </c>
      <c r="DF131" s="8">
        <f t="shared" si="277"/>
        <v>-0.0015675677065610457</v>
      </c>
      <c r="DG131" s="8">
        <f t="shared" si="277"/>
        <v>0</v>
      </c>
      <c r="DH131" s="8">
        <f t="shared" si="277"/>
        <v>0</v>
      </c>
      <c r="DI131" s="8">
        <f t="shared" si="277"/>
        <v>0</v>
      </c>
      <c r="DJ131" s="8">
        <f t="shared" si="277"/>
        <v>0</v>
      </c>
      <c r="DK131" s="8">
        <f t="shared" si="277"/>
        <v>0</v>
      </c>
      <c r="DL131" s="8">
        <f t="shared" si="277"/>
        <v>0</v>
      </c>
      <c r="DM131" s="8">
        <f t="shared" si="277"/>
        <v>0</v>
      </c>
      <c r="DN131" s="8">
        <f t="shared" si="277"/>
        <v>0</v>
      </c>
      <c r="DO131" s="8">
        <f t="shared" si="277"/>
        <v>-0.003552426334135161</v>
      </c>
      <c r="DP131" s="8">
        <f t="shared" si="277"/>
        <v>0</v>
      </c>
      <c r="DQ131" s="8">
        <f t="shared" si="277"/>
        <v>-0.0014076934044191171</v>
      </c>
      <c r="DR131" s="8">
        <f t="shared" si="277"/>
        <v>-6.311270184646174E-05</v>
      </c>
      <c r="DS131" s="8">
        <f t="shared" si="277"/>
        <v>-0.0017020420733416877</v>
      </c>
    </row>
    <row r="132" spans="41:126" ht="11.25">
      <c r="AO132" s="12"/>
      <c r="AP132" s="12" t="s">
        <v>292</v>
      </c>
      <c r="AQ132" s="19" t="s">
        <v>148</v>
      </c>
      <c r="AR132" s="8">
        <f aca="true" t="shared" si="278" ref="AR132:BW132">AR383-AR48</f>
        <v>0</v>
      </c>
      <c r="AS132" s="8">
        <f t="shared" si="278"/>
        <v>0</v>
      </c>
      <c r="AT132" s="8">
        <f t="shared" si="278"/>
        <v>0</v>
      </c>
      <c r="AU132" s="8">
        <f t="shared" si="278"/>
        <v>0</v>
      </c>
      <c r="AV132" s="8">
        <f t="shared" si="278"/>
        <v>0</v>
      </c>
      <c r="AW132" s="8">
        <f t="shared" si="278"/>
        <v>0</v>
      </c>
      <c r="AX132" s="8">
        <f t="shared" si="278"/>
        <v>0</v>
      </c>
      <c r="AY132" s="8">
        <f t="shared" si="278"/>
        <v>0</v>
      </c>
      <c r="AZ132" s="8">
        <f t="shared" si="278"/>
        <v>0</v>
      </c>
      <c r="BA132" s="8">
        <f t="shared" si="278"/>
        <v>0</v>
      </c>
      <c r="BB132" s="8">
        <f t="shared" si="278"/>
        <v>0</v>
      </c>
      <c r="BC132" s="8">
        <f t="shared" si="278"/>
        <v>0</v>
      </c>
      <c r="BD132" s="8">
        <f t="shared" si="278"/>
        <v>0</v>
      </c>
      <c r="BE132" s="8">
        <f t="shared" si="278"/>
        <v>0</v>
      </c>
      <c r="BF132" s="8">
        <f t="shared" si="278"/>
        <v>0</v>
      </c>
      <c r="BG132" s="8">
        <f t="shared" si="278"/>
        <v>0</v>
      </c>
      <c r="BH132" s="8">
        <f t="shared" si="278"/>
        <v>0</v>
      </c>
      <c r="BI132" s="8">
        <f t="shared" si="278"/>
        <v>0</v>
      </c>
      <c r="BJ132" s="8">
        <f t="shared" si="278"/>
        <v>0</v>
      </c>
      <c r="BK132" s="8">
        <f t="shared" si="278"/>
        <v>0</v>
      </c>
      <c r="BL132" s="8">
        <f t="shared" si="278"/>
        <v>0</v>
      </c>
      <c r="BM132" s="8">
        <f t="shared" si="278"/>
        <v>0</v>
      </c>
      <c r="BN132" s="8">
        <f t="shared" si="278"/>
        <v>0</v>
      </c>
      <c r="BO132" s="8">
        <f t="shared" si="278"/>
        <v>0</v>
      </c>
      <c r="BP132" s="8">
        <f t="shared" si="278"/>
        <v>-0.0035192335110477936</v>
      </c>
      <c r="BQ132" s="8">
        <f t="shared" si="278"/>
        <v>-0.0088810658353379</v>
      </c>
      <c r="BR132" s="8">
        <f t="shared" si="278"/>
        <v>-0.00015778175461615435</v>
      </c>
      <c r="BS132" s="8">
        <f t="shared" si="278"/>
        <v>-0.0035192335110477936</v>
      </c>
      <c r="BT132" s="8">
        <f t="shared" si="278"/>
        <v>-0.0035192335110477936</v>
      </c>
      <c r="BU132" s="8">
        <f t="shared" si="278"/>
        <v>-0.003918919266402615</v>
      </c>
      <c r="BV132" s="8">
        <f t="shared" si="278"/>
        <v>-0.0035192335110477936</v>
      </c>
      <c r="BW132" s="8">
        <f t="shared" si="278"/>
        <v>0</v>
      </c>
      <c r="BX132" s="8">
        <f aca="true" t="shared" si="279" ref="BX132:DC132">BX383-BX48</f>
        <v>0</v>
      </c>
      <c r="BY132" s="8">
        <f t="shared" si="279"/>
        <v>0</v>
      </c>
      <c r="BZ132" s="8">
        <f t="shared" si="279"/>
        <v>-0.00908951608956663</v>
      </c>
      <c r="CA132" s="8">
        <f t="shared" si="279"/>
        <v>-0.0035192335110477936</v>
      </c>
      <c r="CB132" s="8">
        <f t="shared" si="279"/>
        <v>0</v>
      </c>
      <c r="CC132" s="8">
        <f t="shared" si="279"/>
        <v>0</v>
      </c>
      <c r="CD132" s="8">
        <f t="shared" si="279"/>
        <v>0.995559467082331</v>
      </c>
      <c r="CE132" s="8">
        <f t="shared" si="279"/>
        <v>0</v>
      </c>
      <c r="CF132" s="8">
        <f t="shared" si="279"/>
        <v>0</v>
      </c>
      <c r="CG132" s="8">
        <f t="shared" si="279"/>
        <v>0</v>
      </c>
      <c r="CH132" s="8">
        <f t="shared" si="279"/>
        <v>0</v>
      </c>
      <c r="CI132" s="8">
        <f t="shared" si="279"/>
        <v>0</v>
      </c>
      <c r="CJ132" s="8">
        <f t="shared" si="279"/>
        <v>-0.0035192335110477936</v>
      </c>
      <c r="CK132" s="8">
        <f t="shared" si="279"/>
        <v>-0.0035192335110477936</v>
      </c>
      <c r="CL132" s="8">
        <f t="shared" si="279"/>
        <v>0</v>
      </c>
      <c r="CM132" s="8">
        <f t="shared" si="279"/>
        <v>0</v>
      </c>
      <c r="CN132" s="8">
        <f t="shared" si="279"/>
        <v>0</v>
      </c>
      <c r="CO132" s="8">
        <f t="shared" si="279"/>
        <v>-0.0003716182612001756</v>
      </c>
      <c r="CP132" s="8">
        <f t="shared" si="279"/>
        <v>-0.004544758044783315</v>
      </c>
      <c r="CQ132" s="8">
        <f t="shared" si="279"/>
        <v>-0.0003716182612001756</v>
      </c>
      <c r="CR132" s="8">
        <f t="shared" si="279"/>
        <v>0</v>
      </c>
      <c r="CS132" s="8">
        <f t="shared" si="279"/>
        <v>0</v>
      </c>
      <c r="CT132" s="8">
        <f t="shared" si="279"/>
        <v>0</v>
      </c>
      <c r="CU132" s="8">
        <f t="shared" si="279"/>
        <v>0</v>
      </c>
      <c r="CV132" s="8">
        <f t="shared" si="279"/>
        <v>0</v>
      </c>
      <c r="CW132" s="8">
        <f t="shared" si="279"/>
        <v>0</v>
      </c>
      <c r="CX132" s="8">
        <f t="shared" si="279"/>
        <v>-0.0035192335110477936</v>
      </c>
      <c r="CY132" s="8">
        <f t="shared" si="279"/>
        <v>-0.003918919266402615</v>
      </c>
      <c r="CZ132" s="8">
        <f t="shared" si="279"/>
        <v>-0.0019454258861239845</v>
      </c>
      <c r="DA132" s="8">
        <f t="shared" si="279"/>
        <v>-0.0035192335110477936</v>
      </c>
      <c r="DB132" s="8">
        <f t="shared" si="279"/>
        <v>-0.0035192335110477936</v>
      </c>
      <c r="DC132" s="8">
        <f t="shared" si="279"/>
        <v>-0.0035192335110477936</v>
      </c>
      <c r="DD132" s="8">
        <f aca="true" t="shared" si="280" ref="DD132:DS132">DD383-DD48</f>
        <v>-0.0035192335110477936</v>
      </c>
      <c r="DE132" s="8">
        <f t="shared" si="280"/>
        <v>-0.0088810658353379</v>
      </c>
      <c r="DF132" s="8">
        <f t="shared" si="280"/>
        <v>-0.003918919266402615</v>
      </c>
      <c r="DG132" s="8">
        <f t="shared" si="280"/>
        <v>0</v>
      </c>
      <c r="DH132" s="8">
        <f t="shared" si="280"/>
        <v>0</v>
      </c>
      <c r="DI132" s="8">
        <f t="shared" si="280"/>
        <v>0</v>
      </c>
      <c r="DJ132" s="8">
        <f t="shared" si="280"/>
        <v>0</v>
      </c>
      <c r="DK132" s="8">
        <f t="shared" si="280"/>
        <v>0</v>
      </c>
      <c r="DL132" s="8">
        <f t="shared" si="280"/>
        <v>0</v>
      </c>
      <c r="DM132" s="8">
        <f t="shared" si="280"/>
        <v>0</v>
      </c>
      <c r="DN132" s="8">
        <f t="shared" si="280"/>
        <v>0</v>
      </c>
      <c r="DO132" s="8">
        <f t="shared" si="280"/>
        <v>-0.0088810658353379</v>
      </c>
      <c r="DP132" s="8">
        <f t="shared" si="280"/>
        <v>0</v>
      </c>
      <c r="DQ132" s="8">
        <f t="shared" si="280"/>
        <v>-0.0035192335110477936</v>
      </c>
      <c r="DR132" s="8">
        <f t="shared" si="280"/>
        <v>-0.00015778175461615435</v>
      </c>
      <c r="DS132" s="8">
        <f t="shared" si="280"/>
        <v>-0.004255105183354219</v>
      </c>
      <c r="DU132" s="1"/>
      <c r="DV132" s="6"/>
    </row>
    <row r="133" spans="41:126" ht="11.25">
      <c r="AO133" s="12"/>
      <c r="AP133" s="12" t="s">
        <v>35</v>
      </c>
      <c r="AQ133" s="49" t="s">
        <v>100</v>
      </c>
      <c r="AR133" s="8">
        <f aca="true" t="shared" si="281" ref="AR133:BW133">AR384-AR49</f>
        <v>0</v>
      </c>
      <c r="AS133" s="8">
        <f t="shared" si="281"/>
        <v>0</v>
      </c>
      <c r="AT133" s="8">
        <f t="shared" si="281"/>
        <v>0</v>
      </c>
      <c r="AU133" s="8">
        <f t="shared" si="281"/>
        <v>0</v>
      </c>
      <c r="AV133" s="8">
        <f t="shared" si="281"/>
        <v>0</v>
      </c>
      <c r="AW133" s="8">
        <f t="shared" si="281"/>
        <v>0</v>
      </c>
      <c r="AX133" s="8">
        <f t="shared" si="281"/>
        <v>0</v>
      </c>
      <c r="AY133" s="8">
        <f t="shared" si="281"/>
        <v>0</v>
      </c>
      <c r="AZ133" s="8">
        <f t="shared" si="281"/>
        <v>0</v>
      </c>
      <c r="BA133" s="8">
        <f t="shared" si="281"/>
        <v>0</v>
      </c>
      <c r="BB133" s="8">
        <f t="shared" si="281"/>
        <v>0</v>
      </c>
      <c r="BC133" s="8">
        <f t="shared" si="281"/>
        <v>0</v>
      </c>
      <c r="BD133" s="8">
        <f t="shared" si="281"/>
        <v>0</v>
      </c>
      <c r="BE133" s="8">
        <f t="shared" si="281"/>
        <v>0</v>
      </c>
      <c r="BF133" s="8">
        <f t="shared" si="281"/>
        <v>0</v>
      </c>
      <c r="BG133" s="8">
        <f t="shared" si="281"/>
        <v>0</v>
      </c>
      <c r="BH133" s="8">
        <f t="shared" si="281"/>
        <v>0</v>
      </c>
      <c r="BI133" s="8">
        <f t="shared" si="281"/>
        <v>0</v>
      </c>
      <c r="BJ133" s="8">
        <f t="shared" si="281"/>
        <v>0</v>
      </c>
      <c r="BK133" s="8">
        <f t="shared" si="281"/>
        <v>0</v>
      </c>
      <c r="BL133" s="8">
        <f t="shared" si="281"/>
        <v>0</v>
      </c>
      <c r="BM133" s="8">
        <f t="shared" si="281"/>
        <v>0</v>
      </c>
      <c r="BN133" s="8">
        <f t="shared" si="281"/>
        <v>0</v>
      </c>
      <c r="BO133" s="8">
        <f t="shared" si="281"/>
        <v>0</v>
      </c>
      <c r="BP133" s="8">
        <f t="shared" si="281"/>
        <v>-0.00265446800613909</v>
      </c>
      <c r="BQ133" s="8">
        <f t="shared" si="281"/>
        <v>-0.0016227563714451278</v>
      </c>
      <c r="BR133" s="8">
        <f t="shared" si="281"/>
        <v>0</v>
      </c>
      <c r="BS133" s="8">
        <f t="shared" si="281"/>
        <v>-0.00265446800613909</v>
      </c>
      <c r="BT133" s="8">
        <f t="shared" si="281"/>
        <v>-0.00265446800613909</v>
      </c>
      <c r="BU133" s="8">
        <f t="shared" si="281"/>
        <v>-0.0006428448369702638</v>
      </c>
      <c r="BV133" s="8">
        <f t="shared" si="281"/>
        <v>-0.00265446800613909</v>
      </c>
      <c r="BW133" s="8">
        <f t="shared" si="281"/>
        <v>0</v>
      </c>
      <c r="BX133" s="8">
        <f aca="true" t="shared" si="282" ref="BX133:DC133">BX384-BX49</f>
        <v>0</v>
      </c>
      <c r="BY133" s="8">
        <f t="shared" si="282"/>
        <v>0</v>
      </c>
      <c r="BZ133" s="8">
        <f t="shared" si="282"/>
        <v>-0.001744898278447257</v>
      </c>
      <c r="CA133" s="8">
        <f t="shared" si="282"/>
        <v>-0.00265446800613909</v>
      </c>
      <c r="CB133" s="8">
        <f t="shared" si="282"/>
        <v>0</v>
      </c>
      <c r="CC133" s="8">
        <f t="shared" si="282"/>
        <v>0</v>
      </c>
      <c r="CD133" s="8">
        <f t="shared" si="282"/>
        <v>-0.0008113781857225639</v>
      </c>
      <c r="CE133" s="8">
        <f t="shared" si="282"/>
        <v>1</v>
      </c>
      <c r="CF133" s="8">
        <f t="shared" si="282"/>
        <v>0</v>
      </c>
      <c r="CG133" s="8">
        <f t="shared" si="282"/>
        <v>0</v>
      </c>
      <c r="CH133" s="8">
        <f t="shared" si="282"/>
        <v>0</v>
      </c>
      <c r="CI133" s="8">
        <f t="shared" si="282"/>
        <v>0</v>
      </c>
      <c r="CJ133" s="8">
        <f t="shared" si="282"/>
        <v>-0.00265446800613909</v>
      </c>
      <c r="CK133" s="8">
        <f t="shared" si="282"/>
        <v>-0.00265446800613909</v>
      </c>
      <c r="CL133" s="8">
        <f t="shared" si="282"/>
        <v>0</v>
      </c>
      <c r="CM133" s="8">
        <f t="shared" si="282"/>
        <v>0</v>
      </c>
      <c r="CN133" s="8">
        <f t="shared" si="282"/>
        <v>0</v>
      </c>
      <c r="CO133" s="8">
        <f t="shared" si="282"/>
        <v>-0.009618652005249109</v>
      </c>
      <c r="CP133" s="8">
        <f t="shared" si="282"/>
        <v>-0.0008724491392236285</v>
      </c>
      <c r="CQ133" s="8">
        <f t="shared" si="282"/>
        <v>-0.009618652005249109</v>
      </c>
      <c r="CR133" s="8">
        <f t="shared" si="282"/>
        <v>0</v>
      </c>
      <c r="CS133" s="8">
        <f t="shared" si="282"/>
        <v>0</v>
      </c>
      <c r="CT133" s="8">
        <f t="shared" si="282"/>
        <v>0</v>
      </c>
      <c r="CU133" s="8">
        <f t="shared" si="282"/>
        <v>0</v>
      </c>
      <c r="CV133" s="8">
        <f t="shared" si="282"/>
        <v>0</v>
      </c>
      <c r="CW133" s="8">
        <f t="shared" si="282"/>
        <v>0</v>
      </c>
      <c r="CX133" s="8">
        <f t="shared" si="282"/>
        <v>-0.00265446800613909</v>
      </c>
      <c r="CY133" s="8">
        <f t="shared" si="282"/>
        <v>-0.0006428448369702638</v>
      </c>
      <c r="CZ133" s="8">
        <f t="shared" si="282"/>
        <v>-0.006136560005694099</v>
      </c>
      <c r="DA133" s="8">
        <f t="shared" si="282"/>
        <v>-0.00265446800613909</v>
      </c>
      <c r="DB133" s="8">
        <f t="shared" si="282"/>
        <v>-0.00265446800613909</v>
      </c>
      <c r="DC133" s="8">
        <f t="shared" si="282"/>
        <v>-0.00265446800613909</v>
      </c>
      <c r="DD133" s="8">
        <f aca="true" t="shared" si="283" ref="DD133:DS133">DD384-DD49</f>
        <v>-0.00265446800613909</v>
      </c>
      <c r="DE133" s="8">
        <f t="shared" si="283"/>
        <v>-0.0016227563714451278</v>
      </c>
      <c r="DF133" s="8">
        <f t="shared" si="283"/>
        <v>-0.0006428448369702638</v>
      </c>
      <c r="DG133" s="8">
        <f t="shared" si="283"/>
        <v>0</v>
      </c>
      <c r="DH133" s="8">
        <f t="shared" si="283"/>
        <v>0</v>
      </c>
      <c r="DI133" s="8">
        <f t="shared" si="283"/>
        <v>0</v>
      </c>
      <c r="DJ133" s="8">
        <f t="shared" si="283"/>
        <v>0</v>
      </c>
      <c r="DK133" s="8">
        <f t="shared" si="283"/>
        <v>0</v>
      </c>
      <c r="DL133" s="8">
        <f t="shared" si="283"/>
        <v>0</v>
      </c>
      <c r="DM133" s="8">
        <f t="shared" si="283"/>
        <v>0</v>
      </c>
      <c r="DN133" s="8">
        <f t="shared" si="283"/>
        <v>0</v>
      </c>
      <c r="DO133" s="8">
        <f t="shared" si="283"/>
        <v>-0.0016227563714451278</v>
      </c>
      <c r="DP133" s="8">
        <f t="shared" si="283"/>
        <v>0</v>
      </c>
      <c r="DQ133" s="8">
        <f t="shared" si="283"/>
        <v>-0.00265446800613909</v>
      </c>
      <c r="DR133" s="8">
        <f t="shared" si="283"/>
        <v>0</v>
      </c>
      <c r="DS133" s="8">
        <f t="shared" si="283"/>
        <v>0</v>
      </c>
      <c r="DV133" s="6"/>
    </row>
    <row r="134" spans="41:126" ht="11.25">
      <c r="AO134" s="12"/>
      <c r="AP134" s="12" t="s">
        <v>36</v>
      </c>
      <c r="AQ134" s="49" t="s">
        <v>136</v>
      </c>
      <c r="AR134" s="8">
        <f aca="true" t="shared" si="284" ref="AR134:BW134">AR385-AR50</f>
        <v>0</v>
      </c>
      <c r="AS134" s="8">
        <f t="shared" si="284"/>
        <v>0</v>
      </c>
      <c r="AT134" s="8">
        <f t="shared" si="284"/>
        <v>0</v>
      </c>
      <c r="AU134" s="8">
        <f t="shared" si="284"/>
        <v>0</v>
      </c>
      <c r="AV134" s="8">
        <f t="shared" si="284"/>
        <v>0</v>
      </c>
      <c r="AW134" s="8">
        <f t="shared" si="284"/>
        <v>0</v>
      </c>
      <c r="AX134" s="8">
        <f t="shared" si="284"/>
        <v>0</v>
      </c>
      <c r="AY134" s="8">
        <f t="shared" si="284"/>
        <v>0</v>
      </c>
      <c r="AZ134" s="8">
        <f t="shared" si="284"/>
        <v>0</v>
      </c>
      <c r="BA134" s="8">
        <f t="shared" si="284"/>
        <v>0</v>
      </c>
      <c r="BB134" s="8">
        <f t="shared" si="284"/>
        <v>0</v>
      </c>
      <c r="BC134" s="8">
        <f t="shared" si="284"/>
        <v>0</v>
      </c>
      <c r="BD134" s="8">
        <f t="shared" si="284"/>
        <v>0</v>
      </c>
      <c r="BE134" s="8">
        <f t="shared" si="284"/>
        <v>0</v>
      </c>
      <c r="BF134" s="8">
        <f t="shared" si="284"/>
        <v>0</v>
      </c>
      <c r="BG134" s="8">
        <f t="shared" si="284"/>
        <v>0</v>
      </c>
      <c r="BH134" s="8">
        <f t="shared" si="284"/>
        <v>0</v>
      </c>
      <c r="BI134" s="8">
        <f t="shared" si="284"/>
        <v>0</v>
      </c>
      <c r="BJ134" s="8">
        <f t="shared" si="284"/>
        <v>0</v>
      </c>
      <c r="BK134" s="8">
        <f t="shared" si="284"/>
        <v>0</v>
      </c>
      <c r="BL134" s="8">
        <f t="shared" si="284"/>
        <v>0</v>
      </c>
      <c r="BM134" s="8">
        <f t="shared" si="284"/>
        <v>0</v>
      </c>
      <c r="BN134" s="8">
        <f t="shared" si="284"/>
        <v>0</v>
      </c>
      <c r="BO134" s="8">
        <f t="shared" si="284"/>
        <v>0</v>
      </c>
      <c r="BP134" s="8">
        <f t="shared" si="284"/>
        <v>-0.0006682762984362203</v>
      </c>
      <c r="BQ134" s="8">
        <f t="shared" si="284"/>
        <v>-0.0006435068369523783</v>
      </c>
      <c r="BR134" s="8">
        <f t="shared" si="284"/>
        <v>-0.0004982581724720664</v>
      </c>
      <c r="BS134" s="8">
        <f t="shared" si="284"/>
        <v>-0.0006682762984362203</v>
      </c>
      <c r="BT134" s="8">
        <f t="shared" si="284"/>
        <v>-0.0006682762984362203</v>
      </c>
      <c r="BU134" s="8">
        <f t="shared" si="284"/>
        <v>-0.0002571379347881055</v>
      </c>
      <c r="BV134" s="8">
        <f t="shared" si="284"/>
        <v>-0.0006682762984362203</v>
      </c>
      <c r="BW134" s="8">
        <f t="shared" si="284"/>
        <v>0</v>
      </c>
      <c r="BX134" s="8">
        <f aca="true" t="shared" si="285" ref="BX134:DC134">BX385-BX50</f>
        <v>0</v>
      </c>
      <c r="BY134" s="8">
        <f t="shared" si="285"/>
        <v>0</v>
      </c>
      <c r="BZ134" s="8">
        <f t="shared" si="285"/>
        <v>-0.0007521113269169212</v>
      </c>
      <c r="CA134" s="8">
        <f t="shared" si="285"/>
        <v>-0.0006682762984362203</v>
      </c>
      <c r="CB134" s="8">
        <f t="shared" si="285"/>
        <v>0</v>
      </c>
      <c r="CC134" s="8">
        <f t="shared" si="285"/>
        <v>0</v>
      </c>
      <c r="CD134" s="8">
        <f t="shared" si="285"/>
        <v>-0.0003217534184761892</v>
      </c>
      <c r="CE134" s="8">
        <f t="shared" si="285"/>
        <v>0</v>
      </c>
      <c r="CF134" s="8">
        <f t="shared" si="285"/>
        <v>1</v>
      </c>
      <c r="CG134" s="8">
        <f t="shared" si="285"/>
        <v>0</v>
      </c>
      <c r="CH134" s="8">
        <f t="shared" si="285"/>
        <v>0</v>
      </c>
      <c r="CI134" s="8">
        <f t="shared" si="285"/>
        <v>0</v>
      </c>
      <c r="CJ134" s="8">
        <f t="shared" si="285"/>
        <v>-0.0006682762984362203</v>
      </c>
      <c r="CK134" s="8">
        <f t="shared" si="285"/>
        <v>-0.0006682762984362203</v>
      </c>
      <c r="CL134" s="8">
        <f t="shared" si="285"/>
        <v>0</v>
      </c>
      <c r="CM134" s="8">
        <f t="shared" si="285"/>
        <v>0</v>
      </c>
      <c r="CN134" s="8">
        <f t="shared" si="285"/>
        <v>0</v>
      </c>
      <c r="CO134" s="8">
        <f t="shared" si="285"/>
        <v>-0.0005806535331252743</v>
      </c>
      <c r="CP134" s="8">
        <f t="shared" si="285"/>
        <v>-0.0003760556634584606</v>
      </c>
      <c r="CQ134" s="8">
        <f t="shared" si="285"/>
        <v>-0.0005806535331252743</v>
      </c>
      <c r="CR134" s="8">
        <f t="shared" si="285"/>
        <v>0</v>
      </c>
      <c r="CS134" s="8">
        <f t="shared" si="285"/>
        <v>0</v>
      </c>
      <c r="CT134" s="8">
        <f t="shared" si="285"/>
        <v>0</v>
      </c>
      <c r="CU134" s="8">
        <f t="shared" si="285"/>
        <v>0</v>
      </c>
      <c r="CV134" s="8">
        <f t="shared" si="285"/>
        <v>0</v>
      </c>
      <c r="CW134" s="8">
        <f t="shared" si="285"/>
        <v>0</v>
      </c>
      <c r="CX134" s="8">
        <f t="shared" si="285"/>
        <v>-0.0006682762984362203</v>
      </c>
      <c r="CY134" s="8">
        <f t="shared" si="285"/>
        <v>-0.0002571379347881055</v>
      </c>
      <c r="CZ134" s="8">
        <f t="shared" si="285"/>
        <v>-0.0006244649157807473</v>
      </c>
      <c r="DA134" s="8">
        <f t="shared" si="285"/>
        <v>-0.0006682762984362203</v>
      </c>
      <c r="DB134" s="8">
        <f t="shared" si="285"/>
        <v>-0.0006682762984362203</v>
      </c>
      <c r="DC134" s="8">
        <f t="shared" si="285"/>
        <v>-0.0006682762984362203</v>
      </c>
      <c r="DD134" s="8">
        <f aca="true" t="shared" si="286" ref="DD134:DS134">DD385-DD50</f>
        <v>-0.0006682762984362203</v>
      </c>
      <c r="DE134" s="8">
        <f t="shared" si="286"/>
        <v>-0.0006435068369523783</v>
      </c>
      <c r="DF134" s="8">
        <f t="shared" si="286"/>
        <v>-0.0002571379347881055</v>
      </c>
      <c r="DG134" s="8">
        <f t="shared" si="286"/>
        <v>0</v>
      </c>
      <c r="DH134" s="8">
        <f t="shared" si="286"/>
        <v>0</v>
      </c>
      <c r="DI134" s="8">
        <f t="shared" si="286"/>
        <v>0</v>
      </c>
      <c r="DJ134" s="8">
        <f t="shared" si="286"/>
        <v>0</v>
      </c>
      <c r="DK134" s="8">
        <f t="shared" si="286"/>
        <v>0</v>
      </c>
      <c r="DL134" s="8">
        <f t="shared" si="286"/>
        <v>0</v>
      </c>
      <c r="DM134" s="8">
        <f t="shared" si="286"/>
        <v>0</v>
      </c>
      <c r="DN134" s="8">
        <f t="shared" si="286"/>
        <v>0</v>
      </c>
      <c r="DO134" s="8">
        <f t="shared" si="286"/>
        <v>-0.0006435068369523783</v>
      </c>
      <c r="DP134" s="8">
        <f t="shared" si="286"/>
        <v>0</v>
      </c>
      <c r="DQ134" s="8">
        <f t="shared" si="286"/>
        <v>-0.0006682762984362203</v>
      </c>
      <c r="DR134" s="8">
        <f t="shared" si="286"/>
        <v>-0.0004982581724720664</v>
      </c>
      <c r="DS134" s="8">
        <f t="shared" si="286"/>
        <v>-0.0007845079602601963</v>
      </c>
      <c r="DV134" s="6"/>
    </row>
    <row r="135" spans="41:126" ht="11.25">
      <c r="AO135" s="12"/>
      <c r="AP135" s="12" t="s">
        <v>37</v>
      </c>
      <c r="AQ135" s="49" t="s">
        <v>137</v>
      </c>
      <c r="AR135" s="8">
        <f aca="true" t="shared" si="287" ref="AR135:BW135">AR386-AR51</f>
        <v>0</v>
      </c>
      <c r="AS135" s="8">
        <f t="shared" si="287"/>
        <v>0</v>
      </c>
      <c r="AT135" s="8">
        <f t="shared" si="287"/>
        <v>0</v>
      </c>
      <c r="AU135" s="8">
        <f t="shared" si="287"/>
        <v>0</v>
      </c>
      <c r="AV135" s="8">
        <f t="shared" si="287"/>
        <v>0</v>
      </c>
      <c r="AW135" s="8">
        <f t="shared" si="287"/>
        <v>0</v>
      </c>
      <c r="AX135" s="8">
        <f t="shared" si="287"/>
        <v>0</v>
      </c>
      <c r="AY135" s="8">
        <f t="shared" si="287"/>
        <v>0</v>
      </c>
      <c r="AZ135" s="8">
        <f t="shared" si="287"/>
        <v>0</v>
      </c>
      <c r="BA135" s="8">
        <f t="shared" si="287"/>
        <v>0</v>
      </c>
      <c r="BB135" s="8">
        <f t="shared" si="287"/>
        <v>0</v>
      </c>
      <c r="BC135" s="8">
        <f t="shared" si="287"/>
        <v>0</v>
      </c>
      <c r="BD135" s="8">
        <f t="shared" si="287"/>
        <v>0</v>
      </c>
      <c r="BE135" s="8">
        <f t="shared" si="287"/>
        <v>0</v>
      </c>
      <c r="BF135" s="8">
        <f t="shared" si="287"/>
        <v>0</v>
      </c>
      <c r="BG135" s="8">
        <f t="shared" si="287"/>
        <v>0</v>
      </c>
      <c r="BH135" s="8">
        <f t="shared" si="287"/>
        <v>0</v>
      </c>
      <c r="BI135" s="8">
        <f t="shared" si="287"/>
        <v>0</v>
      </c>
      <c r="BJ135" s="8">
        <f t="shared" si="287"/>
        <v>0</v>
      </c>
      <c r="BK135" s="8">
        <f t="shared" si="287"/>
        <v>0</v>
      </c>
      <c r="BL135" s="8">
        <f t="shared" si="287"/>
        <v>0</v>
      </c>
      <c r="BM135" s="8">
        <f t="shared" si="287"/>
        <v>0</v>
      </c>
      <c r="BN135" s="8">
        <f t="shared" si="287"/>
        <v>0</v>
      </c>
      <c r="BO135" s="8">
        <f t="shared" si="287"/>
        <v>0</v>
      </c>
      <c r="BP135" s="8">
        <f t="shared" si="287"/>
        <v>-0.00059772123107144</v>
      </c>
      <c r="BQ135" s="8">
        <f t="shared" si="287"/>
        <v>-0.0005595711625672855</v>
      </c>
      <c r="BR135" s="8">
        <f t="shared" si="287"/>
        <v>0</v>
      </c>
      <c r="BS135" s="8">
        <f t="shared" si="287"/>
        <v>-0.00059772123107144</v>
      </c>
      <c r="BT135" s="8">
        <f t="shared" si="287"/>
        <v>-0.00059772123107144</v>
      </c>
      <c r="BU135" s="8">
        <f t="shared" si="287"/>
        <v>-0.0005374182837071405</v>
      </c>
      <c r="BV135" s="8">
        <f t="shared" si="287"/>
        <v>-0.00059772123107144</v>
      </c>
      <c r="BW135" s="8">
        <f t="shared" si="287"/>
        <v>0</v>
      </c>
      <c r="BX135" s="8">
        <f aca="true" t="shared" si="288" ref="BX135:DC135">BX386-BX51</f>
        <v>0</v>
      </c>
      <c r="BY135" s="8">
        <f t="shared" si="288"/>
        <v>0</v>
      </c>
      <c r="BZ135" s="8">
        <f t="shared" si="288"/>
        <v>-0.0006016890615335369</v>
      </c>
      <c r="CA135" s="8">
        <f t="shared" si="288"/>
        <v>-0.00059772123107144</v>
      </c>
      <c r="CB135" s="8">
        <f t="shared" si="288"/>
        <v>0</v>
      </c>
      <c r="CC135" s="8">
        <f t="shared" si="288"/>
        <v>0</v>
      </c>
      <c r="CD135" s="8">
        <f t="shared" si="288"/>
        <v>-0.00027978558128364275</v>
      </c>
      <c r="CE135" s="8">
        <f t="shared" si="288"/>
        <v>0</v>
      </c>
      <c r="CF135" s="8">
        <f t="shared" si="288"/>
        <v>0</v>
      </c>
      <c r="CG135" s="8">
        <f t="shared" si="288"/>
        <v>1</v>
      </c>
      <c r="CH135" s="8">
        <f t="shared" si="288"/>
        <v>0</v>
      </c>
      <c r="CI135" s="8">
        <f t="shared" si="288"/>
        <v>0</v>
      </c>
      <c r="CJ135" s="8">
        <f t="shared" si="288"/>
        <v>-0.00059772123107144</v>
      </c>
      <c r="CK135" s="8">
        <f t="shared" si="288"/>
        <v>-0.00059772123107144</v>
      </c>
      <c r="CL135" s="8">
        <f t="shared" si="288"/>
        <v>0</v>
      </c>
      <c r="CM135" s="8">
        <f t="shared" si="288"/>
        <v>0</v>
      </c>
      <c r="CN135" s="8">
        <f t="shared" si="288"/>
        <v>0</v>
      </c>
      <c r="CO135" s="8">
        <f t="shared" si="288"/>
        <v>0</v>
      </c>
      <c r="CP135" s="8">
        <f t="shared" si="288"/>
        <v>-0.00030084453076676846</v>
      </c>
      <c r="CQ135" s="8">
        <f t="shared" si="288"/>
        <v>0</v>
      </c>
      <c r="CR135" s="8">
        <f t="shared" si="288"/>
        <v>0</v>
      </c>
      <c r="CS135" s="8">
        <f t="shared" si="288"/>
        <v>0</v>
      </c>
      <c r="CT135" s="8">
        <f t="shared" si="288"/>
        <v>0</v>
      </c>
      <c r="CU135" s="8">
        <f t="shared" si="288"/>
        <v>0</v>
      </c>
      <c r="CV135" s="8">
        <f t="shared" si="288"/>
        <v>0</v>
      </c>
      <c r="CW135" s="8">
        <f t="shared" si="288"/>
        <v>0</v>
      </c>
      <c r="CX135" s="8">
        <f t="shared" si="288"/>
        <v>-0.00059772123107144</v>
      </c>
      <c r="CY135" s="8">
        <f t="shared" si="288"/>
        <v>-0.0005374182837071405</v>
      </c>
      <c r="CZ135" s="8">
        <f t="shared" si="288"/>
        <v>-0.00029886061553572</v>
      </c>
      <c r="DA135" s="8">
        <f t="shared" si="288"/>
        <v>-0.00059772123107144</v>
      </c>
      <c r="DB135" s="8">
        <f t="shared" si="288"/>
        <v>-0.00059772123107144</v>
      </c>
      <c r="DC135" s="8">
        <f t="shared" si="288"/>
        <v>-0.00059772123107144</v>
      </c>
      <c r="DD135" s="8">
        <f aca="true" t="shared" si="289" ref="DD135:DS135">DD386-DD51</f>
        <v>-0.00059772123107144</v>
      </c>
      <c r="DE135" s="8">
        <f t="shared" si="289"/>
        <v>-0.0005595711625672855</v>
      </c>
      <c r="DF135" s="8">
        <f t="shared" si="289"/>
        <v>-0.0005374182837071405</v>
      </c>
      <c r="DG135" s="8">
        <f t="shared" si="289"/>
        <v>0</v>
      </c>
      <c r="DH135" s="8">
        <f t="shared" si="289"/>
        <v>0</v>
      </c>
      <c r="DI135" s="8">
        <f t="shared" si="289"/>
        <v>0</v>
      </c>
      <c r="DJ135" s="8">
        <f t="shared" si="289"/>
        <v>0</v>
      </c>
      <c r="DK135" s="8">
        <f t="shared" si="289"/>
        <v>0</v>
      </c>
      <c r="DL135" s="8">
        <f t="shared" si="289"/>
        <v>0</v>
      </c>
      <c r="DM135" s="8">
        <f t="shared" si="289"/>
        <v>0</v>
      </c>
      <c r="DN135" s="8">
        <f t="shared" si="289"/>
        <v>0</v>
      </c>
      <c r="DO135" s="8">
        <f t="shared" si="289"/>
        <v>-0.0005595711625672855</v>
      </c>
      <c r="DP135" s="8">
        <f t="shared" si="289"/>
        <v>0</v>
      </c>
      <c r="DQ135" s="8">
        <f t="shared" si="289"/>
        <v>-0.00059772123107144</v>
      </c>
      <c r="DR135" s="8">
        <f t="shared" si="289"/>
        <v>0</v>
      </c>
      <c r="DS135" s="8">
        <f t="shared" si="289"/>
        <v>-0.0017159540234035807</v>
      </c>
      <c r="DV135" s="6"/>
    </row>
    <row r="136" spans="41:126" ht="11.25">
      <c r="AO136" s="12"/>
      <c r="AP136" s="12" t="s">
        <v>38</v>
      </c>
      <c r="AQ136" s="49" t="s">
        <v>138</v>
      </c>
      <c r="AR136" s="8">
        <f aca="true" t="shared" si="290" ref="AR136:BW136">AR387-AR52</f>
        <v>0</v>
      </c>
      <c r="AS136" s="8">
        <f t="shared" si="290"/>
        <v>0</v>
      </c>
      <c r="AT136" s="8">
        <f t="shared" si="290"/>
        <v>0</v>
      </c>
      <c r="AU136" s="8">
        <f t="shared" si="290"/>
        <v>0</v>
      </c>
      <c r="AV136" s="8">
        <f t="shared" si="290"/>
        <v>0</v>
      </c>
      <c r="AW136" s="8">
        <f t="shared" si="290"/>
        <v>0</v>
      </c>
      <c r="AX136" s="8">
        <f t="shared" si="290"/>
        <v>0</v>
      </c>
      <c r="AY136" s="8">
        <f t="shared" si="290"/>
        <v>0</v>
      </c>
      <c r="AZ136" s="8">
        <f t="shared" si="290"/>
        <v>0</v>
      </c>
      <c r="BA136" s="8">
        <f t="shared" si="290"/>
        <v>0</v>
      </c>
      <c r="BB136" s="8">
        <f t="shared" si="290"/>
        <v>0</v>
      </c>
      <c r="BC136" s="8">
        <f t="shared" si="290"/>
        <v>0</v>
      </c>
      <c r="BD136" s="8">
        <f t="shared" si="290"/>
        <v>0</v>
      </c>
      <c r="BE136" s="8">
        <f t="shared" si="290"/>
        <v>0</v>
      </c>
      <c r="BF136" s="8">
        <f t="shared" si="290"/>
        <v>0</v>
      </c>
      <c r="BG136" s="8">
        <f t="shared" si="290"/>
        <v>0</v>
      </c>
      <c r="BH136" s="8">
        <f t="shared" si="290"/>
        <v>0</v>
      </c>
      <c r="BI136" s="8">
        <f t="shared" si="290"/>
        <v>0</v>
      </c>
      <c r="BJ136" s="8">
        <f t="shared" si="290"/>
        <v>0</v>
      </c>
      <c r="BK136" s="8">
        <f t="shared" si="290"/>
        <v>0</v>
      </c>
      <c r="BL136" s="8">
        <f t="shared" si="290"/>
        <v>0</v>
      </c>
      <c r="BM136" s="8">
        <f t="shared" si="290"/>
        <v>0</v>
      </c>
      <c r="BN136" s="8">
        <f t="shared" si="290"/>
        <v>0</v>
      </c>
      <c r="BO136" s="8">
        <f t="shared" si="290"/>
        <v>0</v>
      </c>
      <c r="BP136" s="8">
        <f t="shared" si="290"/>
        <v>-0.006119653673130089</v>
      </c>
      <c r="BQ136" s="8">
        <f t="shared" si="290"/>
        <v>-0.012444862655496429</v>
      </c>
      <c r="BR136" s="8">
        <f t="shared" si="290"/>
        <v>-8.30430287453444E-05</v>
      </c>
      <c r="BS136" s="8">
        <f t="shared" si="290"/>
        <v>-0.006119653673130089</v>
      </c>
      <c r="BT136" s="8">
        <f t="shared" si="290"/>
        <v>-0.006119653673130089</v>
      </c>
      <c r="BU136" s="8">
        <f t="shared" si="290"/>
        <v>-0.0036151879378309043</v>
      </c>
      <c r="BV136" s="8">
        <f t="shared" si="290"/>
        <v>-0.006119653673130089</v>
      </c>
      <c r="BW136" s="8">
        <f t="shared" si="290"/>
        <v>0</v>
      </c>
      <c r="BX136" s="8">
        <f aca="true" t="shared" si="291" ref="BX136:DC136">BX387-BX52</f>
        <v>0</v>
      </c>
      <c r="BY136" s="8">
        <f t="shared" si="291"/>
        <v>0</v>
      </c>
      <c r="BZ136" s="8">
        <f t="shared" si="291"/>
        <v>-0.007210240587376885</v>
      </c>
      <c r="CA136" s="8">
        <f t="shared" si="291"/>
        <v>-0.006119653673130089</v>
      </c>
      <c r="CB136" s="8">
        <f t="shared" si="291"/>
        <v>0</v>
      </c>
      <c r="CC136" s="8">
        <f t="shared" si="291"/>
        <v>0</v>
      </c>
      <c r="CD136" s="8">
        <f t="shared" si="291"/>
        <v>-0.0062224313277482145</v>
      </c>
      <c r="CE136" s="8">
        <f t="shared" si="291"/>
        <v>0</v>
      </c>
      <c r="CF136" s="8">
        <f t="shared" si="291"/>
        <v>0</v>
      </c>
      <c r="CG136" s="8">
        <f t="shared" si="291"/>
        <v>0</v>
      </c>
      <c r="CH136" s="8">
        <f t="shared" si="291"/>
        <v>1</v>
      </c>
      <c r="CI136" s="8">
        <f t="shared" si="291"/>
        <v>0</v>
      </c>
      <c r="CJ136" s="8">
        <f t="shared" si="291"/>
        <v>-0.006119653673130089</v>
      </c>
      <c r="CK136" s="8">
        <f t="shared" si="291"/>
        <v>-0.006119653673130089</v>
      </c>
      <c r="CL136" s="8">
        <f t="shared" si="291"/>
        <v>0</v>
      </c>
      <c r="CM136" s="8">
        <f t="shared" si="291"/>
        <v>0</v>
      </c>
      <c r="CN136" s="8">
        <f t="shared" si="291"/>
        <v>0</v>
      </c>
      <c r="CO136" s="8">
        <f t="shared" si="291"/>
        <v>-1.5147483472833243E-05</v>
      </c>
      <c r="CP136" s="8">
        <f t="shared" si="291"/>
        <v>-0.0036051202936884423</v>
      </c>
      <c r="CQ136" s="8">
        <f t="shared" si="291"/>
        <v>-1.5147483472833243E-05</v>
      </c>
      <c r="CR136" s="8">
        <f t="shared" si="291"/>
        <v>0</v>
      </c>
      <c r="CS136" s="8">
        <f t="shared" si="291"/>
        <v>0</v>
      </c>
      <c r="CT136" s="8">
        <f t="shared" si="291"/>
        <v>0</v>
      </c>
      <c r="CU136" s="8">
        <f t="shared" si="291"/>
        <v>0</v>
      </c>
      <c r="CV136" s="8">
        <f t="shared" si="291"/>
        <v>0</v>
      </c>
      <c r="CW136" s="8">
        <f t="shared" si="291"/>
        <v>0</v>
      </c>
      <c r="CX136" s="8">
        <f t="shared" si="291"/>
        <v>-0.006119653673130089</v>
      </c>
      <c r="CY136" s="8">
        <f t="shared" si="291"/>
        <v>-0.0036151879378309043</v>
      </c>
      <c r="CZ136" s="8">
        <f t="shared" si="291"/>
        <v>-0.003067400578301461</v>
      </c>
      <c r="DA136" s="8">
        <f t="shared" si="291"/>
        <v>-0.006119653673130089</v>
      </c>
      <c r="DB136" s="8">
        <f t="shared" si="291"/>
        <v>-0.006119653673130089</v>
      </c>
      <c r="DC136" s="8">
        <f t="shared" si="291"/>
        <v>-0.006119653673130089</v>
      </c>
      <c r="DD136" s="8">
        <f aca="true" t="shared" si="292" ref="DD136:DS136">DD387-DD52</f>
        <v>-0.006119653673130089</v>
      </c>
      <c r="DE136" s="8">
        <f t="shared" si="292"/>
        <v>-0.012444862655496429</v>
      </c>
      <c r="DF136" s="8">
        <f t="shared" si="292"/>
        <v>-0.0036151879378309043</v>
      </c>
      <c r="DG136" s="8">
        <f t="shared" si="292"/>
        <v>0</v>
      </c>
      <c r="DH136" s="8">
        <f t="shared" si="292"/>
        <v>0</v>
      </c>
      <c r="DI136" s="8">
        <f t="shared" si="292"/>
        <v>0</v>
      </c>
      <c r="DJ136" s="8">
        <f t="shared" si="292"/>
        <v>0</v>
      </c>
      <c r="DK136" s="8">
        <f t="shared" si="292"/>
        <v>0</v>
      </c>
      <c r="DL136" s="8">
        <f t="shared" si="292"/>
        <v>0</v>
      </c>
      <c r="DM136" s="8">
        <f t="shared" si="292"/>
        <v>0</v>
      </c>
      <c r="DN136" s="8">
        <f t="shared" si="292"/>
        <v>0</v>
      </c>
      <c r="DO136" s="8">
        <f t="shared" si="292"/>
        <v>-0.012444862655496429</v>
      </c>
      <c r="DP136" s="8">
        <f t="shared" si="292"/>
        <v>0</v>
      </c>
      <c r="DQ136" s="8">
        <f t="shared" si="292"/>
        <v>-0.006119653673130089</v>
      </c>
      <c r="DR136" s="8">
        <f t="shared" si="292"/>
        <v>-8.30430287453444E-05</v>
      </c>
      <c r="DS136" s="8">
        <f t="shared" si="292"/>
        <v>-0.010721925850786898</v>
      </c>
      <c r="DU136" s="1"/>
      <c r="DV136" s="6"/>
    </row>
    <row r="137" spans="41:126" ht="11.25">
      <c r="AO137" s="12"/>
      <c r="AP137" s="12" t="s">
        <v>39</v>
      </c>
      <c r="AQ137" s="19" t="s">
        <v>141</v>
      </c>
      <c r="AR137" s="8">
        <f aca="true" t="shared" si="293" ref="AR137:BW137">AR388-AR53</f>
        <v>0</v>
      </c>
      <c r="AS137" s="8">
        <f t="shared" si="293"/>
        <v>0</v>
      </c>
      <c r="AT137" s="8">
        <f t="shared" si="293"/>
        <v>0</v>
      </c>
      <c r="AU137" s="8">
        <f t="shared" si="293"/>
        <v>0</v>
      </c>
      <c r="AV137" s="8">
        <f t="shared" si="293"/>
        <v>0</v>
      </c>
      <c r="AW137" s="8">
        <f t="shared" si="293"/>
        <v>0</v>
      </c>
      <c r="AX137" s="8">
        <f t="shared" si="293"/>
        <v>0</v>
      </c>
      <c r="AY137" s="8">
        <f t="shared" si="293"/>
        <v>0</v>
      </c>
      <c r="AZ137" s="8">
        <f t="shared" si="293"/>
        <v>0</v>
      </c>
      <c r="BA137" s="8">
        <f t="shared" si="293"/>
        <v>0</v>
      </c>
      <c r="BB137" s="8">
        <f t="shared" si="293"/>
        <v>0</v>
      </c>
      <c r="BC137" s="8">
        <f t="shared" si="293"/>
        <v>0</v>
      </c>
      <c r="BD137" s="8">
        <f t="shared" si="293"/>
        <v>0</v>
      </c>
      <c r="BE137" s="8">
        <f t="shared" si="293"/>
        <v>0</v>
      </c>
      <c r="BF137" s="8">
        <f t="shared" si="293"/>
        <v>0</v>
      </c>
      <c r="BG137" s="8">
        <f t="shared" si="293"/>
        <v>0</v>
      </c>
      <c r="BH137" s="8">
        <f t="shared" si="293"/>
        <v>0</v>
      </c>
      <c r="BI137" s="8">
        <f t="shared" si="293"/>
        <v>0</v>
      </c>
      <c r="BJ137" s="8">
        <f t="shared" si="293"/>
        <v>0</v>
      </c>
      <c r="BK137" s="8">
        <f t="shared" si="293"/>
        <v>0</v>
      </c>
      <c r="BL137" s="8">
        <f t="shared" si="293"/>
        <v>0</v>
      </c>
      <c r="BM137" s="8">
        <f t="shared" si="293"/>
        <v>0</v>
      </c>
      <c r="BN137" s="8">
        <f t="shared" si="293"/>
        <v>0</v>
      </c>
      <c r="BO137" s="8">
        <f t="shared" si="293"/>
        <v>0</v>
      </c>
      <c r="BP137" s="8">
        <f t="shared" si="293"/>
        <v>-0.0034199239256626495</v>
      </c>
      <c r="BQ137" s="8">
        <f t="shared" si="293"/>
        <v>-0.005209607523501428</v>
      </c>
      <c r="BR137" s="8">
        <f t="shared" si="293"/>
        <v>-0.0003944543865403859</v>
      </c>
      <c r="BS137" s="8">
        <f t="shared" si="293"/>
        <v>-0.0034199239256626495</v>
      </c>
      <c r="BT137" s="8">
        <f t="shared" si="293"/>
        <v>-0.0034199239256626495</v>
      </c>
      <c r="BU137" s="8">
        <f t="shared" si="293"/>
        <v>-0.0028571453060755696</v>
      </c>
      <c r="BV137" s="8">
        <f t="shared" si="293"/>
        <v>-0.0034199239256626495</v>
      </c>
      <c r="BW137" s="8">
        <f t="shared" si="293"/>
        <v>0</v>
      </c>
      <c r="BX137" s="8">
        <f aca="true" t="shared" si="294" ref="BX137:DC137">BX388-BX53</f>
        <v>0</v>
      </c>
      <c r="BY137" s="8">
        <f t="shared" si="294"/>
        <v>0</v>
      </c>
      <c r="BZ137" s="8">
        <f t="shared" si="294"/>
        <v>-0.002908163797412095</v>
      </c>
      <c r="CA137" s="8">
        <f t="shared" si="294"/>
        <v>-0.0034199239256626495</v>
      </c>
      <c r="CB137" s="8">
        <f t="shared" si="294"/>
        <v>0</v>
      </c>
      <c r="CC137" s="8">
        <f t="shared" si="294"/>
        <v>0</v>
      </c>
      <c r="CD137" s="8">
        <f t="shared" si="294"/>
        <v>-0.002604803761750714</v>
      </c>
      <c r="CE137" s="8">
        <f t="shared" si="294"/>
        <v>0</v>
      </c>
      <c r="CF137" s="8">
        <f t="shared" si="294"/>
        <v>0</v>
      </c>
      <c r="CG137" s="8">
        <f t="shared" si="294"/>
        <v>0</v>
      </c>
      <c r="CH137" s="8">
        <f t="shared" si="294"/>
        <v>0</v>
      </c>
      <c r="CI137" s="8">
        <f t="shared" si="294"/>
        <v>1</v>
      </c>
      <c r="CJ137" s="8">
        <f t="shared" si="294"/>
        <v>-0.0034199239256626495</v>
      </c>
      <c r="CK137" s="8">
        <f t="shared" si="294"/>
        <v>-0.0034199239256626495</v>
      </c>
      <c r="CL137" s="8">
        <f t="shared" si="294"/>
        <v>0</v>
      </c>
      <c r="CM137" s="8">
        <f t="shared" si="294"/>
        <v>0</v>
      </c>
      <c r="CN137" s="8">
        <f t="shared" si="294"/>
        <v>0</v>
      </c>
      <c r="CO137" s="8">
        <f t="shared" si="294"/>
        <v>0</v>
      </c>
      <c r="CP137" s="8">
        <f t="shared" si="294"/>
        <v>-0.0014540818987060476</v>
      </c>
      <c r="CQ137" s="8">
        <f t="shared" si="294"/>
        <v>0</v>
      </c>
      <c r="CR137" s="8">
        <f t="shared" si="294"/>
        <v>0</v>
      </c>
      <c r="CS137" s="8">
        <f t="shared" si="294"/>
        <v>0</v>
      </c>
      <c r="CT137" s="8">
        <f t="shared" si="294"/>
        <v>0</v>
      </c>
      <c r="CU137" s="8">
        <f t="shared" si="294"/>
        <v>0</v>
      </c>
      <c r="CV137" s="8">
        <f t="shared" si="294"/>
        <v>0</v>
      </c>
      <c r="CW137" s="8">
        <f t="shared" si="294"/>
        <v>0</v>
      </c>
      <c r="CX137" s="8">
        <f t="shared" si="294"/>
        <v>-0.0034199239256626495</v>
      </c>
      <c r="CY137" s="8">
        <f t="shared" si="294"/>
        <v>-0.0028571453060755696</v>
      </c>
      <c r="CZ137" s="8">
        <f t="shared" si="294"/>
        <v>-0.0017099619628313247</v>
      </c>
      <c r="DA137" s="8">
        <f t="shared" si="294"/>
        <v>-0.0034199239256626495</v>
      </c>
      <c r="DB137" s="8">
        <f t="shared" si="294"/>
        <v>-0.0034199239256626495</v>
      </c>
      <c r="DC137" s="8">
        <f t="shared" si="294"/>
        <v>-0.0034199239256626495</v>
      </c>
      <c r="DD137" s="8">
        <f aca="true" t="shared" si="295" ref="DD137:DS137">DD388-DD53</f>
        <v>-0.0034199239256626495</v>
      </c>
      <c r="DE137" s="8">
        <f t="shared" si="295"/>
        <v>-0.005209607523501428</v>
      </c>
      <c r="DF137" s="8">
        <f t="shared" si="295"/>
        <v>-0.0028571453060755696</v>
      </c>
      <c r="DG137" s="8">
        <f t="shared" si="295"/>
        <v>0</v>
      </c>
      <c r="DH137" s="8">
        <f t="shared" si="295"/>
        <v>0</v>
      </c>
      <c r="DI137" s="8">
        <f t="shared" si="295"/>
        <v>0</v>
      </c>
      <c r="DJ137" s="8">
        <f t="shared" si="295"/>
        <v>0</v>
      </c>
      <c r="DK137" s="8">
        <f t="shared" si="295"/>
        <v>0</v>
      </c>
      <c r="DL137" s="8">
        <f t="shared" si="295"/>
        <v>0</v>
      </c>
      <c r="DM137" s="8">
        <f t="shared" si="295"/>
        <v>0</v>
      </c>
      <c r="DN137" s="8">
        <f t="shared" si="295"/>
        <v>0</v>
      </c>
      <c r="DO137" s="8">
        <f t="shared" si="295"/>
        <v>-0.005209607523501428</v>
      </c>
      <c r="DP137" s="8">
        <f t="shared" si="295"/>
        <v>0</v>
      </c>
      <c r="DQ137" s="8">
        <f t="shared" si="295"/>
        <v>-0.0034199239256626495</v>
      </c>
      <c r="DR137" s="8">
        <f t="shared" si="295"/>
        <v>-0.0003944543865403859</v>
      </c>
      <c r="DS137" s="8">
        <f t="shared" si="295"/>
        <v>-0.004149146324026101</v>
      </c>
      <c r="DU137" s="1"/>
      <c r="DV137" s="6"/>
    </row>
    <row r="138" spans="41:126" ht="11.25">
      <c r="AO138" s="12"/>
      <c r="AP138" s="12" t="s">
        <v>40</v>
      </c>
      <c r="AQ138" s="19" t="s">
        <v>142</v>
      </c>
      <c r="AR138" s="8">
        <f aca="true" t="shared" si="296" ref="AR138:BW138">AR389-AR54</f>
        <v>0</v>
      </c>
      <c r="AS138" s="8">
        <f t="shared" si="296"/>
        <v>0</v>
      </c>
      <c r="AT138" s="8">
        <f t="shared" si="296"/>
        <v>0</v>
      </c>
      <c r="AU138" s="8">
        <f t="shared" si="296"/>
        <v>0</v>
      </c>
      <c r="AV138" s="8">
        <f t="shared" si="296"/>
        <v>0</v>
      </c>
      <c r="AW138" s="8">
        <f t="shared" si="296"/>
        <v>0</v>
      </c>
      <c r="AX138" s="8">
        <f t="shared" si="296"/>
        <v>0</v>
      </c>
      <c r="AY138" s="8">
        <f t="shared" si="296"/>
        <v>0</v>
      </c>
      <c r="AZ138" s="8">
        <f t="shared" si="296"/>
        <v>0</v>
      </c>
      <c r="BA138" s="8">
        <f t="shared" si="296"/>
        <v>0</v>
      </c>
      <c r="BB138" s="8">
        <f t="shared" si="296"/>
        <v>0</v>
      </c>
      <c r="BC138" s="8">
        <f t="shared" si="296"/>
        <v>0</v>
      </c>
      <c r="BD138" s="8">
        <f t="shared" si="296"/>
        <v>0</v>
      </c>
      <c r="BE138" s="8">
        <f t="shared" si="296"/>
        <v>0</v>
      </c>
      <c r="BF138" s="8">
        <f t="shared" si="296"/>
        <v>0</v>
      </c>
      <c r="BG138" s="8">
        <f t="shared" si="296"/>
        <v>0</v>
      </c>
      <c r="BH138" s="8">
        <f t="shared" si="296"/>
        <v>0</v>
      </c>
      <c r="BI138" s="8">
        <f t="shared" si="296"/>
        <v>0</v>
      </c>
      <c r="BJ138" s="8">
        <f t="shared" si="296"/>
        <v>0</v>
      </c>
      <c r="BK138" s="8">
        <f t="shared" si="296"/>
        <v>0</v>
      </c>
      <c r="BL138" s="8">
        <f t="shared" si="296"/>
        <v>0</v>
      </c>
      <c r="BM138" s="8">
        <f t="shared" si="296"/>
        <v>0</v>
      </c>
      <c r="BN138" s="8">
        <f t="shared" si="296"/>
        <v>0</v>
      </c>
      <c r="BO138" s="8">
        <f t="shared" si="296"/>
        <v>0</v>
      </c>
      <c r="BP138" s="8">
        <f t="shared" si="296"/>
        <v>-0.0003993683058383787</v>
      </c>
      <c r="BQ138" s="8">
        <f t="shared" si="296"/>
        <v>-0.0007072979494850489</v>
      </c>
      <c r="BR138" s="8">
        <f t="shared" si="296"/>
        <v>0</v>
      </c>
      <c r="BS138" s="8">
        <f t="shared" si="296"/>
        <v>-0.0003993683058383787</v>
      </c>
      <c r="BT138" s="8">
        <f t="shared" si="296"/>
        <v>-0.0003993683058383787</v>
      </c>
      <c r="BU138" s="8">
        <f t="shared" si="296"/>
        <v>-0.00028336600413649227</v>
      </c>
      <c r="BV138" s="8">
        <f t="shared" si="296"/>
        <v>-0.0003993683058383787</v>
      </c>
      <c r="BW138" s="8">
        <f t="shared" si="296"/>
        <v>0</v>
      </c>
      <c r="BX138" s="8">
        <f aca="true" t="shared" si="297" ref="BX138:DC138">BX389-BX54</f>
        <v>0</v>
      </c>
      <c r="BY138" s="8">
        <f t="shared" si="297"/>
        <v>0</v>
      </c>
      <c r="BZ138" s="8">
        <f t="shared" si="297"/>
        <v>-0.0009526743474281002</v>
      </c>
      <c r="CA138" s="8">
        <f t="shared" si="297"/>
        <v>-0.0003993683058383787</v>
      </c>
      <c r="CB138" s="8">
        <f t="shared" si="297"/>
        <v>0</v>
      </c>
      <c r="CC138" s="8">
        <f t="shared" si="297"/>
        <v>0</v>
      </c>
      <c r="CD138" s="8">
        <f t="shared" si="297"/>
        <v>-0.00035364897474252446</v>
      </c>
      <c r="CE138" s="8">
        <f t="shared" si="297"/>
        <v>0</v>
      </c>
      <c r="CF138" s="8">
        <f t="shared" si="297"/>
        <v>0</v>
      </c>
      <c r="CG138" s="8">
        <f t="shared" si="297"/>
        <v>0</v>
      </c>
      <c r="CH138" s="8">
        <f t="shared" si="297"/>
        <v>0</v>
      </c>
      <c r="CI138" s="8">
        <f t="shared" si="297"/>
        <v>0</v>
      </c>
      <c r="CJ138" s="8">
        <f t="shared" si="297"/>
        <v>0.9996006316941616</v>
      </c>
      <c r="CK138" s="8">
        <f t="shared" si="297"/>
        <v>-0.0003993683058383787</v>
      </c>
      <c r="CL138" s="8">
        <f t="shared" si="297"/>
        <v>0</v>
      </c>
      <c r="CM138" s="8">
        <f t="shared" si="297"/>
        <v>0</v>
      </c>
      <c r="CN138" s="8">
        <f t="shared" si="297"/>
        <v>0</v>
      </c>
      <c r="CO138" s="8">
        <f t="shared" si="297"/>
        <v>0</v>
      </c>
      <c r="CP138" s="8">
        <f t="shared" si="297"/>
        <v>-0.0004763371737140501</v>
      </c>
      <c r="CQ138" s="8">
        <f t="shared" si="297"/>
        <v>0</v>
      </c>
      <c r="CR138" s="8">
        <f t="shared" si="297"/>
        <v>0</v>
      </c>
      <c r="CS138" s="8">
        <f t="shared" si="297"/>
        <v>0</v>
      </c>
      <c r="CT138" s="8">
        <f t="shared" si="297"/>
        <v>0</v>
      </c>
      <c r="CU138" s="8">
        <f t="shared" si="297"/>
        <v>0</v>
      </c>
      <c r="CV138" s="8">
        <f t="shared" si="297"/>
        <v>0</v>
      </c>
      <c r="CW138" s="8">
        <f t="shared" si="297"/>
        <v>0</v>
      </c>
      <c r="CX138" s="8">
        <f t="shared" si="297"/>
        <v>-0.0003993683058383787</v>
      </c>
      <c r="CY138" s="8">
        <f t="shared" si="297"/>
        <v>-0.00028336600413649227</v>
      </c>
      <c r="CZ138" s="8">
        <f t="shared" si="297"/>
        <v>-0.00019968415291918935</v>
      </c>
      <c r="DA138" s="8">
        <f t="shared" si="297"/>
        <v>-0.0003993683058383787</v>
      </c>
      <c r="DB138" s="8">
        <f t="shared" si="297"/>
        <v>-0.0003993683058383787</v>
      </c>
      <c r="DC138" s="8">
        <f t="shared" si="297"/>
        <v>-0.0003993683058383787</v>
      </c>
      <c r="DD138" s="8">
        <f aca="true" t="shared" si="298" ref="DD138:DS138">DD389-DD54</f>
        <v>-0.0003993683058383787</v>
      </c>
      <c r="DE138" s="8">
        <f t="shared" si="298"/>
        <v>-0.0007072979494850489</v>
      </c>
      <c r="DF138" s="8">
        <f t="shared" si="298"/>
        <v>-0.00028336600413649227</v>
      </c>
      <c r="DG138" s="8">
        <f t="shared" si="298"/>
        <v>0</v>
      </c>
      <c r="DH138" s="8">
        <f t="shared" si="298"/>
        <v>0</v>
      </c>
      <c r="DI138" s="8">
        <f t="shared" si="298"/>
        <v>0</v>
      </c>
      <c r="DJ138" s="8">
        <f t="shared" si="298"/>
        <v>0</v>
      </c>
      <c r="DK138" s="8">
        <f t="shared" si="298"/>
        <v>0</v>
      </c>
      <c r="DL138" s="8">
        <f t="shared" si="298"/>
        <v>0</v>
      </c>
      <c r="DM138" s="8">
        <f t="shared" si="298"/>
        <v>0</v>
      </c>
      <c r="DN138" s="8">
        <f t="shared" si="298"/>
        <v>0</v>
      </c>
      <c r="DO138" s="8">
        <f t="shared" si="298"/>
        <v>-0.0007072979494850489</v>
      </c>
      <c r="DP138" s="8">
        <f t="shared" si="298"/>
        <v>0</v>
      </c>
      <c r="DQ138" s="8">
        <f t="shared" si="298"/>
        <v>-0.0003993683058383787</v>
      </c>
      <c r="DR138" s="8">
        <f t="shared" si="298"/>
        <v>0</v>
      </c>
      <c r="DS138" s="8">
        <f t="shared" si="298"/>
        <v>-0.0008470439847023618</v>
      </c>
      <c r="DU138" s="1"/>
      <c r="DV138" s="6"/>
    </row>
    <row r="139" spans="41:126" ht="11.25">
      <c r="AO139" s="12"/>
      <c r="AP139" s="12" t="s">
        <v>41</v>
      </c>
      <c r="AQ139" s="49" t="s">
        <v>143</v>
      </c>
      <c r="AR139" s="8">
        <f aca="true" t="shared" si="299" ref="AR139:BW139">AR390-AR55</f>
        <v>0</v>
      </c>
      <c r="AS139" s="8">
        <f t="shared" si="299"/>
        <v>0</v>
      </c>
      <c r="AT139" s="8">
        <f t="shared" si="299"/>
        <v>0</v>
      </c>
      <c r="AU139" s="8">
        <f t="shared" si="299"/>
        <v>0</v>
      </c>
      <c r="AV139" s="8">
        <f t="shared" si="299"/>
        <v>0</v>
      </c>
      <c r="AW139" s="8">
        <f t="shared" si="299"/>
        <v>0</v>
      </c>
      <c r="AX139" s="8">
        <f t="shared" si="299"/>
        <v>0</v>
      </c>
      <c r="AY139" s="8">
        <f t="shared" si="299"/>
        <v>0</v>
      </c>
      <c r="AZ139" s="8">
        <f t="shared" si="299"/>
        <v>0</v>
      </c>
      <c r="BA139" s="8">
        <f t="shared" si="299"/>
        <v>0</v>
      </c>
      <c r="BB139" s="8">
        <f t="shared" si="299"/>
        <v>0</v>
      </c>
      <c r="BC139" s="8">
        <f t="shared" si="299"/>
        <v>0</v>
      </c>
      <c r="BD139" s="8">
        <f t="shared" si="299"/>
        <v>0</v>
      </c>
      <c r="BE139" s="8">
        <f t="shared" si="299"/>
        <v>0</v>
      </c>
      <c r="BF139" s="8">
        <f t="shared" si="299"/>
        <v>0</v>
      </c>
      <c r="BG139" s="8">
        <f t="shared" si="299"/>
        <v>0</v>
      </c>
      <c r="BH139" s="8">
        <f t="shared" si="299"/>
        <v>0</v>
      </c>
      <c r="BI139" s="8">
        <f t="shared" si="299"/>
        <v>0</v>
      </c>
      <c r="BJ139" s="8">
        <f t="shared" si="299"/>
        <v>0</v>
      </c>
      <c r="BK139" s="8">
        <f t="shared" si="299"/>
        <v>0</v>
      </c>
      <c r="BL139" s="8">
        <f t="shared" si="299"/>
        <v>0</v>
      </c>
      <c r="BM139" s="8">
        <f t="shared" si="299"/>
        <v>0</v>
      </c>
      <c r="BN139" s="8">
        <f t="shared" si="299"/>
        <v>0</v>
      </c>
      <c r="BO139" s="8">
        <f t="shared" si="299"/>
        <v>0</v>
      </c>
      <c r="BP139" s="8">
        <f t="shared" si="299"/>
        <v>-0.00168400302295183</v>
      </c>
      <c r="BQ139" s="8">
        <f t="shared" si="299"/>
        <v>-0.0025180702315527846</v>
      </c>
      <c r="BR139" s="8">
        <f t="shared" si="299"/>
        <v>-0.0004774974152857303</v>
      </c>
      <c r="BS139" s="8">
        <f t="shared" si="299"/>
        <v>-0.00168400302295183</v>
      </c>
      <c r="BT139" s="8">
        <f t="shared" si="299"/>
        <v>-0.00168400302295183</v>
      </c>
      <c r="BU139" s="8">
        <f t="shared" si="299"/>
        <v>0</v>
      </c>
      <c r="BV139" s="8">
        <f t="shared" si="299"/>
        <v>-0.00168400302295183</v>
      </c>
      <c r="BW139" s="8">
        <f t="shared" si="299"/>
        <v>0</v>
      </c>
      <c r="BX139" s="8">
        <f aca="true" t="shared" si="300" ref="BX139:DC139">BX390-BX55</f>
        <v>0</v>
      </c>
      <c r="BY139" s="8">
        <f t="shared" si="300"/>
        <v>0</v>
      </c>
      <c r="BZ139" s="8">
        <f t="shared" si="300"/>
        <v>-0.0024067562461341477</v>
      </c>
      <c r="CA139" s="8">
        <f t="shared" si="300"/>
        <v>-0.00168400302295183</v>
      </c>
      <c r="CB139" s="8">
        <f t="shared" si="300"/>
        <v>0</v>
      </c>
      <c r="CC139" s="8">
        <f t="shared" si="300"/>
        <v>0</v>
      </c>
      <c r="CD139" s="8">
        <f t="shared" si="300"/>
        <v>-0.0012590351157763923</v>
      </c>
      <c r="CE139" s="8">
        <f t="shared" si="300"/>
        <v>0</v>
      </c>
      <c r="CF139" s="8">
        <f t="shared" si="300"/>
        <v>0</v>
      </c>
      <c r="CG139" s="8">
        <f t="shared" si="300"/>
        <v>0</v>
      </c>
      <c r="CH139" s="8">
        <f t="shared" si="300"/>
        <v>0</v>
      </c>
      <c r="CI139" s="8">
        <f t="shared" si="300"/>
        <v>0</v>
      </c>
      <c r="CJ139" s="8">
        <f t="shared" si="300"/>
        <v>-0.00168400302295183</v>
      </c>
      <c r="CK139" s="8">
        <f t="shared" si="300"/>
        <v>0.9983159969770482</v>
      </c>
      <c r="CL139" s="8">
        <f t="shared" si="300"/>
        <v>0</v>
      </c>
      <c r="CM139" s="8">
        <f t="shared" si="300"/>
        <v>0</v>
      </c>
      <c r="CN139" s="8">
        <f t="shared" si="300"/>
        <v>0</v>
      </c>
      <c r="CO139" s="8">
        <f t="shared" si="300"/>
        <v>0</v>
      </c>
      <c r="CP139" s="8">
        <f t="shared" si="300"/>
        <v>-0.0012033781230670738</v>
      </c>
      <c r="CQ139" s="8">
        <f t="shared" si="300"/>
        <v>0</v>
      </c>
      <c r="CR139" s="8">
        <f t="shared" si="300"/>
        <v>0</v>
      </c>
      <c r="CS139" s="8">
        <f t="shared" si="300"/>
        <v>0</v>
      </c>
      <c r="CT139" s="8">
        <f t="shared" si="300"/>
        <v>0</v>
      </c>
      <c r="CU139" s="8">
        <f t="shared" si="300"/>
        <v>0</v>
      </c>
      <c r="CV139" s="8">
        <f t="shared" si="300"/>
        <v>0</v>
      </c>
      <c r="CW139" s="8">
        <f t="shared" si="300"/>
        <v>0</v>
      </c>
      <c r="CX139" s="8">
        <f t="shared" si="300"/>
        <v>-0.00168400302295183</v>
      </c>
      <c r="CY139" s="8">
        <f t="shared" si="300"/>
        <v>0</v>
      </c>
      <c r="CZ139" s="8">
        <f t="shared" si="300"/>
        <v>-0.000842001511475915</v>
      </c>
      <c r="DA139" s="8">
        <f t="shared" si="300"/>
        <v>-0.00168400302295183</v>
      </c>
      <c r="DB139" s="8">
        <f t="shared" si="300"/>
        <v>-0.00168400302295183</v>
      </c>
      <c r="DC139" s="8">
        <f t="shared" si="300"/>
        <v>-0.00168400302295183</v>
      </c>
      <c r="DD139" s="8">
        <f aca="true" t="shared" si="301" ref="DD139:DS139">DD390-DD55</f>
        <v>-0.00168400302295183</v>
      </c>
      <c r="DE139" s="8">
        <f t="shared" si="301"/>
        <v>-0.0025180702315527846</v>
      </c>
      <c r="DF139" s="8">
        <f t="shared" si="301"/>
        <v>0</v>
      </c>
      <c r="DG139" s="8">
        <f t="shared" si="301"/>
        <v>0</v>
      </c>
      <c r="DH139" s="8">
        <f t="shared" si="301"/>
        <v>0</v>
      </c>
      <c r="DI139" s="8">
        <f t="shared" si="301"/>
        <v>0</v>
      </c>
      <c r="DJ139" s="8">
        <f t="shared" si="301"/>
        <v>0</v>
      </c>
      <c r="DK139" s="8">
        <f t="shared" si="301"/>
        <v>0</v>
      </c>
      <c r="DL139" s="8">
        <f t="shared" si="301"/>
        <v>0</v>
      </c>
      <c r="DM139" s="8">
        <f t="shared" si="301"/>
        <v>0</v>
      </c>
      <c r="DN139" s="8">
        <f t="shared" si="301"/>
        <v>0</v>
      </c>
      <c r="DO139" s="8">
        <f t="shared" si="301"/>
        <v>-0.0025180702315527846</v>
      </c>
      <c r="DP139" s="8">
        <f t="shared" si="301"/>
        <v>0</v>
      </c>
      <c r="DQ139" s="8">
        <f t="shared" si="301"/>
        <v>-0.00168400302295183</v>
      </c>
      <c r="DR139" s="8">
        <f t="shared" si="301"/>
        <v>-0.0004774974152857303</v>
      </c>
      <c r="DS139" s="8">
        <f t="shared" si="301"/>
        <v>-0.0023751924672350657</v>
      </c>
      <c r="DU139" s="1"/>
      <c r="DV139" s="6"/>
    </row>
    <row r="140" spans="41:126" ht="11.25">
      <c r="AO140" s="12"/>
      <c r="AP140" s="12" t="s">
        <v>42</v>
      </c>
      <c r="AQ140" s="49" t="s">
        <v>151</v>
      </c>
      <c r="AR140" s="8">
        <f aca="true" t="shared" si="302" ref="AR140:BW140">AR391-AR56</f>
        <v>0</v>
      </c>
      <c r="AS140" s="8">
        <f t="shared" si="302"/>
        <v>0</v>
      </c>
      <c r="AT140" s="8">
        <f t="shared" si="302"/>
        <v>0</v>
      </c>
      <c r="AU140" s="8">
        <f t="shared" si="302"/>
        <v>0</v>
      </c>
      <c r="AV140" s="8">
        <f t="shared" si="302"/>
        <v>0</v>
      </c>
      <c r="AW140" s="8">
        <f t="shared" si="302"/>
        <v>0</v>
      </c>
      <c r="AX140" s="8">
        <f t="shared" si="302"/>
        <v>0</v>
      </c>
      <c r="AY140" s="8">
        <f t="shared" si="302"/>
        <v>0</v>
      </c>
      <c r="AZ140" s="8">
        <f t="shared" si="302"/>
        <v>0</v>
      </c>
      <c r="BA140" s="8">
        <f t="shared" si="302"/>
        <v>0</v>
      </c>
      <c r="BB140" s="8">
        <f t="shared" si="302"/>
        <v>0</v>
      </c>
      <c r="BC140" s="8">
        <f t="shared" si="302"/>
        <v>0</v>
      </c>
      <c r="BD140" s="8">
        <f t="shared" si="302"/>
        <v>0</v>
      </c>
      <c r="BE140" s="8">
        <f t="shared" si="302"/>
        <v>0</v>
      </c>
      <c r="BF140" s="8">
        <f t="shared" si="302"/>
        <v>0</v>
      </c>
      <c r="BG140" s="8">
        <f t="shared" si="302"/>
        <v>0</v>
      </c>
      <c r="BH140" s="8">
        <f t="shared" si="302"/>
        <v>0</v>
      </c>
      <c r="BI140" s="8">
        <f t="shared" si="302"/>
        <v>0</v>
      </c>
      <c r="BJ140" s="8">
        <f t="shared" si="302"/>
        <v>0</v>
      </c>
      <c r="BK140" s="8">
        <f t="shared" si="302"/>
        <v>0</v>
      </c>
      <c r="BL140" s="8">
        <f t="shared" si="302"/>
        <v>0</v>
      </c>
      <c r="BM140" s="8">
        <f t="shared" si="302"/>
        <v>0</v>
      </c>
      <c r="BN140" s="8">
        <f t="shared" si="302"/>
        <v>0</v>
      </c>
      <c r="BO140" s="8">
        <f t="shared" si="302"/>
        <v>0</v>
      </c>
      <c r="BP140" s="8">
        <f t="shared" si="302"/>
        <v>-0.0006895759414142672</v>
      </c>
      <c r="BQ140" s="8">
        <f t="shared" si="302"/>
        <v>-0.0009176967066103481</v>
      </c>
      <c r="BR140" s="8">
        <f t="shared" si="302"/>
        <v>0</v>
      </c>
      <c r="BS140" s="8">
        <f t="shared" si="302"/>
        <v>-0.0006895759414142672</v>
      </c>
      <c r="BT140" s="8">
        <f t="shared" si="302"/>
        <v>-0.0006895759414142672</v>
      </c>
      <c r="BU140" s="8">
        <f t="shared" si="302"/>
        <v>-0.0004127920979798387</v>
      </c>
      <c r="BV140" s="8">
        <f t="shared" si="302"/>
        <v>-0.0006895759414142672</v>
      </c>
      <c r="BW140" s="8">
        <f t="shared" si="302"/>
        <v>0</v>
      </c>
      <c r="BX140" s="8">
        <f aca="true" t="shared" si="303" ref="BX140:DC140">BX391-BX56</f>
        <v>0</v>
      </c>
      <c r="BY140" s="8">
        <f t="shared" si="303"/>
        <v>0</v>
      </c>
      <c r="BZ140" s="8">
        <f t="shared" si="303"/>
        <v>-0.0008423646861469517</v>
      </c>
      <c r="CA140" s="8">
        <f t="shared" si="303"/>
        <v>-0.0006895759414142672</v>
      </c>
      <c r="CB140" s="8">
        <f t="shared" si="303"/>
        <v>0</v>
      </c>
      <c r="CC140" s="8">
        <f t="shared" si="303"/>
        <v>0</v>
      </c>
      <c r="CD140" s="8">
        <f t="shared" si="303"/>
        <v>-0.00045884835330517405</v>
      </c>
      <c r="CE140" s="8">
        <f t="shared" si="303"/>
        <v>0</v>
      </c>
      <c r="CF140" s="8">
        <f t="shared" si="303"/>
        <v>0</v>
      </c>
      <c r="CG140" s="8">
        <f t="shared" si="303"/>
        <v>0</v>
      </c>
      <c r="CH140" s="8">
        <f t="shared" si="303"/>
        <v>0</v>
      </c>
      <c r="CI140" s="8">
        <f t="shared" si="303"/>
        <v>0</v>
      </c>
      <c r="CJ140" s="8">
        <f t="shared" si="303"/>
        <v>-0.0006895759414142672</v>
      </c>
      <c r="CK140" s="8">
        <f t="shared" si="303"/>
        <v>-0.0006895759414142672</v>
      </c>
      <c r="CL140" s="8">
        <f t="shared" si="303"/>
        <v>1</v>
      </c>
      <c r="CM140" s="8">
        <f t="shared" si="303"/>
        <v>0</v>
      </c>
      <c r="CN140" s="8">
        <f t="shared" si="303"/>
        <v>0</v>
      </c>
      <c r="CO140" s="8">
        <f t="shared" si="303"/>
        <v>-0.0001060323843098327</v>
      </c>
      <c r="CP140" s="8">
        <f t="shared" si="303"/>
        <v>-0.00042118234307347586</v>
      </c>
      <c r="CQ140" s="8">
        <f t="shared" si="303"/>
        <v>-0.0001060323843098327</v>
      </c>
      <c r="CR140" s="8">
        <f t="shared" si="303"/>
        <v>0</v>
      </c>
      <c r="CS140" s="8">
        <f t="shared" si="303"/>
        <v>0</v>
      </c>
      <c r="CT140" s="8">
        <f t="shared" si="303"/>
        <v>0</v>
      </c>
      <c r="CU140" s="8">
        <f t="shared" si="303"/>
        <v>0</v>
      </c>
      <c r="CV140" s="8">
        <f t="shared" si="303"/>
        <v>0</v>
      </c>
      <c r="CW140" s="8">
        <f t="shared" si="303"/>
        <v>0</v>
      </c>
      <c r="CX140" s="8">
        <f t="shared" si="303"/>
        <v>-0.0006895759414142672</v>
      </c>
      <c r="CY140" s="8">
        <f t="shared" si="303"/>
        <v>-0.0004127920979798387</v>
      </c>
      <c r="CZ140" s="8">
        <f t="shared" si="303"/>
        <v>-0.00039780416286204994</v>
      </c>
      <c r="DA140" s="8">
        <f t="shared" si="303"/>
        <v>-0.0006895759414142672</v>
      </c>
      <c r="DB140" s="8">
        <f t="shared" si="303"/>
        <v>-0.0006895759414142672</v>
      </c>
      <c r="DC140" s="8">
        <f t="shared" si="303"/>
        <v>-0.0006895759414142672</v>
      </c>
      <c r="DD140" s="8">
        <f aca="true" t="shared" si="304" ref="DD140:DS140">DD391-DD56</f>
        <v>-0.0006895759414142672</v>
      </c>
      <c r="DE140" s="8">
        <f t="shared" si="304"/>
        <v>-0.0009176967066103481</v>
      </c>
      <c r="DF140" s="8">
        <f t="shared" si="304"/>
        <v>-0.0004127920979798387</v>
      </c>
      <c r="DG140" s="8">
        <f t="shared" si="304"/>
        <v>0</v>
      </c>
      <c r="DH140" s="8">
        <f t="shared" si="304"/>
        <v>0</v>
      </c>
      <c r="DI140" s="8">
        <f t="shared" si="304"/>
        <v>0</v>
      </c>
      <c r="DJ140" s="8">
        <f t="shared" si="304"/>
        <v>0</v>
      </c>
      <c r="DK140" s="8">
        <f t="shared" si="304"/>
        <v>0</v>
      </c>
      <c r="DL140" s="8">
        <f t="shared" si="304"/>
        <v>0</v>
      </c>
      <c r="DM140" s="8">
        <f t="shared" si="304"/>
        <v>0</v>
      </c>
      <c r="DN140" s="8">
        <f t="shared" si="304"/>
        <v>0</v>
      </c>
      <c r="DO140" s="8">
        <f t="shared" si="304"/>
        <v>-0.0009176967066103481</v>
      </c>
      <c r="DP140" s="8">
        <f t="shared" si="304"/>
        <v>0</v>
      </c>
      <c r="DQ140" s="8">
        <f t="shared" si="304"/>
        <v>-0.0006895759414142672</v>
      </c>
      <c r="DR140" s="8">
        <f t="shared" si="304"/>
        <v>0</v>
      </c>
      <c r="DS140" s="8">
        <f t="shared" si="304"/>
        <v>-0.0011019857094295622</v>
      </c>
      <c r="DU140" s="1"/>
      <c r="DV140" s="6"/>
    </row>
    <row r="141" spans="41:126" ht="11.25">
      <c r="AO141" s="12"/>
      <c r="AP141" s="12" t="s">
        <v>43</v>
      </c>
      <c r="AQ141" s="49" t="s">
        <v>154</v>
      </c>
      <c r="AR141" s="8">
        <f aca="true" t="shared" si="305" ref="AR141:BW141">AR392-AR57</f>
        <v>0</v>
      </c>
      <c r="AS141" s="8">
        <f t="shared" si="305"/>
        <v>0</v>
      </c>
      <c r="AT141" s="8">
        <f t="shared" si="305"/>
        <v>0</v>
      </c>
      <c r="AU141" s="8">
        <f t="shared" si="305"/>
        <v>0</v>
      </c>
      <c r="AV141" s="8">
        <f t="shared" si="305"/>
        <v>0</v>
      </c>
      <c r="AW141" s="8">
        <f t="shared" si="305"/>
        <v>0</v>
      </c>
      <c r="AX141" s="8">
        <f t="shared" si="305"/>
        <v>0</v>
      </c>
      <c r="AY141" s="8">
        <f t="shared" si="305"/>
        <v>0</v>
      </c>
      <c r="AZ141" s="8">
        <f t="shared" si="305"/>
        <v>0</v>
      </c>
      <c r="BA141" s="8">
        <f t="shared" si="305"/>
        <v>0</v>
      </c>
      <c r="BB141" s="8">
        <f t="shared" si="305"/>
        <v>0</v>
      </c>
      <c r="BC141" s="8">
        <f t="shared" si="305"/>
        <v>0</v>
      </c>
      <c r="BD141" s="8">
        <f t="shared" si="305"/>
        <v>0</v>
      </c>
      <c r="BE141" s="8">
        <f t="shared" si="305"/>
        <v>0</v>
      </c>
      <c r="BF141" s="8">
        <f t="shared" si="305"/>
        <v>0</v>
      </c>
      <c r="BG141" s="8">
        <f t="shared" si="305"/>
        <v>0</v>
      </c>
      <c r="BH141" s="8">
        <f t="shared" si="305"/>
        <v>0</v>
      </c>
      <c r="BI141" s="8">
        <f t="shared" si="305"/>
        <v>0</v>
      </c>
      <c r="BJ141" s="8">
        <f t="shared" si="305"/>
        <v>0</v>
      </c>
      <c r="BK141" s="8">
        <f t="shared" si="305"/>
        <v>0</v>
      </c>
      <c r="BL141" s="8">
        <f t="shared" si="305"/>
        <v>0</v>
      </c>
      <c r="BM141" s="8">
        <f t="shared" si="305"/>
        <v>0</v>
      </c>
      <c r="BN141" s="8">
        <f t="shared" si="305"/>
        <v>0</v>
      </c>
      <c r="BO141" s="8">
        <f t="shared" si="305"/>
        <v>0</v>
      </c>
      <c r="BP141" s="8">
        <f t="shared" si="305"/>
        <v>-7.055506736478024E-05</v>
      </c>
      <c r="BQ141" s="8">
        <f t="shared" si="305"/>
        <v>-0.0001119142325134571</v>
      </c>
      <c r="BR141" s="8">
        <f t="shared" si="305"/>
        <v>0</v>
      </c>
      <c r="BS141" s="8">
        <f t="shared" si="305"/>
        <v>-7.055506736478024E-05</v>
      </c>
      <c r="BT141" s="8">
        <f t="shared" si="305"/>
        <v>-7.055506736478024E-05</v>
      </c>
      <c r="BU141" s="8">
        <f t="shared" si="305"/>
        <v>0</v>
      </c>
      <c r="BV141" s="8">
        <f t="shared" si="305"/>
        <v>-7.055506736478024E-05</v>
      </c>
      <c r="BW141" s="8">
        <f t="shared" si="305"/>
        <v>0</v>
      </c>
      <c r="BX141" s="8">
        <f aca="true" t="shared" si="306" ref="BX141:DC141">BX392-BX57</f>
        <v>0</v>
      </c>
      <c r="BY141" s="8">
        <f t="shared" si="306"/>
        <v>0</v>
      </c>
      <c r="BZ141" s="8">
        <f t="shared" si="306"/>
        <v>0</v>
      </c>
      <c r="CA141" s="8">
        <f t="shared" si="306"/>
        <v>-7.055506736478024E-05</v>
      </c>
      <c r="CB141" s="8">
        <f t="shared" si="306"/>
        <v>0</v>
      </c>
      <c r="CC141" s="8">
        <f t="shared" si="306"/>
        <v>0</v>
      </c>
      <c r="CD141" s="8">
        <f t="shared" si="306"/>
        <v>-5.595711625672855E-05</v>
      </c>
      <c r="CE141" s="8">
        <f t="shared" si="306"/>
        <v>0</v>
      </c>
      <c r="CF141" s="8">
        <f t="shared" si="306"/>
        <v>0</v>
      </c>
      <c r="CG141" s="8">
        <f t="shared" si="306"/>
        <v>0</v>
      </c>
      <c r="CH141" s="8">
        <f t="shared" si="306"/>
        <v>0</v>
      </c>
      <c r="CI141" s="8">
        <f t="shared" si="306"/>
        <v>0</v>
      </c>
      <c r="CJ141" s="8">
        <f t="shared" si="306"/>
        <v>-7.055506736478024E-05</v>
      </c>
      <c r="CK141" s="8">
        <f t="shared" si="306"/>
        <v>-7.055506736478024E-05</v>
      </c>
      <c r="CL141" s="8">
        <f t="shared" si="306"/>
        <v>0</v>
      </c>
      <c r="CM141" s="8">
        <f t="shared" si="306"/>
        <v>1</v>
      </c>
      <c r="CN141" s="8">
        <f t="shared" si="306"/>
        <v>0</v>
      </c>
      <c r="CO141" s="8">
        <f t="shared" si="306"/>
        <v>0</v>
      </c>
      <c r="CP141" s="8">
        <f t="shared" si="306"/>
        <v>0</v>
      </c>
      <c r="CQ141" s="8">
        <f t="shared" si="306"/>
        <v>0</v>
      </c>
      <c r="CR141" s="8">
        <f t="shared" si="306"/>
        <v>0</v>
      </c>
      <c r="CS141" s="8">
        <f t="shared" si="306"/>
        <v>0</v>
      </c>
      <c r="CT141" s="8">
        <f t="shared" si="306"/>
        <v>0</v>
      </c>
      <c r="CU141" s="8">
        <f t="shared" si="306"/>
        <v>0</v>
      </c>
      <c r="CV141" s="8">
        <f t="shared" si="306"/>
        <v>0</v>
      </c>
      <c r="CW141" s="8">
        <f t="shared" si="306"/>
        <v>0</v>
      </c>
      <c r="CX141" s="8">
        <f t="shared" si="306"/>
        <v>-7.055506736478024E-05</v>
      </c>
      <c r="CY141" s="8">
        <f t="shared" si="306"/>
        <v>0</v>
      </c>
      <c r="CZ141" s="8">
        <f t="shared" si="306"/>
        <v>-3.527753368239012E-05</v>
      </c>
      <c r="DA141" s="8">
        <f t="shared" si="306"/>
        <v>-7.055506736478024E-05</v>
      </c>
      <c r="DB141" s="8">
        <f t="shared" si="306"/>
        <v>-7.055506736478024E-05</v>
      </c>
      <c r="DC141" s="8">
        <f t="shared" si="306"/>
        <v>-7.055506736478024E-05</v>
      </c>
      <c r="DD141" s="8">
        <f aca="true" t="shared" si="307" ref="DD141:DS141">DD392-DD57</f>
        <v>-7.055506736478024E-05</v>
      </c>
      <c r="DE141" s="8">
        <f t="shared" si="307"/>
        <v>-0.0001119142325134571</v>
      </c>
      <c r="DF141" s="8">
        <f t="shared" si="307"/>
        <v>0</v>
      </c>
      <c r="DG141" s="8">
        <f t="shared" si="307"/>
        <v>0</v>
      </c>
      <c r="DH141" s="8">
        <f t="shared" si="307"/>
        <v>0</v>
      </c>
      <c r="DI141" s="8">
        <f t="shared" si="307"/>
        <v>0</v>
      </c>
      <c r="DJ141" s="8">
        <f t="shared" si="307"/>
        <v>0</v>
      </c>
      <c r="DK141" s="8">
        <f t="shared" si="307"/>
        <v>0</v>
      </c>
      <c r="DL141" s="8">
        <f t="shared" si="307"/>
        <v>0</v>
      </c>
      <c r="DM141" s="8">
        <f t="shared" si="307"/>
        <v>0</v>
      </c>
      <c r="DN141" s="8">
        <f t="shared" si="307"/>
        <v>0</v>
      </c>
      <c r="DO141" s="8">
        <f t="shared" si="307"/>
        <v>-0.0001119142325134571</v>
      </c>
      <c r="DP141" s="8">
        <f t="shared" si="307"/>
        <v>0</v>
      </c>
      <c r="DQ141" s="8">
        <f t="shared" si="307"/>
        <v>-7.055506736478024E-05</v>
      </c>
      <c r="DR141" s="8">
        <f t="shared" si="307"/>
        <v>0</v>
      </c>
      <c r="DS141" s="8">
        <f t="shared" si="307"/>
        <v>-0.00011094616637858238</v>
      </c>
      <c r="DU141" s="1"/>
      <c r="DV141" s="6"/>
    </row>
    <row r="142" spans="40:126" ht="11.25">
      <c r="AN142" s="19"/>
      <c r="AO142" s="70"/>
      <c r="AP142" s="12" t="s">
        <v>44</v>
      </c>
      <c r="AQ142" s="49" t="s">
        <v>155</v>
      </c>
      <c r="AR142" s="8">
        <f aca="true" t="shared" si="308" ref="AR142:BW142">AR393-AR58</f>
        <v>0</v>
      </c>
      <c r="AS142" s="8">
        <f t="shared" si="308"/>
        <v>0</v>
      </c>
      <c r="AT142" s="8">
        <f t="shared" si="308"/>
        <v>0</v>
      </c>
      <c r="AU142" s="8">
        <f t="shared" si="308"/>
        <v>0</v>
      </c>
      <c r="AV142" s="8">
        <f t="shared" si="308"/>
        <v>0</v>
      </c>
      <c r="AW142" s="8">
        <f t="shared" si="308"/>
        <v>0</v>
      </c>
      <c r="AX142" s="8">
        <f t="shared" si="308"/>
        <v>0</v>
      </c>
      <c r="AY142" s="8">
        <f t="shared" si="308"/>
        <v>0</v>
      </c>
      <c r="AZ142" s="8">
        <f t="shared" si="308"/>
        <v>0</v>
      </c>
      <c r="BA142" s="8">
        <f t="shared" si="308"/>
        <v>0</v>
      </c>
      <c r="BB142" s="8">
        <f t="shared" si="308"/>
        <v>0</v>
      </c>
      <c r="BC142" s="8">
        <f t="shared" si="308"/>
        <v>0</v>
      </c>
      <c r="BD142" s="8">
        <f t="shared" si="308"/>
        <v>0</v>
      </c>
      <c r="BE142" s="8">
        <f t="shared" si="308"/>
        <v>0</v>
      </c>
      <c r="BF142" s="8">
        <f t="shared" si="308"/>
        <v>0</v>
      </c>
      <c r="BG142" s="8">
        <f t="shared" si="308"/>
        <v>0</v>
      </c>
      <c r="BH142" s="8">
        <f t="shared" si="308"/>
        <v>0</v>
      </c>
      <c r="BI142" s="8">
        <f t="shared" si="308"/>
        <v>0</v>
      </c>
      <c r="BJ142" s="8">
        <f t="shared" si="308"/>
        <v>0</v>
      </c>
      <c r="BK142" s="8">
        <f t="shared" si="308"/>
        <v>0</v>
      </c>
      <c r="BL142" s="8">
        <f t="shared" si="308"/>
        <v>0</v>
      </c>
      <c r="BM142" s="8">
        <f t="shared" si="308"/>
        <v>0</v>
      </c>
      <c r="BN142" s="8">
        <f t="shared" si="308"/>
        <v>0</v>
      </c>
      <c r="BO142" s="8">
        <f t="shared" si="308"/>
        <v>0</v>
      </c>
      <c r="BP142" s="8">
        <f t="shared" si="308"/>
        <v>-0.002328317223037748</v>
      </c>
      <c r="BQ142" s="8">
        <f t="shared" si="308"/>
        <v>-0.0032455127428902557</v>
      </c>
      <c r="BR142" s="8">
        <f t="shared" si="308"/>
        <v>-0.01133537342373951</v>
      </c>
      <c r="BS142" s="8">
        <f t="shared" si="308"/>
        <v>-0.002328317223037748</v>
      </c>
      <c r="BT142" s="8">
        <f t="shared" si="308"/>
        <v>-0.002328317223037748</v>
      </c>
      <c r="BU142" s="8">
        <f t="shared" si="308"/>
        <v>-0.001364202456695829</v>
      </c>
      <c r="BV142" s="8">
        <f t="shared" si="308"/>
        <v>-0.002328317223037748</v>
      </c>
      <c r="BW142" s="8">
        <f t="shared" si="308"/>
        <v>0</v>
      </c>
      <c r="BX142" s="8">
        <f aca="true" t="shared" si="309" ref="BX142:DC142">BX393-BX58</f>
        <v>0</v>
      </c>
      <c r="BY142" s="8">
        <f t="shared" si="309"/>
        <v>0</v>
      </c>
      <c r="BZ142" s="8">
        <f t="shared" si="309"/>
        <v>-0.005014075512779475</v>
      </c>
      <c r="CA142" s="8">
        <f t="shared" si="309"/>
        <v>-0.002328317223037748</v>
      </c>
      <c r="CB142" s="8">
        <f t="shared" si="309"/>
        <v>0</v>
      </c>
      <c r="CC142" s="8">
        <f t="shared" si="309"/>
        <v>0</v>
      </c>
      <c r="CD142" s="8">
        <f t="shared" si="309"/>
        <v>-0.0016227563714451278</v>
      </c>
      <c r="CE142" s="8">
        <f t="shared" si="309"/>
        <v>0</v>
      </c>
      <c r="CF142" s="8">
        <f t="shared" si="309"/>
        <v>0</v>
      </c>
      <c r="CG142" s="8">
        <f t="shared" si="309"/>
        <v>0</v>
      </c>
      <c r="CH142" s="8">
        <f t="shared" si="309"/>
        <v>0</v>
      </c>
      <c r="CI142" s="8">
        <f t="shared" si="309"/>
        <v>0</v>
      </c>
      <c r="CJ142" s="8">
        <f t="shared" si="309"/>
        <v>-0.002328317223037748</v>
      </c>
      <c r="CK142" s="8">
        <f t="shared" si="309"/>
        <v>-0.002328317223037748</v>
      </c>
      <c r="CL142" s="8">
        <f t="shared" si="309"/>
        <v>0</v>
      </c>
      <c r="CM142" s="8">
        <f t="shared" si="309"/>
        <v>0</v>
      </c>
      <c r="CN142" s="8">
        <f t="shared" si="309"/>
        <v>1</v>
      </c>
      <c r="CO142" s="8">
        <f t="shared" si="309"/>
        <v>-0.00042917869839694184</v>
      </c>
      <c r="CP142" s="8">
        <f t="shared" si="309"/>
        <v>-0.0025070377563897375</v>
      </c>
      <c r="CQ142" s="8">
        <f t="shared" si="309"/>
        <v>-0.00042917869839694184</v>
      </c>
      <c r="CR142" s="8">
        <f t="shared" si="309"/>
        <v>0</v>
      </c>
      <c r="CS142" s="8">
        <f t="shared" si="309"/>
        <v>0</v>
      </c>
      <c r="CT142" s="8">
        <f t="shared" si="309"/>
        <v>0</v>
      </c>
      <c r="CU142" s="8">
        <f t="shared" si="309"/>
        <v>0</v>
      </c>
      <c r="CV142" s="8">
        <f t="shared" si="309"/>
        <v>0</v>
      </c>
      <c r="CW142" s="8">
        <f t="shared" si="309"/>
        <v>0</v>
      </c>
      <c r="CX142" s="8">
        <f t="shared" si="309"/>
        <v>-0.002328317223037748</v>
      </c>
      <c r="CY142" s="8">
        <f t="shared" si="309"/>
        <v>-0.001364202456695829</v>
      </c>
      <c r="CZ142" s="8">
        <f t="shared" si="309"/>
        <v>-0.001378747960717345</v>
      </c>
      <c r="DA142" s="8">
        <f t="shared" si="309"/>
        <v>-0.002328317223037748</v>
      </c>
      <c r="DB142" s="8">
        <f t="shared" si="309"/>
        <v>-0.002328317223037748</v>
      </c>
      <c r="DC142" s="8">
        <f t="shared" si="309"/>
        <v>-0.002328317223037748</v>
      </c>
      <c r="DD142" s="8">
        <f aca="true" t="shared" si="310" ref="DD142:DS142">DD393-DD58</f>
        <v>-0.002328317223037748</v>
      </c>
      <c r="DE142" s="8">
        <f t="shared" si="310"/>
        <v>-0.0032455127428902557</v>
      </c>
      <c r="DF142" s="8">
        <f t="shared" si="310"/>
        <v>-0.001364202456695829</v>
      </c>
      <c r="DG142" s="8">
        <f t="shared" si="310"/>
        <v>0</v>
      </c>
      <c r="DH142" s="8">
        <f t="shared" si="310"/>
        <v>0</v>
      </c>
      <c r="DI142" s="8">
        <f t="shared" si="310"/>
        <v>0</v>
      </c>
      <c r="DJ142" s="8">
        <f t="shared" si="310"/>
        <v>0</v>
      </c>
      <c r="DK142" s="8">
        <f t="shared" si="310"/>
        <v>0</v>
      </c>
      <c r="DL142" s="8">
        <f t="shared" si="310"/>
        <v>0</v>
      </c>
      <c r="DM142" s="8">
        <f t="shared" si="310"/>
        <v>0</v>
      </c>
      <c r="DN142" s="8">
        <f t="shared" si="310"/>
        <v>0</v>
      </c>
      <c r="DO142" s="8">
        <f t="shared" si="310"/>
        <v>-0.0032455127428902557</v>
      </c>
      <c r="DP142" s="8">
        <f t="shared" si="310"/>
        <v>0</v>
      </c>
      <c r="DQ142" s="8">
        <f t="shared" si="310"/>
        <v>-0.002328317223037748</v>
      </c>
      <c r="DR142" s="8">
        <f t="shared" si="310"/>
        <v>-0.01133537342373951</v>
      </c>
      <c r="DS142" s="8">
        <f t="shared" si="310"/>
        <v>-0.0017517985545581563</v>
      </c>
      <c r="DU142" s="1"/>
      <c r="DV142" s="6"/>
    </row>
    <row r="143" spans="40:126" ht="11.25">
      <c r="AN143" s="19"/>
      <c r="AO143" s="70"/>
      <c r="AP143" s="70" t="s">
        <v>45</v>
      </c>
      <c r="AQ143" s="19" t="s">
        <v>101</v>
      </c>
      <c r="AR143" s="8">
        <f aca="true" t="shared" si="311" ref="AR143:BW143">AR394-AR59</f>
        <v>0</v>
      </c>
      <c r="AS143" s="8">
        <f t="shared" si="311"/>
        <v>0</v>
      </c>
      <c r="AT143" s="8">
        <f t="shared" si="311"/>
        <v>0</v>
      </c>
      <c r="AU143" s="8">
        <f t="shared" si="311"/>
        <v>0</v>
      </c>
      <c r="AV143" s="8">
        <f t="shared" si="311"/>
        <v>0</v>
      </c>
      <c r="AW143" s="8">
        <f t="shared" si="311"/>
        <v>0</v>
      </c>
      <c r="AX143" s="8">
        <f t="shared" si="311"/>
        <v>0</v>
      </c>
      <c r="AY143" s="8">
        <f t="shared" si="311"/>
        <v>0</v>
      </c>
      <c r="AZ143" s="8">
        <f t="shared" si="311"/>
        <v>0</v>
      </c>
      <c r="BA143" s="8">
        <f t="shared" si="311"/>
        <v>0</v>
      </c>
      <c r="BB143" s="8">
        <f t="shared" si="311"/>
        <v>0</v>
      </c>
      <c r="BC143" s="8">
        <f t="shared" si="311"/>
        <v>0</v>
      </c>
      <c r="BD143" s="8">
        <f t="shared" si="311"/>
        <v>0</v>
      </c>
      <c r="BE143" s="8">
        <f t="shared" si="311"/>
        <v>0</v>
      </c>
      <c r="BF143" s="8">
        <f t="shared" si="311"/>
        <v>0</v>
      </c>
      <c r="BG143" s="8">
        <f t="shared" si="311"/>
        <v>0</v>
      </c>
      <c r="BH143" s="8">
        <f t="shared" si="311"/>
        <v>0</v>
      </c>
      <c r="BI143" s="8">
        <f t="shared" si="311"/>
        <v>0</v>
      </c>
      <c r="BJ143" s="8">
        <f t="shared" si="311"/>
        <v>0</v>
      </c>
      <c r="BK143" s="8">
        <f t="shared" si="311"/>
        <v>0</v>
      </c>
      <c r="BL143" s="8">
        <f t="shared" si="311"/>
        <v>0</v>
      </c>
      <c r="BM143" s="8">
        <f t="shared" si="311"/>
        <v>0</v>
      </c>
      <c r="BN143" s="8">
        <f t="shared" si="311"/>
        <v>0</v>
      </c>
      <c r="BO143" s="8">
        <f t="shared" si="311"/>
        <v>0</v>
      </c>
      <c r="BP143" s="8">
        <f t="shared" si="311"/>
        <v>-0.0015468865712806533</v>
      </c>
      <c r="BQ143" s="8">
        <f t="shared" si="311"/>
        <v>0</v>
      </c>
      <c r="BR143" s="8">
        <f t="shared" si="311"/>
        <v>0</v>
      </c>
      <c r="BS143" s="8">
        <f t="shared" si="311"/>
        <v>-0.0015468865712806533</v>
      </c>
      <c r="BT143" s="8">
        <f t="shared" si="311"/>
        <v>-0.0015468865712806533</v>
      </c>
      <c r="BU143" s="8">
        <f t="shared" si="311"/>
        <v>0</v>
      </c>
      <c r="BV143" s="8">
        <f t="shared" si="311"/>
        <v>-0.0015468865712806533</v>
      </c>
      <c r="BW143" s="8">
        <f t="shared" si="311"/>
        <v>0</v>
      </c>
      <c r="BX143" s="8">
        <f aca="true" t="shared" si="312" ref="BX143:DC143">BX394-BX59</f>
        <v>0</v>
      </c>
      <c r="BY143" s="8">
        <f t="shared" si="312"/>
        <v>0</v>
      </c>
      <c r="BZ143" s="8">
        <f t="shared" si="312"/>
        <v>0</v>
      </c>
      <c r="CA143" s="8">
        <f t="shared" si="312"/>
        <v>-0.0015468865712806533</v>
      </c>
      <c r="CB143" s="8">
        <f t="shared" si="312"/>
        <v>0</v>
      </c>
      <c r="CC143" s="8">
        <f t="shared" si="312"/>
        <v>0</v>
      </c>
      <c r="CD143" s="8">
        <f t="shared" si="312"/>
        <v>0</v>
      </c>
      <c r="CE143" s="8">
        <f t="shared" si="312"/>
        <v>0</v>
      </c>
      <c r="CF143" s="8">
        <f t="shared" si="312"/>
        <v>0</v>
      </c>
      <c r="CG143" s="8">
        <f t="shared" si="312"/>
        <v>0</v>
      </c>
      <c r="CH143" s="8">
        <f t="shared" si="312"/>
        <v>0</v>
      </c>
      <c r="CI143" s="8">
        <f t="shared" si="312"/>
        <v>0</v>
      </c>
      <c r="CJ143" s="8">
        <f t="shared" si="312"/>
        <v>-0.0015468865712806533</v>
      </c>
      <c r="CK143" s="8">
        <f t="shared" si="312"/>
        <v>-0.0015468865712806533</v>
      </c>
      <c r="CL143" s="8">
        <f t="shared" si="312"/>
        <v>0</v>
      </c>
      <c r="CM143" s="8">
        <f t="shared" si="312"/>
        <v>0</v>
      </c>
      <c r="CN143" s="8">
        <f t="shared" si="312"/>
        <v>0</v>
      </c>
      <c r="CO143" s="8">
        <f t="shared" si="312"/>
        <v>1</v>
      </c>
      <c r="CP143" s="8">
        <f t="shared" si="312"/>
        <v>0</v>
      </c>
      <c r="CQ143" s="8">
        <f t="shared" si="312"/>
        <v>0</v>
      </c>
      <c r="CR143" s="8">
        <f t="shared" si="312"/>
        <v>0</v>
      </c>
      <c r="CS143" s="8">
        <f t="shared" si="312"/>
        <v>0</v>
      </c>
      <c r="CT143" s="8">
        <f t="shared" si="312"/>
        <v>0</v>
      </c>
      <c r="CU143" s="8">
        <f t="shared" si="312"/>
        <v>0</v>
      </c>
      <c r="CV143" s="8">
        <f t="shared" si="312"/>
        <v>0</v>
      </c>
      <c r="CW143" s="8">
        <f t="shared" si="312"/>
        <v>0</v>
      </c>
      <c r="CX143" s="8">
        <f t="shared" si="312"/>
        <v>-0.0015468865712806533</v>
      </c>
      <c r="CY143" s="8">
        <f t="shared" si="312"/>
        <v>0</v>
      </c>
      <c r="CZ143" s="8">
        <f t="shared" si="312"/>
        <v>-0.0007734432856403267</v>
      </c>
      <c r="DA143" s="8">
        <f t="shared" si="312"/>
        <v>-0.0015468865712806533</v>
      </c>
      <c r="DB143" s="8">
        <f t="shared" si="312"/>
        <v>-0.0015468865712806533</v>
      </c>
      <c r="DC143" s="8">
        <f t="shared" si="312"/>
        <v>-0.0015468865712806533</v>
      </c>
      <c r="DD143" s="8">
        <f aca="true" t="shared" si="313" ref="DD143:DS143">DD394-DD59</f>
        <v>-0.0015468865712806533</v>
      </c>
      <c r="DE143" s="8">
        <f t="shared" si="313"/>
        <v>0</v>
      </c>
      <c r="DF143" s="8">
        <f t="shared" si="313"/>
        <v>0</v>
      </c>
      <c r="DG143" s="8">
        <f t="shared" si="313"/>
        <v>0</v>
      </c>
      <c r="DH143" s="8">
        <f t="shared" si="313"/>
        <v>0</v>
      </c>
      <c r="DI143" s="8">
        <f t="shared" si="313"/>
        <v>0</v>
      </c>
      <c r="DJ143" s="8">
        <f t="shared" si="313"/>
        <v>0</v>
      </c>
      <c r="DK143" s="8">
        <f t="shared" si="313"/>
        <v>0</v>
      </c>
      <c r="DL143" s="8">
        <f t="shared" si="313"/>
        <v>0</v>
      </c>
      <c r="DM143" s="8">
        <f t="shared" si="313"/>
        <v>0</v>
      </c>
      <c r="DN143" s="8">
        <f t="shared" si="313"/>
        <v>0</v>
      </c>
      <c r="DO143" s="8">
        <f t="shared" si="313"/>
        <v>0</v>
      </c>
      <c r="DP143" s="8">
        <f t="shared" si="313"/>
        <v>0</v>
      </c>
      <c r="DQ143" s="8">
        <f t="shared" si="313"/>
        <v>-0.0015468865712806533</v>
      </c>
      <c r="DR143" s="8">
        <f t="shared" si="313"/>
        <v>0</v>
      </c>
      <c r="DS143" s="8">
        <f t="shared" si="313"/>
        <v>0</v>
      </c>
      <c r="DU143" s="1"/>
      <c r="DV143" s="6"/>
    </row>
    <row r="144" spans="41:126" ht="11.25">
      <c r="AO144" s="12"/>
      <c r="AP144" s="12" t="s">
        <v>46</v>
      </c>
      <c r="AQ144" s="49" t="s">
        <v>160</v>
      </c>
      <c r="AR144" s="8">
        <f aca="true" t="shared" si="314" ref="AR144:BW144">AR395-AR60</f>
        <v>0</v>
      </c>
      <c r="AS144" s="8">
        <f t="shared" si="314"/>
        <v>0</v>
      </c>
      <c r="AT144" s="8">
        <f t="shared" si="314"/>
        <v>0</v>
      </c>
      <c r="AU144" s="8">
        <f t="shared" si="314"/>
        <v>0</v>
      </c>
      <c r="AV144" s="8">
        <f t="shared" si="314"/>
        <v>0</v>
      </c>
      <c r="AW144" s="8">
        <f t="shared" si="314"/>
        <v>0</v>
      </c>
      <c r="AX144" s="8">
        <f t="shared" si="314"/>
        <v>0</v>
      </c>
      <c r="AY144" s="8">
        <f t="shared" si="314"/>
        <v>0</v>
      </c>
      <c r="AZ144" s="8">
        <f t="shared" si="314"/>
        <v>0</v>
      </c>
      <c r="BA144" s="8">
        <f t="shared" si="314"/>
        <v>0</v>
      </c>
      <c r="BB144" s="8">
        <f t="shared" si="314"/>
        <v>0</v>
      </c>
      <c r="BC144" s="8">
        <f t="shared" si="314"/>
        <v>0</v>
      </c>
      <c r="BD144" s="8">
        <f t="shared" si="314"/>
        <v>0</v>
      </c>
      <c r="BE144" s="8">
        <f t="shared" si="314"/>
        <v>0</v>
      </c>
      <c r="BF144" s="8">
        <f t="shared" si="314"/>
        <v>0</v>
      </c>
      <c r="BG144" s="8">
        <f t="shared" si="314"/>
        <v>0</v>
      </c>
      <c r="BH144" s="8">
        <f t="shared" si="314"/>
        <v>0</v>
      </c>
      <c r="BI144" s="8">
        <f t="shared" si="314"/>
        <v>0</v>
      </c>
      <c r="BJ144" s="8">
        <f t="shared" si="314"/>
        <v>0</v>
      </c>
      <c r="BK144" s="8">
        <f t="shared" si="314"/>
        <v>0</v>
      </c>
      <c r="BL144" s="8">
        <f t="shared" si="314"/>
        <v>0</v>
      </c>
      <c r="BM144" s="8">
        <f t="shared" si="314"/>
        <v>0</v>
      </c>
      <c r="BN144" s="8">
        <f t="shared" si="314"/>
        <v>0</v>
      </c>
      <c r="BO144" s="8">
        <f t="shared" si="314"/>
        <v>0</v>
      </c>
      <c r="BP144" s="8">
        <f t="shared" si="314"/>
        <v>-0.0013139217262082658</v>
      </c>
      <c r="BQ144" s="8">
        <f t="shared" si="314"/>
        <v>-0.001734670603958585</v>
      </c>
      <c r="BR144" s="8">
        <f t="shared" si="314"/>
        <v>-6.22822715590083E-05</v>
      </c>
      <c r="BS144" s="8">
        <f t="shared" si="314"/>
        <v>-0.0013139217262082658</v>
      </c>
      <c r="BT144" s="8">
        <f t="shared" si="314"/>
        <v>-0.0013139217262082658</v>
      </c>
      <c r="BU144" s="8">
        <f t="shared" si="314"/>
        <v>-0.0017475094048199648</v>
      </c>
      <c r="BV144" s="8">
        <f t="shared" si="314"/>
        <v>-0.0013139217262082658</v>
      </c>
      <c r="BW144" s="8">
        <f t="shared" si="314"/>
        <v>0</v>
      </c>
      <c r="BX144" s="8">
        <f aca="true" t="shared" si="315" ref="BX144:DC144">BX395-BX60</f>
        <v>0</v>
      </c>
      <c r="BY144" s="8">
        <f t="shared" si="315"/>
        <v>0</v>
      </c>
      <c r="BZ144" s="8">
        <f t="shared" si="315"/>
        <v>-0.0011030966128114843</v>
      </c>
      <c r="CA144" s="8">
        <f t="shared" si="315"/>
        <v>-0.0013139217262082658</v>
      </c>
      <c r="CB144" s="8">
        <f t="shared" si="315"/>
        <v>0</v>
      </c>
      <c r="CC144" s="8">
        <f t="shared" si="315"/>
        <v>0</v>
      </c>
      <c r="CD144" s="8">
        <f t="shared" si="315"/>
        <v>-0.0008673353019792925</v>
      </c>
      <c r="CE144" s="8">
        <f t="shared" si="315"/>
        <v>0</v>
      </c>
      <c r="CF144" s="8">
        <f t="shared" si="315"/>
        <v>0</v>
      </c>
      <c r="CG144" s="8">
        <f t="shared" si="315"/>
        <v>0</v>
      </c>
      <c r="CH144" s="8">
        <f t="shared" si="315"/>
        <v>0</v>
      </c>
      <c r="CI144" s="8">
        <f t="shared" si="315"/>
        <v>0</v>
      </c>
      <c r="CJ144" s="8">
        <f t="shared" si="315"/>
        <v>-0.0013139217262082658</v>
      </c>
      <c r="CK144" s="8">
        <f t="shared" si="315"/>
        <v>-0.0013139217262082658</v>
      </c>
      <c r="CL144" s="8">
        <f t="shared" si="315"/>
        <v>0</v>
      </c>
      <c r="CM144" s="8">
        <f t="shared" si="315"/>
        <v>0</v>
      </c>
      <c r="CN144" s="8">
        <f t="shared" si="315"/>
        <v>0</v>
      </c>
      <c r="CO144" s="8">
        <f t="shared" si="315"/>
        <v>0</v>
      </c>
      <c r="CP144" s="8">
        <f t="shared" si="315"/>
        <v>0.9994484516935943</v>
      </c>
      <c r="CQ144" s="8">
        <f t="shared" si="315"/>
        <v>0</v>
      </c>
      <c r="CR144" s="8">
        <f t="shared" si="315"/>
        <v>0</v>
      </c>
      <c r="CS144" s="8">
        <f t="shared" si="315"/>
        <v>0</v>
      </c>
      <c r="CT144" s="8">
        <f t="shared" si="315"/>
        <v>0</v>
      </c>
      <c r="CU144" s="8">
        <f t="shared" si="315"/>
        <v>0</v>
      </c>
      <c r="CV144" s="8">
        <f t="shared" si="315"/>
        <v>0</v>
      </c>
      <c r="CW144" s="8">
        <f t="shared" si="315"/>
        <v>0</v>
      </c>
      <c r="CX144" s="8">
        <f t="shared" si="315"/>
        <v>-0.0013139217262082658</v>
      </c>
      <c r="CY144" s="8">
        <f t="shared" si="315"/>
        <v>-0.0017475094048199648</v>
      </c>
      <c r="CZ144" s="8">
        <f t="shared" si="315"/>
        <v>-0.0006569608631041329</v>
      </c>
      <c r="DA144" s="8">
        <f t="shared" si="315"/>
        <v>-0.0013139217262082658</v>
      </c>
      <c r="DB144" s="8">
        <f t="shared" si="315"/>
        <v>-0.0013139217262082658</v>
      </c>
      <c r="DC144" s="8">
        <f t="shared" si="315"/>
        <v>-0.0013139217262082658</v>
      </c>
      <c r="DD144" s="8">
        <f aca="true" t="shared" si="316" ref="DD144:DS144">DD395-DD60</f>
        <v>-0.0013139217262082658</v>
      </c>
      <c r="DE144" s="8">
        <f t="shared" si="316"/>
        <v>-0.001734670603958585</v>
      </c>
      <c r="DF144" s="8">
        <f t="shared" si="316"/>
        <v>-0.0017475094048199648</v>
      </c>
      <c r="DG144" s="8">
        <f t="shared" si="316"/>
        <v>0</v>
      </c>
      <c r="DH144" s="8">
        <f t="shared" si="316"/>
        <v>0</v>
      </c>
      <c r="DI144" s="8">
        <f t="shared" si="316"/>
        <v>0</v>
      </c>
      <c r="DJ144" s="8">
        <f t="shared" si="316"/>
        <v>0</v>
      </c>
      <c r="DK144" s="8">
        <f t="shared" si="316"/>
        <v>0</v>
      </c>
      <c r="DL144" s="8">
        <f t="shared" si="316"/>
        <v>0</v>
      </c>
      <c r="DM144" s="8">
        <f t="shared" si="316"/>
        <v>0</v>
      </c>
      <c r="DN144" s="8">
        <f t="shared" si="316"/>
        <v>0</v>
      </c>
      <c r="DO144" s="8">
        <f t="shared" si="316"/>
        <v>-0.001734670603958585</v>
      </c>
      <c r="DP144" s="8">
        <f t="shared" si="316"/>
        <v>0</v>
      </c>
      <c r="DQ144" s="8">
        <f t="shared" si="316"/>
        <v>-0.0013139217262082658</v>
      </c>
      <c r="DR144" s="8">
        <f t="shared" si="316"/>
        <v>-6.22822715590083E-05</v>
      </c>
      <c r="DS144" s="8">
        <f t="shared" si="316"/>
        <v>-0.0023877469530848294</v>
      </c>
      <c r="DU144" s="1"/>
      <c r="DV144" s="6"/>
    </row>
    <row r="145" spans="41:126" ht="11.25">
      <c r="AO145" s="12"/>
      <c r="AP145" s="12" t="s">
        <v>47</v>
      </c>
      <c r="AQ145" s="49" t="s">
        <v>304</v>
      </c>
      <c r="AR145" s="8">
        <f aca="true" t="shared" si="317" ref="AR145:BW145">AR396-AR61</f>
        <v>0</v>
      </c>
      <c r="AS145" s="8">
        <f t="shared" si="317"/>
        <v>0</v>
      </c>
      <c r="AT145" s="8">
        <f t="shared" si="317"/>
        <v>0</v>
      </c>
      <c r="AU145" s="8">
        <f t="shared" si="317"/>
        <v>0</v>
      </c>
      <c r="AV145" s="8">
        <f t="shared" si="317"/>
        <v>0</v>
      </c>
      <c r="AW145" s="8">
        <f t="shared" si="317"/>
        <v>0</v>
      </c>
      <c r="AX145" s="8">
        <f t="shared" si="317"/>
        <v>0</v>
      </c>
      <c r="AY145" s="8">
        <f t="shared" si="317"/>
        <v>0</v>
      </c>
      <c r="AZ145" s="8">
        <f t="shared" si="317"/>
        <v>0</v>
      </c>
      <c r="BA145" s="8">
        <f t="shared" si="317"/>
        <v>0</v>
      </c>
      <c r="BB145" s="8">
        <f t="shared" si="317"/>
        <v>0</v>
      </c>
      <c r="BC145" s="8">
        <f t="shared" si="317"/>
        <v>0</v>
      </c>
      <c r="BD145" s="8">
        <f t="shared" si="317"/>
        <v>0</v>
      </c>
      <c r="BE145" s="8">
        <f t="shared" si="317"/>
        <v>0</v>
      </c>
      <c r="BF145" s="8">
        <f t="shared" si="317"/>
        <v>0</v>
      </c>
      <c r="BG145" s="8">
        <f t="shared" si="317"/>
        <v>0</v>
      </c>
      <c r="BH145" s="8">
        <f t="shared" si="317"/>
        <v>0</v>
      </c>
      <c r="BI145" s="8">
        <f t="shared" si="317"/>
        <v>0</v>
      </c>
      <c r="BJ145" s="8">
        <f t="shared" si="317"/>
        <v>0</v>
      </c>
      <c r="BK145" s="8">
        <f t="shared" si="317"/>
        <v>0</v>
      </c>
      <c r="BL145" s="8">
        <f t="shared" si="317"/>
        <v>0</v>
      </c>
      <c r="BM145" s="8">
        <f t="shared" si="317"/>
        <v>0</v>
      </c>
      <c r="BN145" s="8">
        <f t="shared" si="317"/>
        <v>0</v>
      </c>
      <c r="BO145" s="8">
        <f t="shared" si="317"/>
        <v>0</v>
      </c>
      <c r="BP145" s="8">
        <f t="shared" si="317"/>
        <v>0</v>
      </c>
      <c r="BQ145" s="8">
        <f t="shared" si="317"/>
        <v>0</v>
      </c>
      <c r="BR145" s="8">
        <f t="shared" si="317"/>
        <v>0</v>
      </c>
      <c r="BS145" s="8">
        <f t="shared" si="317"/>
        <v>0</v>
      </c>
      <c r="BT145" s="8">
        <f t="shared" si="317"/>
        <v>0</v>
      </c>
      <c r="BU145" s="8">
        <f t="shared" si="317"/>
        <v>0</v>
      </c>
      <c r="BV145" s="8">
        <f t="shared" si="317"/>
        <v>0</v>
      </c>
      <c r="BW145" s="8">
        <f t="shared" si="317"/>
        <v>0</v>
      </c>
      <c r="BX145" s="8">
        <f aca="true" t="shared" si="318" ref="BX145:DC145">BX396-BX61</f>
        <v>0</v>
      </c>
      <c r="BY145" s="8">
        <f t="shared" si="318"/>
        <v>0</v>
      </c>
      <c r="BZ145" s="8">
        <f t="shared" si="318"/>
        <v>0</v>
      </c>
      <c r="CA145" s="8">
        <f t="shared" si="318"/>
        <v>0</v>
      </c>
      <c r="CB145" s="8">
        <f t="shared" si="318"/>
        <v>0</v>
      </c>
      <c r="CC145" s="8">
        <f t="shared" si="318"/>
        <v>0</v>
      </c>
      <c r="CD145" s="8">
        <f t="shared" si="318"/>
        <v>0</v>
      </c>
      <c r="CE145" s="8">
        <f t="shared" si="318"/>
        <v>0</v>
      </c>
      <c r="CF145" s="8">
        <f t="shared" si="318"/>
        <v>0</v>
      </c>
      <c r="CG145" s="8">
        <f t="shared" si="318"/>
        <v>0</v>
      </c>
      <c r="CH145" s="8">
        <f t="shared" si="318"/>
        <v>0</v>
      </c>
      <c r="CI145" s="8">
        <f t="shared" si="318"/>
        <v>0</v>
      </c>
      <c r="CJ145" s="8">
        <f t="shared" si="318"/>
        <v>0</v>
      </c>
      <c r="CK145" s="8">
        <f t="shared" si="318"/>
        <v>0</v>
      </c>
      <c r="CL145" s="8">
        <f t="shared" si="318"/>
        <v>0</v>
      </c>
      <c r="CM145" s="8">
        <f t="shared" si="318"/>
        <v>0</v>
      </c>
      <c r="CN145" s="8">
        <f t="shared" si="318"/>
        <v>0</v>
      </c>
      <c r="CO145" s="8">
        <f t="shared" si="318"/>
        <v>0</v>
      </c>
      <c r="CP145" s="8">
        <f t="shared" si="318"/>
        <v>0</v>
      </c>
      <c r="CQ145" s="8">
        <f t="shared" si="318"/>
        <v>1</v>
      </c>
      <c r="CR145" s="8">
        <f t="shared" si="318"/>
        <v>0</v>
      </c>
      <c r="CS145" s="8">
        <f t="shared" si="318"/>
        <v>0</v>
      </c>
      <c r="CT145" s="8">
        <f t="shared" si="318"/>
        <v>0</v>
      </c>
      <c r="CU145" s="8">
        <f t="shared" si="318"/>
        <v>0</v>
      </c>
      <c r="CV145" s="8">
        <f t="shared" si="318"/>
        <v>0</v>
      </c>
      <c r="CW145" s="8">
        <f t="shared" si="318"/>
        <v>0</v>
      </c>
      <c r="CX145" s="8">
        <f t="shared" si="318"/>
        <v>0</v>
      </c>
      <c r="CY145" s="8">
        <f t="shared" si="318"/>
        <v>0</v>
      </c>
      <c r="CZ145" s="8">
        <f t="shared" si="318"/>
        <v>0</v>
      </c>
      <c r="DA145" s="8">
        <f t="shared" si="318"/>
        <v>0</v>
      </c>
      <c r="DB145" s="8">
        <f t="shared" si="318"/>
        <v>0</v>
      </c>
      <c r="DC145" s="8">
        <f t="shared" si="318"/>
        <v>0</v>
      </c>
      <c r="DD145" s="8">
        <f aca="true" t="shared" si="319" ref="DD145:DS145">DD396-DD61</f>
        <v>0</v>
      </c>
      <c r="DE145" s="8">
        <f t="shared" si="319"/>
        <v>0</v>
      </c>
      <c r="DF145" s="8">
        <f t="shared" si="319"/>
        <v>0</v>
      </c>
      <c r="DG145" s="8">
        <f t="shared" si="319"/>
        <v>0</v>
      </c>
      <c r="DH145" s="8">
        <f t="shared" si="319"/>
        <v>0</v>
      </c>
      <c r="DI145" s="8">
        <f t="shared" si="319"/>
        <v>0</v>
      </c>
      <c r="DJ145" s="8">
        <f t="shared" si="319"/>
        <v>0</v>
      </c>
      <c r="DK145" s="8">
        <f t="shared" si="319"/>
        <v>0</v>
      </c>
      <c r="DL145" s="8">
        <f t="shared" si="319"/>
        <v>0</v>
      </c>
      <c r="DM145" s="8">
        <f t="shared" si="319"/>
        <v>0</v>
      </c>
      <c r="DN145" s="8">
        <f t="shared" si="319"/>
        <v>0</v>
      </c>
      <c r="DO145" s="8">
        <f t="shared" si="319"/>
        <v>0</v>
      </c>
      <c r="DP145" s="8">
        <f t="shared" si="319"/>
        <v>0</v>
      </c>
      <c r="DQ145" s="8">
        <f t="shared" si="319"/>
        <v>0</v>
      </c>
      <c r="DR145" s="8">
        <f t="shared" si="319"/>
        <v>0</v>
      </c>
      <c r="DS145" s="8">
        <f t="shared" si="319"/>
        <v>0</v>
      </c>
      <c r="DU145" s="1"/>
      <c r="DV145" s="6"/>
    </row>
    <row r="146" spans="41:126" ht="11.25">
      <c r="AO146" s="12"/>
      <c r="AP146" s="12" t="s">
        <v>48</v>
      </c>
      <c r="AQ146" s="49" t="s">
        <v>164</v>
      </c>
      <c r="AR146" s="8">
        <f aca="true" t="shared" si="320" ref="AR146:BW146">AR397-AR62</f>
        <v>0</v>
      </c>
      <c r="AS146" s="8">
        <f t="shared" si="320"/>
        <v>0</v>
      </c>
      <c r="AT146" s="8">
        <f t="shared" si="320"/>
        <v>0</v>
      </c>
      <c r="AU146" s="8">
        <f t="shared" si="320"/>
        <v>0</v>
      </c>
      <c r="AV146" s="8">
        <f t="shared" si="320"/>
        <v>0</v>
      </c>
      <c r="AW146" s="8">
        <f t="shared" si="320"/>
        <v>0</v>
      </c>
      <c r="AX146" s="8">
        <f t="shared" si="320"/>
        <v>0</v>
      </c>
      <c r="AY146" s="8">
        <f t="shared" si="320"/>
        <v>0</v>
      </c>
      <c r="AZ146" s="8">
        <f t="shared" si="320"/>
        <v>0</v>
      </c>
      <c r="BA146" s="8">
        <f t="shared" si="320"/>
        <v>0</v>
      </c>
      <c r="BB146" s="8">
        <f t="shared" si="320"/>
        <v>0</v>
      </c>
      <c r="BC146" s="8">
        <f t="shared" si="320"/>
        <v>0</v>
      </c>
      <c r="BD146" s="8">
        <f t="shared" si="320"/>
        <v>0</v>
      </c>
      <c r="BE146" s="8">
        <f t="shared" si="320"/>
        <v>0</v>
      </c>
      <c r="BF146" s="8">
        <f t="shared" si="320"/>
        <v>0</v>
      </c>
      <c r="BG146" s="8">
        <f t="shared" si="320"/>
        <v>0</v>
      </c>
      <c r="BH146" s="8">
        <f t="shared" si="320"/>
        <v>0</v>
      </c>
      <c r="BI146" s="8">
        <f t="shared" si="320"/>
        <v>0</v>
      </c>
      <c r="BJ146" s="8">
        <f t="shared" si="320"/>
        <v>0</v>
      </c>
      <c r="BK146" s="8">
        <f t="shared" si="320"/>
        <v>0</v>
      </c>
      <c r="BL146" s="8">
        <f t="shared" si="320"/>
        <v>0</v>
      </c>
      <c r="BM146" s="8">
        <f t="shared" si="320"/>
        <v>0</v>
      </c>
      <c r="BN146" s="8">
        <f t="shared" si="320"/>
        <v>0</v>
      </c>
      <c r="BO146" s="8">
        <f t="shared" si="320"/>
        <v>0</v>
      </c>
      <c r="BP146" s="8">
        <f t="shared" si="320"/>
        <v>-0.00036475638599905253</v>
      </c>
      <c r="BQ146" s="8">
        <f t="shared" si="320"/>
        <v>0</v>
      </c>
      <c r="BR146" s="8">
        <f t="shared" si="320"/>
        <v>0</v>
      </c>
      <c r="BS146" s="8">
        <f t="shared" si="320"/>
        <v>-0.00036475638599905253</v>
      </c>
      <c r="BT146" s="8">
        <f t="shared" si="320"/>
        <v>-0.00036475638599905253</v>
      </c>
      <c r="BU146" s="8">
        <f t="shared" si="320"/>
        <v>0</v>
      </c>
      <c r="BV146" s="8">
        <f t="shared" si="320"/>
        <v>-0.00036475638599905253</v>
      </c>
      <c r="BW146" s="8">
        <f t="shared" si="320"/>
        <v>0</v>
      </c>
      <c r="BX146" s="8">
        <f aca="true" t="shared" si="321" ref="BX146:DC146">BX397-BX62</f>
        <v>0</v>
      </c>
      <c r="BY146" s="8">
        <f t="shared" si="321"/>
        <v>0</v>
      </c>
      <c r="BZ146" s="8">
        <f t="shared" si="321"/>
        <v>0</v>
      </c>
      <c r="CA146" s="8">
        <f t="shared" si="321"/>
        <v>-0.00036475638599905253</v>
      </c>
      <c r="CB146" s="8">
        <f t="shared" si="321"/>
        <v>0</v>
      </c>
      <c r="CC146" s="8">
        <f t="shared" si="321"/>
        <v>0</v>
      </c>
      <c r="CD146" s="8">
        <f t="shared" si="321"/>
        <v>0</v>
      </c>
      <c r="CE146" s="8">
        <f t="shared" si="321"/>
        <v>0</v>
      </c>
      <c r="CF146" s="8">
        <f t="shared" si="321"/>
        <v>0</v>
      </c>
      <c r="CG146" s="8">
        <f t="shared" si="321"/>
        <v>0</v>
      </c>
      <c r="CH146" s="8">
        <f t="shared" si="321"/>
        <v>0</v>
      </c>
      <c r="CI146" s="8">
        <f t="shared" si="321"/>
        <v>0</v>
      </c>
      <c r="CJ146" s="8">
        <f t="shared" si="321"/>
        <v>-0.00036475638599905253</v>
      </c>
      <c r="CK146" s="8">
        <f t="shared" si="321"/>
        <v>-0.00036475638599905253</v>
      </c>
      <c r="CL146" s="8">
        <f t="shared" si="321"/>
        <v>0</v>
      </c>
      <c r="CM146" s="8">
        <f t="shared" si="321"/>
        <v>0</v>
      </c>
      <c r="CN146" s="8">
        <f t="shared" si="321"/>
        <v>0</v>
      </c>
      <c r="CO146" s="8">
        <f t="shared" si="321"/>
        <v>0</v>
      </c>
      <c r="CP146" s="8">
        <f t="shared" si="321"/>
        <v>0</v>
      </c>
      <c r="CQ146" s="8">
        <f t="shared" si="321"/>
        <v>0</v>
      </c>
      <c r="CR146" s="8">
        <f t="shared" si="321"/>
        <v>1</v>
      </c>
      <c r="CS146" s="8">
        <f t="shared" si="321"/>
        <v>0</v>
      </c>
      <c r="CT146" s="8">
        <f t="shared" si="321"/>
        <v>0</v>
      </c>
      <c r="CU146" s="8">
        <f t="shared" si="321"/>
        <v>0</v>
      </c>
      <c r="CV146" s="8">
        <f t="shared" si="321"/>
        <v>0</v>
      </c>
      <c r="CW146" s="8">
        <f t="shared" si="321"/>
        <v>0</v>
      </c>
      <c r="CX146" s="8">
        <f t="shared" si="321"/>
        <v>-0.00036475638599905253</v>
      </c>
      <c r="CY146" s="8">
        <f t="shared" si="321"/>
        <v>0</v>
      </c>
      <c r="CZ146" s="8">
        <f t="shared" si="321"/>
        <v>-0.00018237819299952627</v>
      </c>
      <c r="DA146" s="8">
        <f t="shared" si="321"/>
        <v>-0.00036475638599905253</v>
      </c>
      <c r="DB146" s="8">
        <f t="shared" si="321"/>
        <v>-0.00036475638599905253</v>
      </c>
      <c r="DC146" s="8">
        <f t="shared" si="321"/>
        <v>-0.00036475638599905253</v>
      </c>
      <c r="DD146" s="8">
        <f aca="true" t="shared" si="322" ref="DD146:DS146">DD397-DD62</f>
        <v>-0.00036475638599905253</v>
      </c>
      <c r="DE146" s="8">
        <f t="shared" si="322"/>
        <v>0</v>
      </c>
      <c r="DF146" s="8">
        <f t="shared" si="322"/>
        <v>0</v>
      </c>
      <c r="DG146" s="8">
        <f t="shared" si="322"/>
        <v>0</v>
      </c>
      <c r="DH146" s="8">
        <f t="shared" si="322"/>
        <v>0</v>
      </c>
      <c r="DI146" s="8">
        <f t="shared" si="322"/>
        <v>0</v>
      </c>
      <c r="DJ146" s="8">
        <f t="shared" si="322"/>
        <v>0</v>
      </c>
      <c r="DK146" s="8">
        <f t="shared" si="322"/>
        <v>0</v>
      </c>
      <c r="DL146" s="8">
        <f t="shared" si="322"/>
        <v>0</v>
      </c>
      <c r="DM146" s="8">
        <f t="shared" si="322"/>
        <v>0</v>
      </c>
      <c r="DN146" s="8">
        <f t="shared" si="322"/>
        <v>0</v>
      </c>
      <c r="DO146" s="8">
        <f t="shared" si="322"/>
        <v>0</v>
      </c>
      <c r="DP146" s="8">
        <f t="shared" si="322"/>
        <v>0</v>
      </c>
      <c r="DQ146" s="8">
        <f t="shared" si="322"/>
        <v>-0.00036475638599905253</v>
      </c>
      <c r="DR146" s="8">
        <f t="shared" si="322"/>
        <v>0</v>
      </c>
      <c r="DS146" s="8">
        <f t="shared" si="322"/>
        <v>-0.0027720271381481854</v>
      </c>
      <c r="DU146" s="1"/>
      <c r="DV146" s="6"/>
    </row>
    <row r="147" spans="41:126" ht="11.25">
      <c r="AO147" s="12"/>
      <c r="AP147" s="12" t="s">
        <v>49</v>
      </c>
      <c r="AQ147" s="19" t="s">
        <v>167</v>
      </c>
      <c r="AR147" s="8">
        <f aca="true" t="shared" si="323" ref="AR147:BW147">AR398-AR63</f>
        <v>0</v>
      </c>
      <c r="AS147" s="8">
        <f t="shared" si="323"/>
        <v>0</v>
      </c>
      <c r="AT147" s="8">
        <f t="shared" si="323"/>
        <v>0</v>
      </c>
      <c r="AU147" s="8">
        <f t="shared" si="323"/>
        <v>0</v>
      </c>
      <c r="AV147" s="8">
        <f t="shared" si="323"/>
        <v>0</v>
      </c>
      <c r="AW147" s="8">
        <f t="shared" si="323"/>
        <v>0</v>
      </c>
      <c r="AX147" s="8">
        <f t="shared" si="323"/>
        <v>0</v>
      </c>
      <c r="AY147" s="8">
        <f t="shared" si="323"/>
        <v>0</v>
      </c>
      <c r="AZ147" s="8">
        <f t="shared" si="323"/>
        <v>0</v>
      </c>
      <c r="BA147" s="8">
        <f t="shared" si="323"/>
        <v>0</v>
      </c>
      <c r="BB147" s="8">
        <f t="shared" si="323"/>
        <v>0</v>
      </c>
      <c r="BC147" s="8">
        <f t="shared" si="323"/>
        <v>0</v>
      </c>
      <c r="BD147" s="8">
        <f t="shared" si="323"/>
        <v>0</v>
      </c>
      <c r="BE147" s="8">
        <f t="shared" si="323"/>
        <v>0</v>
      </c>
      <c r="BF147" s="8">
        <f t="shared" si="323"/>
        <v>0</v>
      </c>
      <c r="BG147" s="8">
        <f t="shared" si="323"/>
        <v>0</v>
      </c>
      <c r="BH147" s="8">
        <f t="shared" si="323"/>
        <v>0</v>
      </c>
      <c r="BI147" s="8">
        <f t="shared" si="323"/>
        <v>0</v>
      </c>
      <c r="BJ147" s="8">
        <f t="shared" si="323"/>
        <v>0</v>
      </c>
      <c r="BK147" s="8">
        <f t="shared" si="323"/>
        <v>0</v>
      </c>
      <c r="BL147" s="8">
        <f t="shared" si="323"/>
        <v>0</v>
      </c>
      <c r="BM147" s="8">
        <f t="shared" si="323"/>
        <v>0</v>
      </c>
      <c r="BN147" s="8">
        <f t="shared" si="323"/>
        <v>0</v>
      </c>
      <c r="BO147" s="8">
        <f t="shared" si="323"/>
        <v>0</v>
      </c>
      <c r="BP147" s="8">
        <f t="shared" si="323"/>
        <v>-0.0009491653402092133</v>
      </c>
      <c r="BQ147" s="8">
        <f t="shared" si="323"/>
        <v>-0.0007296807959877403</v>
      </c>
      <c r="BR147" s="8">
        <f t="shared" si="323"/>
        <v>-0.0017854251180249045</v>
      </c>
      <c r="BS147" s="8">
        <f t="shared" si="323"/>
        <v>-0.0009491653402092133</v>
      </c>
      <c r="BT147" s="8">
        <f t="shared" si="323"/>
        <v>-0.0009491653402092133</v>
      </c>
      <c r="BU147" s="8">
        <f t="shared" si="323"/>
        <v>-0.0007049007918991265</v>
      </c>
      <c r="BV147" s="8">
        <f t="shared" si="323"/>
        <v>-0.0009491653402092133</v>
      </c>
      <c r="BW147" s="8">
        <f t="shared" si="323"/>
        <v>0</v>
      </c>
      <c r="BX147" s="8">
        <f aca="true" t="shared" si="324" ref="BX147:DC147">BX398-BX63</f>
        <v>0</v>
      </c>
      <c r="BY147" s="8">
        <f t="shared" si="324"/>
        <v>0</v>
      </c>
      <c r="BZ147" s="8">
        <f t="shared" si="324"/>
        <v>-0.0007059818321993501</v>
      </c>
      <c r="CA147" s="8">
        <f t="shared" si="324"/>
        <v>-0.0009491653402092133</v>
      </c>
      <c r="CB147" s="8">
        <f t="shared" si="324"/>
        <v>0</v>
      </c>
      <c r="CC147" s="8">
        <f t="shared" si="324"/>
        <v>-0.0001248642779587405</v>
      </c>
      <c r="CD147" s="8">
        <f t="shared" si="324"/>
        <v>-0.00036484039799387013</v>
      </c>
      <c r="CE147" s="8">
        <f t="shared" si="324"/>
        <v>0</v>
      </c>
      <c r="CF147" s="8">
        <f t="shared" si="324"/>
        <v>0</v>
      </c>
      <c r="CG147" s="8">
        <f t="shared" si="324"/>
        <v>0</v>
      </c>
      <c r="CH147" s="8">
        <f t="shared" si="324"/>
        <v>0</v>
      </c>
      <c r="CI147" s="8">
        <f t="shared" si="324"/>
        <v>0</v>
      </c>
      <c r="CJ147" s="8">
        <f t="shared" si="324"/>
        <v>-0.0009491653402092133</v>
      </c>
      <c r="CK147" s="8">
        <f t="shared" si="324"/>
        <v>-0.0009491653402092133</v>
      </c>
      <c r="CL147" s="8">
        <f t="shared" si="324"/>
        <v>0</v>
      </c>
      <c r="CM147" s="8">
        <f t="shared" si="324"/>
        <v>0</v>
      </c>
      <c r="CN147" s="8">
        <f t="shared" si="324"/>
        <v>0</v>
      </c>
      <c r="CO147" s="8">
        <f t="shared" si="324"/>
        <v>0</v>
      </c>
      <c r="CP147" s="8">
        <f t="shared" si="324"/>
        <v>-0.00035299091609967503</v>
      </c>
      <c r="CQ147" s="8">
        <f t="shared" si="324"/>
        <v>0</v>
      </c>
      <c r="CR147" s="8">
        <f t="shared" si="324"/>
        <v>-0.000249728555917481</v>
      </c>
      <c r="CS147" s="8">
        <f t="shared" si="324"/>
        <v>0.9997502714440826</v>
      </c>
      <c r="CT147" s="8">
        <f t="shared" si="324"/>
        <v>0</v>
      </c>
      <c r="CU147" s="8">
        <f t="shared" si="324"/>
        <v>0</v>
      </c>
      <c r="CV147" s="8">
        <f t="shared" si="324"/>
        <v>0</v>
      </c>
      <c r="CW147" s="8">
        <f t="shared" si="324"/>
        <v>0</v>
      </c>
      <c r="CX147" s="8">
        <f t="shared" si="324"/>
        <v>-0.0009491653402092133</v>
      </c>
      <c r="CY147" s="8">
        <f t="shared" si="324"/>
        <v>-0.0007049007918991265</v>
      </c>
      <c r="CZ147" s="8">
        <f t="shared" si="324"/>
        <v>-0.00047458267010460665</v>
      </c>
      <c r="DA147" s="8">
        <f t="shared" si="324"/>
        <v>-0.0009491653402092133</v>
      </c>
      <c r="DB147" s="8">
        <f t="shared" si="324"/>
        <v>-0.0009491653402092133</v>
      </c>
      <c r="DC147" s="8">
        <f t="shared" si="324"/>
        <v>-0.0009491653402092133</v>
      </c>
      <c r="DD147" s="8">
        <f aca="true" t="shared" si="325" ref="DD147:DS147">DD398-DD63</f>
        <v>-0.0009491653402092133</v>
      </c>
      <c r="DE147" s="8">
        <f t="shared" si="325"/>
        <v>-0.0007296807959877403</v>
      </c>
      <c r="DF147" s="8">
        <f t="shared" si="325"/>
        <v>-0.0007049007918991265</v>
      </c>
      <c r="DG147" s="8">
        <f t="shared" si="325"/>
        <v>0</v>
      </c>
      <c r="DH147" s="8">
        <f t="shared" si="325"/>
        <v>0</v>
      </c>
      <c r="DI147" s="8">
        <f t="shared" si="325"/>
        <v>0</v>
      </c>
      <c r="DJ147" s="8">
        <f t="shared" si="325"/>
        <v>0</v>
      </c>
      <c r="DK147" s="8">
        <f t="shared" si="325"/>
        <v>0</v>
      </c>
      <c r="DL147" s="8">
        <f t="shared" si="325"/>
        <v>0</v>
      </c>
      <c r="DM147" s="8">
        <f t="shared" si="325"/>
        <v>0</v>
      </c>
      <c r="DN147" s="8">
        <f t="shared" si="325"/>
        <v>0</v>
      </c>
      <c r="DO147" s="8">
        <f t="shared" si="325"/>
        <v>-0.0007296807959877403</v>
      </c>
      <c r="DP147" s="8">
        <f t="shared" si="325"/>
        <v>0</v>
      </c>
      <c r="DQ147" s="8">
        <f t="shared" si="325"/>
        <v>-0.0009491653402092133</v>
      </c>
      <c r="DR147" s="8">
        <f t="shared" si="325"/>
        <v>-0.0017854251180249045</v>
      </c>
      <c r="DS147" s="8">
        <f t="shared" si="325"/>
        <v>-0.0012711875826333882</v>
      </c>
      <c r="DU147" s="1"/>
      <c r="DV147" s="6"/>
    </row>
    <row r="148" spans="41:126" ht="11.25">
      <c r="AO148" s="12"/>
      <c r="AP148" s="205">
        <v>2629</v>
      </c>
      <c r="AQ148" s="2" t="s">
        <v>302</v>
      </c>
      <c r="AR148" s="8">
        <f aca="true" t="shared" si="326" ref="AR148:BW148">AR399-AR64</f>
        <v>0</v>
      </c>
      <c r="AS148" s="8">
        <f t="shared" si="326"/>
        <v>0</v>
      </c>
      <c r="AT148" s="8">
        <f t="shared" si="326"/>
        <v>0</v>
      </c>
      <c r="AU148" s="8">
        <f t="shared" si="326"/>
        <v>0</v>
      </c>
      <c r="AV148" s="8">
        <f t="shared" si="326"/>
        <v>0</v>
      </c>
      <c r="AW148" s="8">
        <f t="shared" si="326"/>
        <v>0</v>
      </c>
      <c r="AX148" s="8">
        <f t="shared" si="326"/>
        <v>0</v>
      </c>
      <c r="AY148" s="8">
        <f t="shared" si="326"/>
        <v>0</v>
      </c>
      <c r="AZ148" s="8">
        <f t="shared" si="326"/>
        <v>0</v>
      </c>
      <c r="BA148" s="8">
        <f t="shared" si="326"/>
        <v>0</v>
      </c>
      <c r="BB148" s="8">
        <f t="shared" si="326"/>
        <v>0</v>
      </c>
      <c r="BC148" s="8">
        <f t="shared" si="326"/>
        <v>0</v>
      </c>
      <c r="BD148" s="8">
        <f t="shared" si="326"/>
        <v>0</v>
      </c>
      <c r="BE148" s="8">
        <f t="shared" si="326"/>
        <v>0</v>
      </c>
      <c r="BF148" s="8">
        <f t="shared" si="326"/>
        <v>0</v>
      </c>
      <c r="BG148" s="8">
        <f t="shared" si="326"/>
        <v>0</v>
      </c>
      <c r="BH148" s="8">
        <f t="shared" si="326"/>
        <v>0</v>
      </c>
      <c r="BI148" s="8">
        <f t="shared" si="326"/>
        <v>0</v>
      </c>
      <c r="BJ148" s="8">
        <f t="shared" si="326"/>
        <v>0</v>
      </c>
      <c r="BK148" s="8">
        <f t="shared" si="326"/>
        <v>0</v>
      </c>
      <c r="BL148" s="8">
        <f t="shared" si="326"/>
        <v>0</v>
      </c>
      <c r="BM148" s="8">
        <f t="shared" si="326"/>
        <v>0</v>
      </c>
      <c r="BN148" s="8">
        <f t="shared" si="326"/>
        <v>0</v>
      </c>
      <c r="BO148" s="8">
        <f t="shared" si="326"/>
        <v>0</v>
      </c>
      <c r="BP148" s="8">
        <f t="shared" si="326"/>
        <v>-0.00023562730044464342</v>
      </c>
      <c r="BQ148" s="8">
        <f t="shared" si="326"/>
        <v>0</v>
      </c>
      <c r="BR148" s="8">
        <f t="shared" si="326"/>
        <v>-0.0009342340733851244</v>
      </c>
      <c r="BS148" s="8">
        <f t="shared" si="326"/>
        <v>-0.00023562730044464342</v>
      </c>
      <c r="BT148" s="8">
        <f t="shared" si="326"/>
        <v>-0.00023562730044464342</v>
      </c>
      <c r="BU148" s="8">
        <f t="shared" si="326"/>
        <v>0</v>
      </c>
      <c r="BV148" s="8">
        <f t="shared" si="326"/>
        <v>-0.00023562730044464342</v>
      </c>
      <c r="BW148" s="8">
        <f t="shared" si="326"/>
        <v>0</v>
      </c>
      <c r="BX148" s="8">
        <f aca="true" t="shared" si="327" ref="BX148:DC148">BX399-BX64</f>
        <v>0</v>
      </c>
      <c r="BY148" s="8">
        <f t="shared" si="327"/>
        <v>0</v>
      </c>
      <c r="BZ148" s="8">
        <f t="shared" si="327"/>
        <v>0</v>
      </c>
      <c r="CA148" s="8">
        <f t="shared" si="327"/>
        <v>-0.00023562730044464342</v>
      </c>
      <c r="CB148" s="8">
        <f t="shared" si="327"/>
        <v>0</v>
      </c>
      <c r="CC148" s="8">
        <f t="shared" si="327"/>
        <v>0</v>
      </c>
      <c r="CD148" s="8">
        <f t="shared" si="327"/>
        <v>0</v>
      </c>
      <c r="CE148" s="8">
        <f t="shared" si="327"/>
        <v>0</v>
      </c>
      <c r="CF148" s="8">
        <f t="shared" si="327"/>
        <v>0</v>
      </c>
      <c r="CG148" s="8">
        <f t="shared" si="327"/>
        <v>0</v>
      </c>
      <c r="CH148" s="8">
        <f t="shared" si="327"/>
        <v>0</v>
      </c>
      <c r="CI148" s="8">
        <f t="shared" si="327"/>
        <v>0</v>
      </c>
      <c r="CJ148" s="8">
        <f t="shared" si="327"/>
        <v>-0.00023562730044464342</v>
      </c>
      <c r="CK148" s="8">
        <f t="shared" si="327"/>
        <v>-0.00023562730044464342</v>
      </c>
      <c r="CL148" s="8">
        <f t="shared" si="327"/>
        <v>0</v>
      </c>
      <c r="CM148" s="8">
        <f t="shared" si="327"/>
        <v>0</v>
      </c>
      <c r="CN148" s="8">
        <f t="shared" si="327"/>
        <v>0</v>
      </c>
      <c r="CO148" s="8">
        <f t="shared" si="327"/>
        <v>0</v>
      </c>
      <c r="CP148" s="8">
        <f t="shared" si="327"/>
        <v>0</v>
      </c>
      <c r="CQ148" s="8">
        <f t="shared" si="327"/>
        <v>0</v>
      </c>
      <c r="CR148" s="8">
        <f t="shared" si="327"/>
        <v>0</v>
      </c>
      <c r="CS148" s="8">
        <f t="shared" si="327"/>
        <v>0</v>
      </c>
      <c r="CT148" s="8">
        <f t="shared" si="327"/>
        <v>1</v>
      </c>
      <c r="CU148" s="8">
        <f t="shared" si="327"/>
        <v>0</v>
      </c>
      <c r="CV148" s="8">
        <f t="shared" si="327"/>
        <v>0</v>
      </c>
      <c r="CW148" s="8">
        <f t="shared" si="327"/>
        <v>0</v>
      </c>
      <c r="CX148" s="8">
        <f t="shared" si="327"/>
        <v>-0.00023562730044464342</v>
      </c>
      <c r="CY148" s="8">
        <f t="shared" si="327"/>
        <v>0</v>
      </c>
      <c r="CZ148" s="8">
        <f t="shared" si="327"/>
        <v>-0.00011781365022232171</v>
      </c>
      <c r="DA148" s="8">
        <f t="shared" si="327"/>
        <v>-0.00023562730044464342</v>
      </c>
      <c r="DB148" s="8">
        <f t="shared" si="327"/>
        <v>-0.00023562730044464342</v>
      </c>
      <c r="DC148" s="8">
        <f t="shared" si="327"/>
        <v>-0.00023562730044464342</v>
      </c>
      <c r="DD148" s="8">
        <f aca="true" t="shared" si="328" ref="DD148:DS148">DD399-DD64</f>
        <v>-0.00023562730044464342</v>
      </c>
      <c r="DE148" s="8">
        <f t="shared" si="328"/>
        <v>0</v>
      </c>
      <c r="DF148" s="8">
        <f t="shared" si="328"/>
        <v>0</v>
      </c>
      <c r="DG148" s="8">
        <f t="shared" si="328"/>
        <v>0</v>
      </c>
      <c r="DH148" s="8">
        <f t="shared" si="328"/>
        <v>0</v>
      </c>
      <c r="DI148" s="8">
        <f t="shared" si="328"/>
        <v>0</v>
      </c>
      <c r="DJ148" s="8">
        <f t="shared" si="328"/>
        <v>0</v>
      </c>
      <c r="DK148" s="8">
        <f t="shared" si="328"/>
        <v>0</v>
      </c>
      <c r="DL148" s="8">
        <f t="shared" si="328"/>
        <v>0</v>
      </c>
      <c r="DM148" s="8">
        <f t="shared" si="328"/>
        <v>0</v>
      </c>
      <c r="DN148" s="8">
        <f t="shared" si="328"/>
        <v>0</v>
      </c>
      <c r="DO148" s="8">
        <f t="shared" si="328"/>
        <v>0</v>
      </c>
      <c r="DP148" s="8">
        <f t="shared" si="328"/>
        <v>0</v>
      </c>
      <c r="DQ148" s="8">
        <f t="shared" si="328"/>
        <v>-0.00023562730044464342</v>
      </c>
      <c r="DR148" s="8">
        <f t="shared" si="328"/>
        <v>-0.0009342340733851244</v>
      </c>
      <c r="DS148" s="8">
        <f t="shared" si="328"/>
        <v>0</v>
      </c>
      <c r="DU148" s="1"/>
      <c r="DV148" s="6"/>
    </row>
    <row r="149" spans="41:126" ht="11.25">
      <c r="AO149" s="12"/>
      <c r="AP149" s="205">
        <v>2635</v>
      </c>
      <c r="AQ149" s="2" t="s">
        <v>303</v>
      </c>
      <c r="AR149" s="8">
        <f aca="true" t="shared" si="329" ref="AR149:BW149">AR400-AR65</f>
        <v>0</v>
      </c>
      <c r="AS149" s="8">
        <f t="shared" si="329"/>
        <v>0</v>
      </c>
      <c r="AT149" s="8">
        <f t="shared" si="329"/>
        <v>0</v>
      </c>
      <c r="AU149" s="8">
        <f t="shared" si="329"/>
        <v>0</v>
      </c>
      <c r="AV149" s="8">
        <f t="shared" si="329"/>
        <v>0</v>
      </c>
      <c r="AW149" s="8">
        <f t="shared" si="329"/>
        <v>0</v>
      </c>
      <c r="AX149" s="8">
        <f t="shared" si="329"/>
        <v>0</v>
      </c>
      <c r="AY149" s="8">
        <f t="shared" si="329"/>
        <v>0</v>
      </c>
      <c r="AZ149" s="8">
        <f t="shared" si="329"/>
        <v>0</v>
      </c>
      <c r="BA149" s="8">
        <f t="shared" si="329"/>
        <v>0</v>
      </c>
      <c r="BB149" s="8">
        <f t="shared" si="329"/>
        <v>0</v>
      </c>
      <c r="BC149" s="8">
        <f t="shared" si="329"/>
        <v>0</v>
      </c>
      <c r="BD149" s="8">
        <f t="shared" si="329"/>
        <v>0</v>
      </c>
      <c r="BE149" s="8">
        <f t="shared" si="329"/>
        <v>0</v>
      </c>
      <c r="BF149" s="8">
        <f t="shared" si="329"/>
        <v>0</v>
      </c>
      <c r="BG149" s="8">
        <f t="shared" si="329"/>
        <v>0</v>
      </c>
      <c r="BH149" s="8">
        <f t="shared" si="329"/>
        <v>0</v>
      </c>
      <c r="BI149" s="8">
        <f t="shared" si="329"/>
        <v>0</v>
      </c>
      <c r="BJ149" s="8">
        <f t="shared" si="329"/>
        <v>0</v>
      </c>
      <c r="BK149" s="8">
        <f t="shared" si="329"/>
        <v>0</v>
      </c>
      <c r="BL149" s="8">
        <f t="shared" si="329"/>
        <v>0</v>
      </c>
      <c r="BM149" s="8">
        <f t="shared" si="329"/>
        <v>0</v>
      </c>
      <c r="BN149" s="8">
        <f t="shared" si="329"/>
        <v>0</v>
      </c>
      <c r="BO149" s="8">
        <f t="shared" si="329"/>
        <v>0</v>
      </c>
      <c r="BP149" s="8">
        <f t="shared" si="329"/>
        <v>-0.0006576264769471969</v>
      </c>
      <c r="BQ149" s="8">
        <f t="shared" si="329"/>
        <v>0</v>
      </c>
      <c r="BR149" s="8">
        <f t="shared" si="329"/>
        <v>0</v>
      </c>
      <c r="BS149" s="8">
        <f t="shared" si="329"/>
        <v>-0.0006576264769471969</v>
      </c>
      <c r="BT149" s="8">
        <f t="shared" si="329"/>
        <v>-0.0006576264769471969</v>
      </c>
      <c r="BU149" s="8">
        <f t="shared" si="329"/>
        <v>0</v>
      </c>
      <c r="BV149" s="8">
        <f t="shared" si="329"/>
        <v>-0.0006576264769471969</v>
      </c>
      <c r="BW149" s="8">
        <f t="shared" si="329"/>
        <v>0</v>
      </c>
      <c r="BX149" s="8">
        <f aca="true" t="shared" si="330" ref="BX149:DC149">BX400-BX65</f>
        <v>0</v>
      </c>
      <c r="BY149" s="8">
        <f t="shared" si="330"/>
        <v>0</v>
      </c>
      <c r="BZ149" s="8">
        <f t="shared" si="330"/>
        <v>0</v>
      </c>
      <c r="CA149" s="8">
        <f t="shared" si="330"/>
        <v>-0.0006576264769471969</v>
      </c>
      <c r="CB149" s="8">
        <f t="shared" si="330"/>
        <v>0</v>
      </c>
      <c r="CC149" s="8">
        <f t="shared" si="330"/>
        <v>0</v>
      </c>
      <c r="CD149" s="8">
        <f t="shared" si="330"/>
        <v>0</v>
      </c>
      <c r="CE149" s="8">
        <f t="shared" si="330"/>
        <v>0</v>
      </c>
      <c r="CF149" s="8">
        <f t="shared" si="330"/>
        <v>0</v>
      </c>
      <c r="CG149" s="8">
        <f t="shared" si="330"/>
        <v>0</v>
      </c>
      <c r="CH149" s="8">
        <f t="shared" si="330"/>
        <v>0</v>
      </c>
      <c r="CI149" s="8">
        <f t="shared" si="330"/>
        <v>0</v>
      </c>
      <c r="CJ149" s="8">
        <f t="shared" si="330"/>
        <v>-0.0006576264769471969</v>
      </c>
      <c r="CK149" s="8">
        <f t="shared" si="330"/>
        <v>-0.0006576264769471969</v>
      </c>
      <c r="CL149" s="8">
        <f t="shared" si="330"/>
        <v>0</v>
      </c>
      <c r="CM149" s="8">
        <f t="shared" si="330"/>
        <v>0</v>
      </c>
      <c r="CN149" s="8">
        <f t="shared" si="330"/>
        <v>0</v>
      </c>
      <c r="CO149" s="8">
        <f t="shared" si="330"/>
        <v>-3.0294966945666486E-05</v>
      </c>
      <c r="CP149" s="8">
        <f t="shared" si="330"/>
        <v>0</v>
      </c>
      <c r="CQ149" s="8">
        <f t="shared" si="330"/>
        <v>-3.0294966945666486E-05</v>
      </c>
      <c r="CR149" s="8">
        <f t="shared" si="330"/>
        <v>0</v>
      </c>
      <c r="CS149" s="8">
        <f t="shared" si="330"/>
        <v>0</v>
      </c>
      <c r="CT149" s="8">
        <f t="shared" si="330"/>
        <v>0</v>
      </c>
      <c r="CU149" s="8">
        <f t="shared" si="330"/>
        <v>1</v>
      </c>
      <c r="CV149" s="8">
        <f t="shared" si="330"/>
        <v>0</v>
      </c>
      <c r="CW149" s="8">
        <f t="shared" si="330"/>
        <v>0</v>
      </c>
      <c r="CX149" s="8">
        <f t="shared" si="330"/>
        <v>-0.0006576264769471969</v>
      </c>
      <c r="CY149" s="8">
        <f t="shared" si="330"/>
        <v>0</v>
      </c>
      <c r="CZ149" s="8">
        <f t="shared" si="330"/>
        <v>-0.0003439607219464317</v>
      </c>
      <c r="DA149" s="8">
        <f t="shared" si="330"/>
        <v>-0.0006576264769471969</v>
      </c>
      <c r="DB149" s="8">
        <f t="shared" si="330"/>
        <v>-0.0006576264769471969</v>
      </c>
      <c r="DC149" s="8">
        <f t="shared" si="330"/>
        <v>-0.0006576264769471969</v>
      </c>
      <c r="DD149" s="8">
        <f aca="true" t="shared" si="331" ref="DD149:DS149">DD400-DD65</f>
        <v>-0.0006576264769471969</v>
      </c>
      <c r="DE149" s="8">
        <f t="shared" si="331"/>
        <v>0</v>
      </c>
      <c r="DF149" s="8">
        <f t="shared" si="331"/>
        <v>0</v>
      </c>
      <c r="DG149" s="8">
        <f t="shared" si="331"/>
        <v>0</v>
      </c>
      <c r="DH149" s="8">
        <f t="shared" si="331"/>
        <v>0</v>
      </c>
      <c r="DI149" s="8">
        <f t="shared" si="331"/>
        <v>0</v>
      </c>
      <c r="DJ149" s="8">
        <f t="shared" si="331"/>
        <v>0</v>
      </c>
      <c r="DK149" s="8">
        <f t="shared" si="331"/>
        <v>0</v>
      </c>
      <c r="DL149" s="8">
        <f t="shared" si="331"/>
        <v>0</v>
      </c>
      <c r="DM149" s="8">
        <f t="shared" si="331"/>
        <v>0</v>
      </c>
      <c r="DN149" s="8">
        <f t="shared" si="331"/>
        <v>0</v>
      </c>
      <c r="DO149" s="8">
        <f t="shared" si="331"/>
        <v>0</v>
      </c>
      <c r="DP149" s="8">
        <f t="shared" si="331"/>
        <v>0</v>
      </c>
      <c r="DQ149" s="8">
        <f t="shared" si="331"/>
        <v>-0.0006576264769471969</v>
      </c>
      <c r="DR149" s="8">
        <f t="shared" si="331"/>
        <v>0</v>
      </c>
      <c r="DS149" s="8">
        <f t="shared" si="331"/>
        <v>0</v>
      </c>
      <c r="DU149" s="1"/>
      <c r="DV149" s="6"/>
    </row>
    <row r="150" spans="41:126" ht="11.25">
      <c r="AO150" s="12"/>
      <c r="AP150" s="12" t="s">
        <v>50</v>
      </c>
      <c r="AQ150" s="49" t="s">
        <v>168</v>
      </c>
      <c r="AR150" s="8">
        <f aca="true" t="shared" si="332" ref="AR150:BW150">AR401-AR66</f>
        <v>0</v>
      </c>
      <c r="AS150" s="8">
        <f t="shared" si="332"/>
        <v>0</v>
      </c>
      <c r="AT150" s="8">
        <f t="shared" si="332"/>
        <v>0</v>
      </c>
      <c r="AU150" s="8">
        <f t="shared" si="332"/>
        <v>0</v>
      </c>
      <c r="AV150" s="8">
        <f t="shared" si="332"/>
        <v>0</v>
      </c>
      <c r="AW150" s="8">
        <f t="shared" si="332"/>
        <v>0</v>
      </c>
      <c r="AX150" s="8">
        <f t="shared" si="332"/>
        <v>0</v>
      </c>
      <c r="AY150" s="8">
        <f t="shared" si="332"/>
        <v>0</v>
      </c>
      <c r="AZ150" s="8">
        <f t="shared" si="332"/>
        <v>0</v>
      </c>
      <c r="BA150" s="8">
        <f t="shared" si="332"/>
        <v>0</v>
      </c>
      <c r="BB150" s="8">
        <f t="shared" si="332"/>
        <v>0</v>
      </c>
      <c r="BC150" s="8">
        <f t="shared" si="332"/>
        <v>0</v>
      </c>
      <c r="BD150" s="8">
        <f t="shared" si="332"/>
        <v>0</v>
      </c>
      <c r="BE150" s="8">
        <f t="shared" si="332"/>
        <v>0</v>
      </c>
      <c r="BF150" s="8">
        <f t="shared" si="332"/>
        <v>0</v>
      </c>
      <c r="BG150" s="8">
        <f t="shared" si="332"/>
        <v>0</v>
      </c>
      <c r="BH150" s="8">
        <f t="shared" si="332"/>
        <v>0</v>
      </c>
      <c r="BI150" s="8">
        <f t="shared" si="332"/>
        <v>0</v>
      </c>
      <c r="BJ150" s="8">
        <f t="shared" si="332"/>
        <v>0</v>
      </c>
      <c r="BK150" s="8">
        <f t="shared" si="332"/>
        <v>0</v>
      </c>
      <c r="BL150" s="8">
        <f t="shared" si="332"/>
        <v>0</v>
      </c>
      <c r="BM150" s="8">
        <f t="shared" si="332"/>
        <v>0</v>
      </c>
      <c r="BN150" s="8">
        <f t="shared" si="332"/>
        <v>0</v>
      </c>
      <c r="BO150" s="8">
        <f t="shared" si="332"/>
        <v>0</v>
      </c>
      <c r="BP150" s="8">
        <f t="shared" si="332"/>
        <v>-4.1268058269965796E-05</v>
      </c>
      <c r="BQ150" s="8">
        <f t="shared" si="332"/>
        <v>-6.714853950807426E-05</v>
      </c>
      <c r="BR150" s="8">
        <f t="shared" si="332"/>
        <v>-4.15215143726722E-05</v>
      </c>
      <c r="BS150" s="8">
        <f t="shared" si="332"/>
        <v>-4.1268058269965796E-05</v>
      </c>
      <c r="BT150" s="8">
        <f t="shared" si="332"/>
        <v>-4.1268058269965796E-05</v>
      </c>
      <c r="BU150" s="8">
        <f t="shared" si="332"/>
        <v>0</v>
      </c>
      <c r="BV150" s="8">
        <f t="shared" si="332"/>
        <v>-4.1268058269965796E-05</v>
      </c>
      <c r="BW150" s="8">
        <f t="shared" si="332"/>
        <v>0</v>
      </c>
      <c r="BX150" s="8">
        <f aca="true" t="shared" si="333" ref="BX150:DC150">BX401-BX66</f>
        <v>0</v>
      </c>
      <c r="BY150" s="8">
        <f t="shared" si="333"/>
        <v>0</v>
      </c>
      <c r="BZ150" s="8">
        <f t="shared" si="333"/>
        <v>-0.00012033781230670738</v>
      </c>
      <c r="CA150" s="8">
        <f t="shared" si="333"/>
        <v>-4.1268058269965796E-05</v>
      </c>
      <c r="CB150" s="8">
        <f t="shared" si="333"/>
        <v>0</v>
      </c>
      <c r="CC150" s="8">
        <f t="shared" si="333"/>
        <v>0</v>
      </c>
      <c r="CD150" s="8">
        <f t="shared" si="333"/>
        <v>-3.357426975403713E-05</v>
      </c>
      <c r="CE150" s="8">
        <f t="shared" si="333"/>
        <v>0</v>
      </c>
      <c r="CF150" s="8">
        <f t="shared" si="333"/>
        <v>0</v>
      </c>
      <c r="CG150" s="8">
        <f t="shared" si="333"/>
        <v>0</v>
      </c>
      <c r="CH150" s="8">
        <f t="shared" si="333"/>
        <v>0</v>
      </c>
      <c r="CI150" s="8">
        <f t="shared" si="333"/>
        <v>0</v>
      </c>
      <c r="CJ150" s="8">
        <f t="shared" si="333"/>
        <v>-4.1268058269965796E-05</v>
      </c>
      <c r="CK150" s="8">
        <f t="shared" si="333"/>
        <v>-4.1268058269965796E-05</v>
      </c>
      <c r="CL150" s="8">
        <f t="shared" si="333"/>
        <v>0</v>
      </c>
      <c r="CM150" s="8">
        <f t="shared" si="333"/>
        <v>0</v>
      </c>
      <c r="CN150" s="8">
        <f t="shared" si="333"/>
        <v>0</v>
      </c>
      <c r="CO150" s="8">
        <f t="shared" si="333"/>
        <v>0</v>
      </c>
      <c r="CP150" s="8">
        <f t="shared" si="333"/>
        <v>-6.016890615335369E-05</v>
      </c>
      <c r="CQ150" s="8">
        <f t="shared" si="333"/>
        <v>0</v>
      </c>
      <c r="CR150" s="8">
        <f t="shared" si="333"/>
        <v>0</v>
      </c>
      <c r="CS150" s="8">
        <f t="shared" si="333"/>
        <v>0</v>
      </c>
      <c r="CT150" s="8">
        <f t="shared" si="333"/>
        <v>0</v>
      </c>
      <c r="CU150" s="8">
        <f t="shared" si="333"/>
        <v>0</v>
      </c>
      <c r="CV150" s="8">
        <f t="shared" si="333"/>
        <v>1</v>
      </c>
      <c r="CW150" s="8">
        <f t="shared" si="333"/>
        <v>0</v>
      </c>
      <c r="CX150" s="8">
        <f t="shared" si="333"/>
        <v>-4.1268058269965796E-05</v>
      </c>
      <c r="CY150" s="8">
        <f t="shared" si="333"/>
        <v>0</v>
      </c>
      <c r="CZ150" s="8">
        <f t="shared" si="333"/>
        <v>-2.0634029134982898E-05</v>
      </c>
      <c r="DA150" s="8">
        <f t="shared" si="333"/>
        <v>-4.1268058269965796E-05</v>
      </c>
      <c r="DB150" s="8">
        <f t="shared" si="333"/>
        <v>-4.1268058269965796E-05</v>
      </c>
      <c r="DC150" s="8">
        <f t="shared" si="333"/>
        <v>-4.1268058269965796E-05</v>
      </c>
      <c r="DD150" s="8">
        <f aca="true" t="shared" si="334" ref="DD150:DS150">DD401-DD66</f>
        <v>-4.1268058269965796E-05</v>
      </c>
      <c r="DE150" s="8">
        <f t="shared" si="334"/>
        <v>-6.714853950807426E-05</v>
      </c>
      <c r="DF150" s="8">
        <f t="shared" si="334"/>
        <v>0</v>
      </c>
      <c r="DG150" s="8">
        <f t="shared" si="334"/>
        <v>0</v>
      </c>
      <c r="DH150" s="8">
        <f t="shared" si="334"/>
        <v>0</v>
      </c>
      <c r="DI150" s="8">
        <f t="shared" si="334"/>
        <v>0</v>
      </c>
      <c r="DJ150" s="8">
        <f t="shared" si="334"/>
        <v>0</v>
      </c>
      <c r="DK150" s="8">
        <f t="shared" si="334"/>
        <v>0</v>
      </c>
      <c r="DL150" s="8">
        <f t="shared" si="334"/>
        <v>0</v>
      </c>
      <c r="DM150" s="8">
        <f t="shared" si="334"/>
        <v>0</v>
      </c>
      <c r="DN150" s="8">
        <f t="shared" si="334"/>
        <v>0</v>
      </c>
      <c r="DO150" s="8">
        <f t="shared" si="334"/>
        <v>-6.714853950807426E-05</v>
      </c>
      <c r="DP150" s="8">
        <f t="shared" si="334"/>
        <v>0</v>
      </c>
      <c r="DQ150" s="8">
        <f t="shared" si="334"/>
        <v>-4.1268058269965796E-05</v>
      </c>
      <c r="DR150" s="8">
        <f t="shared" si="334"/>
        <v>-4.15215143726722E-05</v>
      </c>
      <c r="DS150" s="8">
        <f t="shared" si="334"/>
        <v>-6.800949102442844E-05</v>
      </c>
      <c r="DV150" s="6"/>
    </row>
    <row r="151" spans="41:123" ht="11.25">
      <c r="AO151" s="12"/>
      <c r="AP151" s="12" t="s">
        <v>51</v>
      </c>
      <c r="AQ151" s="49" t="s">
        <v>102</v>
      </c>
      <c r="AR151" s="8">
        <f aca="true" t="shared" si="335" ref="AR151:BW151">AR402-AR67</f>
        <v>0</v>
      </c>
      <c r="AS151" s="8">
        <f t="shared" si="335"/>
        <v>0</v>
      </c>
      <c r="AT151" s="8">
        <f t="shared" si="335"/>
        <v>0</v>
      </c>
      <c r="AU151" s="8">
        <f t="shared" si="335"/>
        <v>0</v>
      </c>
      <c r="AV151" s="8">
        <f t="shared" si="335"/>
        <v>0</v>
      </c>
      <c r="AW151" s="8">
        <f t="shared" si="335"/>
        <v>0</v>
      </c>
      <c r="AX151" s="8">
        <f t="shared" si="335"/>
        <v>0</v>
      </c>
      <c r="AY151" s="8">
        <f t="shared" si="335"/>
        <v>0</v>
      </c>
      <c r="AZ151" s="8">
        <f t="shared" si="335"/>
        <v>0</v>
      </c>
      <c r="BA151" s="8">
        <f t="shared" si="335"/>
        <v>0</v>
      </c>
      <c r="BB151" s="8">
        <f t="shared" si="335"/>
        <v>0</v>
      </c>
      <c r="BC151" s="8">
        <f t="shared" si="335"/>
        <v>0</v>
      </c>
      <c r="BD151" s="8">
        <f t="shared" si="335"/>
        <v>0</v>
      </c>
      <c r="BE151" s="8">
        <f t="shared" si="335"/>
        <v>0</v>
      </c>
      <c r="BF151" s="8">
        <f t="shared" si="335"/>
        <v>0</v>
      </c>
      <c r="BG151" s="8">
        <f t="shared" si="335"/>
        <v>0</v>
      </c>
      <c r="BH151" s="8">
        <f t="shared" si="335"/>
        <v>0</v>
      </c>
      <c r="BI151" s="8">
        <f t="shared" si="335"/>
        <v>0</v>
      </c>
      <c r="BJ151" s="8">
        <f t="shared" si="335"/>
        <v>0</v>
      </c>
      <c r="BK151" s="8">
        <f t="shared" si="335"/>
        <v>0</v>
      </c>
      <c r="BL151" s="8">
        <f t="shared" si="335"/>
        <v>0</v>
      </c>
      <c r="BM151" s="8">
        <f t="shared" si="335"/>
        <v>0</v>
      </c>
      <c r="BN151" s="8">
        <f t="shared" si="335"/>
        <v>0</v>
      </c>
      <c r="BO151" s="8">
        <f t="shared" si="335"/>
        <v>0</v>
      </c>
      <c r="BP151" s="8">
        <f t="shared" si="335"/>
        <v>-0.00040682318088069557</v>
      </c>
      <c r="BQ151" s="8">
        <f t="shared" si="335"/>
        <v>0</v>
      </c>
      <c r="BR151" s="8">
        <f t="shared" si="335"/>
        <v>0</v>
      </c>
      <c r="BS151" s="8">
        <f t="shared" si="335"/>
        <v>-0.00040682318088069557</v>
      </c>
      <c r="BT151" s="8">
        <f t="shared" si="335"/>
        <v>-0.00040682318088069557</v>
      </c>
      <c r="BU151" s="8">
        <f t="shared" si="335"/>
        <v>0</v>
      </c>
      <c r="BV151" s="8">
        <f t="shared" si="335"/>
        <v>-0.00040682318088069557</v>
      </c>
      <c r="BW151" s="8">
        <f t="shared" si="335"/>
        <v>0</v>
      </c>
      <c r="BX151" s="8">
        <f aca="true" t="shared" si="336" ref="BX151:DC151">BX402-BX67</f>
        <v>0</v>
      </c>
      <c r="BY151" s="8">
        <f t="shared" si="336"/>
        <v>0</v>
      </c>
      <c r="BZ151" s="8">
        <f t="shared" si="336"/>
        <v>0</v>
      </c>
      <c r="CA151" s="8">
        <f t="shared" si="336"/>
        <v>-0.00040682318088069557</v>
      </c>
      <c r="CB151" s="8">
        <f t="shared" si="336"/>
        <v>0</v>
      </c>
      <c r="CC151" s="8">
        <f t="shared" si="336"/>
        <v>0</v>
      </c>
      <c r="CD151" s="8">
        <f t="shared" si="336"/>
        <v>0</v>
      </c>
      <c r="CE151" s="8">
        <f t="shared" si="336"/>
        <v>0</v>
      </c>
      <c r="CF151" s="8">
        <f t="shared" si="336"/>
        <v>0</v>
      </c>
      <c r="CG151" s="8">
        <f t="shared" si="336"/>
        <v>0</v>
      </c>
      <c r="CH151" s="8">
        <f t="shared" si="336"/>
        <v>0</v>
      </c>
      <c r="CI151" s="8">
        <f t="shared" si="336"/>
        <v>0</v>
      </c>
      <c r="CJ151" s="8">
        <f t="shared" si="336"/>
        <v>-0.00040682318088069557</v>
      </c>
      <c r="CK151" s="8">
        <f t="shared" si="336"/>
        <v>-0.00040682318088069557</v>
      </c>
      <c r="CL151" s="8">
        <f t="shared" si="336"/>
        <v>0</v>
      </c>
      <c r="CM151" s="8">
        <f t="shared" si="336"/>
        <v>0</v>
      </c>
      <c r="CN151" s="8">
        <f t="shared" si="336"/>
        <v>0</v>
      </c>
      <c r="CO151" s="8">
        <f t="shared" si="336"/>
        <v>0</v>
      </c>
      <c r="CP151" s="8">
        <f t="shared" si="336"/>
        <v>0</v>
      </c>
      <c r="CQ151" s="8">
        <f t="shared" si="336"/>
        <v>0</v>
      </c>
      <c r="CR151" s="8">
        <f t="shared" si="336"/>
        <v>0</v>
      </c>
      <c r="CS151" s="8">
        <f t="shared" si="336"/>
        <v>0</v>
      </c>
      <c r="CT151" s="8">
        <f t="shared" si="336"/>
        <v>0</v>
      </c>
      <c r="CU151" s="8">
        <f t="shared" si="336"/>
        <v>0</v>
      </c>
      <c r="CV151" s="8">
        <f t="shared" si="336"/>
        <v>0</v>
      </c>
      <c r="CW151" s="8">
        <f t="shared" si="336"/>
        <v>1</v>
      </c>
      <c r="CX151" s="8">
        <f t="shared" si="336"/>
        <v>-0.00040682318088069557</v>
      </c>
      <c r="CY151" s="8">
        <f t="shared" si="336"/>
        <v>0</v>
      </c>
      <c r="CZ151" s="8">
        <f t="shared" si="336"/>
        <v>-0.00020341159044034779</v>
      </c>
      <c r="DA151" s="8">
        <f t="shared" si="336"/>
        <v>-0.00040682318088069557</v>
      </c>
      <c r="DB151" s="8">
        <f t="shared" si="336"/>
        <v>-0.00040682318088069557</v>
      </c>
      <c r="DC151" s="8">
        <f t="shared" si="336"/>
        <v>-0.00040682318088069557</v>
      </c>
      <c r="DD151" s="8">
        <f aca="true" t="shared" si="337" ref="DD151:DS151">DD402-DD67</f>
        <v>-0.00040682318088069557</v>
      </c>
      <c r="DE151" s="8">
        <f t="shared" si="337"/>
        <v>0</v>
      </c>
      <c r="DF151" s="8">
        <f t="shared" si="337"/>
        <v>0</v>
      </c>
      <c r="DG151" s="8">
        <f t="shared" si="337"/>
        <v>0</v>
      </c>
      <c r="DH151" s="8">
        <f t="shared" si="337"/>
        <v>0</v>
      </c>
      <c r="DI151" s="8">
        <f t="shared" si="337"/>
        <v>0</v>
      </c>
      <c r="DJ151" s="8">
        <f t="shared" si="337"/>
        <v>0</v>
      </c>
      <c r="DK151" s="8">
        <f t="shared" si="337"/>
        <v>0</v>
      </c>
      <c r="DL151" s="8">
        <f t="shared" si="337"/>
        <v>0</v>
      </c>
      <c r="DM151" s="8">
        <f t="shared" si="337"/>
        <v>0</v>
      </c>
      <c r="DN151" s="8">
        <f t="shared" si="337"/>
        <v>0</v>
      </c>
      <c r="DO151" s="8">
        <f t="shared" si="337"/>
        <v>0</v>
      </c>
      <c r="DP151" s="8">
        <f t="shared" si="337"/>
        <v>0</v>
      </c>
      <c r="DQ151" s="8">
        <f t="shared" si="337"/>
        <v>-0.00040682318088069557</v>
      </c>
      <c r="DR151" s="8">
        <f t="shared" si="337"/>
        <v>0</v>
      </c>
      <c r="DS151" s="8">
        <f t="shared" si="337"/>
        <v>0</v>
      </c>
    </row>
    <row r="152" spans="41:126" ht="11.25">
      <c r="AO152" s="12"/>
      <c r="AP152" s="12" t="s">
        <v>224</v>
      </c>
      <c r="AQ152" s="49" t="s">
        <v>238</v>
      </c>
      <c r="AR152" s="8">
        <f aca="true" t="shared" si="338" ref="AR152:BW152">AR403-AR68</f>
        <v>0</v>
      </c>
      <c r="AS152" s="8">
        <f t="shared" si="338"/>
        <v>0</v>
      </c>
      <c r="AT152" s="8">
        <f t="shared" si="338"/>
        <v>0</v>
      </c>
      <c r="AU152" s="8">
        <f t="shared" si="338"/>
        <v>0</v>
      </c>
      <c r="AV152" s="8">
        <f t="shared" si="338"/>
        <v>0</v>
      </c>
      <c r="AW152" s="8">
        <f t="shared" si="338"/>
        <v>0</v>
      </c>
      <c r="AX152" s="8">
        <f t="shared" si="338"/>
        <v>0</v>
      </c>
      <c r="AY152" s="8">
        <f t="shared" si="338"/>
        <v>0</v>
      </c>
      <c r="AZ152" s="8">
        <f t="shared" si="338"/>
        <v>0</v>
      </c>
      <c r="BA152" s="8">
        <f t="shared" si="338"/>
        <v>0</v>
      </c>
      <c r="BB152" s="8">
        <f t="shared" si="338"/>
        <v>0</v>
      </c>
      <c r="BC152" s="8">
        <f t="shared" si="338"/>
        <v>0</v>
      </c>
      <c r="BD152" s="8">
        <f t="shared" si="338"/>
        <v>0</v>
      </c>
      <c r="BE152" s="8">
        <f t="shared" si="338"/>
        <v>0</v>
      </c>
      <c r="BF152" s="8">
        <f t="shared" si="338"/>
        <v>0</v>
      </c>
      <c r="BG152" s="8">
        <f t="shared" si="338"/>
        <v>0</v>
      </c>
      <c r="BH152" s="8">
        <f t="shared" si="338"/>
        <v>0</v>
      </c>
      <c r="BI152" s="8">
        <f t="shared" si="338"/>
        <v>0</v>
      </c>
      <c r="BJ152" s="8">
        <f t="shared" si="338"/>
        <v>0</v>
      </c>
      <c r="BK152" s="8">
        <f t="shared" si="338"/>
        <v>0</v>
      </c>
      <c r="BL152" s="8">
        <f t="shared" si="338"/>
        <v>0</v>
      </c>
      <c r="BM152" s="8">
        <f t="shared" si="338"/>
        <v>0</v>
      </c>
      <c r="BN152" s="8">
        <f t="shared" si="338"/>
        <v>0</v>
      </c>
      <c r="BO152" s="8">
        <f t="shared" si="338"/>
        <v>0</v>
      </c>
      <c r="BP152" s="8">
        <f t="shared" si="338"/>
        <v>-0.0026571304615113462</v>
      </c>
      <c r="BQ152" s="8">
        <f t="shared" si="338"/>
        <v>-0.0007833996275941996</v>
      </c>
      <c r="BR152" s="8">
        <f t="shared" si="338"/>
        <v>0</v>
      </c>
      <c r="BS152" s="8">
        <f t="shared" si="338"/>
        <v>-0.0026571304615113462</v>
      </c>
      <c r="BT152" s="8">
        <f t="shared" si="338"/>
        <v>-0.0026571304615113462</v>
      </c>
      <c r="BU152" s="8">
        <f t="shared" si="338"/>
        <v>-0.0003238223725431542</v>
      </c>
      <c r="BV152" s="8">
        <f t="shared" si="338"/>
        <v>-0.0026571304615113462</v>
      </c>
      <c r="BW152" s="8">
        <f t="shared" si="338"/>
        <v>0</v>
      </c>
      <c r="BX152" s="8">
        <f aca="true" t="shared" si="339" ref="BX152:DC152">BX403-BX68</f>
        <v>0</v>
      </c>
      <c r="BY152" s="8">
        <f t="shared" si="339"/>
        <v>0</v>
      </c>
      <c r="BZ152" s="8">
        <f t="shared" si="339"/>
        <v>-0.001002815102555895</v>
      </c>
      <c r="CA152" s="8">
        <f t="shared" si="339"/>
        <v>-0.0026571304615113462</v>
      </c>
      <c r="CB152" s="8">
        <f t="shared" si="339"/>
        <v>0</v>
      </c>
      <c r="CC152" s="8">
        <f t="shared" si="339"/>
        <v>0</v>
      </c>
      <c r="CD152" s="8">
        <f t="shared" si="339"/>
        <v>-0.0003916998137970998</v>
      </c>
      <c r="CE152" s="8">
        <f t="shared" si="339"/>
        <v>0</v>
      </c>
      <c r="CF152" s="8">
        <f t="shared" si="339"/>
        <v>0</v>
      </c>
      <c r="CG152" s="8">
        <f t="shared" si="339"/>
        <v>0</v>
      </c>
      <c r="CH152" s="8">
        <f t="shared" si="339"/>
        <v>0</v>
      </c>
      <c r="CI152" s="8">
        <f t="shared" si="339"/>
        <v>0</v>
      </c>
      <c r="CJ152" s="8">
        <f t="shared" si="339"/>
        <v>-0.0026571304615113462</v>
      </c>
      <c r="CK152" s="8">
        <f t="shared" si="339"/>
        <v>-0.0026571304615113462</v>
      </c>
      <c r="CL152" s="8">
        <f t="shared" si="339"/>
        <v>0</v>
      </c>
      <c r="CM152" s="8">
        <f t="shared" si="339"/>
        <v>0</v>
      </c>
      <c r="CN152" s="8">
        <f t="shared" si="339"/>
        <v>0</v>
      </c>
      <c r="CO152" s="8">
        <f t="shared" si="339"/>
        <v>0</v>
      </c>
      <c r="CP152" s="8">
        <f t="shared" si="339"/>
        <v>-0.0005014075512779475</v>
      </c>
      <c r="CQ152" s="8">
        <f t="shared" si="339"/>
        <v>0</v>
      </c>
      <c r="CR152" s="8">
        <f t="shared" si="339"/>
        <v>0</v>
      </c>
      <c r="CS152" s="8">
        <f t="shared" si="339"/>
        <v>0</v>
      </c>
      <c r="CT152" s="8">
        <f t="shared" si="339"/>
        <v>0</v>
      </c>
      <c r="CU152" s="8">
        <f t="shared" si="339"/>
        <v>0</v>
      </c>
      <c r="CV152" s="8">
        <f t="shared" si="339"/>
        <v>0</v>
      </c>
      <c r="CW152" s="8">
        <f t="shared" si="339"/>
        <v>0</v>
      </c>
      <c r="CX152" s="8">
        <f t="shared" si="339"/>
        <v>0.9973428695384886</v>
      </c>
      <c r="CY152" s="8">
        <f t="shared" si="339"/>
        <v>-0.0003238223725431542</v>
      </c>
      <c r="CZ152" s="8">
        <f t="shared" si="339"/>
        <v>-0.0013285652307556731</v>
      </c>
      <c r="DA152" s="8">
        <f t="shared" si="339"/>
        <v>-0.0026571304615113462</v>
      </c>
      <c r="DB152" s="8">
        <f t="shared" si="339"/>
        <v>-0.0026571304615113462</v>
      </c>
      <c r="DC152" s="8">
        <f t="shared" si="339"/>
        <v>-0.0026571304615113462</v>
      </c>
      <c r="DD152" s="8">
        <f aca="true" t="shared" si="340" ref="DD152:DS152">DD403-DD68</f>
        <v>-0.0026571304615113462</v>
      </c>
      <c r="DE152" s="8">
        <f t="shared" si="340"/>
        <v>-0.0007833996275941996</v>
      </c>
      <c r="DF152" s="8">
        <f t="shared" si="340"/>
        <v>-0.0003238223725431542</v>
      </c>
      <c r="DG152" s="8">
        <f t="shared" si="340"/>
        <v>0</v>
      </c>
      <c r="DH152" s="8">
        <f t="shared" si="340"/>
        <v>0</v>
      </c>
      <c r="DI152" s="8">
        <f t="shared" si="340"/>
        <v>0</v>
      </c>
      <c r="DJ152" s="8">
        <f t="shared" si="340"/>
        <v>0</v>
      </c>
      <c r="DK152" s="8">
        <f t="shared" si="340"/>
        <v>0</v>
      </c>
      <c r="DL152" s="8">
        <f t="shared" si="340"/>
        <v>0</v>
      </c>
      <c r="DM152" s="8">
        <f t="shared" si="340"/>
        <v>0</v>
      </c>
      <c r="DN152" s="8">
        <f t="shared" si="340"/>
        <v>0</v>
      </c>
      <c r="DO152" s="8">
        <f t="shared" si="340"/>
        <v>-0.0007833996275941996</v>
      </c>
      <c r="DP152" s="8">
        <f t="shared" si="340"/>
        <v>0</v>
      </c>
      <c r="DQ152" s="8">
        <f t="shared" si="340"/>
        <v>-0.0026571304615113462</v>
      </c>
      <c r="DR152" s="8">
        <f t="shared" si="340"/>
        <v>0</v>
      </c>
      <c r="DS152" s="8">
        <f t="shared" si="340"/>
        <v>-0.005388511038451027</v>
      </c>
      <c r="DU152" s="1"/>
      <c r="DV152" s="6"/>
    </row>
    <row r="153" spans="41:126" ht="11.25">
      <c r="AO153" s="12"/>
      <c r="AP153" s="12" t="s">
        <v>53</v>
      </c>
      <c r="AQ153" s="49" t="s">
        <v>172</v>
      </c>
      <c r="AR153" s="8">
        <f aca="true" t="shared" si="341" ref="AR153:BW153">AR404-AR69</f>
        <v>0</v>
      </c>
      <c r="AS153" s="8">
        <f t="shared" si="341"/>
        <v>0</v>
      </c>
      <c r="AT153" s="8">
        <f t="shared" si="341"/>
        <v>0</v>
      </c>
      <c r="AU153" s="8">
        <f t="shared" si="341"/>
        <v>0</v>
      </c>
      <c r="AV153" s="8">
        <f t="shared" si="341"/>
        <v>0</v>
      </c>
      <c r="AW153" s="8">
        <f t="shared" si="341"/>
        <v>0</v>
      </c>
      <c r="AX153" s="8">
        <f t="shared" si="341"/>
        <v>0</v>
      </c>
      <c r="AY153" s="8">
        <f t="shared" si="341"/>
        <v>0</v>
      </c>
      <c r="AZ153" s="8">
        <f t="shared" si="341"/>
        <v>0</v>
      </c>
      <c r="BA153" s="8">
        <f t="shared" si="341"/>
        <v>0</v>
      </c>
      <c r="BB153" s="8">
        <f t="shared" si="341"/>
        <v>0</v>
      </c>
      <c r="BC153" s="8">
        <f t="shared" si="341"/>
        <v>0</v>
      </c>
      <c r="BD153" s="8">
        <f t="shared" si="341"/>
        <v>0</v>
      </c>
      <c r="BE153" s="8">
        <f t="shared" si="341"/>
        <v>0</v>
      </c>
      <c r="BF153" s="8">
        <f t="shared" si="341"/>
        <v>0</v>
      </c>
      <c r="BG153" s="8">
        <f t="shared" si="341"/>
        <v>0</v>
      </c>
      <c r="BH153" s="8">
        <f t="shared" si="341"/>
        <v>0</v>
      </c>
      <c r="BI153" s="8">
        <f t="shared" si="341"/>
        <v>0</v>
      </c>
      <c r="BJ153" s="8">
        <f t="shared" si="341"/>
        <v>0</v>
      </c>
      <c r="BK153" s="8">
        <f t="shared" si="341"/>
        <v>0</v>
      </c>
      <c r="BL153" s="8">
        <f t="shared" si="341"/>
        <v>0</v>
      </c>
      <c r="BM153" s="8">
        <f t="shared" si="341"/>
        <v>0</v>
      </c>
      <c r="BN153" s="8">
        <f t="shared" si="341"/>
        <v>0</v>
      </c>
      <c r="BO153" s="8">
        <f t="shared" si="341"/>
        <v>0</v>
      </c>
      <c r="BP153" s="8">
        <f t="shared" si="341"/>
        <v>-0.004132130737741092</v>
      </c>
      <c r="BQ153" s="8">
        <f t="shared" si="341"/>
        <v>-0.003357426975403713</v>
      </c>
      <c r="BR153" s="8">
        <f t="shared" si="341"/>
        <v>0</v>
      </c>
      <c r="BS153" s="8">
        <f t="shared" si="341"/>
        <v>-0.004132130737741092</v>
      </c>
      <c r="BT153" s="8">
        <f t="shared" si="341"/>
        <v>-0.004132130737741092</v>
      </c>
      <c r="BU153" s="8">
        <f t="shared" si="341"/>
        <v>-0.0016324830353247523</v>
      </c>
      <c r="BV153" s="8">
        <f t="shared" si="341"/>
        <v>-0.004132130737741092</v>
      </c>
      <c r="BW153" s="8">
        <f t="shared" si="341"/>
        <v>0</v>
      </c>
      <c r="BX153" s="8">
        <f aca="true" t="shared" si="342" ref="BX153:DC153">BX404-BX69</f>
        <v>0</v>
      </c>
      <c r="BY153" s="8">
        <f t="shared" si="342"/>
        <v>0</v>
      </c>
      <c r="BZ153" s="8">
        <f t="shared" si="342"/>
        <v>-0.0026073192666453268</v>
      </c>
      <c r="CA153" s="8">
        <f t="shared" si="342"/>
        <v>-0.004132130737741092</v>
      </c>
      <c r="CB153" s="8">
        <f t="shared" si="342"/>
        <v>0</v>
      </c>
      <c r="CC153" s="8">
        <f t="shared" si="342"/>
        <v>0</v>
      </c>
      <c r="CD153" s="8">
        <f t="shared" si="342"/>
        <v>-0.0016787134877018564</v>
      </c>
      <c r="CE153" s="8">
        <f t="shared" si="342"/>
        <v>0</v>
      </c>
      <c r="CF153" s="8">
        <f t="shared" si="342"/>
        <v>0</v>
      </c>
      <c r="CG153" s="8">
        <f t="shared" si="342"/>
        <v>0</v>
      </c>
      <c r="CH153" s="8">
        <f t="shared" si="342"/>
        <v>0</v>
      </c>
      <c r="CI153" s="8">
        <f t="shared" si="342"/>
        <v>0</v>
      </c>
      <c r="CJ153" s="8">
        <f t="shared" si="342"/>
        <v>-0.004132130737741092</v>
      </c>
      <c r="CK153" s="8">
        <f t="shared" si="342"/>
        <v>-0.004132130737741092</v>
      </c>
      <c r="CL153" s="8">
        <f t="shared" si="342"/>
        <v>0</v>
      </c>
      <c r="CM153" s="8">
        <f t="shared" si="342"/>
        <v>0</v>
      </c>
      <c r="CN153" s="8">
        <f t="shared" si="342"/>
        <v>0</v>
      </c>
      <c r="CO153" s="8">
        <f t="shared" si="342"/>
        <v>0</v>
      </c>
      <c r="CP153" s="8">
        <f t="shared" si="342"/>
        <v>-0.0013036596333226634</v>
      </c>
      <c r="CQ153" s="8">
        <f t="shared" si="342"/>
        <v>0</v>
      </c>
      <c r="CR153" s="8">
        <f t="shared" si="342"/>
        <v>0</v>
      </c>
      <c r="CS153" s="8">
        <f t="shared" si="342"/>
        <v>0</v>
      </c>
      <c r="CT153" s="8">
        <f t="shared" si="342"/>
        <v>0</v>
      </c>
      <c r="CU153" s="8">
        <f t="shared" si="342"/>
        <v>0</v>
      </c>
      <c r="CV153" s="8">
        <f t="shared" si="342"/>
        <v>0</v>
      </c>
      <c r="CW153" s="8">
        <f t="shared" si="342"/>
        <v>0</v>
      </c>
      <c r="CX153" s="8">
        <f t="shared" si="342"/>
        <v>-0.004132130737741092</v>
      </c>
      <c r="CY153" s="8">
        <f t="shared" si="342"/>
        <v>0.9983675169646753</v>
      </c>
      <c r="CZ153" s="8">
        <f t="shared" si="342"/>
        <v>-0.002066065368870546</v>
      </c>
      <c r="DA153" s="8">
        <f t="shared" si="342"/>
        <v>-0.004132130737741092</v>
      </c>
      <c r="DB153" s="8">
        <f t="shared" si="342"/>
        <v>-0.004132130737741092</v>
      </c>
      <c r="DC153" s="8">
        <f t="shared" si="342"/>
        <v>-0.004132130737741092</v>
      </c>
      <c r="DD153" s="8">
        <f aca="true" t="shared" si="343" ref="DD153:DS153">DD404-DD69</f>
        <v>-0.004132130737741092</v>
      </c>
      <c r="DE153" s="8">
        <f t="shared" si="343"/>
        <v>-0.003357426975403713</v>
      </c>
      <c r="DF153" s="8">
        <f t="shared" si="343"/>
        <v>-0.0016324830353247523</v>
      </c>
      <c r="DG153" s="8">
        <f t="shared" si="343"/>
        <v>0</v>
      </c>
      <c r="DH153" s="8">
        <f t="shared" si="343"/>
        <v>0</v>
      </c>
      <c r="DI153" s="8">
        <f t="shared" si="343"/>
        <v>0</v>
      </c>
      <c r="DJ153" s="8">
        <f t="shared" si="343"/>
        <v>0</v>
      </c>
      <c r="DK153" s="8">
        <f t="shared" si="343"/>
        <v>0</v>
      </c>
      <c r="DL153" s="8">
        <f t="shared" si="343"/>
        <v>0</v>
      </c>
      <c r="DM153" s="8">
        <f t="shared" si="343"/>
        <v>0</v>
      </c>
      <c r="DN153" s="8">
        <f t="shared" si="343"/>
        <v>0</v>
      </c>
      <c r="DO153" s="8">
        <f t="shared" si="343"/>
        <v>-0.003357426975403713</v>
      </c>
      <c r="DP153" s="8">
        <f t="shared" si="343"/>
        <v>0</v>
      </c>
      <c r="DQ153" s="8">
        <f t="shared" si="343"/>
        <v>-0.004132130737741092</v>
      </c>
      <c r="DR153" s="8">
        <f t="shared" si="343"/>
        <v>0</v>
      </c>
      <c r="DS153" s="8">
        <f t="shared" si="343"/>
        <v>-0.004184034111021988</v>
      </c>
      <c r="DU153" s="1"/>
      <c r="DV153" s="6"/>
    </row>
    <row r="154" spans="41:126" ht="11.25">
      <c r="AO154" s="12"/>
      <c r="AP154" s="12" t="s">
        <v>54</v>
      </c>
      <c r="AQ154" s="49" t="s">
        <v>173</v>
      </c>
      <c r="AR154" s="8">
        <f aca="true" t="shared" si="344" ref="AR154:BW154">AR405-AR70</f>
        <v>0</v>
      </c>
      <c r="AS154" s="8">
        <f t="shared" si="344"/>
        <v>0</v>
      </c>
      <c r="AT154" s="8">
        <f t="shared" si="344"/>
        <v>0</v>
      </c>
      <c r="AU154" s="8">
        <f t="shared" si="344"/>
        <v>0</v>
      </c>
      <c r="AV154" s="8">
        <f t="shared" si="344"/>
        <v>0</v>
      </c>
      <c r="AW154" s="8">
        <f t="shared" si="344"/>
        <v>0</v>
      </c>
      <c r="AX154" s="8">
        <f t="shared" si="344"/>
        <v>0</v>
      </c>
      <c r="AY154" s="8">
        <f t="shared" si="344"/>
        <v>0</v>
      </c>
      <c r="AZ154" s="8">
        <f t="shared" si="344"/>
        <v>0</v>
      </c>
      <c r="BA154" s="8">
        <f t="shared" si="344"/>
        <v>0</v>
      </c>
      <c r="BB154" s="8">
        <f t="shared" si="344"/>
        <v>0</v>
      </c>
      <c r="BC154" s="8">
        <f t="shared" si="344"/>
        <v>0</v>
      </c>
      <c r="BD154" s="8">
        <f t="shared" si="344"/>
        <v>0</v>
      </c>
      <c r="BE154" s="8">
        <f t="shared" si="344"/>
        <v>0</v>
      </c>
      <c r="BF154" s="8">
        <f t="shared" si="344"/>
        <v>0</v>
      </c>
      <c r="BG154" s="8">
        <f t="shared" si="344"/>
        <v>0</v>
      </c>
      <c r="BH154" s="8">
        <f t="shared" si="344"/>
        <v>0</v>
      </c>
      <c r="BI154" s="8">
        <f t="shared" si="344"/>
        <v>0</v>
      </c>
      <c r="BJ154" s="8">
        <f t="shared" si="344"/>
        <v>0</v>
      </c>
      <c r="BK154" s="8">
        <f t="shared" si="344"/>
        <v>0</v>
      </c>
      <c r="BL154" s="8">
        <f t="shared" si="344"/>
        <v>0</v>
      </c>
      <c r="BM154" s="8">
        <f t="shared" si="344"/>
        <v>0</v>
      </c>
      <c r="BN154" s="8">
        <f t="shared" si="344"/>
        <v>0</v>
      </c>
      <c r="BO154" s="8">
        <f t="shared" si="344"/>
        <v>0</v>
      </c>
      <c r="BP154" s="8">
        <f t="shared" si="344"/>
        <v>-0.0022963677585706773</v>
      </c>
      <c r="BQ154" s="8">
        <f t="shared" si="344"/>
        <v>-0.0026020059059378773</v>
      </c>
      <c r="BR154" s="8">
        <f t="shared" si="344"/>
        <v>-2.07607571863361E-05</v>
      </c>
      <c r="BS154" s="8">
        <f t="shared" si="344"/>
        <v>-0.0022963677585706773</v>
      </c>
      <c r="BT154" s="8">
        <f t="shared" si="344"/>
        <v>-0.0022963677585706773</v>
      </c>
      <c r="BU154" s="8">
        <f t="shared" si="344"/>
        <v>-0.003645530214135901</v>
      </c>
      <c r="BV154" s="8">
        <f t="shared" si="344"/>
        <v>-0.0022963677585706773</v>
      </c>
      <c r="BW154" s="8">
        <f t="shared" si="344"/>
        <v>0</v>
      </c>
      <c r="BX154" s="8">
        <f aca="true" t="shared" si="345" ref="BX154:DC154">BX405-BX70</f>
        <v>0</v>
      </c>
      <c r="BY154" s="8">
        <f t="shared" si="345"/>
        <v>0</v>
      </c>
      <c r="BZ154" s="8">
        <f t="shared" si="345"/>
        <v>-0.0021059117153673793</v>
      </c>
      <c r="CA154" s="8">
        <f t="shared" si="345"/>
        <v>-0.0022963677585706773</v>
      </c>
      <c r="CB154" s="8">
        <f t="shared" si="345"/>
        <v>0</v>
      </c>
      <c r="CC154" s="8">
        <f t="shared" si="345"/>
        <v>0</v>
      </c>
      <c r="CD154" s="8">
        <f t="shared" si="345"/>
        <v>-0.0013010029529689387</v>
      </c>
      <c r="CE154" s="8">
        <f t="shared" si="345"/>
        <v>0</v>
      </c>
      <c r="CF154" s="8">
        <f t="shared" si="345"/>
        <v>0</v>
      </c>
      <c r="CG154" s="8">
        <f t="shared" si="345"/>
        <v>0</v>
      </c>
      <c r="CH154" s="8">
        <f t="shared" si="345"/>
        <v>0</v>
      </c>
      <c r="CI154" s="8">
        <f t="shared" si="345"/>
        <v>0</v>
      </c>
      <c r="CJ154" s="8">
        <f t="shared" si="345"/>
        <v>-0.0022963677585706773</v>
      </c>
      <c r="CK154" s="8">
        <f t="shared" si="345"/>
        <v>-0.0022963677585706773</v>
      </c>
      <c r="CL154" s="8">
        <f t="shared" si="345"/>
        <v>0</v>
      </c>
      <c r="CM154" s="8">
        <f t="shared" si="345"/>
        <v>0</v>
      </c>
      <c r="CN154" s="8">
        <f t="shared" si="345"/>
        <v>0</v>
      </c>
      <c r="CO154" s="8">
        <f t="shared" si="345"/>
        <v>0</v>
      </c>
      <c r="CP154" s="8">
        <f t="shared" si="345"/>
        <v>-0.0010529558576836896</v>
      </c>
      <c r="CQ154" s="8">
        <f t="shared" si="345"/>
        <v>0</v>
      </c>
      <c r="CR154" s="8">
        <f t="shared" si="345"/>
        <v>0</v>
      </c>
      <c r="CS154" s="8">
        <f t="shared" si="345"/>
        <v>0</v>
      </c>
      <c r="CT154" s="8">
        <f t="shared" si="345"/>
        <v>0</v>
      </c>
      <c r="CU154" s="8">
        <f t="shared" si="345"/>
        <v>0</v>
      </c>
      <c r="CV154" s="8">
        <f t="shared" si="345"/>
        <v>0</v>
      </c>
      <c r="CW154" s="8">
        <f t="shared" si="345"/>
        <v>0</v>
      </c>
      <c r="CX154" s="8">
        <f t="shared" si="345"/>
        <v>-0.0022963677585706773</v>
      </c>
      <c r="CY154" s="8">
        <f t="shared" si="345"/>
        <v>-0.003645530214135901</v>
      </c>
      <c r="CZ154" s="8">
        <f t="shared" si="345"/>
        <v>0.9988518161207146</v>
      </c>
      <c r="DA154" s="8">
        <f t="shared" si="345"/>
        <v>-0.0022963677585706773</v>
      </c>
      <c r="DB154" s="8">
        <f t="shared" si="345"/>
        <v>-0.0022963677585706773</v>
      </c>
      <c r="DC154" s="8">
        <f t="shared" si="345"/>
        <v>-0.0022963677585706773</v>
      </c>
      <c r="DD154" s="8">
        <f aca="true" t="shared" si="346" ref="DD154:DS154">DD405-DD70</f>
        <v>-0.0022963677585706773</v>
      </c>
      <c r="DE154" s="8">
        <f t="shared" si="346"/>
        <v>-0.0026020059059378773</v>
      </c>
      <c r="DF154" s="8">
        <f t="shared" si="346"/>
        <v>-0.003645530214135901</v>
      </c>
      <c r="DG154" s="8">
        <f t="shared" si="346"/>
        <v>0</v>
      </c>
      <c r="DH154" s="8">
        <f t="shared" si="346"/>
        <v>0</v>
      </c>
      <c r="DI154" s="8">
        <f t="shared" si="346"/>
        <v>0</v>
      </c>
      <c r="DJ154" s="8">
        <f t="shared" si="346"/>
        <v>0</v>
      </c>
      <c r="DK154" s="8">
        <f t="shared" si="346"/>
        <v>0</v>
      </c>
      <c r="DL154" s="8">
        <f t="shared" si="346"/>
        <v>0</v>
      </c>
      <c r="DM154" s="8">
        <f t="shared" si="346"/>
        <v>0</v>
      </c>
      <c r="DN154" s="8">
        <f t="shared" si="346"/>
        <v>0</v>
      </c>
      <c r="DO154" s="8">
        <f t="shared" si="346"/>
        <v>-0.0026020059059378773</v>
      </c>
      <c r="DP154" s="8">
        <f t="shared" si="346"/>
        <v>0</v>
      </c>
      <c r="DQ154" s="8">
        <f t="shared" si="346"/>
        <v>-0.0022963677585706773</v>
      </c>
      <c r="DR154" s="8">
        <f t="shared" si="346"/>
        <v>-2.07607571863361E-05</v>
      </c>
      <c r="DS154" s="8">
        <f t="shared" si="346"/>
        <v>-0.003728737922040186</v>
      </c>
      <c r="DU154" s="1"/>
      <c r="DV154" s="6"/>
    </row>
    <row r="155" spans="41:126" ht="11.25">
      <c r="AO155" s="12"/>
      <c r="AP155" s="12" t="s">
        <v>55</v>
      </c>
      <c r="AQ155" s="49" t="s">
        <v>176</v>
      </c>
      <c r="AR155" s="8">
        <f aca="true" t="shared" si="347" ref="AR155:BW155">AR406-AR71</f>
        <v>0</v>
      </c>
      <c r="AS155" s="8">
        <f t="shared" si="347"/>
        <v>0</v>
      </c>
      <c r="AT155" s="8">
        <f t="shared" si="347"/>
        <v>0</v>
      </c>
      <c r="AU155" s="8">
        <f t="shared" si="347"/>
        <v>0</v>
      </c>
      <c r="AV155" s="8">
        <f t="shared" si="347"/>
        <v>0</v>
      </c>
      <c r="AW155" s="8">
        <f t="shared" si="347"/>
        <v>0</v>
      </c>
      <c r="AX155" s="8">
        <f t="shared" si="347"/>
        <v>0</v>
      </c>
      <c r="AY155" s="8">
        <f t="shared" si="347"/>
        <v>0</v>
      </c>
      <c r="AZ155" s="8">
        <f t="shared" si="347"/>
        <v>0</v>
      </c>
      <c r="BA155" s="8">
        <f t="shared" si="347"/>
        <v>0</v>
      </c>
      <c r="BB155" s="8">
        <f t="shared" si="347"/>
        <v>0</v>
      </c>
      <c r="BC155" s="8">
        <f t="shared" si="347"/>
        <v>0</v>
      </c>
      <c r="BD155" s="8">
        <f t="shared" si="347"/>
        <v>0</v>
      </c>
      <c r="BE155" s="8">
        <f t="shared" si="347"/>
        <v>0</v>
      </c>
      <c r="BF155" s="8">
        <f t="shared" si="347"/>
        <v>0</v>
      </c>
      <c r="BG155" s="8">
        <f t="shared" si="347"/>
        <v>0</v>
      </c>
      <c r="BH155" s="8">
        <f t="shared" si="347"/>
        <v>0</v>
      </c>
      <c r="BI155" s="8">
        <f t="shared" si="347"/>
        <v>0</v>
      </c>
      <c r="BJ155" s="8">
        <f t="shared" si="347"/>
        <v>0</v>
      </c>
      <c r="BK155" s="8">
        <f t="shared" si="347"/>
        <v>0</v>
      </c>
      <c r="BL155" s="8">
        <f t="shared" si="347"/>
        <v>0</v>
      </c>
      <c r="BM155" s="8">
        <f t="shared" si="347"/>
        <v>0</v>
      </c>
      <c r="BN155" s="8">
        <f t="shared" si="347"/>
        <v>0</v>
      </c>
      <c r="BO155" s="8">
        <f t="shared" si="347"/>
        <v>0</v>
      </c>
      <c r="BP155" s="8">
        <f t="shared" si="347"/>
        <v>-8.25361165399316E-06</v>
      </c>
      <c r="BQ155" s="8">
        <f t="shared" si="347"/>
        <v>0</v>
      </c>
      <c r="BR155" s="8">
        <f t="shared" si="347"/>
        <v>0</v>
      </c>
      <c r="BS155" s="8">
        <f t="shared" si="347"/>
        <v>-8.25361165399316E-06</v>
      </c>
      <c r="BT155" s="8">
        <f t="shared" si="347"/>
        <v>-8.25361165399316E-06</v>
      </c>
      <c r="BU155" s="8">
        <f t="shared" si="347"/>
        <v>-0.010017579663475013</v>
      </c>
      <c r="BV155" s="8">
        <f t="shared" si="347"/>
        <v>-8.25361165399316E-06</v>
      </c>
      <c r="BW155" s="8">
        <f t="shared" si="347"/>
        <v>0</v>
      </c>
      <c r="BX155" s="8">
        <f aca="true" t="shared" si="348" ref="BX155:DC155">BX406-BX71</f>
        <v>0</v>
      </c>
      <c r="BY155" s="8">
        <f t="shared" si="348"/>
        <v>0</v>
      </c>
      <c r="BZ155" s="8">
        <f t="shared" si="348"/>
        <v>0</v>
      </c>
      <c r="CA155" s="8">
        <f t="shared" si="348"/>
        <v>-8.25361165399316E-06</v>
      </c>
      <c r="CB155" s="8">
        <f t="shared" si="348"/>
        <v>0</v>
      </c>
      <c r="CC155" s="8">
        <f t="shared" si="348"/>
        <v>0</v>
      </c>
      <c r="CD155" s="8">
        <f t="shared" si="348"/>
        <v>0</v>
      </c>
      <c r="CE155" s="8">
        <f t="shared" si="348"/>
        <v>0</v>
      </c>
      <c r="CF155" s="8">
        <f t="shared" si="348"/>
        <v>0</v>
      </c>
      <c r="CG155" s="8">
        <f t="shared" si="348"/>
        <v>0</v>
      </c>
      <c r="CH155" s="8">
        <f t="shared" si="348"/>
        <v>0</v>
      </c>
      <c r="CI155" s="8">
        <f t="shared" si="348"/>
        <v>0</v>
      </c>
      <c r="CJ155" s="8">
        <f t="shared" si="348"/>
        <v>-8.25361165399316E-06</v>
      </c>
      <c r="CK155" s="8">
        <f t="shared" si="348"/>
        <v>-8.25361165399316E-06</v>
      </c>
      <c r="CL155" s="8">
        <f t="shared" si="348"/>
        <v>0</v>
      </c>
      <c r="CM155" s="8">
        <f t="shared" si="348"/>
        <v>0</v>
      </c>
      <c r="CN155" s="8">
        <f t="shared" si="348"/>
        <v>0</v>
      </c>
      <c r="CO155" s="8">
        <f t="shared" si="348"/>
        <v>0</v>
      </c>
      <c r="CP155" s="8">
        <f t="shared" si="348"/>
        <v>0</v>
      </c>
      <c r="CQ155" s="8">
        <f t="shared" si="348"/>
        <v>0</v>
      </c>
      <c r="CR155" s="8">
        <f t="shared" si="348"/>
        <v>0</v>
      </c>
      <c r="CS155" s="8">
        <f t="shared" si="348"/>
        <v>0</v>
      </c>
      <c r="CT155" s="8">
        <f t="shared" si="348"/>
        <v>0</v>
      </c>
      <c r="CU155" s="8">
        <f t="shared" si="348"/>
        <v>0</v>
      </c>
      <c r="CV155" s="8">
        <f t="shared" si="348"/>
        <v>0</v>
      </c>
      <c r="CW155" s="8">
        <f t="shared" si="348"/>
        <v>0</v>
      </c>
      <c r="CX155" s="8">
        <f t="shared" si="348"/>
        <v>-8.25361165399316E-06</v>
      </c>
      <c r="CY155" s="8">
        <f t="shared" si="348"/>
        <v>-0.010017579663475013</v>
      </c>
      <c r="CZ155" s="8">
        <f t="shared" si="348"/>
        <v>-4.12680582699658E-06</v>
      </c>
      <c r="DA155" s="8">
        <f t="shared" si="348"/>
        <v>0.999991746388346</v>
      </c>
      <c r="DB155" s="8">
        <f t="shared" si="348"/>
        <v>-8.25361165399316E-06</v>
      </c>
      <c r="DC155" s="8">
        <f t="shared" si="348"/>
        <v>-8.25361165399316E-06</v>
      </c>
      <c r="DD155" s="8">
        <f aca="true" t="shared" si="349" ref="DD155:DS155">DD406-DD71</f>
        <v>-8.25361165399316E-06</v>
      </c>
      <c r="DE155" s="8">
        <f t="shared" si="349"/>
        <v>0</v>
      </c>
      <c r="DF155" s="8">
        <f t="shared" si="349"/>
        <v>-0.010017579663475013</v>
      </c>
      <c r="DG155" s="8">
        <f t="shared" si="349"/>
        <v>0</v>
      </c>
      <c r="DH155" s="8">
        <f t="shared" si="349"/>
        <v>0</v>
      </c>
      <c r="DI155" s="8">
        <f t="shared" si="349"/>
        <v>0</v>
      </c>
      <c r="DJ155" s="8">
        <f t="shared" si="349"/>
        <v>0</v>
      </c>
      <c r="DK155" s="8">
        <f t="shared" si="349"/>
        <v>0</v>
      </c>
      <c r="DL155" s="8">
        <f t="shared" si="349"/>
        <v>0</v>
      </c>
      <c r="DM155" s="8">
        <f t="shared" si="349"/>
        <v>0</v>
      </c>
      <c r="DN155" s="8">
        <f t="shared" si="349"/>
        <v>0</v>
      </c>
      <c r="DO155" s="8">
        <f t="shared" si="349"/>
        <v>0</v>
      </c>
      <c r="DP155" s="8">
        <f t="shared" si="349"/>
        <v>0</v>
      </c>
      <c r="DQ155" s="8">
        <f t="shared" si="349"/>
        <v>-8.25361165399316E-06</v>
      </c>
      <c r="DR155" s="8">
        <f t="shared" si="349"/>
        <v>0</v>
      </c>
      <c r="DS155" s="8">
        <f t="shared" si="349"/>
        <v>-0.00015820765907796947</v>
      </c>
      <c r="DU155" s="1"/>
      <c r="DV155" s="6"/>
    </row>
    <row r="156" spans="41:123" ht="11.25">
      <c r="AO156" s="12"/>
      <c r="AP156" s="12" t="s">
        <v>56</v>
      </c>
      <c r="AQ156" s="19" t="s">
        <v>177</v>
      </c>
      <c r="AR156" s="8">
        <f aca="true" t="shared" si="350" ref="AR156:BW156">AR407-AR72</f>
        <v>0</v>
      </c>
      <c r="AS156" s="8">
        <f t="shared" si="350"/>
        <v>0</v>
      </c>
      <c r="AT156" s="8">
        <f t="shared" si="350"/>
        <v>0</v>
      </c>
      <c r="AU156" s="8">
        <f t="shared" si="350"/>
        <v>0</v>
      </c>
      <c r="AV156" s="8">
        <f t="shared" si="350"/>
        <v>0</v>
      </c>
      <c r="AW156" s="8">
        <f t="shared" si="350"/>
        <v>0</v>
      </c>
      <c r="AX156" s="8">
        <f t="shared" si="350"/>
        <v>0</v>
      </c>
      <c r="AY156" s="8">
        <f t="shared" si="350"/>
        <v>0</v>
      </c>
      <c r="AZ156" s="8">
        <f t="shared" si="350"/>
        <v>0</v>
      </c>
      <c r="BA156" s="8">
        <f t="shared" si="350"/>
        <v>0</v>
      </c>
      <c r="BB156" s="8">
        <f t="shared" si="350"/>
        <v>0</v>
      </c>
      <c r="BC156" s="8">
        <f t="shared" si="350"/>
        <v>0</v>
      </c>
      <c r="BD156" s="8">
        <f t="shared" si="350"/>
        <v>0</v>
      </c>
      <c r="BE156" s="8">
        <f t="shared" si="350"/>
        <v>0</v>
      </c>
      <c r="BF156" s="8">
        <f t="shared" si="350"/>
        <v>0</v>
      </c>
      <c r="BG156" s="8">
        <f t="shared" si="350"/>
        <v>0</v>
      </c>
      <c r="BH156" s="8">
        <f t="shared" si="350"/>
        <v>0</v>
      </c>
      <c r="BI156" s="8">
        <f t="shared" si="350"/>
        <v>0</v>
      </c>
      <c r="BJ156" s="8">
        <f t="shared" si="350"/>
        <v>0</v>
      </c>
      <c r="BK156" s="8">
        <f t="shared" si="350"/>
        <v>0</v>
      </c>
      <c r="BL156" s="8">
        <f t="shared" si="350"/>
        <v>0</v>
      </c>
      <c r="BM156" s="8">
        <f t="shared" si="350"/>
        <v>0</v>
      </c>
      <c r="BN156" s="8">
        <f t="shared" si="350"/>
        <v>0</v>
      </c>
      <c r="BO156" s="8">
        <f t="shared" si="350"/>
        <v>0</v>
      </c>
      <c r="BP156" s="8">
        <f t="shared" si="350"/>
        <v>-0.000935853063347934</v>
      </c>
      <c r="BQ156" s="8">
        <f t="shared" si="350"/>
        <v>-0.012422479808993738</v>
      </c>
      <c r="BR156" s="8">
        <f t="shared" si="350"/>
        <v>0</v>
      </c>
      <c r="BS156" s="8">
        <f t="shared" si="350"/>
        <v>-0.000935853063347934</v>
      </c>
      <c r="BT156" s="8">
        <f t="shared" si="350"/>
        <v>-0.000935853063347934</v>
      </c>
      <c r="BU156" s="8">
        <f t="shared" si="350"/>
        <v>-0.014051731009720672</v>
      </c>
      <c r="BV156" s="8">
        <f t="shared" si="350"/>
        <v>-0.000935853063347934</v>
      </c>
      <c r="BW156" s="8">
        <f t="shared" si="350"/>
        <v>0</v>
      </c>
      <c r="BX156" s="8">
        <f aca="true" t="shared" si="351" ref="BX156:DC156">BX407-BX72</f>
        <v>0</v>
      </c>
      <c r="BY156" s="8">
        <f t="shared" si="351"/>
        <v>0</v>
      </c>
      <c r="BZ156" s="8">
        <f t="shared" si="351"/>
        <v>-0.00040112604102235795</v>
      </c>
      <c r="CA156" s="8">
        <f t="shared" si="351"/>
        <v>-0.000935853063347934</v>
      </c>
      <c r="CB156" s="8">
        <f t="shared" si="351"/>
        <v>0</v>
      </c>
      <c r="CC156" s="8">
        <f t="shared" si="351"/>
        <v>0</v>
      </c>
      <c r="CD156" s="8">
        <f t="shared" si="351"/>
        <v>-0.006211239904496869</v>
      </c>
      <c r="CE156" s="8">
        <f t="shared" si="351"/>
        <v>0</v>
      </c>
      <c r="CF156" s="8">
        <f t="shared" si="351"/>
        <v>0</v>
      </c>
      <c r="CG156" s="8">
        <f t="shared" si="351"/>
        <v>0</v>
      </c>
      <c r="CH156" s="8">
        <f t="shared" si="351"/>
        <v>0</v>
      </c>
      <c r="CI156" s="8">
        <f t="shared" si="351"/>
        <v>0</v>
      </c>
      <c r="CJ156" s="8">
        <f t="shared" si="351"/>
        <v>-0.000935853063347934</v>
      </c>
      <c r="CK156" s="8">
        <f t="shared" si="351"/>
        <v>-0.000935853063347934</v>
      </c>
      <c r="CL156" s="8">
        <f t="shared" si="351"/>
        <v>0</v>
      </c>
      <c r="CM156" s="8">
        <f t="shared" si="351"/>
        <v>0</v>
      </c>
      <c r="CN156" s="8">
        <f t="shared" si="351"/>
        <v>0</v>
      </c>
      <c r="CO156" s="8">
        <f t="shared" si="351"/>
        <v>0</v>
      </c>
      <c r="CP156" s="8">
        <f t="shared" si="351"/>
        <v>-0.00020056302051117897</v>
      </c>
      <c r="CQ156" s="8">
        <f t="shared" si="351"/>
        <v>0</v>
      </c>
      <c r="CR156" s="8">
        <f t="shared" si="351"/>
        <v>0</v>
      </c>
      <c r="CS156" s="8">
        <f t="shared" si="351"/>
        <v>0</v>
      </c>
      <c r="CT156" s="8">
        <f t="shared" si="351"/>
        <v>0</v>
      </c>
      <c r="CU156" s="8">
        <f t="shared" si="351"/>
        <v>0</v>
      </c>
      <c r="CV156" s="8">
        <f t="shared" si="351"/>
        <v>0</v>
      </c>
      <c r="CW156" s="8">
        <f t="shared" si="351"/>
        <v>0</v>
      </c>
      <c r="CX156" s="8">
        <f t="shared" si="351"/>
        <v>-0.000935853063347934</v>
      </c>
      <c r="CY156" s="8">
        <f t="shared" si="351"/>
        <v>-0.014051731009720672</v>
      </c>
      <c r="CZ156" s="8">
        <f t="shared" si="351"/>
        <v>-0.000467926531673967</v>
      </c>
      <c r="DA156" s="8">
        <f t="shared" si="351"/>
        <v>-0.000935853063347934</v>
      </c>
      <c r="DB156" s="8">
        <f t="shared" si="351"/>
        <v>0.999064146936652</v>
      </c>
      <c r="DC156" s="8">
        <f t="shared" si="351"/>
        <v>-0.000935853063347934</v>
      </c>
      <c r="DD156" s="8">
        <f aca="true" t="shared" si="352" ref="DD156:DS156">DD407-DD72</f>
        <v>-0.000935853063347934</v>
      </c>
      <c r="DE156" s="8">
        <f t="shared" si="352"/>
        <v>-0.012422479808993738</v>
      </c>
      <c r="DF156" s="8">
        <f t="shared" si="352"/>
        <v>-0.014051731009720672</v>
      </c>
      <c r="DG156" s="8">
        <f t="shared" si="352"/>
        <v>0</v>
      </c>
      <c r="DH156" s="8">
        <f t="shared" si="352"/>
        <v>0</v>
      </c>
      <c r="DI156" s="8">
        <f t="shared" si="352"/>
        <v>0</v>
      </c>
      <c r="DJ156" s="8">
        <f t="shared" si="352"/>
        <v>0</v>
      </c>
      <c r="DK156" s="8">
        <f t="shared" si="352"/>
        <v>0</v>
      </c>
      <c r="DL156" s="8">
        <f t="shared" si="352"/>
        <v>0</v>
      </c>
      <c r="DM156" s="8">
        <f t="shared" si="352"/>
        <v>0</v>
      </c>
      <c r="DN156" s="8">
        <f t="shared" si="352"/>
        <v>0</v>
      </c>
      <c r="DO156" s="8">
        <f t="shared" si="352"/>
        <v>-0.012422479808993738</v>
      </c>
      <c r="DP156" s="8">
        <f t="shared" si="352"/>
        <v>0</v>
      </c>
      <c r="DQ156" s="8">
        <f t="shared" si="352"/>
        <v>-0.000935853063347934</v>
      </c>
      <c r="DR156" s="8">
        <f t="shared" si="352"/>
        <v>0</v>
      </c>
      <c r="DS156" s="8">
        <f t="shared" si="352"/>
        <v>-0.0017807122530282809</v>
      </c>
    </row>
    <row r="157" spans="41:126" ht="11.25">
      <c r="AO157" s="12"/>
      <c r="AP157" s="12" t="s">
        <v>57</v>
      </c>
      <c r="AQ157" s="49" t="s">
        <v>178</v>
      </c>
      <c r="AR157" s="8">
        <f aca="true" t="shared" si="353" ref="AR157:BW157">AR408-AR73</f>
        <v>0</v>
      </c>
      <c r="AS157" s="8">
        <f t="shared" si="353"/>
        <v>0</v>
      </c>
      <c r="AT157" s="8">
        <f t="shared" si="353"/>
        <v>0</v>
      </c>
      <c r="AU157" s="8">
        <f t="shared" si="353"/>
        <v>0</v>
      </c>
      <c r="AV157" s="8">
        <f t="shared" si="353"/>
        <v>0</v>
      </c>
      <c r="AW157" s="8">
        <f t="shared" si="353"/>
        <v>0</v>
      </c>
      <c r="AX157" s="8">
        <f t="shared" si="353"/>
        <v>0</v>
      </c>
      <c r="AY157" s="8">
        <f t="shared" si="353"/>
        <v>0</v>
      </c>
      <c r="AZ157" s="8">
        <f t="shared" si="353"/>
        <v>0</v>
      </c>
      <c r="BA157" s="8">
        <f t="shared" si="353"/>
        <v>0</v>
      </c>
      <c r="BB157" s="8">
        <f t="shared" si="353"/>
        <v>0</v>
      </c>
      <c r="BC157" s="8">
        <f t="shared" si="353"/>
        <v>0</v>
      </c>
      <c r="BD157" s="8">
        <f t="shared" si="353"/>
        <v>0</v>
      </c>
      <c r="BE157" s="8">
        <f t="shared" si="353"/>
        <v>0</v>
      </c>
      <c r="BF157" s="8">
        <f t="shared" si="353"/>
        <v>0</v>
      </c>
      <c r="BG157" s="8">
        <f t="shared" si="353"/>
        <v>0</v>
      </c>
      <c r="BH157" s="8">
        <f t="shared" si="353"/>
        <v>0</v>
      </c>
      <c r="BI157" s="8">
        <f t="shared" si="353"/>
        <v>0</v>
      </c>
      <c r="BJ157" s="8">
        <f t="shared" si="353"/>
        <v>0</v>
      </c>
      <c r="BK157" s="8">
        <f t="shared" si="353"/>
        <v>0</v>
      </c>
      <c r="BL157" s="8">
        <f t="shared" si="353"/>
        <v>0</v>
      </c>
      <c r="BM157" s="8">
        <f t="shared" si="353"/>
        <v>0</v>
      </c>
      <c r="BN157" s="8">
        <f t="shared" si="353"/>
        <v>0</v>
      </c>
      <c r="BO157" s="8">
        <f t="shared" si="353"/>
        <v>0</v>
      </c>
      <c r="BP157" s="8">
        <f t="shared" si="353"/>
        <v>-8.253611653993159E-05</v>
      </c>
      <c r="BQ157" s="8">
        <f t="shared" si="353"/>
        <v>-0.0001119142325134571</v>
      </c>
      <c r="BR157" s="8">
        <f t="shared" si="353"/>
        <v>0</v>
      </c>
      <c r="BS157" s="8">
        <f t="shared" si="353"/>
        <v>-8.253611653993159E-05</v>
      </c>
      <c r="BT157" s="8">
        <f t="shared" si="353"/>
        <v>-8.253611653993159E-05</v>
      </c>
      <c r="BU157" s="8">
        <f t="shared" si="353"/>
        <v>-0.0032793657949976387</v>
      </c>
      <c r="BV157" s="8">
        <f t="shared" si="353"/>
        <v>-8.253611653993159E-05</v>
      </c>
      <c r="BW157" s="8">
        <f t="shared" si="353"/>
        <v>0</v>
      </c>
      <c r="BX157" s="8">
        <f aca="true" t="shared" si="354" ref="BX157:DC157">BX408-BX73</f>
        <v>0</v>
      </c>
      <c r="BY157" s="8">
        <f t="shared" si="354"/>
        <v>0</v>
      </c>
      <c r="BZ157" s="8">
        <f t="shared" si="354"/>
        <v>0</v>
      </c>
      <c r="CA157" s="8">
        <f t="shared" si="354"/>
        <v>-8.253611653993159E-05</v>
      </c>
      <c r="CB157" s="8">
        <f t="shared" si="354"/>
        <v>0</v>
      </c>
      <c r="CC157" s="8">
        <f t="shared" si="354"/>
        <v>0</v>
      </c>
      <c r="CD157" s="8">
        <f t="shared" si="354"/>
        <v>-5.595711625672855E-05</v>
      </c>
      <c r="CE157" s="8">
        <f t="shared" si="354"/>
        <v>0</v>
      </c>
      <c r="CF157" s="8">
        <f t="shared" si="354"/>
        <v>0</v>
      </c>
      <c r="CG157" s="8">
        <f t="shared" si="354"/>
        <v>0</v>
      </c>
      <c r="CH157" s="8">
        <f t="shared" si="354"/>
        <v>0</v>
      </c>
      <c r="CI157" s="8">
        <f t="shared" si="354"/>
        <v>0</v>
      </c>
      <c r="CJ157" s="8">
        <f t="shared" si="354"/>
        <v>-8.253611653993159E-05</v>
      </c>
      <c r="CK157" s="8">
        <f t="shared" si="354"/>
        <v>-8.253611653993159E-05</v>
      </c>
      <c r="CL157" s="8">
        <f t="shared" si="354"/>
        <v>0</v>
      </c>
      <c r="CM157" s="8">
        <f t="shared" si="354"/>
        <v>0</v>
      </c>
      <c r="CN157" s="8">
        <f t="shared" si="354"/>
        <v>0</v>
      </c>
      <c r="CO157" s="8">
        <f t="shared" si="354"/>
        <v>0</v>
      </c>
      <c r="CP157" s="8">
        <f t="shared" si="354"/>
        <v>0</v>
      </c>
      <c r="CQ157" s="8">
        <f t="shared" si="354"/>
        <v>0</v>
      </c>
      <c r="CR157" s="8">
        <f t="shared" si="354"/>
        <v>0</v>
      </c>
      <c r="CS157" s="8">
        <f t="shared" si="354"/>
        <v>0</v>
      </c>
      <c r="CT157" s="8">
        <f t="shared" si="354"/>
        <v>0</v>
      </c>
      <c r="CU157" s="8">
        <f t="shared" si="354"/>
        <v>0</v>
      </c>
      <c r="CV157" s="8">
        <f t="shared" si="354"/>
        <v>0</v>
      </c>
      <c r="CW157" s="8">
        <f t="shared" si="354"/>
        <v>0</v>
      </c>
      <c r="CX157" s="8">
        <f t="shared" si="354"/>
        <v>-8.253611653993159E-05</v>
      </c>
      <c r="CY157" s="8">
        <f t="shared" si="354"/>
        <v>-0.0032793657949976387</v>
      </c>
      <c r="CZ157" s="8">
        <f t="shared" si="354"/>
        <v>-4.1268058269965796E-05</v>
      </c>
      <c r="DA157" s="8">
        <f t="shared" si="354"/>
        <v>-8.253611653993159E-05</v>
      </c>
      <c r="DB157" s="8">
        <f t="shared" si="354"/>
        <v>-8.253611653993159E-05</v>
      </c>
      <c r="DC157" s="8">
        <f t="shared" si="354"/>
        <v>0.99991746388346</v>
      </c>
      <c r="DD157" s="8">
        <f aca="true" t="shared" si="355" ref="DD157:DS157">DD408-DD73</f>
        <v>-8.253611653993159E-05</v>
      </c>
      <c r="DE157" s="8">
        <f t="shared" si="355"/>
        <v>-0.0001119142325134571</v>
      </c>
      <c r="DF157" s="8">
        <f t="shared" si="355"/>
        <v>-0.0032793657949976387</v>
      </c>
      <c r="DG157" s="8">
        <f t="shared" si="355"/>
        <v>0</v>
      </c>
      <c r="DH157" s="8">
        <f t="shared" si="355"/>
        <v>0</v>
      </c>
      <c r="DI157" s="8">
        <f t="shared" si="355"/>
        <v>0</v>
      </c>
      <c r="DJ157" s="8">
        <f t="shared" si="355"/>
        <v>0</v>
      </c>
      <c r="DK157" s="8">
        <f t="shared" si="355"/>
        <v>0</v>
      </c>
      <c r="DL157" s="8">
        <f t="shared" si="355"/>
        <v>0</v>
      </c>
      <c r="DM157" s="8">
        <f t="shared" si="355"/>
        <v>0</v>
      </c>
      <c r="DN157" s="8">
        <f t="shared" si="355"/>
        <v>0</v>
      </c>
      <c r="DO157" s="8">
        <f t="shared" si="355"/>
        <v>-0.0001119142325134571</v>
      </c>
      <c r="DP157" s="8">
        <f t="shared" si="355"/>
        <v>0</v>
      </c>
      <c r="DQ157" s="8">
        <f t="shared" si="355"/>
        <v>-8.253611653993159E-05</v>
      </c>
      <c r="DR157" s="8">
        <f t="shared" si="355"/>
        <v>0</v>
      </c>
      <c r="DS157" s="8">
        <f t="shared" si="355"/>
        <v>-0.0001192175533784045</v>
      </c>
      <c r="DU157" s="1"/>
      <c r="DV157" s="6"/>
    </row>
    <row r="158" spans="41:126" ht="11.25">
      <c r="AO158" s="12"/>
      <c r="AP158" s="12" t="s">
        <v>58</v>
      </c>
      <c r="AQ158" s="49" t="s">
        <v>179</v>
      </c>
      <c r="AR158" s="8">
        <f aca="true" t="shared" si="356" ref="AR158:BW158">AR409-AR74</f>
        <v>0</v>
      </c>
      <c r="AS158" s="8">
        <f t="shared" si="356"/>
        <v>0</v>
      </c>
      <c r="AT158" s="8">
        <f t="shared" si="356"/>
        <v>0</v>
      </c>
      <c r="AU158" s="8">
        <f t="shared" si="356"/>
        <v>0</v>
      </c>
      <c r="AV158" s="8">
        <f t="shared" si="356"/>
        <v>0</v>
      </c>
      <c r="AW158" s="8">
        <f t="shared" si="356"/>
        <v>0</v>
      </c>
      <c r="AX158" s="8">
        <f t="shared" si="356"/>
        <v>0</v>
      </c>
      <c r="AY158" s="8">
        <f t="shared" si="356"/>
        <v>0</v>
      </c>
      <c r="AZ158" s="8">
        <f t="shared" si="356"/>
        <v>0</v>
      </c>
      <c r="BA158" s="8">
        <f t="shared" si="356"/>
        <v>0</v>
      </c>
      <c r="BB158" s="8">
        <f t="shared" si="356"/>
        <v>0</v>
      </c>
      <c r="BC158" s="8">
        <f t="shared" si="356"/>
        <v>0</v>
      </c>
      <c r="BD158" s="8">
        <f t="shared" si="356"/>
        <v>0</v>
      </c>
      <c r="BE158" s="8">
        <f t="shared" si="356"/>
        <v>0</v>
      </c>
      <c r="BF158" s="8">
        <f t="shared" si="356"/>
        <v>0</v>
      </c>
      <c r="BG158" s="8">
        <f t="shared" si="356"/>
        <v>0</v>
      </c>
      <c r="BH158" s="8">
        <f t="shared" si="356"/>
        <v>0</v>
      </c>
      <c r="BI158" s="8">
        <f t="shared" si="356"/>
        <v>0</v>
      </c>
      <c r="BJ158" s="8">
        <f t="shared" si="356"/>
        <v>0</v>
      </c>
      <c r="BK158" s="8">
        <f t="shared" si="356"/>
        <v>0</v>
      </c>
      <c r="BL158" s="8">
        <f t="shared" si="356"/>
        <v>0</v>
      </c>
      <c r="BM158" s="8">
        <f t="shared" si="356"/>
        <v>0</v>
      </c>
      <c r="BN158" s="8">
        <f t="shared" si="356"/>
        <v>0</v>
      </c>
      <c r="BO158" s="8">
        <f t="shared" si="356"/>
        <v>0</v>
      </c>
      <c r="BP158" s="8">
        <f t="shared" si="356"/>
        <v>-0.004547473775813005</v>
      </c>
      <c r="BQ158" s="8">
        <f t="shared" si="356"/>
        <v>-0.0005595711625672855</v>
      </c>
      <c r="BR158" s="8">
        <f t="shared" si="356"/>
        <v>0</v>
      </c>
      <c r="BS158" s="8">
        <f t="shared" si="356"/>
        <v>-0.004547473775813005</v>
      </c>
      <c r="BT158" s="8">
        <f t="shared" si="356"/>
        <v>-0.004547473775813005</v>
      </c>
      <c r="BU158" s="8">
        <f t="shared" si="356"/>
        <v>-0.0016890533809781356</v>
      </c>
      <c r="BV158" s="8">
        <f t="shared" si="356"/>
        <v>-0.004547473775813005</v>
      </c>
      <c r="BW158" s="8">
        <f t="shared" si="356"/>
        <v>0</v>
      </c>
      <c r="BX158" s="8">
        <f aca="true" t="shared" si="357" ref="BX158:DC158">BX409-BX74</f>
        <v>0</v>
      </c>
      <c r="BY158" s="8">
        <f t="shared" si="357"/>
        <v>0</v>
      </c>
      <c r="BZ158" s="8">
        <f t="shared" si="357"/>
        <v>-0.00040112604102235795</v>
      </c>
      <c r="CA158" s="8">
        <f t="shared" si="357"/>
        <v>-0.004547473775813005</v>
      </c>
      <c r="CB158" s="8">
        <f t="shared" si="357"/>
        <v>0</v>
      </c>
      <c r="CC158" s="8">
        <f t="shared" si="357"/>
        <v>0</v>
      </c>
      <c r="CD158" s="8">
        <f t="shared" si="357"/>
        <v>-0.00027978558128364275</v>
      </c>
      <c r="CE158" s="8">
        <f t="shared" si="357"/>
        <v>0</v>
      </c>
      <c r="CF158" s="8">
        <f t="shared" si="357"/>
        <v>0</v>
      </c>
      <c r="CG158" s="8">
        <f t="shared" si="357"/>
        <v>0</v>
      </c>
      <c r="CH158" s="8">
        <f t="shared" si="357"/>
        <v>0</v>
      </c>
      <c r="CI158" s="8">
        <f t="shared" si="357"/>
        <v>0</v>
      </c>
      <c r="CJ158" s="8">
        <f t="shared" si="357"/>
        <v>-0.004547473775813005</v>
      </c>
      <c r="CK158" s="8">
        <f t="shared" si="357"/>
        <v>-0.004547473775813005</v>
      </c>
      <c r="CL158" s="8">
        <f t="shared" si="357"/>
        <v>0</v>
      </c>
      <c r="CM158" s="8">
        <f t="shared" si="357"/>
        <v>0</v>
      </c>
      <c r="CN158" s="8">
        <f t="shared" si="357"/>
        <v>0</v>
      </c>
      <c r="CO158" s="8">
        <f t="shared" si="357"/>
        <v>-0.0009492422976308831</v>
      </c>
      <c r="CP158" s="8">
        <f t="shared" si="357"/>
        <v>-0.00020056302051117897</v>
      </c>
      <c r="CQ158" s="8">
        <f t="shared" si="357"/>
        <v>-0.0009492422976308831</v>
      </c>
      <c r="CR158" s="8">
        <f t="shared" si="357"/>
        <v>0</v>
      </c>
      <c r="CS158" s="8">
        <f t="shared" si="357"/>
        <v>0</v>
      </c>
      <c r="CT158" s="8">
        <f t="shared" si="357"/>
        <v>0</v>
      </c>
      <c r="CU158" s="8">
        <f t="shared" si="357"/>
        <v>0</v>
      </c>
      <c r="CV158" s="8">
        <f t="shared" si="357"/>
        <v>0</v>
      </c>
      <c r="CW158" s="8">
        <f t="shared" si="357"/>
        <v>0</v>
      </c>
      <c r="CX158" s="8">
        <f t="shared" si="357"/>
        <v>-0.004547473775813005</v>
      </c>
      <c r="CY158" s="8">
        <f t="shared" si="357"/>
        <v>-0.0016890533809781356</v>
      </c>
      <c r="CZ158" s="8">
        <f t="shared" si="357"/>
        <v>-0.002748358036721944</v>
      </c>
      <c r="DA158" s="8">
        <f t="shared" si="357"/>
        <v>-0.004547473775813005</v>
      </c>
      <c r="DB158" s="8">
        <f t="shared" si="357"/>
        <v>-0.004547473775813005</v>
      </c>
      <c r="DC158" s="8">
        <f t="shared" si="357"/>
        <v>-0.004547473775813005</v>
      </c>
      <c r="DD158" s="8">
        <f aca="true" t="shared" si="358" ref="DD158:DS158">DD409-DD74</f>
        <v>0.995452526224187</v>
      </c>
      <c r="DE158" s="8">
        <f t="shared" si="358"/>
        <v>-0.0005595711625672855</v>
      </c>
      <c r="DF158" s="8">
        <f t="shared" si="358"/>
        <v>-0.0016890533809781356</v>
      </c>
      <c r="DG158" s="8">
        <f t="shared" si="358"/>
        <v>0</v>
      </c>
      <c r="DH158" s="8">
        <f t="shared" si="358"/>
        <v>0</v>
      </c>
      <c r="DI158" s="8">
        <f t="shared" si="358"/>
        <v>0</v>
      </c>
      <c r="DJ158" s="8">
        <f t="shared" si="358"/>
        <v>0</v>
      </c>
      <c r="DK158" s="8">
        <f t="shared" si="358"/>
        <v>0</v>
      </c>
      <c r="DL158" s="8">
        <f t="shared" si="358"/>
        <v>0</v>
      </c>
      <c r="DM158" s="8">
        <f t="shared" si="358"/>
        <v>0</v>
      </c>
      <c r="DN158" s="8">
        <f t="shared" si="358"/>
        <v>0</v>
      </c>
      <c r="DO158" s="8">
        <f t="shared" si="358"/>
        <v>-0.0005595711625672855</v>
      </c>
      <c r="DP158" s="8">
        <f t="shared" si="358"/>
        <v>0</v>
      </c>
      <c r="DQ158" s="8">
        <f t="shared" si="358"/>
        <v>-0.004547473775813005</v>
      </c>
      <c r="DR158" s="8">
        <f t="shared" si="358"/>
        <v>0</v>
      </c>
      <c r="DS158" s="8">
        <f t="shared" si="358"/>
        <v>-0.00837438162099811</v>
      </c>
      <c r="DU158" s="1"/>
      <c r="DV158" s="6"/>
    </row>
    <row r="159" spans="41:126" ht="11.25">
      <c r="AO159" s="12"/>
      <c r="AP159" s="12" t="s">
        <v>59</v>
      </c>
      <c r="AQ159" s="49" t="s">
        <v>180</v>
      </c>
      <c r="AR159" s="8">
        <f aca="true" t="shared" si="359" ref="AR159:BW159">AR410-AR75</f>
        <v>0</v>
      </c>
      <c r="AS159" s="8">
        <f t="shared" si="359"/>
        <v>0</v>
      </c>
      <c r="AT159" s="8">
        <f t="shared" si="359"/>
        <v>0</v>
      </c>
      <c r="AU159" s="8">
        <f t="shared" si="359"/>
        <v>0</v>
      </c>
      <c r="AV159" s="8">
        <f t="shared" si="359"/>
        <v>0</v>
      </c>
      <c r="AW159" s="8">
        <f t="shared" si="359"/>
        <v>0</v>
      </c>
      <c r="AX159" s="8">
        <f t="shared" si="359"/>
        <v>0</v>
      </c>
      <c r="AY159" s="8">
        <f t="shared" si="359"/>
        <v>0</v>
      </c>
      <c r="AZ159" s="8">
        <f t="shared" si="359"/>
        <v>0</v>
      </c>
      <c r="BA159" s="8">
        <f t="shared" si="359"/>
        <v>0</v>
      </c>
      <c r="BB159" s="8">
        <f t="shared" si="359"/>
        <v>0</v>
      </c>
      <c r="BC159" s="8">
        <f t="shared" si="359"/>
        <v>0</v>
      </c>
      <c r="BD159" s="8">
        <f t="shared" si="359"/>
        <v>0</v>
      </c>
      <c r="BE159" s="8">
        <f t="shared" si="359"/>
        <v>0</v>
      </c>
      <c r="BF159" s="8">
        <f t="shared" si="359"/>
        <v>0</v>
      </c>
      <c r="BG159" s="8">
        <f t="shared" si="359"/>
        <v>0</v>
      </c>
      <c r="BH159" s="8">
        <f t="shared" si="359"/>
        <v>0</v>
      </c>
      <c r="BI159" s="8">
        <f t="shared" si="359"/>
        <v>0</v>
      </c>
      <c r="BJ159" s="8">
        <f t="shared" si="359"/>
        <v>0</v>
      </c>
      <c r="BK159" s="8">
        <f t="shared" si="359"/>
        <v>0</v>
      </c>
      <c r="BL159" s="8">
        <f t="shared" si="359"/>
        <v>0</v>
      </c>
      <c r="BM159" s="8">
        <f t="shared" si="359"/>
        <v>0</v>
      </c>
      <c r="BN159" s="8">
        <f t="shared" si="359"/>
        <v>0</v>
      </c>
      <c r="BO159" s="8">
        <f t="shared" si="359"/>
        <v>0</v>
      </c>
      <c r="BP159" s="8">
        <f t="shared" si="359"/>
        <v>-0.00015442241159083976</v>
      </c>
      <c r="BQ159" s="8">
        <f t="shared" si="359"/>
        <v>-0.0002238284650269142</v>
      </c>
      <c r="BR159" s="8">
        <f t="shared" si="359"/>
        <v>0</v>
      </c>
      <c r="BS159" s="8">
        <f t="shared" si="359"/>
        <v>-0.00015442241159083976</v>
      </c>
      <c r="BT159" s="8">
        <f t="shared" si="359"/>
        <v>-0.00015442241159083976</v>
      </c>
      <c r="BU159" s="8">
        <f t="shared" si="359"/>
        <v>-7.011294355222342E-05</v>
      </c>
      <c r="BV159" s="8">
        <f t="shared" si="359"/>
        <v>-0.00015442241159083976</v>
      </c>
      <c r="BW159" s="8">
        <f t="shared" si="359"/>
        <v>0</v>
      </c>
      <c r="BX159" s="8">
        <f aca="true" t="shared" si="360" ref="BX159:DC159">BX410-BX75</f>
        <v>0</v>
      </c>
      <c r="BY159" s="8">
        <f t="shared" si="360"/>
        <v>0</v>
      </c>
      <c r="BZ159" s="8">
        <f t="shared" si="360"/>
        <v>-0.00020056302051117897</v>
      </c>
      <c r="CA159" s="8">
        <f t="shared" si="360"/>
        <v>-0.00015442241159083976</v>
      </c>
      <c r="CB159" s="8">
        <f t="shared" si="360"/>
        <v>0</v>
      </c>
      <c r="CC159" s="8">
        <f t="shared" si="360"/>
        <v>0</v>
      </c>
      <c r="CD159" s="8">
        <f t="shared" si="360"/>
        <v>-0.0001119142325134571</v>
      </c>
      <c r="CE159" s="8">
        <f t="shared" si="360"/>
        <v>0</v>
      </c>
      <c r="CF159" s="8">
        <f t="shared" si="360"/>
        <v>0</v>
      </c>
      <c r="CG159" s="8">
        <f t="shared" si="360"/>
        <v>0</v>
      </c>
      <c r="CH159" s="8">
        <f t="shared" si="360"/>
        <v>0</v>
      </c>
      <c r="CI159" s="8">
        <f t="shared" si="360"/>
        <v>0</v>
      </c>
      <c r="CJ159" s="8">
        <f t="shared" si="360"/>
        <v>-0.00015442241159083976</v>
      </c>
      <c r="CK159" s="8">
        <f t="shared" si="360"/>
        <v>-0.00015442241159083976</v>
      </c>
      <c r="CL159" s="8">
        <f t="shared" si="360"/>
        <v>0</v>
      </c>
      <c r="CM159" s="8">
        <f t="shared" si="360"/>
        <v>0</v>
      </c>
      <c r="CN159" s="8">
        <f t="shared" si="360"/>
        <v>0</v>
      </c>
      <c r="CO159" s="8">
        <f t="shared" si="360"/>
        <v>0</v>
      </c>
      <c r="CP159" s="8">
        <f t="shared" si="360"/>
        <v>-0.00010028151025558949</v>
      </c>
      <c r="CQ159" s="8">
        <f t="shared" si="360"/>
        <v>0</v>
      </c>
      <c r="CR159" s="8">
        <f t="shared" si="360"/>
        <v>0</v>
      </c>
      <c r="CS159" s="8">
        <f t="shared" si="360"/>
        <v>0</v>
      </c>
      <c r="CT159" s="8">
        <f t="shared" si="360"/>
        <v>0</v>
      </c>
      <c r="CU159" s="8">
        <f t="shared" si="360"/>
        <v>0</v>
      </c>
      <c r="CV159" s="8">
        <f t="shared" si="360"/>
        <v>0</v>
      </c>
      <c r="CW159" s="8">
        <f t="shared" si="360"/>
        <v>0</v>
      </c>
      <c r="CX159" s="8">
        <f t="shared" si="360"/>
        <v>-0.00015442241159083976</v>
      </c>
      <c r="CY159" s="8">
        <f t="shared" si="360"/>
        <v>-7.011294355222342E-05</v>
      </c>
      <c r="CZ159" s="8">
        <f t="shared" si="360"/>
        <v>-7.721120579541988E-05</v>
      </c>
      <c r="DA159" s="8">
        <f t="shared" si="360"/>
        <v>-0.00015442241159083976</v>
      </c>
      <c r="DB159" s="8">
        <f t="shared" si="360"/>
        <v>-0.00015442241159083976</v>
      </c>
      <c r="DC159" s="8">
        <f t="shared" si="360"/>
        <v>-0.00015442241159083976</v>
      </c>
      <c r="DD159" s="8">
        <f aca="true" t="shared" si="361" ref="DD159:DS159">DD410-DD75</f>
        <v>-0.00015442241159083976</v>
      </c>
      <c r="DE159" s="8">
        <f t="shared" si="361"/>
        <v>0.9997761715349731</v>
      </c>
      <c r="DF159" s="8">
        <f t="shared" si="361"/>
        <v>-7.011294355222342E-05</v>
      </c>
      <c r="DG159" s="8">
        <f t="shared" si="361"/>
        <v>0</v>
      </c>
      <c r="DH159" s="8">
        <f t="shared" si="361"/>
        <v>0</v>
      </c>
      <c r="DI159" s="8">
        <f t="shared" si="361"/>
        <v>0</v>
      </c>
      <c r="DJ159" s="8">
        <f t="shared" si="361"/>
        <v>0</v>
      </c>
      <c r="DK159" s="8">
        <f t="shared" si="361"/>
        <v>0</v>
      </c>
      <c r="DL159" s="8">
        <f t="shared" si="361"/>
        <v>0</v>
      </c>
      <c r="DM159" s="8">
        <f t="shared" si="361"/>
        <v>0</v>
      </c>
      <c r="DN159" s="8">
        <f t="shared" si="361"/>
        <v>0</v>
      </c>
      <c r="DO159" s="8">
        <f t="shared" si="361"/>
        <v>-0.0002238284650269142</v>
      </c>
      <c r="DP159" s="8">
        <f t="shared" si="361"/>
        <v>0</v>
      </c>
      <c r="DQ159" s="8">
        <f t="shared" si="361"/>
        <v>-0.00015442241159083976</v>
      </c>
      <c r="DR159" s="8">
        <f t="shared" si="361"/>
        <v>0</v>
      </c>
      <c r="DS159" s="8">
        <f t="shared" si="361"/>
        <v>-0.00030492326331960236</v>
      </c>
      <c r="DU159" s="1"/>
      <c r="DV159" s="6"/>
    </row>
    <row r="160" spans="41:126" ht="11.25">
      <c r="AO160" s="12"/>
      <c r="AP160" s="12" t="s">
        <v>60</v>
      </c>
      <c r="AQ160" s="49" t="s">
        <v>264</v>
      </c>
      <c r="AR160" s="8">
        <f aca="true" t="shared" si="362" ref="AR160:BW160">AR411-AR76</f>
        <v>0</v>
      </c>
      <c r="AS160" s="8">
        <f t="shared" si="362"/>
        <v>0</v>
      </c>
      <c r="AT160" s="8">
        <f t="shared" si="362"/>
        <v>0</v>
      </c>
      <c r="AU160" s="8">
        <f t="shared" si="362"/>
        <v>0</v>
      </c>
      <c r="AV160" s="8">
        <f t="shared" si="362"/>
        <v>0</v>
      </c>
      <c r="AW160" s="8">
        <f t="shared" si="362"/>
        <v>0</v>
      </c>
      <c r="AX160" s="8">
        <f t="shared" si="362"/>
        <v>0</v>
      </c>
      <c r="AY160" s="8">
        <f t="shared" si="362"/>
        <v>0</v>
      </c>
      <c r="AZ160" s="8">
        <f t="shared" si="362"/>
        <v>0</v>
      </c>
      <c r="BA160" s="8">
        <f t="shared" si="362"/>
        <v>0</v>
      </c>
      <c r="BB160" s="8">
        <f t="shared" si="362"/>
        <v>0</v>
      </c>
      <c r="BC160" s="8">
        <f t="shared" si="362"/>
        <v>0</v>
      </c>
      <c r="BD160" s="8">
        <f t="shared" si="362"/>
        <v>0</v>
      </c>
      <c r="BE160" s="8">
        <f t="shared" si="362"/>
        <v>0</v>
      </c>
      <c r="BF160" s="8">
        <f t="shared" si="362"/>
        <v>0</v>
      </c>
      <c r="BG160" s="8">
        <f t="shared" si="362"/>
        <v>0</v>
      </c>
      <c r="BH160" s="8">
        <f t="shared" si="362"/>
        <v>0</v>
      </c>
      <c r="BI160" s="8">
        <f t="shared" si="362"/>
        <v>0</v>
      </c>
      <c r="BJ160" s="8">
        <f t="shared" si="362"/>
        <v>0</v>
      </c>
      <c r="BK160" s="8">
        <f t="shared" si="362"/>
        <v>0</v>
      </c>
      <c r="BL160" s="8">
        <f t="shared" si="362"/>
        <v>0</v>
      </c>
      <c r="BM160" s="8">
        <f t="shared" si="362"/>
        <v>0</v>
      </c>
      <c r="BN160" s="8">
        <f t="shared" si="362"/>
        <v>0</v>
      </c>
      <c r="BO160" s="8">
        <f t="shared" si="362"/>
        <v>0</v>
      </c>
      <c r="BP160" s="8">
        <f t="shared" si="362"/>
        <v>-0.040948563625295094</v>
      </c>
      <c r="BQ160" s="8">
        <f t="shared" si="362"/>
        <v>-0.13290710424833138</v>
      </c>
      <c r="BR160" s="8">
        <f t="shared" si="362"/>
        <v>-2.07607571863361E-05</v>
      </c>
      <c r="BS160" s="8">
        <f t="shared" si="362"/>
        <v>-0.040948563625295094</v>
      </c>
      <c r="BT160" s="8">
        <f t="shared" si="362"/>
        <v>-0.040948563625295094</v>
      </c>
      <c r="BU160" s="8">
        <f t="shared" si="362"/>
        <v>-0.038820285440250145</v>
      </c>
      <c r="BV160" s="8">
        <f t="shared" si="362"/>
        <v>-0.040948563625295094</v>
      </c>
      <c r="BW160" s="8">
        <f t="shared" si="362"/>
        <v>0</v>
      </c>
      <c r="BX160" s="8">
        <f aca="true" t="shared" si="363" ref="BX160:DC160">BX411-BX76</f>
        <v>0</v>
      </c>
      <c r="BY160" s="8">
        <f t="shared" si="363"/>
        <v>0</v>
      </c>
      <c r="BZ160" s="8">
        <f t="shared" si="363"/>
        <v>-0.0032090083281788636</v>
      </c>
      <c r="CA160" s="8">
        <f t="shared" si="363"/>
        <v>-0.040948563625295094</v>
      </c>
      <c r="CB160" s="8">
        <f t="shared" si="363"/>
        <v>0</v>
      </c>
      <c r="CC160" s="8">
        <f t="shared" si="363"/>
        <v>0</v>
      </c>
      <c r="CD160" s="8">
        <f t="shared" si="363"/>
        <v>-0.06645355212416569</v>
      </c>
      <c r="CE160" s="8">
        <f t="shared" si="363"/>
        <v>0</v>
      </c>
      <c r="CF160" s="8">
        <f t="shared" si="363"/>
        <v>0</v>
      </c>
      <c r="CG160" s="8">
        <f t="shared" si="363"/>
        <v>0</v>
      </c>
      <c r="CH160" s="8">
        <f t="shared" si="363"/>
        <v>0</v>
      </c>
      <c r="CI160" s="8">
        <f t="shared" si="363"/>
        <v>0</v>
      </c>
      <c r="CJ160" s="8">
        <f t="shared" si="363"/>
        <v>-0.040948563625295094</v>
      </c>
      <c r="CK160" s="8">
        <f t="shared" si="363"/>
        <v>-0.040948563625295094</v>
      </c>
      <c r="CL160" s="8">
        <f t="shared" si="363"/>
        <v>0</v>
      </c>
      <c r="CM160" s="8">
        <f t="shared" si="363"/>
        <v>0</v>
      </c>
      <c r="CN160" s="8">
        <f t="shared" si="363"/>
        <v>0</v>
      </c>
      <c r="CO160" s="8">
        <f t="shared" si="363"/>
        <v>-0.0003938345702936643</v>
      </c>
      <c r="CP160" s="8">
        <f t="shared" si="363"/>
        <v>-0.0016045041640894318</v>
      </c>
      <c r="CQ160" s="8">
        <f t="shared" si="363"/>
        <v>-0.0003938345702936643</v>
      </c>
      <c r="CR160" s="8">
        <f t="shared" si="363"/>
        <v>0</v>
      </c>
      <c r="CS160" s="8">
        <f t="shared" si="363"/>
        <v>0</v>
      </c>
      <c r="CT160" s="8">
        <f t="shared" si="363"/>
        <v>0</v>
      </c>
      <c r="CU160" s="8">
        <f t="shared" si="363"/>
        <v>0</v>
      </c>
      <c r="CV160" s="8">
        <f t="shared" si="363"/>
        <v>0</v>
      </c>
      <c r="CW160" s="8">
        <f t="shared" si="363"/>
        <v>0</v>
      </c>
      <c r="CX160" s="8">
        <f t="shared" si="363"/>
        <v>-0.040948563625295094</v>
      </c>
      <c r="CY160" s="8">
        <f t="shared" si="363"/>
        <v>-0.038820285440250145</v>
      </c>
      <c r="CZ160" s="8">
        <f t="shared" si="363"/>
        <v>-0.020671199097794378</v>
      </c>
      <c r="DA160" s="8">
        <f t="shared" si="363"/>
        <v>-0.040948563625295094</v>
      </c>
      <c r="DB160" s="8">
        <f t="shared" si="363"/>
        <v>-0.040948563625295094</v>
      </c>
      <c r="DC160" s="8">
        <f t="shared" si="363"/>
        <v>-0.040948563625295094</v>
      </c>
      <c r="DD160" s="8">
        <f aca="true" t="shared" si="364" ref="DD160:DS160">DD411-DD76</f>
        <v>-0.040948563625295094</v>
      </c>
      <c r="DE160" s="8">
        <f t="shared" si="364"/>
        <v>-0.13290710424833138</v>
      </c>
      <c r="DF160" s="8">
        <f t="shared" si="364"/>
        <v>0.9611797145597498</v>
      </c>
      <c r="DG160" s="8">
        <f t="shared" si="364"/>
        <v>0</v>
      </c>
      <c r="DH160" s="8">
        <f t="shared" si="364"/>
        <v>0</v>
      </c>
      <c r="DI160" s="8">
        <f t="shared" si="364"/>
        <v>0</v>
      </c>
      <c r="DJ160" s="8">
        <f t="shared" si="364"/>
        <v>0</v>
      </c>
      <c r="DK160" s="8">
        <f t="shared" si="364"/>
        <v>0</v>
      </c>
      <c r="DL160" s="8">
        <f t="shared" si="364"/>
        <v>0</v>
      </c>
      <c r="DM160" s="8">
        <f t="shared" si="364"/>
        <v>0</v>
      </c>
      <c r="DN160" s="8">
        <f t="shared" si="364"/>
        <v>0</v>
      </c>
      <c r="DO160" s="8">
        <f t="shared" si="364"/>
        <v>-0.13290710424833138</v>
      </c>
      <c r="DP160" s="8">
        <f t="shared" si="364"/>
        <v>0</v>
      </c>
      <c r="DQ160" s="8">
        <f t="shared" si="364"/>
        <v>-0.040948563625295094</v>
      </c>
      <c r="DR160" s="8">
        <f t="shared" si="364"/>
        <v>-2.07607571863361E-05</v>
      </c>
      <c r="DS160" s="8">
        <f t="shared" si="364"/>
        <v>-0.0713710338758437</v>
      </c>
      <c r="DU160" s="1"/>
      <c r="DV160" s="6"/>
    </row>
    <row r="161" spans="41:126" ht="11.25">
      <c r="AO161" s="12"/>
      <c r="AP161" s="12">
        <v>8260</v>
      </c>
      <c r="AQ161" s="49" t="s">
        <v>104</v>
      </c>
      <c r="AR161" s="8">
        <f aca="true" t="shared" si="365" ref="AR161:BW161">AR412-AR77</f>
        <v>0</v>
      </c>
      <c r="AS161" s="8">
        <f t="shared" si="365"/>
        <v>0</v>
      </c>
      <c r="AT161" s="8">
        <f t="shared" si="365"/>
        <v>0</v>
      </c>
      <c r="AU161" s="8">
        <f t="shared" si="365"/>
        <v>0</v>
      </c>
      <c r="AV161" s="8">
        <f t="shared" si="365"/>
        <v>0</v>
      </c>
      <c r="AW161" s="8">
        <f t="shared" si="365"/>
        <v>0</v>
      </c>
      <c r="AX161" s="8">
        <f t="shared" si="365"/>
        <v>0</v>
      </c>
      <c r="AY161" s="8">
        <f t="shared" si="365"/>
        <v>0</v>
      </c>
      <c r="AZ161" s="8">
        <f t="shared" si="365"/>
        <v>0</v>
      </c>
      <c r="BA161" s="8">
        <f t="shared" si="365"/>
        <v>0</v>
      </c>
      <c r="BB161" s="8">
        <f t="shared" si="365"/>
        <v>0</v>
      </c>
      <c r="BC161" s="8">
        <f t="shared" si="365"/>
        <v>0</v>
      </c>
      <c r="BD161" s="8">
        <f t="shared" si="365"/>
        <v>0</v>
      </c>
      <c r="BE161" s="8">
        <f t="shared" si="365"/>
        <v>0</v>
      </c>
      <c r="BF161" s="8">
        <f t="shared" si="365"/>
        <v>0</v>
      </c>
      <c r="BG161" s="8">
        <f t="shared" si="365"/>
        <v>0</v>
      </c>
      <c r="BH161" s="8">
        <f t="shared" si="365"/>
        <v>0</v>
      </c>
      <c r="BI161" s="8">
        <f t="shared" si="365"/>
        <v>0</v>
      </c>
      <c r="BJ161" s="8">
        <f t="shared" si="365"/>
        <v>0</v>
      </c>
      <c r="BK161" s="8">
        <f t="shared" si="365"/>
        <v>0</v>
      </c>
      <c r="BL161" s="8">
        <f t="shared" si="365"/>
        <v>0</v>
      </c>
      <c r="BM161" s="8">
        <f t="shared" si="365"/>
        <v>0</v>
      </c>
      <c r="BN161" s="8">
        <f t="shared" si="365"/>
        <v>0</v>
      </c>
      <c r="BO161" s="8">
        <f t="shared" si="365"/>
        <v>0</v>
      </c>
      <c r="BP161" s="8">
        <f t="shared" si="365"/>
        <v>-0.00030618236780942366</v>
      </c>
      <c r="BQ161" s="8">
        <f t="shared" si="365"/>
        <v>0</v>
      </c>
      <c r="BR161" s="8">
        <f t="shared" si="365"/>
        <v>0</v>
      </c>
      <c r="BS161" s="8">
        <f t="shared" si="365"/>
        <v>-0.00030618236780942366</v>
      </c>
      <c r="BT161" s="8">
        <f t="shared" si="365"/>
        <v>-0.00030618236780942366</v>
      </c>
      <c r="BU161" s="8">
        <f t="shared" si="365"/>
        <v>0</v>
      </c>
      <c r="BV161" s="8">
        <f t="shared" si="365"/>
        <v>-0.00030618236780942366</v>
      </c>
      <c r="BW161" s="8">
        <f t="shared" si="365"/>
        <v>0</v>
      </c>
      <c r="BX161" s="8">
        <f aca="true" t="shared" si="366" ref="BX161:DC161">BX412-BX77</f>
        <v>0</v>
      </c>
      <c r="BY161" s="8">
        <f t="shared" si="366"/>
        <v>0</v>
      </c>
      <c r="BZ161" s="8">
        <f t="shared" si="366"/>
        <v>0</v>
      </c>
      <c r="CA161" s="8">
        <f t="shared" si="366"/>
        <v>-0.00030618236780942366</v>
      </c>
      <c r="CB161" s="8">
        <f t="shared" si="366"/>
        <v>0</v>
      </c>
      <c r="CC161" s="8">
        <f t="shared" si="366"/>
        <v>0</v>
      </c>
      <c r="CD161" s="8">
        <f t="shared" si="366"/>
        <v>0</v>
      </c>
      <c r="CE161" s="8">
        <f t="shared" si="366"/>
        <v>0</v>
      </c>
      <c r="CF161" s="8">
        <f t="shared" si="366"/>
        <v>0</v>
      </c>
      <c r="CG161" s="8">
        <f t="shared" si="366"/>
        <v>0</v>
      </c>
      <c r="CH161" s="8">
        <f t="shared" si="366"/>
        <v>0</v>
      </c>
      <c r="CI161" s="8">
        <f t="shared" si="366"/>
        <v>0</v>
      </c>
      <c r="CJ161" s="8">
        <f t="shared" si="366"/>
        <v>-0.00030618236780942366</v>
      </c>
      <c r="CK161" s="8">
        <f t="shared" si="366"/>
        <v>-0.00030618236780942366</v>
      </c>
      <c r="CL161" s="8">
        <f t="shared" si="366"/>
        <v>0</v>
      </c>
      <c r="CM161" s="8">
        <f t="shared" si="366"/>
        <v>0</v>
      </c>
      <c r="CN161" s="8">
        <f t="shared" si="366"/>
        <v>0</v>
      </c>
      <c r="CO161" s="8">
        <f t="shared" si="366"/>
        <v>0</v>
      </c>
      <c r="CP161" s="8">
        <f t="shared" si="366"/>
        <v>0</v>
      </c>
      <c r="CQ161" s="8">
        <f t="shared" si="366"/>
        <v>0</v>
      </c>
      <c r="CR161" s="8">
        <f t="shared" si="366"/>
        <v>0</v>
      </c>
      <c r="CS161" s="8">
        <f t="shared" si="366"/>
        <v>0</v>
      </c>
      <c r="CT161" s="8">
        <f t="shared" si="366"/>
        <v>0</v>
      </c>
      <c r="CU161" s="8">
        <f t="shared" si="366"/>
        <v>0</v>
      </c>
      <c r="CV161" s="8">
        <f t="shared" si="366"/>
        <v>0</v>
      </c>
      <c r="CW161" s="8">
        <f t="shared" si="366"/>
        <v>0</v>
      </c>
      <c r="CX161" s="8">
        <f t="shared" si="366"/>
        <v>-0.00030618236780942366</v>
      </c>
      <c r="CY161" s="8">
        <f t="shared" si="366"/>
        <v>0</v>
      </c>
      <c r="CZ161" s="8">
        <f t="shared" si="366"/>
        <v>-0.00015309118390471183</v>
      </c>
      <c r="DA161" s="8">
        <f t="shared" si="366"/>
        <v>-0.00030618236780942366</v>
      </c>
      <c r="DB161" s="8">
        <f t="shared" si="366"/>
        <v>-0.00030618236780942366</v>
      </c>
      <c r="DC161" s="8">
        <f t="shared" si="366"/>
        <v>-0.00030618236780942366</v>
      </c>
      <c r="DD161" s="8">
        <f aca="true" t="shared" si="367" ref="DD161:DS161">DD412-DD77</f>
        <v>-0.00030618236780942366</v>
      </c>
      <c r="DE161" s="8">
        <f t="shared" si="367"/>
        <v>0</v>
      </c>
      <c r="DF161" s="8">
        <f t="shared" si="367"/>
        <v>0</v>
      </c>
      <c r="DG161" s="8">
        <f t="shared" si="367"/>
        <v>1</v>
      </c>
      <c r="DH161" s="8">
        <f t="shared" si="367"/>
        <v>0</v>
      </c>
      <c r="DI161" s="8">
        <f t="shared" si="367"/>
        <v>0</v>
      </c>
      <c r="DJ161" s="8">
        <f t="shared" si="367"/>
        <v>0</v>
      </c>
      <c r="DK161" s="8">
        <f t="shared" si="367"/>
        <v>0</v>
      </c>
      <c r="DL161" s="8">
        <f t="shared" si="367"/>
        <v>0</v>
      </c>
      <c r="DM161" s="8">
        <f t="shared" si="367"/>
        <v>0</v>
      </c>
      <c r="DN161" s="8">
        <f t="shared" si="367"/>
        <v>0</v>
      </c>
      <c r="DO161" s="8">
        <f t="shared" si="367"/>
        <v>0</v>
      </c>
      <c r="DP161" s="8">
        <f t="shared" si="367"/>
        <v>0</v>
      </c>
      <c r="DQ161" s="8">
        <f t="shared" si="367"/>
        <v>-0.00030618236780942366</v>
      </c>
      <c r="DR161" s="8">
        <f t="shared" si="367"/>
        <v>0</v>
      </c>
      <c r="DS161" s="8">
        <f t="shared" si="367"/>
        <v>-0.0004893941058001678</v>
      </c>
      <c r="DU161" s="1"/>
      <c r="DV161" s="6"/>
    </row>
    <row r="162" spans="41:126" ht="11.25">
      <c r="AO162" s="12"/>
      <c r="AP162" s="12" t="s">
        <v>61</v>
      </c>
      <c r="AQ162" s="49" t="s">
        <v>185</v>
      </c>
      <c r="AR162" s="8">
        <f aca="true" t="shared" si="368" ref="AR162:BW162">AR413-AR78</f>
        <v>0</v>
      </c>
      <c r="AS162" s="8">
        <f t="shared" si="368"/>
        <v>0</v>
      </c>
      <c r="AT162" s="8">
        <f t="shared" si="368"/>
        <v>0</v>
      </c>
      <c r="AU162" s="8">
        <f t="shared" si="368"/>
        <v>0</v>
      </c>
      <c r="AV162" s="8">
        <f t="shared" si="368"/>
        <v>0</v>
      </c>
      <c r="AW162" s="8">
        <f t="shared" si="368"/>
        <v>0</v>
      </c>
      <c r="AX162" s="8">
        <f t="shared" si="368"/>
        <v>0</v>
      </c>
      <c r="AY162" s="8">
        <f t="shared" si="368"/>
        <v>0</v>
      </c>
      <c r="AZ162" s="8">
        <f t="shared" si="368"/>
        <v>0</v>
      </c>
      <c r="BA162" s="8">
        <f t="shared" si="368"/>
        <v>0</v>
      </c>
      <c r="BB162" s="8">
        <f t="shared" si="368"/>
        <v>0</v>
      </c>
      <c r="BC162" s="8">
        <f t="shared" si="368"/>
        <v>0</v>
      </c>
      <c r="BD162" s="8">
        <f t="shared" si="368"/>
        <v>0</v>
      </c>
      <c r="BE162" s="8">
        <f t="shared" si="368"/>
        <v>0</v>
      </c>
      <c r="BF162" s="8">
        <f t="shared" si="368"/>
        <v>0</v>
      </c>
      <c r="BG162" s="8">
        <f t="shared" si="368"/>
        <v>0</v>
      </c>
      <c r="BH162" s="8">
        <f t="shared" si="368"/>
        <v>0</v>
      </c>
      <c r="BI162" s="8">
        <f t="shared" si="368"/>
        <v>0</v>
      </c>
      <c r="BJ162" s="8">
        <f t="shared" si="368"/>
        <v>0</v>
      </c>
      <c r="BK162" s="8">
        <f t="shared" si="368"/>
        <v>0</v>
      </c>
      <c r="BL162" s="8">
        <f t="shared" si="368"/>
        <v>0</v>
      </c>
      <c r="BM162" s="8">
        <f t="shared" si="368"/>
        <v>0</v>
      </c>
      <c r="BN162" s="8">
        <f t="shared" si="368"/>
        <v>0</v>
      </c>
      <c r="BO162" s="8">
        <f t="shared" si="368"/>
        <v>0</v>
      </c>
      <c r="BP162" s="8">
        <f t="shared" si="368"/>
        <v>-0.0040655693534346945</v>
      </c>
      <c r="BQ162" s="8">
        <f t="shared" si="368"/>
        <v>-0.0023054331897772165</v>
      </c>
      <c r="BR162" s="8">
        <f t="shared" si="368"/>
        <v>-0.04918223377443022</v>
      </c>
      <c r="BS162" s="8">
        <f t="shared" si="368"/>
        <v>-0.0040655693534346945</v>
      </c>
      <c r="BT162" s="8">
        <f t="shared" si="368"/>
        <v>-0.0040655693534346945</v>
      </c>
      <c r="BU162" s="8">
        <f t="shared" si="368"/>
        <v>-0.0011876344081413299</v>
      </c>
      <c r="BV162" s="8">
        <f t="shared" si="368"/>
        <v>-0.0040655693534346945</v>
      </c>
      <c r="BW162" s="8">
        <f t="shared" si="368"/>
        <v>0</v>
      </c>
      <c r="BX162" s="8">
        <f aca="true" t="shared" si="369" ref="BX162:DC162">BX413-BX78</f>
        <v>0</v>
      </c>
      <c r="BY162" s="8">
        <f t="shared" si="369"/>
        <v>0</v>
      </c>
      <c r="BZ162" s="8">
        <f t="shared" si="369"/>
        <v>-0.001564391559987196</v>
      </c>
      <c r="CA162" s="8">
        <f t="shared" si="369"/>
        <v>-0.0040655693534346945</v>
      </c>
      <c r="CB162" s="8">
        <f t="shared" si="369"/>
        <v>0</v>
      </c>
      <c r="CC162" s="8">
        <f t="shared" si="369"/>
        <v>0</v>
      </c>
      <c r="CD162" s="8">
        <f t="shared" si="369"/>
        <v>-0.0011527165948886082</v>
      </c>
      <c r="CE162" s="8">
        <f t="shared" si="369"/>
        <v>0</v>
      </c>
      <c r="CF162" s="8">
        <f t="shared" si="369"/>
        <v>0</v>
      </c>
      <c r="CG162" s="8">
        <f t="shared" si="369"/>
        <v>0</v>
      </c>
      <c r="CH162" s="8">
        <f t="shared" si="369"/>
        <v>0</v>
      </c>
      <c r="CI162" s="8">
        <f t="shared" si="369"/>
        <v>0</v>
      </c>
      <c r="CJ162" s="8">
        <f t="shared" si="369"/>
        <v>-0.0040655693534346945</v>
      </c>
      <c r="CK162" s="8">
        <f t="shared" si="369"/>
        <v>-0.0040655693534346945</v>
      </c>
      <c r="CL162" s="8">
        <f t="shared" si="369"/>
        <v>0</v>
      </c>
      <c r="CM162" s="8">
        <f t="shared" si="369"/>
        <v>0</v>
      </c>
      <c r="CN162" s="8">
        <f t="shared" si="369"/>
        <v>0</v>
      </c>
      <c r="CO162" s="8">
        <f t="shared" si="369"/>
        <v>0</v>
      </c>
      <c r="CP162" s="8">
        <f t="shared" si="369"/>
        <v>-0.000782195779993598</v>
      </c>
      <c r="CQ162" s="8">
        <f t="shared" si="369"/>
        <v>0</v>
      </c>
      <c r="CR162" s="8">
        <f t="shared" si="369"/>
        <v>0</v>
      </c>
      <c r="CS162" s="8">
        <f t="shared" si="369"/>
        <v>0</v>
      </c>
      <c r="CT162" s="8">
        <f t="shared" si="369"/>
        <v>0</v>
      </c>
      <c r="CU162" s="8">
        <f t="shared" si="369"/>
        <v>0</v>
      </c>
      <c r="CV162" s="8">
        <f t="shared" si="369"/>
        <v>0</v>
      </c>
      <c r="CW162" s="8">
        <f t="shared" si="369"/>
        <v>0</v>
      </c>
      <c r="CX162" s="8">
        <f t="shared" si="369"/>
        <v>-0.0040655693534346945</v>
      </c>
      <c r="CY162" s="8">
        <f t="shared" si="369"/>
        <v>-0.0011876344081413299</v>
      </c>
      <c r="CZ162" s="8">
        <f t="shared" si="369"/>
        <v>-0.0020327846767173472</v>
      </c>
      <c r="DA162" s="8">
        <f t="shared" si="369"/>
        <v>-0.0040655693534346945</v>
      </c>
      <c r="DB162" s="8">
        <f t="shared" si="369"/>
        <v>-0.0040655693534346945</v>
      </c>
      <c r="DC162" s="8">
        <f t="shared" si="369"/>
        <v>-0.0040655693534346945</v>
      </c>
      <c r="DD162" s="8">
        <f aca="true" t="shared" si="370" ref="DD162:DS162">DD413-DD78</f>
        <v>-0.0040655693534346945</v>
      </c>
      <c r="DE162" s="8">
        <f t="shared" si="370"/>
        <v>-0.0023054331897772165</v>
      </c>
      <c r="DF162" s="8">
        <f t="shared" si="370"/>
        <v>-0.0011876344081413299</v>
      </c>
      <c r="DG162" s="8">
        <f t="shared" si="370"/>
        <v>0</v>
      </c>
      <c r="DH162" s="8">
        <f t="shared" si="370"/>
        <v>1</v>
      </c>
      <c r="DI162" s="8">
        <f t="shared" si="370"/>
        <v>0</v>
      </c>
      <c r="DJ162" s="8">
        <f t="shared" si="370"/>
        <v>0</v>
      </c>
      <c r="DK162" s="8">
        <f t="shared" si="370"/>
        <v>0</v>
      </c>
      <c r="DL162" s="8">
        <f t="shared" si="370"/>
        <v>0</v>
      </c>
      <c r="DM162" s="8">
        <f t="shared" si="370"/>
        <v>0</v>
      </c>
      <c r="DN162" s="8">
        <f t="shared" si="370"/>
        <v>0</v>
      </c>
      <c r="DO162" s="8">
        <f t="shared" si="370"/>
        <v>-0.0023054331897772165</v>
      </c>
      <c r="DP162" s="8">
        <f t="shared" si="370"/>
        <v>0</v>
      </c>
      <c r="DQ162" s="8">
        <f t="shared" si="370"/>
        <v>-0.0040655693534346945</v>
      </c>
      <c r="DR162" s="8">
        <f t="shared" si="370"/>
        <v>-0.04918223377443022</v>
      </c>
      <c r="DS162" s="8">
        <f t="shared" si="370"/>
        <v>-0.001376613001468377</v>
      </c>
      <c r="DU162" s="1"/>
      <c r="DV162" s="6"/>
    </row>
    <row r="163" spans="41:126" ht="11.25">
      <c r="AO163" s="12"/>
      <c r="AP163" s="12" t="s">
        <v>62</v>
      </c>
      <c r="AQ163" s="49" t="s">
        <v>186</v>
      </c>
      <c r="AR163" s="8">
        <f aca="true" t="shared" si="371" ref="AR163:BW163">AR414-AR79</f>
        <v>0</v>
      </c>
      <c r="AS163" s="8">
        <f t="shared" si="371"/>
        <v>0</v>
      </c>
      <c r="AT163" s="8">
        <f t="shared" si="371"/>
        <v>0</v>
      </c>
      <c r="AU163" s="8">
        <f t="shared" si="371"/>
        <v>0</v>
      </c>
      <c r="AV163" s="8">
        <f t="shared" si="371"/>
        <v>0</v>
      </c>
      <c r="AW163" s="8">
        <f t="shared" si="371"/>
        <v>0</v>
      </c>
      <c r="AX163" s="8">
        <f t="shared" si="371"/>
        <v>0</v>
      </c>
      <c r="AY163" s="8">
        <f t="shared" si="371"/>
        <v>0</v>
      </c>
      <c r="AZ163" s="8">
        <f t="shared" si="371"/>
        <v>0</v>
      </c>
      <c r="BA163" s="8">
        <f t="shared" si="371"/>
        <v>0</v>
      </c>
      <c r="BB163" s="8">
        <f t="shared" si="371"/>
        <v>0</v>
      </c>
      <c r="BC163" s="8">
        <f t="shared" si="371"/>
        <v>0</v>
      </c>
      <c r="BD163" s="8">
        <f t="shared" si="371"/>
        <v>0</v>
      </c>
      <c r="BE163" s="8">
        <f t="shared" si="371"/>
        <v>0</v>
      </c>
      <c r="BF163" s="8">
        <f t="shared" si="371"/>
        <v>0</v>
      </c>
      <c r="BG163" s="8">
        <f t="shared" si="371"/>
        <v>0</v>
      </c>
      <c r="BH163" s="8">
        <f t="shared" si="371"/>
        <v>0</v>
      </c>
      <c r="BI163" s="8">
        <f t="shared" si="371"/>
        <v>0</v>
      </c>
      <c r="BJ163" s="8">
        <f t="shared" si="371"/>
        <v>0</v>
      </c>
      <c r="BK163" s="8">
        <f t="shared" si="371"/>
        <v>0</v>
      </c>
      <c r="BL163" s="8">
        <f t="shared" si="371"/>
        <v>0</v>
      </c>
      <c r="BM163" s="8">
        <f t="shared" si="371"/>
        <v>0</v>
      </c>
      <c r="BN163" s="8">
        <f t="shared" si="371"/>
        <v>0</v>
      </c>
      <c r="BO163" s="8">
        <f t="shared" si="371"/>
        <v>0</v>
      </c>
      <c r="BP163" s="8">
        <f t="shared" si="371"/>
        <v>-0.0016227665493899453</v>
      </c>
      <c r="BQ163" s="8">
        <f t="shared" si="371"/>
        <v>-0.003016088566237669</v>
      </c>
      <c r="BR163" s="8">
        <f t="shared" si="371"/>
        <v>-0.0002491290862360332</v>
      </c>
      <c r="BS163" s="8">
        <f t="shared" si="371"/>
        <v>-0.0016227665493899453</v>
      </c>
      <c r="BT163" s="8">
        <f t="shared" si="371"/>
        <v>-0.0016227665493899453</v>
      </c>
      <c r="BU163" s="8">
        <f t="shared" si="371"/>
        <v>-0.001773566048878493</v>
      </c>
      <c r="BV163" s="8">
        <f t="shared" si="371"/>
        <v>-0.0016227665493899453</v>
      </c>
      <c r="BW163" s="8">
        <f t="shared" si="371"/>
        <v>0</v>
      </c>
      <c r="BX163" s="8">
        <f aca="true" t="shared" si="372" ref="BX163:DC163">BX414-BX79</f>
        <v>0</v>
      </c>
      <c r="BY163" s="8">
        <f t="shared" si="372"/>
        <v>0</v>
      </c>
      <c r="BZ163" s="8">
        <f t="shared" si="372"/>
        <v>-0.0029984171566421257</v>
      </c>
      <c r="CA163" s="8">
        <f t="shared" si="372"/>
        <v>-0.0016227665493899453</v>
      </c>
      <c r="CB163" s="8">
        <f t="shared" si="372"/>
        <v>0</v>
      </c>
      <c r="CC163" s="8">
        <f t="shared" si="372"/>
        <v>0</v>
      </c>
      <c r="CD163" s="8">
        <f t="shared" si="372"/>
        <v>-0.0015080442831188344</v>
      </c>
      <c r="CE163" s="8">
        <f t="shared" si="372"/>
        <v>0</v>
      </c>
      <c r="CF163" s="8">
        <f t="shared" si="372"/>
        <v>0</v>
      </c>
      <c r="CG163" s="8">
        <f t="shared" si="372"/>
        <v>0</v>
      </c>
      <c r="CH163" s="8">
        <f t="shared" si="372"/>
        <v>0</v>
      </c>
      <c r="CI163" s="8">
        <f t="shared" si="372"/>
        <v>0</v>
      </c>
      <c r="CJ163" s="8">
        <f t="shared" si="372"/>
        <v>-0.0016227665493899453</v>
      </c>
      <c r="CK163" s="8">
        <f t="shared" si="372"/>
        <v>-0.0016227665493899453</v>
      </c>
      <c r="CL163" s="8">
        <f t="shared" si="372"/>
        <v>0</v>
      </c>
      <c r="CM163" s="8">
        <f t="shared" si="372"/>
        <v>0</v>
      </c>
      <c r="CN163" s="8">
        <f t="shared" si="372"/>
        <v>0</v>
      </c>
      <c r="CO163" s="8">
        <f t="shared" si="372"/>
        <v>0</v>
      </c>
      <c r="CP163" s="8">
        <f t="shared" si="372"/>
        <v>-0.0014992085783210628</v>
      </c>
      <c r="CQ163" s="8">
        <f t="shared" si="372"/>
        <v>0</v>
      </c>
      <c r="CR163" s="8">
        <f t="shared" si="372"/>
        <v>0</v>
      </c>
      <c r="CS163" s="8">
        <f t="shared" si="372"/>
        <v>0</v>
      </c>
      <c r="CT163" s="8">
        <f t="shared" si="372"/>
        <v>0</v>
      </c>
      <c r="CU163" s="8">
        <f t="shared" si="372"/>
        <v>0</v>
      </c>
      <c r="CV163" s="8">
        <f t="shared" si="372"/>
        <v>0</v>
      </c>
      <c r="CW163" s="8">
        <f t="shared" si="372"/>
        <v>0</v>
      </c>
      <c r="CX163" s="8">
        <f t="shared" si="372"/>
        <v>-0.0016227665493899453</v>
      </c>
      <c r="CY163" s="8">
        <f t="shared" si="372"/>
        <v>-0.001773566048878493</v>
      </c>
      <c r="CZ163" s="8">
        <f t="shared" si="372"/>
        <v>-0.0008113832746949727</v>
      </c>
      <c r="DA163" s="8">
        <f t="shared" si="372"/>
        <v>-0.0016227665493899453</v>
      </c>
      <c r="DB163" s="8">
        <f t="shared" si="372"/>
        <v>-0.0016227665493899453</v>
      </c>
      <c r="DC163" s="8">
        <f t="shared" si="372"/>
        <v>-0.0016227665493899453</v>
      </c>
      <c r="DD163" s="8">
        <f aca="true" t="shared" si="373" ref="DD163:DS163">DD414-DD79</f>
        <v>-0.0016227665493899453</v>
      </c>
      <c r="DE163" s="8">
        <f t="shared" si="373"/>
        <v>-0.003016088566237669</v>
      </c>
      <c r="DF163" s="8">
        <f t="shared" si="373"/>
        <v>-0.001773566048878493</v>
      </c>
      <c r="DG163" s="8">
        <f t="shared" si="373"/>
        <v>0</v>
      </c>
      <c r="DH163" s="8">
        <f t="shared" si="373"/>
        <v>0</v>
      </c>
      <c r="DI163" s="8">
        <f t="shared" si="373"/>
        <v>1</v>
      </c>
      <c r="DJ163" s="8">
        <f t="shared" si="373"/>
        <v>0</v>
      </c>
      <c r="DK163" s="8">
        <f t="shared" si="373"/>
        <v>0</v>
      </c>
      <c r="DL163" s="8">
        <f t="shared" si="373"/>
        <v>0</v>
      </c>
      <c r="DM163" s="8">
        <f t="shared" si="373"/>
        <v>0</v>
      </c>
      <c r="DN163" s="8">
        <f t="shared" si="373"/>
        <v>0</v>
      </c>
      <c r="DO163" s="8">
        <f t="shared" si="373"/>
        <v>-0.003016088566237669</v>
      </c>
      <c r="DP163" s="8">
        <f t="shared" si="373"/>
        <v>0</v>
      </c>
      <c r="DQ163" s="8">
        <f t="shared" si="373"/>
        <v>-0.0016227665493899453</v>
      </c>
      <c r="DR163" s="8">
        <f t="shared" si="373"/>
        <v>-0.0002491290862360332</v>
      </c>
      <c r="DS163" s="8">
        <f t="shared" si="373"/>
        <v>-0.0026604412881751313</v>
      </c>
      <c r="DU163" s="1"/>
      <c r="DV163" s="6"/>
    </row>
    <row r="164" spans="41:126" ht="11.25">
      <c r="AO164" s="12"/>
      <c r="AP164" s="12" t="s">
        <v>63</v>
      </c>
      <c r="AQ164" s="49" t="s">
        <v>187</v>
      </c>
      <c r="AR164" s="8">
        <f aca="true" t="shared" si="374" ref="AR164:BW164">AR415-AR80</f>
        <v>0</v>
      </c>
      <c r="AS164" s="8">
        <f t="shared" si="374"/>
        <v>0</v>
      </c>
      <c r="AT164" s="8">
        <f t="shared" si="374"/>
        <v>0</v>
      </c>
      <c r="AU164" s="8">
        <f t="shared" si="374"/>
        <v>0</v>
      </c>
      <c r="AV164" s="8">
        <f t="shared" si="374"/>
        <v>0</v>
      </c>
      <c r="AW164" s="8">
        <f t="shared" si="374"/>
        <v>0</v>
      </c>
      <c r="AX164" s="8">
        <f t="shared" si="374"/>
        <v>0</v>
      </c>
      <c r="AY164" s="8">
        <f t="shared" si="374"/>
        <v>0</v>
      </c>
      <c r="AZ164" s="8">
        <f t="shared" si="374"/>
        <v>0</v>
      </c>
      <c r="BA164" s="8">
        <f t="shared" si="374"/>
        <v>0</v>
      </c>
      <c r="BB164" s="8">
        <f t="shared" si="374"/>
        <v>0</v>
      </c>
      <c r="BC164" s="8">
        <f t="shared" si="374"/>
        <v>0</v>
      </c>
      <c r="BD164" s="8">
        <f t="shared" si="374"/>
        <v>0</v>
      </c>
      <c r="BE164" s="8">
        <f t="shared" si="374"/>
        <v>0</v>
      </c>
      <c r="BF164" s="8">
        <f t="shared" si="374"/>
        <v>0</v>
      </c>
      <c r="BG164" s="8">
        <f t="shared" si="374"/>
        <v>0</v>
      </c>
      <c r="BH164" s="8">
        <f t="shared" si="374"/>
        <v>0</v>
      </c>
      <c r="BI164" s="8">
        <f t="shared" si="374"/>
        <v>0</v>
      </c>
      <c r="BJ164" s="8">
        <f t="shared" si="374"/>
        <v>0</v>
      </c>
      <c r="BK164" s="8">
        <f t="shared" si="374"/>
        <v>0</v>
      </c>
      <c r="BL164" s="8">
        <f t="shared" si="374"/>
        <v>0</v>
      </c>
      <c r="BM164" s="8">
        <f t="shared" si="374"/>
        <v>0</v>
      </c>
      <c r="BN164" s="8">
        <f t="shared" si="374"/>
        <v>0</v>
      </c>
      <c r="BO164" s="8">
        <f t="shared" si="374"/>
        <v>0</v>
      </c>
      <c r="BP164" s="8">
        <f t="shared" si="374"/>
        <v>-0.001970216975469335</v>
      </c>
      <c r="BQ164" s="8">
        <f t="shared" si="374"/>
        <v>-0.0024621131152960563</v>
      </c>
      <c r="BR164" s="8">
        <f t="shared" si="374"/>
        <v>-2.07607571863361E-05</v>
      </c>
      <c r="BS164" s="8">
        <f t="shared" si="374"/>
        <v>-0.001970216975469335</v>
      </c>
      <c r="BT164" s="8">
        <f t="shared" si="374"/>
        <v>-0.001970216975469335</v>
      </c>
      <c r="BU164" s="8">
        <f t="shared" si="374"/>
        <v>-0.002112302421639357</v>
      </c>
      <c r="BV164" s="8">
        <f t="shared" si="374"/>
        <v>-0.001970216975469335</v>
      </c>
      <c r="BW164" s="8">
        <f t="shared" si="374"/>
        <v>0</v>
      </c>
      <c r="BX164" s="8">
        <f aca="true" t="shared" si="375" ref="BX164:DC164">BX415-BX80</f>
        <v>0</v>
      </c>
      <c r="BY164" s="8">
        <f t="shared" si="375"/>
        <v>0</v>
      </c>
      <c r="BZ164" s="8">
        <f t="shared" si="375"/>
        <v>-0.003008445307667685</v>
      </c>
      <c r="CA164" s="8">
        <f t="shared" si="375"/>
        <v>-0.001970216975469335</v>
      </c>
      <c r="CB164" s="8">
        <f t="shared" si="375"/>
        <v>0</v>
      </c>
      <c r="CC164" s="8">
        <f t="shared" si="375"/>
        <v>0</v>
      </c>
      <c r="CD164" s="8">
        <f t="shared" si="375"/>
        <v>-0.0012310565576480281</v>
      </c>
      <c r="CE164" s="8">
        <f t="shared" si="375"/>
        <v>0</v>
      </c>
      <c r="CF164" s="8">
        <f t="shared" si="375"/>
        <v>0</v>
      </c>
      <c r="CG164" s="8">
        <f t="shared" si="375"/>
        <v>0</v>
      </c>
      <c r="CH164" s="8">
        <f t="shared" si="375"/>
        <v>0</v>
      </c>
      <c r="CI164" s="8">
        <f t="shared" si="375"/>
        <v>0</v>
      </c>
      <c r="CJ164" s="8">
        <f t="shared" si="375"/>
        <v>-0.001970216975469335</v>
      </c>
      <c r="CK164" s="8">
        <f t="shared" si="375"/>
        <v>-0.001970216975469335</v>
      </c>
      <c r="CL164" s="8">
        <f t="shared" si="375"/>
        <v>0</v>
      </c>
      <c r="CM164" s="8">
        <f t="shared" si="375"/>
        <v>0</v>
      </c>
      <c r="CN164" s="8">
        <f t="shared" si="375"/>
        <v>0</v>
      </c>
      <c r="CO164" s="8">
        <f t="shared" si="375"/>
        <v>-0.0033576921698113688</v>
      </c>
      <c r="CP164" s="8">
        <f t="shared" si="375"/>
        <v>-0.0015042226538338425</v>
      </c>
      <c r="CQ164" s="8">
        <f t="shared" si="375"/>
        <v>-0.0033576921698113688</v>
      </c>
      <c r="CR164" s="8">
        <f t="shared" si="375"/>
        <v>0</v>
      </c>
      <c r="CS164" s="8">
        <f t="shared" si="375"/>
        <v>0</v>
      </c>
      <c r="CT164" s="8">
        <f t="shared" si="375"/>
        <v>0</v>
      </c>
      <c r="CU164" s="8">
        <f t="shared" si="375"/>
        <v>0</v>
      </c>
      <c r="CV164" s="8">
        <f t="shared" si="375"/>
        <v>0</v>
      </c>
      <c r="CW164" s="8">
        <f t="shared" si="375"/>
        <v>0</v>
      </c>
      <c r="CX164" s="8">
        <f t="shared" si="375"/>
        <v>-0.001970216975469335</v>
      </c>
      <c r="CY164" s="8">
        <f t="shared" si="375"/>
        <v>-0.002112302421639357</v>
      </c>
      <c r="CZ164" s="8">
        <f t="shared" si="375"/>
        <v>-0.002663954572640352</v>
      </c>
      <c r="DA164" s="8">
        <f t="shared" si="375"/>
        <v>-0.001970216975469335</v>
      </c>
      <c r="DB164" s="8">
        <f t="shared" si="375"/>
        <v>-0.001970216975469335</v>
      </c>
      <c r="DC164" s="8">
        <f t="shared" si="375"/>
        <v>-0.001970216975469335</v>
      </c>
      <c r="DD164" s="8">
        <f aca="true" t="shared" si="376" ref="DD164:DS164">DD415-DD80</f>
        <v>-0.001970216975469335</v>
      </c>
      <c r="DE164" s="8">
        <f t="shared" si="376"/>
        <v>-0.0024621131152960563</v>
      </c>
      <c r="DF164" s="8">
        <f t="shared" si="376"/>
        <v>-0.002112302421639357</v>
      </c>
      <c r="DG164" s="8">
        <f t="shared" si="376"/>
        <v>0</v>
      </c>
      <c r="DH164" s="8">
        <f t="shared" si="376"/>
        <v>0</v>
      </c>
      <c r="DI164" s="8">
        <f t="shared" si="376"/>
        <v>0</v>
      </c>
      <c r="DJ164" s="8">
        <f t="shared" si="376"/>
        <v>1</v>
      </c>
      <c r="DK164" s="8">
        <f t="shared" si="376"/>
        <v>0</v>
      </c>
      <c r="DL164" s="8">
        <f t="shared" si="376"/>
        <v>0</v>
      </c>
      <c r="DM164" s="8">
        <f t="shared" si="376"/>
        <v>0</v>
      </c>
      <c r="DN164" s="8">
        <f t="shared" si="376"/>
        <v>0</v>
      </c>
      <c r="DO164" s="8">
        <f t="shared" si="376"/>
        <v>-0.0024621131152960563</v>
      </c>
      <c r="DP164" s="8">
        <f t="shared" si="376"/>
        <v>0</v>
      </c>
      <c r="DQ164" s="8">
        <f t="shared" si="376"/>
        <v>-0.001970216975469335</v>
      </c>
      <c r="DR164" s="8">
        <f t="shared" si="376"/>
        <v>-2.07607571863361E-05</v>
      </c>
      <c r="DS164" s="8">
        <f t="shared" si="376"/>
        <v>-0.0015738357973430865</v>
      </c>
      <c r="DU164" s="1"/>
      <c r="DV164" s="6"/>
    </row>
    <row r="165" spans="41:126" ht="11.25">
      <c r="AO165" s="12"/>
      <c r="AP165" s="12" t="s">
        <v>64</v>
      </c>
      <c r="AQ165" s="49" t="s">
        <v>241</v>
      </c>
      <c r="AR165" s="8">
        <f aca="true" t="shared" si="377" ref="AR165:BW165">AR416-AR81</f>
        <v>0</v>
      </c>
      <c r="AS165" s="8">
        <f t="shared" si="377"/>
        <v>0</v>
      </c>
      <c r="AT165" s="8">
        <f t="shared" si="377"/>
        <v>0</v>
      </c>
      <c r="AU165" s="8">
        <f t="shared" si="377"/>
        <v>0</v>
      </c>
      <c r="AV165" s="8">
        <f t="shared" si="377"/>
        <v>0</v>
      </c>
      <c r="AW165" s="8">
        <f t="shared" si="377"/>
        <v>0</v>
      </c>
      <c r="AX165" s="8">
        <f t="shared" si="377"/>
        <v>0</v>
      </c>
      <c r="AY165" s="8">
        <f t="shared" si="377"/>
        <v>0</v>
      </c>
      <c r="AZ165" s="8">
        <f t="shared" si="377"/>
        <v>0</v>
      </c>
      <c r="BA165" s="8">
        <f t="shared" si="377"/>
        <v>0</v>
      </c>
      <c r="BB165" s="8">
        <f t="shared" si="377"/>
        <v>0</v>
      </c>
      <c r="BC165" s="8">
        <f t="shared" si="377"/>
        <v>0</v>
      </c>
      <c r="BD165" s="8">
        <f t="shared" si="377"/>
        <v>0</v>
      </c>
      <c r="BE165" s="8">
        <f t="shared" si="377"/>
        <v>0</v>
      </c>
      <c r="BF165" s="8">
        <f t="shared" si="377"/>
        <v>0</v>
      </c>
      <c r="BG165" s="8">
        <f t="shared" si="377"/>
        <v>0</v>
      </c>
      <c r="BH165" s="8">
        <f t="shared" si="377"/>
        <v>0</v>
      </c>
      <c r="BI165" s="8">
        <f t="shared" si="377"/>
        <v>0</v>
      </c>
      <c r="BJ165" s="8">
        <f t="shared" si="377"/>
        <v>0</v>
      </c>
      <c r="BK165" s="8">
        <f t="shared" si="377"/>
        <v>0</v>
      </c>
      <c r="BL165" s="8">
        <f t="shared" si="377"/>
        <v>0</v>
      </c>
      <c r="BM165" s="8">
        <f t="shared" si="377"/>
        <v>0</v>
      </c>
      <c r="BN165" s="8">
        <f t="shared" si="377"/>
        <v>0</v>
      </c>
      <c r="BO165" s="8">
        <f t="shared" si="377"/>
        <v>0</v>
      </c>
      <c r="BP165" s="8">
        <f t="shared" si="377"/>
        <v>0</v>
      </c>
      <c r="BQ165" s="8">
        <f t="shared" si="377"/>
        <v>0</v>
      </c>
      <c r="BR165" s="8">
        <f t="shared" si="377"/>
        <v>0</v>
      </c>
      <c r="BS165" s="8">
        <f t="shared" si="377"/>
        <v>0</v>
      </c>
      <c r="BT165" s="8">
        <f t="shared" si="377"/>
        <v>0</v>
      </c>
      <c r="BU165" s="8">
        <f t="shared" si="377"/>
        <v>0</v>
      </c>
      <c r="BV165" s="8">
        <f t="shared" si="377"/>
        <v>0</v>
      </c>
      <c r="BW165" s="8">
        <f t="shared" si="377"/>
        <v>0</v>
      </c>
      <c r="BX165" s="8">
        <f aca="true" t="shared" si="378" ref="BX165:DC165">BX416-BX81</f>
        <v>0</v>
      </c>
      <c r="BY165" s="8">
        <f t="shared" si="378"/>
        <v>0</v>
      </c>
      <c r="BZ165" s="8">
        <f t="shared" si="378"/>
        <v>0</v>
      </c>
      <c r="CA165" s="8">
        <f t="shared" si="378"/>
        <v>0</v>
      </c>
      <c r="CB165" s="8">
        <f t="shared" si="378"/>
        <v>0</v>
      </c>
      <c r="CC165" s="8">
        <f t="shared" si="378"/>
        <v>0</v>
      </c>
      <c r="CD165" s="8">
        <f t="shared" si="378"/>
        <v>0</v>
      </c>
      <c r="CE165" s="8">
        <f t="shared" si="378"/>
        <v>0</v>
      </c>
      <c r="CF165" s="8">
        <f t="shared" si="378"/>
        <v>0</v>
      </c>
      <c r="CG165" s="8">
        <f t="shared" si="378"/>
        <v>0</v>
      </c>
      <c r="CH165" s="8">
        <f t="shared" si="378"/>
        <v>0</v>
      </c>
      <c r="CI165" s="8">
        <f t="shared" si="378"/>
        <v>0</v>
      </c>
      <c r="CJ165" s="8">
        <f t="shared" si="378"/>
        <v>0</v>
      </c>
      <c r="CK165" s="8">
        <f t="shared" si="378"/>
        <v>0</v>
      </c>
      <c r="CL165" s="8">
        <f t="shared" si="378"/>
        <v>0</v>
      </c>
      <c r="CM165" s="8">
        <f t="shared" si="378"/>
        <v>0</v>
      </c>
      <c r="CN165" s="8">
        <f t="shared" si="378"/>
        <v>0</v>
      </c>
      <c r="CO165" s="8">
        <f t="shared" si="378"/>
        <v>0</v>
      </c>
      <c r="CP165" s="8">
        <f t="shared" si="378"/>
        <v>0</v>
      </c>
      <c r="CQ165" s="8">
        <f t="shared" si="378"/>
        <v>0</v>
      </c>
      <c r="CR165" s="8">
        <f t="shared" si="378"/>
        <v>0</v>
      </c>
      <c r="CS165" s="8">
        <f t="shared" si="378"/>
        <v>0</v>
      </c>
      <c r="CT165" s="8">
        <f t="shared" si="378"/>
        <v>0</v>
      </c>
      <c r="CU165" s="8">
        <f t="shared" si="378"/>
        <v>0</v>
      </c>
      <c r="CV165" s="8">
        <f t="shared" si="378"/>
        <v>0</v>
      </c>
      <c r="CW165" s="8">
        <f t="shared" si="378"/>
        <v>0</v>
      </c>
      <c r="CX165" s="8">
        <f t="shared" si="378"/>
        <v>0</v>
      </c>
      <c r="CY165" s="8">
        <f t="shared" si="378"/>
        <v>0</v>
      </c>
      <c r="CZ165" s="8">
        <f t="shared" si="378"/>
        <v>0</v>
      </c>
      <c r="DA165" s="8">
        <f t="shared" si="378"/>
        <v>0</v>
      </c>
      <c r="DB165" s="8">
        <f t="shared" si="378"/>
        <v>0</v>
      </c>
      <c r="DC165" s="8">
        <f t="shared" si="378"/>
        <v>0</v>
      </c>
      <c r="DD165" s="8">
        <f aca="true" t="shared" si="379" ref="DD165:DS165">DD416-DD81</f>
        <v>0</v>
      </c>
      <c r="DE165" s="8">
        <f t="shared" si="379"/>
        <v>0</v>
      </c>
      <c r="DF165" s="8">
        <f t="shared" si="379"/>
        <v>0</v>
      </c>
      <c r="DG165" s="8">
        <f t="shared" si="379"/>
        <v>0</v>
      </c>
      <c r="DH165" s="8">
        <f t="shared" si="379"/>
        <v>0</v>
      </c>
      <c r="DI165" s="8">
        <f t="shared" si="379"/>
        <v>0</v>
      </c>
      <c r="DJ165" s="8">
        <f t="shared" si="379"/>
        <v>0</v>
      </c>
      <c r="DK165" s="8">
        <f t="shared" si="379"/>
        <v>1</v>
      </c>
      <c r="DL165" s="8">
        <f t="shared" si="379"/>
        <v>0</v>
      </c>
      <c r="DM165" s="8">
        <f t="shared" si="379"/>
        <v>0</v>
      </c>
      <c r="DN165" s="8">
        <f t="shared" si="379"/>
        <v>0</v>
      </c>
      <c r="DO165" s="8">
        <f t="shared" si="379"/>
        <v>0</v>
      </c>
      <c r="DP165" s="8">
        <f t="shared" si="379"/>
        <v>0</v>
      </c>
      <c r="DQ165" s="8">
        <f t="shared" si="379"/>
        <v>0</v>
      </c>
      <c r="DR165" s="8">
        <f t="shared" si="379"/>
        <v>0</v>
      </c>
      <c r="DS165" s="8">
        <f t="shared" si="379"/>
        <v>-2.0303001041930544E-07</v>
      </c>
      <c r="DU165" s="1"/>
      <c r="DV165" s="6"/>
    </row>
    <row r="166" spans="41:126" ht="11.25">
      <c r="AO166" s="12"/>
      <c r="AP166" s="12" t="s">
        <v>65</v>
      </c>
      <c r="AQ166" s="49" t="s">
        <v>242</v>
      </c>
      <c r="AR166" s="8">
        <f aca="true" t="shared" si="380" ref="AR166:BW166">AR417-AR82</f>
        <v>0</v>
      </c>
      <c r="AS166" s="8">
        <f t="shared" si="380"/>
        <v>0</v>
      </c>
      <c r="AT166" s="8">
        <f t="shared" si="380"/>
        <v>0</v>
      </c>
      <c r="AU166" s="8">
        <f t="shared" si="380"/>
        <v>0</v>
      </c>
      <c r="AV166" s="8">
        <f t="shared" si="380"/>
        <v>0</v>
      </c>
      <c r="AW166" s="8">
        <f t="shared" si="380"/>
        <v>0</v>
      </c>
      <c r="AX166" s="8">
        <f t="shared" si="380"/>
        <v>0</v>
      </c>
      <c r="AY166" s="8">
        <f t="shared" si="380"/>
        <v>0</v>
      </c>
      <c r="AZ166" s="8">
        <f t="shared" si="380"/>
        <v>0</v>
      </c>
      <c r="BA166" s="8">
        <f t="shared" si="380"/>
        <v>0</v>
      </c>
      <c r="BB166" s="8">
        <f t="shared" si="380"/>
        <v>0</v>
      </c>
      <c r="BC166" s="8">
        <f t="shared" si="380"/>
        <v>0</v>
      </c>
      <c r="BD166" s="8">
        <f t="shared" si="380"/>
        <v>0</v>
      </c>
      <c r="BE166" s="8">
        <f t="shared" si="380"/>
        <v>0</v>
      </c>
      <c r="BF166" s="8">
        <f t="shared" si="380"/>
        <v>0</v>
      </c>
      <c r="BG166" s="8">
        <f t="shared" si="380"/>
        <v>0</v>
      </c>
      <c r="BH166" s="8">
        <f t="shared" si="380"/>
        <v>0</v>
      </c>
      <c r="BI166" s="8">
        <f t="shared" si="380"/>
        <v>0</v>
      </c>
      <c r="BJ166" s="8">
        <f t="shared" si="380"/>
        <v>0</v>
      </c>
      <c r="BK166" s="8">
        <f t="shared" si="380"/>
        <v>0</v>
      </c>
      <c r="BL166" s="8">
        <f t="shared" si="380"/>
        <v>0</v>
      </c>
      <c r="BM166" s="8">
        <f t="shared" si="380"/>
        <v>0</v>
      </c>
      <c r="BN166" s="8">
        <f t="shared" si="380"/>
        <v>0</v>
      </c>
      <c r="BO166" s="8">
        <f t="shared" si="380"/>
        <v>0</v>
      </c>
      <c r="BP166" s="8">
        <f t="shared" si="380"/>
        <v>-0.0001344539962989208</v>
      </c>
      <c r="BQ166" s="8">
        <f t="shared" si="380"/>
        <v>-0.00023278160362799076</v>
      </c>
      <c r="BR166" s="8">
        <f t="shared" si="380"/>
        <v>0</v>
      </c>
      <c r="BS166" s="8">
        <f t="shared" si="380"/>
        <v>-0.0001344539962989208</v>
      </c>
      <c r="BT166" s="8">
        <f t="shared" si="380"/>
        <v>-0.0001344539962989208</v>
      </c>
      <c r="BU166" s="8">
        <f t="shared" si="380"/>
        <v>0</v>
      </c>
      <c r="BV166" s="8">
        <f t="shared" si="380"/>
        <v>-0.0001344539962989208</v>
      </c>
      <c r="BW166" s="8">
        <f t="shared" si="380"/>
        <v>0</v>
      </c>
      <c r="BX166" s="8">
        <f aca="true" t="shared" si="381" ref="BX166:DC166">BX417-BX82</f>
        <v>0</v>
      </c>
      <c r="BY166" s="8">
        <f t="shared" si="381"/>
        <v>0</v>
      </c>
      <c r="BZ166" s="8">
        <f t="shared" si="381"/>
        <v>-0.0002166080621520733</v>
      </c>
      <c r="CA166" s="8">
        <f t="shared" si="381"/>
        <v>-0.0001344539962989208</v>
      </c>
      <c r="CB166" s="8">
        <f t="shared" si="381"/>
        <v>0</v>
      </c>
      <c r="CC166" s="8">
        <f t="shared" si="381"/>
        <v>0</v>
      </c>
      <c r="CD166" s="8">
        <f t="shared" si="381"/>
        <v>-0.00011639080181399538</v>
      </c>
      <c r="CE166" s="8">
        <f t="shared" si="381"/>
        <v>0</v>
      </c>
      <c r="CF166" s="8">
        <f t="shared" si="381"/>
        <v>0</v>
      </c>
      <c r="CG166" s="8">
        <f t="shared" si="381"/>
        <v>0</v>
      </c>
      <c r="CH166" s="8">
        <f t="shared" si="381"/>
        <v>0</v>
      </c>
      <c r="CI166" s="8">
        <f t="shared" si="381"/>
        <v>0</v>
      </c>
      <c r="CJ166" s="8">
        <f t="shared" si="381"/>
        <v>-0.0001344539962989208</v>
      </c>
      <c r="CK166" s="8">
        <f t="shared" si="381"/>
        <v>-0.0001344539962989208</v>
      </c>
      <c r="CL166" s="8">
        <f t="shared" si="381"/>
        <v>0</v>
      </c>
      <c r="CM166" s="8">
        <f t="shared" si="381"/>
        <v>0</v>
      </c>
      <c r="CN166" s="8">
        <f t="shared" si="381"/>
        <v>0</v>
      </c>
      <c r="CO166" s="8">
        <f t="shared" si="381"/>
        <v>0</v>
      </c>
      <c r="CP166" s="8">
        <f t="shared" si="381"/>
        <v>-0.00010830403107603665</v>
      </c>
      <c r="CQ166" s="8">
        <f t="shared" si="381"/>
        <v>0</v>
      </c>
      <c r="CR166" s="8">
        <f t="shared" si="381"/>
        <v>0</v>
      </c>
      <c r="CS166" s="8">
        <f t="shared" si="381"/>
        <v>0</v>
      </c>
      <c r="CT166" s="8">
        <f t="shared" si="381"/>
        <v>0</v>
      </c>
      <c r="CU166" s="8">
        <f t="shared" si="381"/>
        <v>0</v>
      </c>
      <c r="CV166" s="8">
        <f t="shared" si="381"/>
        <v>0</v>
      </c>
      <c r="CW166" s="8">
        <f t="shared" si="381"/>
        <v>0</v>
      </c>
      <c r="CX166" s="8">
        <f t="shared" si="381"/>
        <v>-0.0001344539962989208</v>
      </c>
      <c r="CY166" s="8">
        <f t="shared" si="381"/>
        <v>0</v>
      </c>
      <c r="CZ166" s="8">
        <f t="shared" si="381"/>
        <v>-6.72269981494604E-05</v>
      </c>
      <c r="DA166" s="8">
        <f t="shared" si="381"/>
        <v>-0.0001344539962989208</v>
      </c>
      <c r="DB166" s="8">
        <f t="shared" si="381"/>
        <v>-0.0001344539962989208</v>
      </c>
      <c r="DC166" s="8">
        <f t="shared" si="381"/>
        <v>-0.0001344539962989208</v>
      </c>
      <c r="DD166" s="8">
        <f aca="true" t="shared" si="382" ref="DD166:DS166">DD417-DD82</f>
        <v>-0.0001344539962989208</v>
      </c>
      <c r="DE166" s="8">
        <f t="shared" si="382"/>
        <v>-0.00023278160362799076</v>
      </c>
      <c r="DF166" s="8">
        <f t="shared" si="382"/>
        <v>0</v>
      </c>
      <c r="DG166" s="8">
        <f t="shared" si="382"/>
        <v>0</v>
      </c>
      <c r="DH166" s="8">
        <f t="shared" si="382"/>
        <v>0</v>
      </c>
      <c r="DI166" s="8">
        <f t="shared" si="382"/>
        <v>0</v>
      </c>
      <c r="DJ166" s="8">
        <f t="shared" si="382"/>
        <v>0</v>
      </c>
      <c r="DK166" s="8">
        <f t="shared" si="382"/>
        <v>0</v>
      </c>
      <c r="DL166" s="8">
        <f t="shared" si="382"/>
        <v>1</v>
      </c>
      <c r="DM166" s="8">
        <f t="shared" si="382"/>
        <v>0</v>
      </c>
      <c r="DN166" s="8">
        <f t="shared" si="382"/>
        <v>0</v>
      </c>
      <c r="DO166" s="8">
        <f t="shared" si="382"/>
        <v>-0.00023278160362799076</v>
      </c>
      <c r="DP166" s="8">
        <f t="shared" si="382"/>
        <v>0</v>
      </c>
      <c r="DQ166" s="8">
        <f t="shared" si="382"/>
        <v>-0.0001344539962989208</v>
      </c>
      <c r="DR166" s="8">
        <f t="shared" si="382"/>
        <v>0</v>
      </c>
      <c r="DS166" s="8">
        <f t="shared" si="382"/>
        <v>-0.00016700469911846622</v>
      </c>
      <c r="DU166" s="1"/>
      <c r="DV166" s="6"/>
    </row>
    <row r="167" spans="41:126" ht="11.25">
      <c r="AO167" s="12"/>
      <c r="AP167" s="12" t="s">
        <v>66</v>
      </c>
      <c r="AQ167" s="49" t="s">
        <v>190</v>
      </c>
      <c r="AR167" s="8">
        <f aca="true" t="shared" si="383" ref="AR167:BW167">AR418-AR83</f>
        <v>0</v>
      </c>
      <c r="AS167" s="8">
        <f t="shared" si="383"/>
        <v>0</v>
      </c>
      <c r="AT167" s="8">
        <f t="shared" si="383"/>
        <v>0</v>
      </c>
      <c r="AU167" s="8">
        <f t="shared" si="383"/>
        <v>0</v>
      </c>
      <c r="AV167" s="8">
        <f t="shared" si="383"/>
        <v>0</v>
      </c>
      <c r="AW167" s="8">
        <f t="shared" si="383"/>
        <v>0</v>
      </c>
      <c r="AX167" s="8">
        <f t="shared" si="383"/>
        <v>0</v>
      </c>
      <c r="AY167" s="8">
        <f t="shared" si="383"/>
        <v>0</v>
      </c>
      <c r="AZ167" s="8">
        <f t="shared" si="383"/>
        <v>0</v>
      </c>
      <c r="BA167" s="8">
        <f t="shared" si="383"/>
        <v>0</v>
      </c>
      <c r="BB167" s="8">
        <f t="shared" si="383"/>
        <v>0</v>
      </c>
      <c r="BC167" s="8">
        <f t="shared" si="383"/>
        <v>0</v>
      </c>
      <c r="BD167" s="8">
        <f t="shared" si="383"/>
        <v>0</v>
      </c>
      <c r="BE167" s="8">
        <f t="shared" si="383"/>
        <v>0</v>
      </c>
      <c r="BF167" s="8">
        <f t="shared" si="383"/>
        <v>0</v>
      </c>
      <c r="BG167" s="8">
        <f t="shared" si="383"/>
        <v>0</v>
      </c>
      <c r="BH167" s="8">
        <f t="shared" si="383"/>
        <v>0</v>
      </c>
      <c r="BI167" s="8">
        <f t="shared" si="383"/>
        <v>0</v>
      </c>
      <c r="BJ167" s="8">
        <f t="shared" si="383"/>
        <v>0</v>
      </c>
      <c r="BK167" s="8">
        <f t="shared" si="383"/>
        <v>0</v>
      </c>
      <c r="BL167" s="8">
        <f t="shared" si="383"/>
        <v>0</v>
      </c>
      <c r="BM167" s="8">
        <f t="shared" si="383"/>
        <v>0</v>
      </c>
      <c r="BN167" s="8">
        <f t="shared" si="383"/>
        <v>0</v>
      </c>
      <c r="BO167" s="8">
        <f t="shared" si="383"/>
        <v>0</v>
      </c>
      <c r="BP167" s="8">
        <f t="shared" si="383"/>
        <v>-0.0035816680895271926</v>
      </c>
      <c r="BQ167" s="8">
        <f t="shared" si="383"/>
        <v>-0.0040289123704844556</v>
      </c>
      <c r="BR167" s="8">
        <f t="shared" si="383"/>
        <v>-0.0006394313213391509</v>
      </c>
      <c r="BS167" s="8">
        <f t="shared" si="383"/>
        <v>-0.0035816680895271926</v>
      </c>
      <c r="BT167" s="8">
        <f t="shared" si="383"/>
        <v>-0.0035816680895271926</v>
      </c>
      <c r="BU167" s="8">
        <f t="shared" si="383"/>
        <v>-0.0019587053619259287</v>
      </c>
      <c r="BV167" s="8">
        <f t="shared" si="383"/>
        <v>-0.0035816680895271926</v>
      </c>
      <c r="BW167" s="8">
        <f t="shared" si="383"/>
        <v>0</v>
      </c>
      <c r="BX167" s="8">
        <f aca="true" t="shared" si="384" ref="BX167:DC167">BX418-BX83</f>
        <v>0</v>
      </c>
      <c r="BY167" s="8">
        <f t="shared" si="384"/>
        <v>0</v>
      </c>
      <c r="BZ167" s="8">
        <f t="shared" si="384"/>
        <v>-0.0036101343692012218</v>
      </c>
      <c r="CA167" s="8">
        <f t="shared" si="384"/>
        <v>-0.0035816680895271926</v>
      </c>
      <c r="CB167" s="8">
        <f t="shared" si="384"/>
        <v>0</v>
      </c>
      <c r="CC167" s="8">
        <f t="shared" si="384"/>
        <v>0</v>
      </c>
      <c r="CD167" s="8">
        <f t="shared" si="384"/>
        <v>-0.0020144561852422278</v>
      </c>
      <c r="CE167" s="8">
        <f t="shared" si="384"/>
        <v>0</v>
      </c>
      <c r="CF167" s="8">
        <f t="shared" si="384"/>
        <v>0</v>
      </c>
      <c r="CG167" s="8">
        <f t="shared" si="384"/>
        <v>0</v>
      </c>
      <c r="CH167" s="8">
        <f t="shared" si="384"/>
        <v>0</v>
      </c>
      <c r="CI167" s="8">
        <f t="shared" si="384"/>
        <v>0</v>
      </c>
      <c r="CJ167" s="8">
        <f t="shared" si="384"/>
        <v>-0.0035816680895271926</v>
      </c>
      <c r="CK167" s="8">
        <f t="shared" si="384"/>
        <v>-0.0035816680895271926</v>
      </c>
      <c r="CL167" s="8">
        <f t="shared" si="384"/>
        <v>0</v>
      </c>
      <c r="CM167" s="8">
        <f t="shared" si="384"/>
        <v>0</v>
      </c>
      <c r="CN167" s="8">
        <f t="shared" si="384"/>
        <v>0</v>
      </c>
      <c r="CO167" s="8">
        <f t="shared" si="384"/>
        <v>-9.542914587884759E-05</v>
      </c>
      <c r="CP167" s="8">
        <f t="shared" si="384"/>
        <v>-0.0018050671846006109</v>
      </c>
      <c r="CQ167" s="8">
        <f t="shared" si="384"/>
        <v>-9.542914587884759E-05</v>
      </c>
      <c r="CR167" s="8">
        <f t="shared" si="384"/>
        <v>0</v>
      </c>
      <c r="CS167" s="8">
        <f t="shared" si="384"/>
        <v>0</v>
      </c>
      <c r="CT167" s="8">
        <f t="shared" si="384"/>
        <v>0</v>
      </c>
      <c r="CU167" s="8">
        <f t="shared" si="384"/>
        <v>0</v>
      </c>
      <c r="CV167" s="8">
        <f t="shared" si="384"/>
        <v>0</v>
      </c>
      <c r="CW167" s="8">
        <f t="shared" si="384"/>
        <v>0</v>
      </c>
      <c r="CX167" s="8">
        <f t="shared" si="384"/>
        <v>-0.0035816680895271926</v>
      </c>
      <c r="CY167" s="8">
        <f t="shared" si="384"/>
        <v>-0.0019587053619259287</v>
      </c>
      <c r="CZ167" s="8">
        <f t="shared" si="384"/>
        <v>-0.00183854861770302</v>
      </c>
      <c r="DA167" s="8">
        <f t="shared" si="384"/>
        <v>-0.0035816680895271926</v>
      </c>
      <c r="DB167" s="8">
        <f t="shared" si="384"/>
        <v>-0.0035816680895271926</v>
      </c>
      <c r="DC167" s="8">
        <f t="shared" si="384"/>
        <v>-0.0035816680895271926</v>
      </c>
      <c r="DD167" s="8">
        <f aca="true" t="shared" si="385" ref="DD167:DS167">DD418-DD83</f>
        <v>-0.0035816680895271926</v>
      </c>
      <c r="DE167" s="8">
        <f t="shared" si="385"/>
        <v>-0.0040289123704844556</v>
      </c>
      <c r="DF167" s="8">
        <f t="shared" si="385"/>
        <v>-0.0019587053619259287</v>
      </c>
      <c r="DG167" s="8">
        <f t="shared" si="385"/>
        <v>0</v>
      </c>
      <c r="DH167" s="8">
        <f t="shared" si="385"/>
        <v>0</v>
      </c>
      <c r="DI167" s="8">
        <f t="shared" si="385"/>
        <v>0</v>
      </c>
      <c r="DJ167" s="8">
        <f t="shared" si="385"/>
        <v>0</v>
      </c>
      <c r="DK167" s="8">
        <f t="shared" si="385"/>
        <v>0</v>
      </c>
      <c r="DL167" s="8">
        <f t="shared" si="385"/>
        <v>0</v>
      </c>
      <c r="DM167" s="8">
        <f t="shared" si="385"/>
        <v>1</v>
      </c>
      <c r="DN167" s="8">
        <f t="shared" si="385"/>
        <v>0</v>
      </c>
      <c r="DO167" s="8">
        <f t="shared" si="385"/>
        <v>-0.0040289123704844556</v>
      </c>
      <c r="DP167" s="8">
        <f t="shared" si="385"/>
        <v>0</v>
      </c>
      <c r="DQ167" s="8">
        <f t="shared" si="385"/>
        <v>-0.0035816680895271926</v>
      </c>
      <c r="DR167" s="8">
        <f t="shared" si="385"/>
        <v>-0.0006394313213391509</v>
      </c>
      <c r="DS167" s="8">
        <f t="shared" si="385"/>
        <v>-0.003960778974085297</v>
      </c>
      <c r="DU167" s="1"/>
      <c r="DV167" s="6"/>
    </row>
    <row r="168" spans="41:126" ht="11.25">
      <c r="AO168" s="12"/>
      <c r="AP168" s="12" t="s">
        <v>67</v>
      </c>
      <c r="AQ168" s="49" t="s">
        <v>243</v>
      </c>
      <c r="AR168" s="8">
        <f aca="true" t="shared" si="386" ref="AR168:BW168">AR419-AR84</f>
        <v>0</v>
      </c>
      <c r="AS168" s="8">
        <f t="shared" si="386"/>
        <v>0</v>
      </c>
      <c r="AT168" s="8">
        <f t="shared" si="386"/>
        <v>0</v>
      </c>
      <c r="AU168" s="8">
        <f t="shared" si="386"/>
        <v>0</v>
      </c>
      <c r="AV168" s="8">
        <f t="shared" si="386"/>
        <v>0</v>
      </c>
      <c r="AW168" s="8">
        <f t="shared" si="386"/>
        <v>0</v>
      </c>
      <c r="AX168" s="8">
        <f t="shared" si="386"/>
        <v>0</v>
      </c>
      <c r="AY168" s="8">
        <f t="shared" si="386"/>
        <v>0</v>
      </c>
      <c r="AZ168" s="8">
        <f t="shared" si="386"/>
        <v>0</v>
      </c>
      <c r="BA168" s="8">
        <f t="shared" si="386"/>
        <v>0</v>
      </c>
      <c r="BB168" s="8">
        <f t="shared" si="386"/>
        <v>0</v>
      </c>
      <c r="BC168" s="8">
        <f t="shared" si="386"/>
        <v>0</v>
      </c>
      <c r="BD168" s="8">
        <f t="shared" si="386"/>
        <v>0</v>
      </c>
      <c r="BE168" s="8">
        <f t="shared" si="386"/>
        <v>0</v>
      </c>
      <c r="BF168" s="8">
        <f t="shared" si="386"/>
        <v>0</v>
      </c>
      <c r="BG168" s="8">
        <f t="shared" si="386"/>
        <v>0</v>
      </c>
      <c r="BH168" s="8">
        <f t="shared" si="386"/>
        <v>0</v>
      </c>
      <c r="BI168" s="8">
        <f t="shared" si="386"/>
        <v>0</v>
      </c>
      <c r="BJ168" s="8">
        <f t="shared" si="386"/>
        <v>0</v>
      </c>
      <c r="BK168" s="8">
        <f t="shared" si="386"/>
        <v>0</v>
      </c>
      <c r="BL168" s="8">
        <f t="shared" si="386"/>
        <v>0</v>
      </c>
      <c r="BM168" s="8">
        <f t="shared" si="386"/>
        <v>0</v>
      </c>
      <c r="BN168" s="8">
        <f t="shared" si="386"/>
        <v>0</v>
      </c>
      <c r="BO168" s="8">
        <f t="shared" si="386"/>
        <v>0</v>
      </c>
      <c r="BP168" s="8">
        <f t="shared" si="386"/>
        <v>-0.00043930513642221654</v>
      </c>
      <c r="BQ168" s="8">
        <f t="shared" si="386"/>
        <v>-0.0010072280926211139</v>
      </c>
      <c r="BR168" s="8">
        <f t="shared" si="386"/>
        <v>-0.0002491290862360332</v>
      </c>
      <c r="BS168" s="8">
        <f t="shared" si="386"/>
        <v>-0.00043930513642221654</v>
      </c>
      <c r="BT168" s="8">
        <f t="shared" si="386"/>
        <v>-0.00043930513642221654</v>
      </c>
      <c r="BU168" s="8">
        <f t="shared" si="386"/>
        <v>-0.000336336418702842</v>
      </c>
      <c r="BV168" s="8">
        <f t="shared" si="386"/>
        <v>-0.00043930513642221654</v>
      </c>
      <c r="BW168" s="8">
        <f t="shared" si="386"/>
        <v>0</v>
      </c>
      <c r="BX168" s="8">
        <f aca="true" t="shared" si="387" ref="BX168:DC168">BX419-BX84</f>
        <v>0</v>
      </c>
      <c r="BY168" s="8">
        <f t="shared" si="387"/>
        <v>0</v>
      </c>
      <c r="BZ168" s="8">
        <f t="shared" si="387"/>
        <v>-0.001002815102555895</v>
      </c>
      <c r="CA168" s="8">
        <f t="shared" si="387"/>
        <v>-0.00043930513642221654</v>
      </c>
      <c r="CB168" s="8">
        <f t="shared" si="387"/>
        <v>0</v>
      </c>
      <c r="CC168" s="8">
        <f t="shared" si="387"/>
        <v>0</v>
      </c>
      <c r="CD168" s="8">
        <f t="shared" si="387"/>
        <v>-0.0005036140463105569</v>
      </c>
      <c r="CE168" s="8">
        <f t="shared" si="387"/>
        <v>0</v>
      </c>
      <c r="CF168" s="8">
        <f t="shared" si="387"/>
        <v>0</v>
      </c>
      <c r="CG168" s="8">
        <f t="shared" si="387"/>
        <v>0</v>
      </c>
      <c r="CH168" s="8">
        <f t="shared" si="387"/>
        <v>0</v>
      </c>
      <c r="CI168" s="8">
        <f t="shared" si="387"/>
        <v>0</v>
      </c>
      <c r="CJ168" s="8">
        <f t="shared" si="387"/>
        <v>-0.00043930513642221654</v>
      </c>
      <c r="CK168" s="8">
        <f t="shared" si="387"/>
        <v>-0.00043930513642221654</v>
      </c>
      <c r="CL168" s="8">
        <f t="shared" si="387"/>
        <v>0</v>
      </c>
      <c r="CM168" s="8">
        <f t="shared" si="387"/>
        <v>0</v>
      </c>
      <c r="CN168" s="8">
        <f t="shared" si="387"/>
        <v>0</v>
      </c>
      <c r="CO168" s="8">
        <f t="shared" si="387"/>
        <v>0</v>
      </c>
      <c r="CP168" s="8">
        <f t="shared" si="387"/>
        <v>-0.0005014075512779475</v>
      </c>
      <c r="CQ168" s="8">
        <f t="shared" si="387"/>
        <v>0</v>
      </c>
      <c r="CR168" s="8">
        <f t="shared" si="387"/>
        <v>0</v>
      </c>
      <c r="CS168" s="8">
        <f t="shared" si="387"/>
        <v>0</v>
      </c>
      <c r="CT168" s="8">
        <f t="shared" si="387"/>
        <v>0</v>
      </c>
      <c r="CU168" s="8">
        <f t="shared" si="387"/>
        <v>0</v>
      </c>
      <c r="CV168" s="8">
        <f t="shared" si="387"/>
        <v>0</v>
      </c>
      <c r="CW168" s="8">
        <f t="shared" si="387"/>
        <v>0</v>
      </c>
      <c r="CX168" s="8">
        <f t="shared" si="387"/>
        <v>-0.00043930513642221654</v>
      </c>
      <c r="CY168" s="8">
        <f t="shared" si="387"/>
        <v>-0.000336336418702842</v>
      </c>
      <c r="CZ168" s="8">
        <f t="shared" si="387"/>
        <v>-0.00021965256821110827</v>
      </c>
      <c r="DA168" s="8">
        <f t="shared" si="387"/>
        <v>-0.00043930513642221654</v>
      </c>
      <c r="DB168" s="8">
        <f t="shared" si="387"/>
        <v>-0.00043930513642221654</v>
      </c>
      <c r="DC168" s="8">
        <f t="shared" si="387"/>
        <v>-0.00043930513642221654</v>
      </c>
      <c r="DD168" s="8">
        <f aca="true" t="shared" si="388" ref="DD168:DS168">DD419-DD84</f>
        <v>-0.00043930513642221654</v>
      </c>
      <c r="DE168" s="8">
        <f t="shared" si="388"/>
        <v>-0.0010072280926211139</v>
      </c>
      <c r="DF168" s="8">
        <f t="shared" si="388"/>
        <v>-0.000336336418702842</v>
      </c>
      <c r="DG168" s="8">
        <f t="shared" si="388"/>
        <v>0</v>
      </c>
      <c r="DH168" s="8">
        <f t="shared" si="388"/>
        <v>0</v>
      </c>
      <c r="DI168" s="8">
        <f t="shared" si="388"/>
        <v>0</v>
      </c>
      <c r="DJ168" s="8">
        <f t="shared" si="388"/>
        <v>0</v>
      </c>
      <c r="DK168" s="8">
        <f t="shared" si="388"/>
        <v>0</v>
      </c>
      <c r="DL168" s="8">
        <f t="shared" si="388"/>
        <v>0</v>
      </c>
      <c r="DM168" s="8">
        <f t="shared" si="388"/>
        <v>0</v>
      </c>
      <c r="DN168" s="8">
        <f t="shared" si="388"/>
        <v>1</v>
      </c>
      <c r="DO168" s="8">
        <f t="shared" si="388"/>
        <v>-0.0010072280926211139</v>
      </c>
      <c r="DP168" s="8">
        <f t="shared" si="388"/>
        <v>0</v>
      </c>
      <c r="DQ168" s="8">
        <f t="shared" si="388"/>
        <v>-0.00043930513642221654</v>
      </c>
      <c r="DR168" s="8">
        <f t="shared" si="388"/>
        <v>-0.0002491290862360332</v>
      </c>
      <c r="DS168" s="8">
        <f t="shared" si="388"/>
        <v>-0.000794372993780159</v>
      </c>
      <c r="DU168" s="1"/>
      <c r="DV168" s="6"/>
    </row>
    <row r="169" spans="41:126" ht="11.25">
      <c r="AO169" s="12"/>
      <c r="AP169" s="12" t="s">
        <v>68</v>
      </c>
      <c r="AQ169" s="49" t="s">
        <v>192</v>
      </c>
      <c r="AR169" s="8">
        <f aca="true" t="shared" si="389" ref="AR169:BW169">AR420-AR85</f>
        <v>0</v>
      </c>
      <c r="AS169" s="8">
        <f t="shared" si="389"/>
        <v>0</v>
      </c>
      <c r="AT169" s="8">
        <f t="shared" si="389"/>
        <v>0</v>
      </c>
      <c r="AU169" s="8">
        <f t="shared" si="389"/>
        <v>0</v>
      </c>
      <c r="AV169" s="8">
        <f t="shared" si="389"/>
        <v>0</v>
      </c>
      <c r="AW169" s="8">
        <f t="shared" si="389"/>
        <v>0</v>
      </c>
      <c r="AX169" s="8">
        <f t="shared" si="389"/>
        <v>0</v>
      </c>
      <c r="AY169" s="8">
        <f t="shared" si="389"/>
        <v>0</v>
      </c>
      <c r="AZ169" s="8">
        <f t="shared" si="389"/>
        <v>0</v>
      </c>
      <c r="BA169" s="8">
        <f t="shared" si="389"/>
        <v>0</v>
      </c>
      <c r="BB169" s="8">
        <f t="shared" si="389"/>
        <v>0</v>
      </c>
      <c r="BC169" s="8">
        <f t="shared" si="389"/>
        <v>0</v>
      </c>
      <c r="BD169" s="8">
        <f t="shared" si="389"/>
        <v>0</v>
      </c>
      <c r="BE169" s="8">
        <f t="shared" si="389"/>
        <v>0</v>
      </c>
      <c r="BF169" s="8">
        <f t="shared" si="389"/>
        <v>0</v>
      </c>
      <c r="BG169" s="8">
        <f t="shared" si="389"/>
        <v>0</v>
      </c>
      <c r="BH169" s="8">
        <f t="shared" si="389"/>
        <v>0</v>
      </c>
      <c r="BI169" s="8">
        <f t="shared" si="389"/>
        <v>0</v>
      </c>
      <c r="BJ169" s="8">
        <f t="shared" si="389"/>
        <v>0</v>
      </c>
      <c r="BK169" s="8">
        <f t="shared" si="389"/>
        <v>0</v>
      </c>
      <c r="BL169" s="8">
        <f t="shared" si="389"/>
        <v>0</v>
      </c>
      <c r="BM169" s="8">
        <f t="shared" si="389"/>
        <v>0</v>
      </c>
      <c r="BN169" s="8">
        <f t="shared" si="389"/>
        <v>0</v>
      </c>
      <c r="BO169" s="8">
        <f t="shared" si="389"/>
        <v>0</v>
      </c>
      <c r="BP169" s="8">
        <f t="shared" si="389"/>
        <v>-0.00022630870664174793</v>
      </c>
      <c r="BQ169" s="8">
        <f t="shared" si="389"/>
        <v>-0.01763096819017003</v>
      </c>
      <c r="BR169" s="8">
        <f t="shared" si="389"/>
        <v>-8.30430287453444E-05</v>
      </c>
      <c r="BS169" s="8">
        <f t="shared" si="389"/>
        <v>-0.00022630870664174793</v>
      </c>
      <c r="BT169" s="8">
        <f t="shared" si="389"/>
        <v>-0.00022630870664174793</v>
      </c>
      <c r="BU169" s="8">
        <f t="shared" si="389"/>
        <v>0</v>
      </c>
      <c r="BV169" s="8">
        <f t="shared" si="389"/>
        <v>-0.00022630870664174793</v>
      </c>
      <c r="BW169" s="8">
        <f t="shared" si="389"/>
        <v>0</v>
      </c>
      <c r="BX169" s="8">
        <f aca="true" t="shared" si="390" ref="BX169:DC169">BX420-BX85</f>
        <v>0</v>
      </c>
      <c r="BY169" s="8">
        <f t="shared" si="390"/>
        <v>0</v>
      </c>
      <c r="BZ169" s="8">
        <f t="shared" si="390"/>
        <v>-0.007320550248658033</v>
      </c>
      <c r="CA169" s="8">
        <f t="shared" si="390"/>
        <v>-0.00022630870664174793</v>
      </c>
      <c r="CB169" s="8">
        <f t="shared" si="390"/>
        <v>0</v>
      </c>
      <c r="CC169" s="8">
        <f t="shared" si="390"/>
        <v>0</v>
      </c>
      <c r="CD169" s="8">
        <f t="shared" si="390"/>
        <v>-0.008815484095085015</v>
      </c>
      <c r="CE169" s="8">
        <f t="shared" si="390"/>
        <v>0</v>
      </c>
      <c r="CF169" s="8">
        <f t="shared" si="390"/>
        <v>0</v>
      </c>
      <c r="CG169" s="8">
        <f t="shared" si="390"/>
        <v>0</v>
      </c>
      <c r="CH169" s="8">
        <f t="shared" si="390"/>
        <v>0</v>
      </c>
      <c r="CI169" s="8">
        <f t="shared" si="390"/>
        <v>0</v>
      </c>
      <c r="CJ169" s="8">
        <f t="shared" si="390"/>
        <v>-0.00022630870664174793</v>
      </c>
      <c r="CK169" s="8">
        <f t="shared" si="390"/>
        <v>-0.00022630870664174793</v>
      </c>
      <c r="CL169" s="8">
        <f t="shared" si="390"/>
        <v>0</v>
      </c>
      <c r="CM169" s="8">
        <f t="shared" si="390"/>
        <v>0</v>
      </c>
      <c r="CN169" s="8">
        <f t="shared" si="390"/>
        <v>0</v>
      </c>
      <c r="CO169" s="8">
        <f t="shared" si="390"/>
        <v>-5.04916115761108E-06</v>
      </c>
      <c r="CP169" s="8">
        <f t="shared" si="390"/>
        <v>-0.0036602751243290164</v>
      </c>
      <c r="CQ169" s="8">
        <f t="shared" si="390"/>
        <v>-5.04916115761108E-06</v>
      </c>
      <c r="CR169" s="8">
        <f t="shared" si="390"/>
        <v>0</v>
      </c>
      <c r="CS169" s="8">
        <f t="shared" si="390"/>
        <v>0</v>
      </c>
      <c r="CT169" s="8">
        <f t="shared" si="390"/>
        <v>0</v>
      </c>
      <c r="CU169" s="8">
        <f t="shared" si="390"/>
        <v>0</v>
      </c>
      <c r="CV169" s="8">
        <f t="shared" si="390"/>
        <v>0</v>
      </c>
      <c r="CW169" s="8">
        <f t="shared" si="390"/>
        <v>0</v>
      </c>
      <c r="CX169" s="8">
        <f t="shared" si="390"/>
        <v>-0.00022630870664174793</v>
      </c>
      <c r="CY169" s="8">
        <f t="shared" si="390"/>
        <v>0</v>
      </c>
      <c r="CZ169" s="8">
        <f t="shared" si="390"/>
        <v>-0.0001156789338996795</v>
      </c>
      <c r="DA169" s="8">
        <f t="shared" si="390"/>
        <v>-0.00022630870664174793</v>
      </c>
      <c r="DB169" s="8">
        <f t="shared" si="390"/>
        <v>-0.00022630870664174793</v>
      </c>
      <c r="DC169" s="8">
        <f t="shared" si="390"/>
        <v>-0.00022630870664174793</v>
      </c>
      <c r="DD169" s="8">
        <f aca="true" t="shared" si="391" ref="DD169:DS169">DD420-DD85</f>
        <v>-0.00022630870664174793</v>
      </c>
      <c r="DE169" s="8">
        <f t="shared" si="391"/>
        <v>-0.01763096819017003</v>
      </c>
      <c r="DF169" s="8">
        <f t="shared" si="391"/>
        <v>0</v>
      </c>
      <c r="DG169" s="8">
        <f t="shared" si="391"/>
        <v>0</v>
      </c>
      <c r="DH169" s="8">
        <f t="shared" si="391"/>
        <v>0</v>
      </c>
      <c r="DI169" s="8">
        <f t="shared" si="391"/>
        <v>0</v>
      </c>
      <c r="DJ169" s="8">
        <f t="shared" si="391"/>
        <v>0</v>
      </c>
      <c r="DK169" s="8">
        <f t="shared" si="391"/>
        <v>0</v>
      </c>
      <c r="DL169" s="8">
        <f t="shared" si="391"/>
        <v>0</v>
      </c>
      <c r="DM169" s="8">
        <f t="shared" si="391"/>
        <v>0</v>
      </c>
      <c r="DN169" s="8">
        <f t="shared" si="391"/>
        <v>0</v>
      </c>
      <c r="DO169" s="8">
        <f t="shared" si="391"/>
        <v>0.9823690318098299</v>
      </c>
      <c r="DP169" s="8">
        <f t="shared" si="391"/>
        <v>0</v>
      </c>
      <c r="DQ169" s="8">
        <f t="shared" si="391"/>
        <v>-0.00022630870664174793</v>
      </c>
      <c r="DR169" s="8">
        <f t="shared" si="391"/>
        <v>-8.30430287453444E-05</v>
      </c>
      <c r="DS169" s="8">
        <f t="shared" si="391"/>
        <v>-0.00014256600457662462</v>
      </c>
      <c r="DU169" s="1"/>
      <c r="DV169" s="6"/>
    </row>
    <row r="170" spans="41:126" ht="11.25">
      <c r="AO170" s="12"/>
      <c r="AP170" s="12">
        <v>8555</v>
      </c>
      <c r="AQ170" s="49" t="s">
        <v>193</v>
      </c>
      <c r="AR170" s="8">
        <f aca="true" t="shared" si="392" ref="AR170:BW170">AR421-AR86</f>
        <v>0</v>
      </c>
      <c r="AS170" s="8">
        <f t="shared" si="392"/>
        <v>0</v>
      </c>
      <c r="AT170" s="8">
        <f t="shared" si="392"/>
        <v>0</v>
      </c>
      <c r="AU170" s="8">
        <f t="shared" si="392"/>
        <v>0</v>
      </c>
      <c r="AV170" s="8">
        <f t="shared" si="392"/>
        <v>0</v>
      </c>
      <c r="AW170" s="8">
        <f t="shared" si="392"/>
        <v>0</v>
      </c>
      <c r="AX170" s="8">
        <f t="shared" si="392"/>
        <v>0</v>
      </c>
      <c r="AY170" s="8">
        <f t="shared" si="392"/>
        <v>0</v>
      </c>
      <c r="AZ170" s="8">
        <f t="shared" si="392"/>
        <v>0</v>
      </c>
      <c r="BA170" s="8">
        <f t="shared" si="392"/>
        <v>0</v>
      </c>
      <c r="BB170" s="8">
        <f t="shared" si="392"/>
        <v>0</v>
      </c>
      <c r="BC170" s="8">
        <f t="shared" si="392"/>
        <v>0</v>
      </c>
      <c r="BD170" s="8">
        <f t="shared" si="392"/>
        <v>0</v>
      </c>
      <c r="BE170" s="8">
        <f t="shared" si="392"/>
        <v>0</v>
      </c>
      <c r="BF170" s="8">
        <f t="shared" si="392"/>
        <v>0</v>
      </c>
      <c r="BG170" s="8">
        <f t="shared" si="392"/>
        <v>0</v>
      </c>
      <c r="BH170" s="8">
        <f t="shared" si="392"/>
        <v>0</v>
      </c>
      <c r="BI170" s="8">
        <f t="shared" si="392"/>
        <v>0</v>
      </c>
      <c r="BJ170" s="8">
        <f t="shared" si="392"/>
        <v>0</v>
      </c>
      <c r="BK170" s="8">
        <f t="shared" si="392"/>
        <v>0</v>
      </c>
      <c r="BL170" s="8">
        <f t="shared" si="392"/>
        <v>0</v>
      </c>
      <c r="BM170" s="8">
        <f t="shared" si="392"/>
        <v>0</v>
      </c>
      <c r="BN170" s="8">
        <f t="shared" si="392"/>
        <v>0</v>
      </c>
      <c r="BO170" s="8">
        <f t="shared" si="392"/>
        <v>0</v>
      </c>
      <c r="BP170" s="8">
        <f t="shared" si="392"/>
        <v>-0.0003847248012909715</v>
      </c>
      <c r="BQ170" s="8">
        <f t="shared" si="392"/>
        <v>-0.004132992606721971</v>
      </c>
      <c r="BR170" s="8">
        <f t="shared" si="392"/>
        <v>-8.30430287453444E-05</v>
      </c>
      <c r="BS170" s="8">
        <f t="shared" si="392"/>
        <v>-0.0003847248012909715</v>
      </c>
      <c r="BT170" s="8">
        <f t="shared" si="392"/>
        <v>-0.0003847248012909715</v>
      </c>
      <c r="BU170" s="8">
        <f t="shared" si="392"/>
        <v>0</v>
      </c>
      <c r="BV170" s="8">
        <f t="shared" si="392"/>
        <v>-0.0003847248012909715</v>
      </c>
      <c r="BW170" s="8">
        <f t="shared" si="392"/>
        <v>0</v>
      </c>
      <c r="BX170" s="8">
        <f aca="true" t="shared" si="393" ref="BX170:DC170">BX421-BX86</f>
        <v>0</v>
      </c>
      <c r="BY170" s="8">
        <f t="shared" si="393"/>
        <v>0</v>
      </c>
      <c r="BZ170" s="8">
        <f t="shared" si="393"/>
        <v>-0.0036101343692012218</v>
      </c>
      <c r="CA170" s="8">
        <f t="shared" si="393"/>
        <v>-0.0003847248012909715</v>
      </c>
      <c r="CB170" s="8">
        <f t="shared" si="393"/>
        <v>0</v>
      </c>
      <c r="CC170" s="8">
        <f t="shared" si="393"/>
        <v>0</v>
      </c>
      <c r="CD170" s="8">
        <f t="shared" si="393"/>
        <v>-0.0020664963033609853</v>
      </c>
      <c r="CE170" s="8">
        <f t="shared" si="393"/>
        <v>0</v>
      </c>
      <c r="CF170" s="8">
        <f t="shared" si="393"/>
        <v>0</v>
      </c>
      <c r="CG170" s="8">
        <f t="shared" si="393"/>
        <v>0</v>
      </c>
      <c r="CH170" s="8">
        <f t="shared" si="393"/>
        <v>0</v>
      </c>
      <c r="CI170" s="8">
        <f t="shared" si="393"/>
        <v>0</v>
      </c>
      <c r="CJ170" s="8">
        <f t="shared" si="393"/>
        <v>-0.0003847248012909715</v>
      </c>
      <c r="CK170" s="8">
        <f t="shared" si="393"/>
        <v>-0.0003847248012909715</v>
      </c>
      <c r="CL170" s="8">
        <f t="shared" si="393"/>
        <v>0</v>
      </c>
      <c r="CM170" s="8">
        <f t="shared" si="393"/>
        <v>0</v>
      </c>
      <c r="CN170" s="8">
        <f t="shared" si="393"/>
        <v>0</v>
      </c>
      <c r="CO170" s="8">
        <f t="shared" si="393"/>
        <v>-0.0002777038636686094</v>
      </c>
      <c r="CP170" s="8">
        <f t="shared" si="393"/>
        <v>-0.0018050671846006109</v>
      </c>
      <c r="CQ170" s="8">
        <f t="shared" si="393"/>
        <v>-0.0002777038636686094</v>
      </c>
      <c r="CR170" s="8">
        <f t="shared" si="393"/>
        <v>0</v>
      </c>
      <c r="CS170" s="8">
        <f t="shared" si="393"/>
        <v>0</v>
      </c>
      <c r="CT170" s="8">
        <f t="shared" si="393"/>
        <v>0</v>
      </c>
      <c r="CU170" s="8">
        <f t="shared" si="393"/>
        <v>0</v>
      </c>
      <c r="CV170" s="8">
        <f t="shared" si="393"/>
        <v>0</v>
      </c>
      <c r="CW170" s="8">
        <f t="shared" si="393"/>
        <v>0</v>
      </c>
      <c r="CX170" s="8">
        <f t="shared" si="393"/>
        <v>-0.0003847248012909715</v>
      </c>
      <c r="CY170" s="8">
        <f t="shared" si="393"/>
        <v>0</v>
      </c>
      <c r="CZ170" s="8">
        <f t="shared" si="393"/>
        <v>-0.0003312143324797905</v>
      </c>
      <c r="DA170" s="8">
        <f t="shared" si="393"/>
        <v>-0.0003847248012909715</v>
      </c>
      <c r="DB170" s="8">
        <f t="shared" si="393"/>
        <v>-0.0003847248012909715</v>
      </c>
      <c r="DC170" s="8">
        <f t="shared" si="393"/>
        <v>-0.0003847248012909715</v>
      </c>
      <c r="DD170" s="8">
        <f aca="true" t="shared" si="394" ref="DD170:DS170">DD421-DD86</f>
        <v>-0.0003847248012909715</v>
      </c>
      <c r="DE170" s="8">
        <f t="shared" si="394"/>
        <v>-0.004132992606721971</v>
      </c>
      <c r="DF170" s="8">
        <f t="shared" si="394"/>
        <v>0</v>
      </c>
      <c r="DG170" s="8">
        <f t="shared" si="394"/>
        <v>-1</v>
      </c>
      <c r="DH170" s="8">
        <f t="shared" si="394"/>
        <v>0</v>
      </c>
      <c r="DI170" s="8">
        <f t="shared" si="394"/>
        <v>0</v>
      </c>
      <c r="DJ170" s="8">
        <f t="shared" si="394"/>
        <v>0</v>
      </c>
      <c r="DK170" s="8">
        <f t="shared" si="394"/>
        <v>0</v>
      </c>
      <c r="DL170" s="8">
        <f t="shared" si="394"/>
        <v>0</v>
      </c>
      <c r="DM170" s="8">
        <f t="shared" si="394"/>
        <v>0</v>
      </c>
      <c r="DN170" s="8">
        <f t="shared" si="394"/>
        <v>0</v>
      </c>
      <c r="DO170" s="8">
        <f t="shared" si="394"/>
        <v>-0.004132992606721971</v>
      </c>
      <c r="DP170" s="8">
        <f t="shared" si="394"/>
        <v>1</v>
      </c>
      <c r="DQ170" s="8">
        <f t="shared" si="394"/>
        <v>-0.0003847248012909715</v>
      </c>
      <c r="DR170" s="8">
        <f t="shared" si="394"/>
        <v>-8.30430287453444E-05</v>
      </c>
      <c r="DS170" s="8">
        <f t="shared" si="394"/>
        <v>-0.0006468202383996738</v>
      </c>
      <c r="DU170" s="1"/>
      <c r="DV170" s="6"/>
    </row>
    <row r="171" spans="41:126" ht="11.25">
      <c r="AO171" s="12"/>
      <c r="AP171" s="12" t="s">
        <v>69</v>
      </c>
      <c r="AQ171" s="49" t="s">
        <v>244</v>
      </c>
      <c r="AR171" s="8">
        <f aca="true" t="shared" si="395" ref="AR171:BW171">AR422-AR87</f>
        <v>0</v>
      </c>
      <c r="AS171" s="8">
        <f t="shared" si="395"/>
        <v>0</v>
      </c>
      <c r="AT171" s="8">
        <f t="shared" si="395"/>
        <v>0</v>
      </c>
      <c r="AU171" s="8">
        <f t="shared" si="395"/>
        <v>0</v>
      </c>
      <c r="AV171" s="8">
        <f t="shared" si="395"/>
        <v>0</v>
      </c>
      <c r="AW171" s="8">
        <f t="shared" si="395"/>
        <v>0</v>
      </c>
      <c r="AX171" s="8">
        <f t="shared" si="395"/>
        <v>0</v>
      </c>
      <c r="AY171" s="8">
        <f t="shared" si="395"/>
        <v>0</v>
      </c>
      <c r="AZ171" s="8">
        <f t="shared" si="395"/>
        <v>0</v>
      </c>
      <c r="BA171" s="8">
        <f t="shared" si="395"/>
        <v>0</v>
      </c>
      <c r="BB171" s="8">
        <f t="shared" si="395"/>
        <v>0</v>
      </c>
      <c r="BC171" s="8">
        <f t="shared" si="395"/>
        <v>0</v>
      </c>
      <c r="BD171" s="8">
        <f t="shared" si="395"/>
        <v>0</v>
      </c>
      <c r="BE171" s="8">
        <f t="shared" si="395"/>
        <v>0</v>
      </c>
      <c r="BF171" s="8">
        <f t="shared" si="395"/>
        <v>0</v>
      </c>
      <c r="BG171" s="8">
        <f t="shared" si="395"/>
        <v>0</v>
      </c>
      <c r="BH171" s="8">
        <f t="shared" si="395"/>
        <v>0</v>
      </c>
      <c r="BI171" s="8">
        <f t="shared" si="395"/>
        <v>0</v>
      </c>
      <c r="BJ171" s="8">
        <f t="shared" si="395"/>
        <v>0</v>
      </c>
      <c r="BK171" s="8">
        <f t="shared" si="395"/>
        <v>0</v>
      </c>
      <c r="BL171" s="8">
        <f t="shared" si="395"/>
        <v>0</v>
      </c>
      <c r="BM171" s="8">
        <f t="shared" si="395"/>
        <v>0</v>
      </c>
      <c r="BN171" s="8">
        <f t="shared" si="395"/>
        <v>0</v>
      </c>
      <c r="BO171" s="8">
        <f t="shared" si="395"/>
        <v>0</v>
      </c>
      <c r="BP171" s="8">
        <f t="shared" si="395"/>
        <v>-0.0007534748703484078</v>
      </c>
      <c r="BQ171" s="8">
        <f t="shared" si="395"/>
        <v>0</v>
      </c>
      <c r="BR171" s="8">
        <f t="shared" si="395"/>
        <v>0</v>
      </c>
      <c r="BS171" s="8">
        <f t="shared" si="395"/>
        <v>-0.0007534748703484078</v>
      </c>
      <c r="BT171" s="8">
        <f t="shared" si="395"/>
        <v>-0.0007534748703484078</v>
      </c>
      <c r="BU171" s="8">
        <f t="shared" si="395"/>
        <v>0</v>
      </c>
      <c r="BV171" s="8">
        <f t="shared" si="395"/>
        <v>-0.0007534748703484078</v>
      </c>
      <c r="BW171" s="8">
        <f t="shared" si="395"/>
        <v>0</v>
      </c>
      <c r="BX171" s="8">
        <f aca="true" t="shared" si="396" ref="BX171:DC171">BX422-BX87</f>
        <v>0</v>
      </c>
      <c r="BY171" s="8">
        <f t="shared" si="396"/>
        <v>0</v>
      </c>
      <c r="BZ171" s="8">
        <f t="shared" si="396"/>
        <v>0</v>
      </c>
      <c r="CA171" s="8">
        <f t="shared" si="396"/>
        <v>-0.0007534748703484078</v>
      </c>
      <c r="CB171" s="8">
        <f t="shared" si="396"/>
        <v>0</v>
      </c>
      <c r="CC171" s="8">
        <f t="shared" si="396"/>
        <v>0</v>
      </c>
      <c r="CD171" s="8">
        <f t="shared" si="396"/>
        <v>0</v>
      </c>
      <c r="CE171" s="8">
        <f t="shared" si="396"/>
        <v>0</v>
      </c>
      <c r="CF171" s="8">
        <f t="shared" si="396"/>
        <v>0</v>
      </c>
      <c r="CG171" s="8">
        <f t="shared" si="396"/>
        <v>0</v>
      </c>
      <c r="CH171" s="8">
        <f t="shared" si="396"/>
        <v>0</v>
      </c>
      <c r="CI171" s="8">
        <f t="shared" si="396"/>
        <v>0</v>
      </c>
      <c r="CJ171" s="8">
        <f t="shared" si="396"/>
        <v>-0.0007534748703484078</v>
      </c>
      <c r="CK171" s="8">
        <f t="shared" si="396"/>
        <v>-0.0007534748703484078</v>
      </c>
      <c r="CL171" s="8">
        <f t="shared" si="396"/>
        <v>0</v>
      </c>
      <c r="CM171" s="8">
        <f t="shared" si="396"/>
        <v>0</v>
      </c>
      <c r="CN171" s="8">
        <f t="shared" si="396"/>
        <v>0</v>
      </c>
      <c r="CO171" s="8">
        <f t="shared" si="396"/>
        <v>0</v>
      </c>
      <c r="CP171" s="8">
        <f t="shared" si="396"/>
        <v>0</v>
      </c>
      <c r="CQ171" s="8">
        <f t="shared" si="396"/>
        <v>0</v>
      </c>
      <c r="CR171" s="8">
        <f t="shared" si="396"/>
        <v>0</v>
      </c>
      <c r="CS171" s="8">
        <f t="shared" si="396"/>
        <v>0</v>
      </c>
      <c r="CT171" s="8">
        <f t="shared" si="396"/>
        <v>0</v>
      </c>
      <c r="CU171" s="8">
        <f t="shared" si="396"/>
        <v>0</v>
      </c>
      <c r="CV171" s="8">
        <f t="shared" si="396"/>
        <v>0</v>
      </c>
      <c r="CW171" s="8">
        <f t="shared" si="396"/>
        <v>0</v>
      </c>
      <c r="CX171" s="8">
        <f t="shared" si="396"/>
        <v>-0.0007534748703484078</v>
      </c>
      <c r="CY171" s="8">
        <f t="shared" si="396"/>
        <v>0</v>
      </c>
      <c r="CZ171" s="8">
        <f t="shared" si="396"/>
        <v>-0.0003767374351742039</v>
      </c>
      <c r="DA171" s="8">
        <f t="shared" si="396"/>
        <v>-0.0007534748703484078</v>
      </c>
      <c r="DB171" s="8">
        <f t="shared" si="396"/>
        <v>-0.0007534748703484078</v>
      </c>
      <c r="DC171" s="8">
        <f t="shared" si="396"/>
        <v>-0.0007534748703484078</v>
      </c>
      <c r="DD171" s="8">
        <f aca="true" t="shared" si="397" ref="DD171:DS171">DD422-DD87</f>
        <v>-0.0007534748703484078</v>
      </c>
      <c r="DE171" s="8">
        <f t="shared" si="397"/>
        <v>0</v>
      </c>
      <c r="DF171" s="8">
        <f t="shared" si="397"/>
        <v>0</v>
      </c>
      <c r="DG171" s="8">
        <f t="shared" si="397"/>
        <v>0</v>
      </c>
      <c r="DH171" s="8">
        <f t="shared" si="397"/>
        <v>0</v>
      </c>
      <c r="DI171" s="8">
        <f t="shared" si="397"/>
        <v>0</v>
      </c>
      <c r="DJ171" s="8">
        <f t="shared" si="397"/>
        <v>0</v>
      </c>
      <c r="DK171" s="8">
        <f t="shared" si="397"/>
        <v>0</v>
      </c>
      <c r="DL171" s="8">
        <f t="shared" si="397"/>
        <v>0</v>
      </c>
      <c r="DM171" s="8">
        <f t="shared" si="397"/>
        <v>0</v>
      </c>
      <c r="DN171" s="8">
        <f t="shared" si="397"/>
        <v>0</v>
      </c>
      <c r="DO171" s="8">
        <f t="shared" si="397"/>
        <v>0</v>
      </c>
      <c r="DP171" s="8">
        <f t="shared" si="397"/>
        <v>0</v>
      </c>
      <c r="DQ171" s="8">
        <f t="shared" si="397"/>
        <v>0.9992465251296516</v>
      </c>
      <c r="DR171" s="8">
        <f t="shared" si="397"/>
        <v>0</v>
      </c>
      <c r="DS171" s="8">
        <f t="shared" si="397"/>
        <v>0</v>
      </c>
      <c r="DU171" s="1"/>
      <c r="DV171" s="6"/>
    </row>
    <row r="172" spans="42:126" ht="11.25">
      <c r="AP172" s="12" t="s">
        <v>70</v>
      </c>
      <c r="AQ172" s="49" t="s">
        <v>245</v>
      </c>
      <c r="AR172" s="8">
        <f aca="true" t="shared" si="398" ref="AR172:BG172">AR423-AR88</f>
        <v>0</v>
      </c>
      <c r="AS172" s="8">
        <f t="shared" si="398"/>
        <v>0</v>
      </c>
      <c r="AT172" s="8">
        <f t="shared" si="398"/>
        <v>0</v>
      </c>
      <c r="AU172" s="8">
        <f t="shared" si="398"/>
        <v>0</v>
      </c>
      <c r="AV172" s="8">
        <f t="shared" si="398"/>
        <v>0</v>
      </c>
      <c r="AW172" s="8">
        <f t="shared" si="398"/>
        <v>0</v>
      </c>
      <c r="AX172" s="8">
        <f t="shared" si="398"/>
        <v>0</v>
      </c>
      <c r="AY172" s="8">
        <f t="shared" si="398"/>
        <v>0</v>
      </c>
      <c r="AZ172" s="8">
        <f t="shared" si="398"/>
        <v>0</v>
      </c>
      <c r="BA172" s="8">
        <f t="shared" si="398"/>
        <v>0</v>
      </c>
      <c r="BB172" s="8">
        <f t="shared" si="398"/>
        <v>0</v>
      </c>
      <c r="BC172" s="8">
        <f t="shared" si="398"/>
        <v>0</v>
      </c>
      <c r="BD172" s="8">
        <f t="shared" si="398"/>
        <v>0</v>
      </c>
      <c r="BE172" s="8">
        <f t="shared" si="398"/>
        <v>0</v>
      </c>
      <c r="BF172" s="8">
        <f t="shared" si="398"/>
        <v>0</v>
      </c>
      <c r="BG172" s="8">
        <f t="shared" si="398"/>
        <v>0</v>
      </c>
      <c r="BH172" s="8">
        <f aca="true" t="shared" si="399" ref="BH172:BW172">BH423-BH88</f>
        <v>0</v>
      </c>
      <c r="BI172" s="8">
        <f t="shared" si="399"/>
        <v>0</v>
      </c>
      <c r="BJ172" s="8">
        <f t="shared" si="399"/>
        <v>0</v>
      </c>
      <c r="BK172" s="8">
        <f t="shared" si="399"/>
        <v>0</v>
      </c>
      <c r="BL172" s="8">
        <f t="shared" si="399"/>
        <v>0</v>
      </c>
      <c r="BM172" s="8">
        <f t="shared" si="399"/>
        <v>0</v>
      </c>
      <c r="BN172" s="8">
        <f t="shared" si="399"/>
        <v>0</v>
      </c>
      <c r="BO172" s="8">
        <f t="shared" si="399"/>
        <v>0</v>
      </c>
      <c r="BP172" s="8">
        <f t="shared" si="399"/>
        <v>-0.0009984207645959467</v>
      </c>
      <c r="BQ172" s="8">
        <f t="shared" si="399"/>
        <v>0</v>
      </c>
      <c r="BR172" s="8">
        <f t="shared" si="399"/>
        <v>0</v>
      </c>
      <c r="BS172" s="8">
        <f t="shared" si="399"/>
        <v>-0.0009984207645959467</v>
      </c>
      <c r="BT172" s="8">
        <f t="shared" si="399"/>
        <v>-0.0009984207645959467</v>
      </c>
      <c r="BU172" s="8">
        <f t="shared" si="399"/>
        <v>0</v>
      </c>
      <c r="BV172" s="8">
        <f t="shared" si="399"/>
        <v>-0.0009984207645959467</v>
      </c>
      <c r="BW172" s="8">
        <f t="shared" si="399"/>
        <v>0</v>
      </c>
      <c r="BX172" s="8">
        <f aca="true" t="shared" si="400" ref="BX172:CM172">BX423-BX88</f>
        <v>0</v>
      </c>
      <c r="BY172" s="8">
        <f t="shared" si="400"/>
        <v>0</v>
      </c>
      <c r="BZ172" s="8">
        <f t="shared" si="400"/>
        <v>0</v>
      </c>
      <c r="CA172" s="8">
        <f t="shared" si="400"/>
        <v>-0.0009984207645959467</v>
      </c>
      <c r="CB172" s="8">
        <f t="shared" si="400"/>
        <v>0</v>
      </c>
      <c r="CC172" s="8">
        <f t="shared" si="400"/>
        <v>0</v>
      </c>
      <c r="CD172" s="8">
        <f t="shared" si="400"/>
        <v>0</v>
      </c>
      <c r="CE172" s="8">
        <f t="shared" si="400"/>
        <v>0</v>
      </c>
      <c r="CF172" s="8">
        <f t="shared" si="400"/>
        <v>0</v>
      </c>
      <c r="CG172" s="8">
        <f t="shared" si="400"/>
        <v>0</v>
      </c>
      <c r="CH172" s="8">
        <f t="shared" si="400"/>
        <v>0</v>
      </c>
      <c r="CI172" s="8">
        <f t="shared" si="400"/>
        <v>0</v>
      </c>
      <c r="CJ172" s="8">
        <f t="shared" si="400"/>
        <v>-0.0009984207645959467</v>
      </c>
      <c r="CK172" s="8">
        <f t="shared" si="400"/>
        <v>-0.0009984207645959467</v>
      </c>
      <c r="CL172" s="8">
        <f t="shared" si="400"/>
        <v>0</v>
      </c>
      <c r="CM172" s="8">
        <f t="shared" si="400"/>
        <v>0</v>
      </c>
      <c r="CN172" s="8">
        <f aca="true" t="shared" si="401" ref="CN172:DC172">CN423-CN88</f>
        <v>0</v>
      </c>
      <c r="CO172" s="8">
        <f t="shared" si="401"/>
        <v>0</v>
      </c>
      <c r="CP172" s="8">
        <f t="shared" si="401"/>
        <v>0</v>
      </c>
      <c r="CQ172" s="8">
        <f t="shared" si="401"/>
        <v>0</v>
      </c>
      <c r="CR172" s="8">
        <f t="shared" si="401"/>
        <v>0</v>
      </c>
      <c r="CS172" s="8">
        <f t="shared" si="401"/>
        <v>0</v>
      </c>
      <c r="CT172" s="8">
        <f t="shared" si="401"/>
        <v>0</v>
      </c>
      <c r="CU172" s="8">
        <f t="shared" si="401"/>
        <v>0</v>
      </c>
      <c r="CV172" s="8">
        <f t="shared" si="401"/>
        <v>0</v>
      </c>
      <c r="CW172" s="8">
        <f t="shared" si="401"/>
        <v>0</v>
      </c>
      <c r="CX172" s="8">
        <f t="shared" si="401"/>
        <v>-0.0009984207645959467</v>
      </c>
      <c r="CY172" s="8">
        <f t="shared" si="401"/>
        <v>0</v>
      </c>
      <c r="CZ172" s="8">
        <f t="shared" si="401"/>
        <v>-0.0004992103822979734</v>
      </c>
      <c r="DA172" s="8">
        <f t="shared" si="401"/>
        <v>-0.0009984207645959467</v>
      </c>
      <c r="DB172" s="8">
        <f t="shared" si="401"/>
        <v>-0.0009984207645959467</v>
      </c>
      <c r="DC172" s="8">
        <f t="shared" si="401"/>
        <v>-0.0009984207645959467</v>
      </c>
      <c r="DD172" s="8">
        <f aca="true" t="shared" si="402" ref="DD172:DS172">DD423-DD88</f>
        <v>-0.0009984207645959467</v>
      </c>
      <c r="DE172" s="8">
        <f t="shared" si="402"/>
        <v>0</v>
      </c>
      <c r="DF172" s="8">
        <f t="shared" si="402"/>
        <v>0</v>
      </c>
      <c r="DG172" s="8">
        <f t="shared" si="402"/>
        <v>0</v>
      </c>
      <c r="DH172" s="8">
        <f t="shared" si="402"/>
        <v>0</v>
      </c>
      <c r="DI172" s="8">
        <f t="shared" si="402"/>
        <v>0</v>
      </c>
      <c r="DJ172" s="8">
        <f t="shared" si="402"/>
        <v>0</v>
      </c>
      <c r="DK172" s="8">
        <f t="shared" si="402"/>
        <v>0</v>
      </c>
      <c r="DL172" s="8">
        <f t="shared" si="402"/>
        <v>0</v>
      </c>
      <c r="DM172" s="8">
        <f t="shared" si="402"/>
        <v>0</v>
      </c>
      <c r="DN172" s="8">
        <f t="shared" si="402"/>
        <v>0</v>
      </c>
      <c r="DO172" s="8">
        <f t="shared" si="402"/>
        <v>0</v>
      </c>
      <c r="DP172" s="8">
        <f t="shared" si="402"/>
        <v>0</v>
      </c>
      <c r="DQ172" s="8">
        <f t="shared" si="402"/>
        <v>-0.0009984207645959467</v>
      </c>
      <c r="DR172" s="8">
        <f t="shared" si="402"/>
        <v>1</v>
      </c>
      <c r="DS172" s="8">
        <f t="shared" si="402"/>
        <v>0</v>
      </c>
      <c r="DU172" s="1"/>
      <c r="DV172" s="6"/>
    </row>
    <row r="173" spans="42:123" ht="11.25">
      <c r="AP173" s="12" t="s">
        <v>71</v>
      </c>
      <c r="AQ173" s="49" t="s">
        <v>267</v>
      </c>
      <c r="AR173" s="8">
        <f aca="true" t="shared" si="403" ref="AR173:DC173">AR424-AR89</f>
        <v>0</v>
      </c>
      <c r="AS173" s="8">
        <f t="shared" si="403"/>
        <v>0</v>
      </c>
      <c r="AT173" s="8">
        <f t="shared" si="403"/>
        <v>0</v>
      </c>
      <c r="AU173" s="8">
        <f t="shared" si="403"/>
        <v>0</v>
      </c>
      <c r="AV173" s="8">
        <f t="shared" si="403"/>
        <v>0</v>
      </c>
      <c r="AW173" s="8">
        <f t="shared" si="403"/>
        <v>0</v>
      </c>
      <c r="AX173" s="8">
        <f t="shared" si="403"/>
        <v>0</v>
      </c>
      <c r="AY173" s="8">
        <f t="shared" si="403"/>
        <v>0</v>
      </c>
      <c r="AZ173" s="8">
        <f t="shared" si="403"/>
        <v>0</v>
      </c>
      <c r="BA173" s="8">
        <f t="shared" si="403"/>
        <v>0</v>
      </c>
      <c r="BB173" s="8">
        <f t="shared" si="403"/>
        <v>0</v>
      </c>
      <c r="BC173" s="8">
        <f t="shared" si="403"/>
        <v>0</v>
      </c>
      <c r="BD173" s="8">
        <f t="shared" si="403"/>
        <v>0</v>
      </c>
      <c r="BE173" s="8">
        <f t="shared" si="403"/>
        <v>0</v>
      </c>
      <c r="BF173" s="8">
        <f t="shared" si="403"/>
        <v>0</v>
      </c>
      <c r="BG173" s="8">
        <f t="shared" si="403"/>
        <v>0</v>
      </c>
      <c r="BH173" s="8">
        <f t="shared" si="403"/>
        <v>0</v>
      </c>
      <c r="BI173" s="8">
        <f t="shared" si="403"/>
        <v>0</v>
      </c>
      <c r="BJ173" s="8">
        <f t="shared" si="403"/>
        <v>0</v>
      </c>
      <c r="BK173" s="8">
        <f t="shared" si="403"/>
        <v>0</v>
      </c>
      <c r="BL173" s="8">
        <f t="shared" si="403"/>
        <v>0</v>
      </c>
      <c r="BM173" s="8">
        <f t="shared" si="403"/>
        <v>0</v>
      </c>
      <c r="BN173" s="8">
        <f t="shared" si="403"/>
        <v>0</v>
      </c>
      <c r="BO173" s="8">
        <f t="shared" si="403"/>
        <v>0</v>
      </c>
      <c r="BP173" s="8">
        <f t="shared" si="403"/>
        <v>-0.005943931618561203</v>
      </c>
      <c r="BQ173" s="8">
        <f t="shared" si="403"/>
        <v>0</v>
      </c>
      <c r="BR173" s="8">
        <f t="shared" si="403"/>
        <v>0</v>
      </c>
      <c r="BS173" s="8">
        <f t="shared" si="403"/>
        <v>-0.005943931618561203</v>
      </c>
      <c r="BT173" s="8">
        <f t="shared" si="403"/>
        <v>-0.005943931618561203</v>
      </c>
      <c r="BU173" s="8">
        <f t="shared" si="403"/>
        <v>0</v>
      </c>
      <c r="BV173" s="8">
        <f t="shared" si="403"/>
        <v>-0.005943931618561203</v>
      </c>
      <c r="BW173" s="8">
        <f t="shared" si="403"/>
        <v>0</v>
      </c>
      <c r="BX173" s="8">
        <f t="shared" si="403"/>
        <v>0</v>
      </c>
      <c r="BY173" s="8">
        <f t="shared" si="403"/>
        <v>0</v>
      </c>
      <c r="BZ173" s="8">
        <f t="shared" si="403"/>
        <v>0</v>
      </c>
      <c r="CA173" s="8">
        <f t="shared" si="403"/>
        <v>-0.005943931618561203</v>
      </c>
      <c r="CB173" s="8">
        <f t="shared" si="403"/>
        <v>0</v>
      </c>
      <c r="CC173" s="8">
        <f t="shared" si="403"/>
        <v>0</v>
      </c>
      <c r="CD173" s="8">
        <f t="shared" si="403"/>
        <v>0</v>
      </c>
      <c r="CE173" s="8">
        <f t="shared" si="403"/>
        <v>0</v>
      </c>
      <c r="CF173" s="8">
        <f t="shared" si="403"/>
        <v>0</v>
      </c>
      <c r="CG173" s="8">
        <f t="shared" si="403"/>
        <v>0</v>
      </c>
      <c r="CH173" s="8">
        <f t="shared" si="403"/>
        <v>0</v>
      </c>
      <c r="CI173" s="8">
        <f t="shared" si="403"/>
        <v>0</v>
      </c>
      <c r="CJ173" s="8">
        <f t="shared" si="403"/>
        <v>-0.005943931618561203</v>
      </c>
      <c r="CK173" s="8">
        <f t="shared" si="403"/>
        <v>-0.005943931618561203</v>
      </c>
      <c r="CL173" s="8">
        <f t="shared" si="403"/>
        <v>0</v>
      </c>
      <c r="CM173" s="8">
        <f t="shared" si="403"/>
        <v>0</v>
      </c>
      <c r="CN173" s="8">
        <f t="shared" si="403"/>
        <v>0</v>
      </c>
      <c r="CO173" s="8">
        <f t="shared" si="403"/>
        <v>0</v>
      </c>
      <c r="CP173" s="8">
        <f t="shared" si="403"/>
        <v>0</v>
      </c>
      <c r="CQ173" s="8">
        <f t="shared" si="403"/>
        <v>0</v>
      </c>
      <c r="CR173" s="8">
        <f t="shared" si="403"/>
        <v>0</v>
      </c>
      <c r="CS173" s="8">
        <f t="shared" si="403"/>
        <v>0</v>
      </c>
      <c r="CT173" s="8">
        <f t="shared" si="403"/>
        <v>0</v>
      </c>
      <c r="CU173" s="8">
        <f t="shared" si="403"/>
        <v>0</v>
      </c>
      <c r="CV173" s="8">
        <f t="shared" si="403"/>
        <v>0</v>
      </c>
      <c r="CW173" s="8">
        <f t="shared" si="403"/>
        <v>0</v>
      </c>
      <c r="CX173" s="8">
        <f t="shared" si="403"/>
        <v>-0.005943931618561203</v>
      </c>
      <c r="CY173" s="8">
        <f t="shared" si="403"/>
        <v>0</v>
      </c>
      <c r="CZ173" s="8">
        <f t="shared" si="403"/>
        <v>-0.0029719658092806013</v>
      </c>
      <c r="DA173" s="8">
        <f t="shared" si="403"/>
        <v>-0.005943931618561203</v>
      </c>
      <c r="DB173" s="8">
        <f t="shared" si="403"/>
        <v>-0.005943931618561203</v>
      </c>
      <c r="DC173" s="8">
        <f t="shared" si="403"/>
        <v>-0.005943931618561203</v>
      </c>
      <c r="DD173" s="8">
        <f aca="true" t="shared" si="404" ref="DD173:DS173">DD424-DD89</f>
        <v>-0.005943931618561203</v>
      </c>
      <c r="DE173" s="8">
        <f t="shared" si="404"/>
        <v>0</v>
      </c>
      <c r="DF173" s="8">
        <f t="shared" si="404"/>
        <v>0</v>
      </c>
      <c r="DG173" s="8">
        <f t="shared" si="404"/>
        <v>0</v>
      </c>
      <c r="DH173" s="8">
        <f t="shared" si="404"/>
        <v>0</v>
      </c>
      <c r="DI173" s="8">
        <f t="shared" si="404"/>
        <v>0</v>
      </c>
      <c r="DJ173" s="8">
        <f t="shared" si="404"/>
        <v>0</v>
      </c>
      <c r="DK173" s="8">
        <f t="shared" si="404"/>
        <v>0</v>
      </c>
      <c r="DL173" s="8">
        <f t="shared" si="404"/>
        <v>0</v>
      </c>
      <c r="DM173" s="8">
        <f t="shared" si="404"/>
        <v>0</v>
      </c>
      <c r="DN173" s="8">
        <f t="shared" si="404"/>
        <v>0</v>
      </c>
      <c r="DO173" s="8">
        <f t="shared" si="404"/>
        <v>0</v>
      </c>
      <c r="DP173" s="8">
        <f t="shared" si="404"/>
        <v>0</v>
      </c>
      <c r="DQ173" s="8">
        <f t="shared" si="404"/>
        <v>-0.005943931618561203</v>
      </c>
      <c r="DR173" s="8">
        <f t="shared" si="404"/>
        <v>0</v>
      </c>
      <c r="DS173" s="8">
        <f t="shared" si="404"/>
        <v>0.991194338137143</v>
      </c>
    </row>
    <row r="174" spans="43:123" ht="11.25">
      <c r="AQ174" s="9"/>
      <c r="AR174" s="8">
        <f>SUM(AR94:AR173)</f>
        <v>1</v>
      </c>
      <c r="AS174" s="8">
        <f aca="true" t="shared" si="405" ref="AS174:DD174">SUM(AS94:AS173)</f>
        <v>1</v>
      </c>
      <c r="AT174" s="8">
        <f t="shared" si="405"/>
        <v>1</v>
      </c>
      <c r="AU174" s="8">
        <f t="shared" si="405"/>
        <v>1</v>
      </c>
      <c r="AV174" s="8">
        <f t="shared" si="405"/>
        <v>1</v>
      </c>
      <c r="AW174" s="8">
        <f t="shared" si="405"/>
        <v>1</v>
      </c>
      <c r="AX174" s="8">
        <f t="shared" si="405"/>
        <v>1</v>
      </c>
      <c r="AY174" s="8">
        <f t="shared" si="405"/>
        <v>1</v>
      </c>
      <c r="AZ174" s="8">
        <f t="shared" si="405"/>
        <v>1</v>
      </c>
      <c r="BA174" s="8">
        <f t="shared" si="405"/>
        <v>1</v>
      </c>
      <c r="BB174" s="8">
        <f t="shared" si="405"/>
        <v>1</v>
      </c>
      <c r="BC174" s="8">
        <f t="shared" si="405"/>
        <v>1</v>
      </c>
      <c r="BD174" s="8">
        <f t="shared" si="405"/>
        <v>1</v>
      </c>
      <c r="BE174" s="8">
        <f t="shared" si="405"/>
        <v>1</v>
      </c>
      <c r="BF174" s="8">
        <f t="shared" si="405"/>
        <v>1</v>
      </c>
      <c r="BG174" s="8">
        <f t="shared" si="405"/>
        <v>1</v>
      </c>
      <c r="BH174" s="8">
        <f t="shared" si="405"/>
        <v>1</v>
      </c>
      <c r="BI174" s="8">
        <f t="shared" si="405"/>
        <v>1</v>
      </c>
      <c r="BJ174" s="8">
        <f t="shared" si="405"/>
        <v>1</v>
      </c>
      <c r="BK174" s="8">
        <f t="shared" si="405"/>
        <v>1</v>
      </c>
      <c r="BL174" s="8">
        <f t="shared" si="405"/>
        <v>1</v>
      </c>
      <c r="BM174" s="8">
        <f t="shared" si="405"/>
        <v>1</v>
      </c>
      <c r="BN174" s="8">
        <f t="shared" si="405"/>
        <v>1</v>
      </c>
      <c r="BO174" s="8">
        <f t="shared" si="405"/>
        <v>1</v>
      </c>
      <c r="BP174" s="8">
        <f t="shared" si="405"/>
        <v>-2.47198095326695E-16</v>
      </c>
      <c r="BQ174" s="8">
        <f t="shared" si="405"/>
        <v>4.0852737859253807E-16</v>
      </c>
      <c r="BR174" s="8">
        <f t="shared" si="405"/>
        <v>2.5768775134549227E-16</v>
      </c>
      <c r="BS174" s="8">
        <f t="shared" si="405"/>
        <v>-2.749536709423239E-16</v>
      </c>
      <c r="BT174" s="8">
        <f t="shared" si="405"/>
        <v>-2.47198095326695E-16</v>
      </c>
      <c r="BU174" s="8">
        <f t="shared" si="405"/>
        <v>2.553296116203363E-17</v>
      </c>
      <c r="BV174" s="8">
        <f t="shared" si="405"/>
        <v>-2.47198095326695E-16</v>
      </c>
      <c r="BW174" s="8">
        <f t="shared" si="405"/>
        <v>0</v>
      </c>
      <c r="BX174" s="8">
        <f t="shared" si="405"/>
        <v>0</v>
      </c>
      <c r="BY174" s="8">
        <f t="shared" si="405"/>
        <v>0</v>
      </c>
      <c r="BZ174" s="8">
        <f t="shared" si="405"/>
        <v>2.2551405187698492E-17</v>
      </c>
      <c r="CA174" s="8">
        <f t="shared" si="405"/>
        <v>-2.47198095326695E-16</v>
      </c>
      <c r="CB174" s="8">
        <f t="shared" si="405"/>
        <v>1.1102230246251565E-16</v>
      </c>
      <c r="CC174" s="8">
        <f t="shared" si="405"/>
        <v>1.3994339541356648E-16</v>
      </c>
      <c r="CD174" s="8">
        <f t="shared" si="405"/>
        <v>-1.7780915628762273E-17</v>
      </c>
      <c r="CE174" s="8">
        <f t="shared" si="405"/>
        <v>0</v>
      </c>
      <c r="CF174" s="8">
        <f t="shared" si="405"/>
        <v>0</v>
      </c>
      <c r="CG174" s="8">
        <f t="shared" si="405"/>
        <v>0</v>
      </c>
      <c r="CH174" s="8">
        <f t="shared" si="405"/>
        <v>1.1102230246251565E-16</v>
      </c>
      <c r="CI174" s="8">
        <f t="shared" si="405"/>
        <v>0</v>
      </c>
      <c r="CJ174" s="8">
        <f t="shared" si="405"/>
        <v>-3.859759734048396E-16</v>
      </c>
      <c r="CK174" s="8">
        <f t="shared" si="405"/>
        <v>-3.5822039778921066E-16</v>
      </c>
      <c r="CL174" s="8">
        <f t="shared" si="405"/>
        <v>0</v>
      </c>
      <c r="CM174" s="8">
        <f t="shared" si="405"/>
        <v>0</v>
      </c>
      <c r="CN174" s="8">
        <f t="shared" si="405"/>
        <v>0</v>
      </c>
      <c r="CO174" s="8">
        <f t="shared" si="405"/>
        <v>-9.980080997729068E-17</v>
      </c>
      <c r="CP174" s="8">
        <f t="shared" si="405"/>
        <v>3.3046482217358175E-16</v>
      </c>
      <c r="CQ174" s="8">
        <f t="shared" si="405"/>
        <v>-9.980080997729068E-17</v>
      </c>
      <c r="CR174" s="8">
        <f t="shared" si="405"/>
        <v>2.7988679082713297E-16</v>
      </c>
      <c r="CS174" s="8">
        <f t="shared" si="405"/>
        <v>3.3306690738754696E-16</v>
      </c>
      <c r="CT174" s="8">
        <f t="shared" si="405"/>
        <v>0</v>
      </c>
      <c r="CU174" s="8">
        <f t="shared" si="405"/>
        <v>0</v>
      </c>
      <c r="CV174" s="8">
        <f t="shared" si="405"/>
        <v>0</v>
      </c>
      <c r="CW174" s="8">
        <f t="shared" si="405"/>
        <v>0</v>
      </c>
      <c r="CX174" s="8">
        <f t="shared" si="405"/>
        <v>-4.414871246360974E-16</v>
      </c>
      <c r="CY174" s="8">
        <f t="shared" si="405"/>
        <v>-1.610040226140974E-17</v>
      </c>
      <c r="CZ174" s="8">
        <f t="shared" si="405"/>
        <v>-8.196568423990414E-17</v>
      </c>
      <c r="DA174" s="8">
        <f t="shared" si="405"/>
        <v>-4.692427002517263E-16</v>
      </c>
      <c r="DB174" s="8">
        <f t="shared" si="405"/>
        <v>-5.247538514829841E-16</v>
      </c>
      <c r="DC174" s="8">
        <f t="shared" si="405"/>
        <v>-5.525094270986131E-16</v>
      </c>
      <c r="DD174" s="8">
        <f t="shared" si="405"/>
        <v>-5.386316392907986E-16</v>
      </c>
      <c r="DE174" s="8">
        <f aca="true" t="shared" si="406" ref="DE174:DS174">SUM(DE94:DE173)</f>
        <v>4.0852737859253807E-16</v>
      </c>
      <c r="DF174" s="8">
        <f t="shared" si="406"/>
        <v>-1.271227047239254E-16</v>
      </c>
      <c r="DG174" s="8">
        <f t="shared" si="406"/>
        <v>0</v>
      </c>
      <c r="DH174" s="8">
        <f t="shared" si="406"/>
        <v>1.1102230246251565E-16</v>
      </c>
      <c r="DI174" s="8">
        <f t="shared" si="406"/>
        <v>1.1102230246251565E-16</v>
      </c>
      <c r="DJ174" s="8">
        <f t="shared" si="406"/>
        <v>1.1102230246251565E-16</v>
      </c>
      <c r="DK174" s="8">
        <f t="shared" si="406"/>
        <v>1.1102230246251565E-16</v>
      </c>
      <c r="DL174" s="8">
        <f t="shared" si="406"/>
        <v>1.1102230246251565E-16</v>
      </c>
      <c r="DM174" s="8">
        <f t="shared" si="406"/>
        <v>1.1102230246251565E-16</v>
      </c>
      <c r="DN174" s="8">
        <f t="shared" si="406"/>
        <v>1.1102230246251565E-16</v>
      </c>
      <c r="DO174" s="8">
        <f t="shared" si="406"/>
        <v>4.2587461335230614E-16</v>
      </c>
      <c r="DP174" s="8">
        <f t="shared" si="406"/>
        <v>1.1102230246251565E-16</v>
      </c>
      <c r="DQ174" s="8">
        <f t="shared" si="406"/>
        <v>-4.917941054394248E-16</v>
      </c>
      <c r="DR174" s="8">
        <f t="shared" si="406"/>
        <v>0</v>
      </c>
      <c r="DS174" s="8">
        <f t="shared" si="406"/>
        <v>0</v>
      </c>
    </row>
    <row r="175" spans="42:129" ht="11.25">
      <c r="AP175" s="9"/>
      <c r="AQ175" s="9"/>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174"/>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X175" s="2" t="s">
        <v>269</v>
      </c>
      <c r="DY175" s="63" t="s">
        <v>270</v>
      </c>
    </row>
    <row r="176" spans="42:129" ht="11.25">
      <c r="AP176" s="9"/>
      <c r="AQ176" s="9"/>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174"/>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X176" s="2" t="s">
        <v>271</v>
      </c>
      <c r="DY176" s="63"/>
    </row>
    <row r="177" spans="42:128" ht="11.25">
      <c r="AP177" s="9"/>
      <c r="AQ177" s="9"/>
      <c r="AR177" s="10"/>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174"/>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W177" s="2" t="s">
        <v>272</v>
      </c>
      <c r="DX177" s="2" t="s">
        <v>272</v>
      </c>
    </row>
    <row r="178" spans="68:128" ht="11.25">
      <c r="BP178" s="19"/>
      <c r="BW178" s="8"/>
      <c r="BX178" s="8"/>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W178" s="2" t="s">
        <v>273</v>
      </c>
      <c r="DX178" s="2" t="s">
        <v>274</v>
      </c>
    </row>
    <row r="179" spans="44:177" ht="11.25">
      <c r="AR179" s="1" t="s">
        <v>275</v>
      </c>
      <c r="BP179" s="19"/>
      <c r="DU179" s="94"/>
      <c r="DV179" s="94"/>
      <c r="DW179" s="20" t="s">
        <v>366</v>
      </c>
      <c r="DX179" s="20" t="s">
        <v>367</v>
      </c>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row>
    <row r="180" spans="68:137" ht="11.25">
      <c r="BP180" s="19"/>
      <c r="DU180" s="5"/>
      <c r="DV180" s="3"/>
      <c r="DW180" s="3"/>
      <c r="DX180" s="3"/>
      <c r="DY180" s="3"/>
      <c r="DZ180" s="3"/>
      <c r="EA180" s="3"/>
      <c r="EB180" s="3"/>
      <c r="EC180" s="3"/>
      <c r="ED180" s="3"/>
      <c r="EE180" s="3"/>
      <c r="EF180" s="3"/>
      <c r="EG180" s="3"/>
    </row>
    <row r="181" spans="42:128" ht="11.25">
      <c r="AP181" s="12" t="s">
        <v>0</v>
      </c>
      <c r="AQ181" s="49" t="s">
        <v>78</v>
      </c>
      <c r="AR181" s="215">
        <v>1</v>
      </c>
      <c r="AS181" s="215">
        <v>0</v>
      </c>
      <c r="AT181" s="215">
        <v>0</v>
      </c>
      <c r="AU181" s="215">
        <v>0</v>
      </c>
      <c r="AV181" s="215">
        <v>0</v>
      </c>
      <c r="AW181" s="215">
        <v>0</v>
      </c>
      <c r="AX181" s="215">
        <v>0</v>
      </c>
      <c r="AY181" s="215">
        <v>0</v>
      </c>
      <c r="AZ181" s="215">
        <v>0</v>
      </c>
      <c r="BA181" s="215">
        <v>0</v>
      </c>
      <c r="BB181" s="215">
        <v>0</v>
      </c>
      <c r="BC181" s="215">
        <v>0</v>
      </c>
      <c r="BD181" s="215">
        <v>0</v>
      </c>
      <c r="BE181" s="215">
        <v>0</v>
      </c>
      <c r="BF181" s="215">
        <v>0</v>
      </c>
      <c r="BG181" s="215">
        <v>0</v>
      </c>
      <c r="BH181" s="215">
        <v>0</v>
      </c>
      <c r="BI181" s="215">
        <v>0</v>
      </c>
      <c r="BJ181" s="215">
        <v>0</v>
      </c>
      <c r="BK181" s="215">
        <v>0</v>
      </c>
      <c r="BL181" s="215">
        <v>0</v>
      </c>
      <c r="BM181" s="215">
        <v>0</v>
      </c>
      <c r="BN181" s="215">
        <v>0</v>
      </c>
      <c r="BO181" s="215">
        <v>0</v>
      </c>
      <c r="BP181" s="215">
        <v>0.17987180848796733</v>
      </c>
      <c r="BQ181" s="215">
        <v>0.20909625790755265</v>
      </c>
      <c r="BR181" s="215">
        <v>0.3020219723483924</v>
      </c>
      <c r="BS181" s="215">
        <v>0.17987180848796738</v>
      </c>
      <c r="BT181" s="215">
        <v>0.17987180848796736</v>
      </c>
      <c r="BU181" s="215">
        <v>0.1473237485220191</v>
      </c>
      <c r="BV181" s="215">
        <v>0.17987180848796736</v>
      </c>
      <c r="BW181" s="215">
        <v>0.09122670807453416</v>
      </c>
      <c r="BX181" s="215">
        <v>0.08045234248788369</v>
      </c>
      <c r="BY181" s="215">
        <v>0.05166175435509414</v>
      </c>
      <c r="BZ181" s="215">
        <v>0.19833929039649323</v>
      </c>
      <c r="CA181" s="215">
        <v>0.1798718084879673</v>
      </c>
      <c r="CB181" s="215">
        <v>0.07467974925047698</v>
      </c>
      <c r="CC181" s="215">
        <v>0.0918144630174965</v>
      </c>
      <c r="CD181" s="215">
        <v>0.14188800357901488</v>
      </c>
      <c r="CE181" s="215">
        <v>0.1981243226178116</v>
      </c>
      <c r="CF181" s="215">
        <v>0.08045234248788369</v>
      </c>
      <c r="CG181" s="215">
        <v>0.08045234248788369</v>
      </c>
      <c r="CH181" s="215">
        <v>0.07467974925047698</v>
      </c>
      <c r="CI181" s="215">
        <v>0.05166175435509414</v>
      </c>
      <c r="CJ181" s="215">
        <v>0.1798718084879673</v>
      </c>
      <c r="CK181" s="215">
        <v>0.17987180848796727</v>
      </c>
      <c r="CL181" s="215">
        <v>0.36816904916762383</v>
      </c>
      <c r="CM181" s="215">
        <v>0.1981243226178116</v>
      </c>
      <c r="CN181" s="215">
        <v>0.41324100945301495</v>
      </c>
      <c r="CO181" s="215">
        <v>0.13712625813119345</v>
      </c>
      <c r="CP181" s="215">
        <v>0.12740959992377004</v>
      </c>
      <c r="CQ181" s="215">
        <v>0.13712625813119347</v>
      </c>
      <c r="CR181" s="215">
        <v>0.12714901658394603</v>
      </c>
      <c r="CS181" s="215">
        <v>0.12714901658394603</v>
      </c>
      <c r="CT181" s="215">
        <v>0.05647990945104697</v>
      </c>
      <c r="CU181" s="215">
        <v>0.05647990945104697</v>
      </c>
      <c r="CV181" s="215">
        <v>0.1981243226178116</v>
      </c>
      <c r="CW181" s="215">
        <v>0.05647990945104697</v>
      </c>
      <c r="CX181" s="215">
        <v>0.17987180848796738</v>
      </c>
      <c r="CY181" s="215">
        <v>0.1473237485220191</v>
      </c>
      <c r="CZ181" s="215">
        <v>0.15849903330958043</v>
      </c>
      <c r="DA181" s="215">
        <v>0.17987180848796738</v>
      </c>
      <c r="DB181" s="215">
        <v>0.17987180848796736</v>
      </c>
      <c r="DC181" s="215">
        <v>0.17987180848796736</v>
      </c>
      <c r="DD181" s="215">
        <v>0.1798718084879673</v>
      </c>
      <c r="DE181" s="215">
        <v>0.20909625790755265</v>
      </c>
      <c r="DF181" s="215">
        <v>0.1473237485220191</v>
      </c>
      <c r="DG181" s="215">
        <v>0.07467974925047698</v>
      </c>
      <c r="DH181" s="215">
        <v>0.07467974925047698</v>
      </c>
      <c r="DI181" s="215">
        <v>0.07467974925047698</v>
      </c>
      <c r="DJ181" s="215">
        <v>0.07467974925047698</v>
      </c>
      <c r="DK181" s="215">
        <v>0.07467974925047698</v>
      </c>
      <c r="DL181" s="215">
        <v>0.07467974925047698</v>
      </c>
      <c r="DM181" s="215">
        <v>0.07467974925047698</v>
      </c>
      <c r="DN181" s="215">
        <v>0.07467974925047698</v>
      </c>
      <c r="DO181" s="215">
        <v>0.20909625790755265</v>
      </c>
      <c r="DP181" s="215">
        <v>0.07467974925047698</v>
      </c>
      <c r="DQ181" s="215">
        <v>0.17987180848796738</v>
      </c>
      <c r="DR181" s="215">
        <v>0.30202197234839245</v>
      </c>
      <c r="DS181" s="215">
        <v>0.1405355183622478</v>
      </c>
      <c r="DU181" s="9"/>
      <c r="DV181" s="9"/>
      <c r="DW181" s="9">
        <v>0</v>
      </c>
      <c r="DX181" s="9">
        <v>15431569.054004725</v>
      </c>
    </row>
    <row r="182" spans="42:129" ht="11.25">
      <c r="AP182" s="12" t="s">
        <v>1</v>
      </c>
      <c r="AQ182" s="49" t="s">
        <v>297</v>
      </c>
      <c r="AR182" s="215">
        <v>0</v>
      </c>
      <c r="AS182" s="215">
        <v>1</v>
      </c>
      <c r="AT182" s="215">
        <v>0</v>
      </c>
      <c r="AU182" s="215">
        <v>0</v>
      </c>
      <c r="AV182" s="215">
        <v>0</v>
      </c>
      <c r="AW182" s="215">
        <v>0</v>
      </c>
      <c r="AX182" s="215">
        <v>0</v>
      </c>
      <c r="AY182" s="215">
        <v>0</v>
      </c>
      <c r="AZ182" s="215">
        <v>0</v>
      </c>
      <c r="BA182" s="215">
        <v>0</v>
      </c>
      <c r="BB182" s="215">
        <v>0</v>
      </c>
      <c r="BC182" s="215">
        <v>0</v>
      </c>
      <c r="BD182" s="215">
        <v>0</v>
      </c>
      <c r="BE182" s="215">
        <v>0</v>
      </c>
      <c r="BF182" s="215">
        <v>0</v>
      </c>
      <c r="BG182" s="215">
        <v>0</v>
      </c>
      <c r="BH182" s="215">
        <v>0</v>
      </c>
      <c r="BI182" s="215">
        <v>0</v>
      </c>
      <c r="BJ182" s="215">
        <v>0</v>
      </c>
      <c r="BK182" s="215">
        <v>0</v>
      </c>
      <c r="BL182" s="215">
        <v>0</v>
      </c>
      <c r="BM182" s="215">
        <v>0</v>
      </c>
      <c r="BN182" s="215">
        <v>0</v>
      </c>
      <c r="BO182" s="215">
        <v>0</v>
      </c>
      <c r="BP182" s="215">
        <v>0.04827925720521451</v>
      </c>
      <c r="BQ182" s="215">
        <v>0.04139829764750662</v>
      </c>
      <c r="BR182" s="215">
        <v>0.05100726816301273</v>
      </c>
      <c r="BS182" s="215">
        <v>0.048279257205214525</v>
      </c>
      <c r="BT182" s="215">
        <v>0.04827925720521451</v>
      </c>
      <c r="BU182" s="215">
        <v>0.017643638858456823</v>
      </c>
      <c r="BV182" s="215">
        <v>0.04827925720521451</v>
      </c>
      <c r="BW182" s="215">
        <v>0.0888975155279503</v>
      </c>
      <c r="BX182" s="215">
        <v>0.11771674744211093</v>
      </c>
      <c r="BY182" s="215">
        <v>0.11650335063640097</v>
      </c>
      <c r="BZ182" s="215">
        <v>0.04855862035726017</v>
      </c>
      <c r="CA182" s="215">
        <v>0.048279257205214504</v>
      </c>
      <c r="CB182" s="215">
        <v>0.11272826383210684</v>
      </c>
      <c r="CC182" s="215">
        <v>0.07730226391620423</v>
      </c>
      <c r="CD182" s="215">
        <v>0.07706328073980674</v>
      </c>
      <c r="CE182" s="215">
        <v>0.05124182666176293</v>
      </c>
      <c r="CF182" s="215">
        <v>0.11771674744211093</v>
      </c>
      <c r="CG182" s="215">
        <v>0.11771674744211093</v>
      </c>
      <c r="CH182" s="215">
        <v>0.11272826383210684</v>
      </c>
      <c r="CI182" s="215">
        <v>0.11650335063640097</v>
      </c>
      <c r="CJ182" s="215">
        <v>0.048279257205214504</v>
      </c>
      <c r="CK182" s="215">
        <v>0.0482792572052145</v>
      </c>
      <c r="CL182" s="215">
        <v>0</v>
      </c>
      <c r="CM182" s="215">
        <v>0.05124182666176293</v>
      </c>
      <c r="CN182" s="215">
        <v>0</v>
      </c>
      <c r="CO182" s="215">
        <v>0.006825483588681187</v>
      </c>
      <c r="CP182" s="215">
        <v>0.07277959314410831</v>
      </c>
      <c r="CQ182" s="215">
        <v>0.006825483588681189</v>
      </c>
      <c r="CR182" s="215">
        <v>0.05760396190145204</v>
      </c>
      <c r="CS182" s="215">
        <v>0.05760396190145204</v>
      </c>
      <c r="CT182" s="215">
        <v>0.09700056593095642</v>
      </c>
      <c r="CU182" s="215">
        <v>0.09700056593095642</v>
      </c>
      <c r="CV182" s="215">
        <v>0.05124182666176293</v>
      </c>
      <c r="CW182" s="215">
        <v>0.09700056593095642</v>
      </c>
      <c r="CX182" s="215">
        <v>0.048279257205214525</v>
      </c>
      <c r="CY182" s="215">
        <v>0.01764363885845683</v>
      </c>
      <c r="CZ182" s="215">
        <v>0.02755237039694786</v>
      </c>
      <c r="DA182" s="215">
        <v>0.04827925720521452</v>
      </c>
      <c r="DB182" s="215">
        <v>0.04827925720521451</v>
      </c>
      <c r="DC182" s="215">
        <v>0.04827925720521451</v>
      </c>
      <c r="DD182" s="215">
        <v>0.048279257205214504</v>
      </c>
      <c r="DE182" s="215">
        <v>0.04139829764750662</v>
      </c>
      <c r="DF182" s="215">
        <v>0.017643638858456826</v>
      </c>
      <c r="DG182" s="215">
        <v>0.11272826383210684</v>
      </c>
      <c r="DH182" s="215">
        <v>0.11272826383210684</v>
      </c>
      <c r="DI182" s="215">
        <v>0.11272826383210684</v>
      </c>
      <c r="DJ182" s="215">
        <v>0.11272826383210684</v>
      </c>
      <c r="DK182" s="215">
        <v>0.11272826383210684</v>
      </c>
      <c r="DL182" s="215">
        <v>0.11272826383210684</v>
      </c>
      <c r="DM182" s="215">
        <v>0.11272826383210684</v>
      </c>
      <c r="DN182" s="215">
        <v>0.11272826383210684</v>
      </c>
      <c r="DO182" s="215">
        <v>0.04139829764750662</v>
      </c>
      <c r="DP182" s="215">
        <v>0.11272826383210684</v>
      </c>
      <c r="DQ182" s="215">
        <v>0.048279257205214525</v>
      </c>
      <c r="DR182" s="215">
        <v>0.05100726816301275</v>
      </c>
      <c r="DS182" s="215">
        <v>0.06638095359822542</v>
      </c>
      <c r="DU182" s="9"/>
      <c r="DV182" s="9"/>
      <c r="DW182" s="9">
        <v>0</v>
      </c>
      <c r="DX182" s="9">
        <v>4928758.168829304</v>
      </c>
      <c r="DY182" s="175"/>
    </row>
    <row r="183" spans="42:129" ht="11.25">
      <c r="AP183" s="12" t="s">
        <v>2</v>
      </c>
      <c r="AQ183" s="49" t="s">
        <v>80</v>
      </c>
      <c r="AR183" s="215">
        <v>0</v>
      </c>
      <c r="AS183" s="215">
        <v>0</v>
      </c>
      <c r="AT183" s="215">
        <v>1</v>
      </c>
      <c r="AU183" s="215">
        <v>0</v>
      </c>
      <c r="AV183" s="215">
        <v>0</v>
      </c>
      <c r="AW183" s="215">
        <v>0</v>
      </c>
      <c r="AX183" s="215">
        <v>0</v>
      </c>
      <c r="AY183" s="215">
        <v>0</v>
      </c>
      <c r="AZ183" s="215">
        <v>0</v>
      </c>
      <c r="BA183" s="215">
        <v>0</v>
      </c>
      <c r="BB183" s="215">
        <v>0</v>
      </c>
      <c r="BC183" s="215">
        <v>0</v>
      </c>
      <c r="BD183" s="215">
        <v>0</v>
      </c>
      <c r="BE183" s="215">
        <v>0</v>
      </c>
      <c r="BF183" s="215">
        <v>0</v>
      </c>
      <c r="BG183" s="215">
        <v>0</v>
      </c>
      <c r="BH183" s="215">
        <v>0</v>
      </c>
      <c r="BI183" s="215">
        <v>0</v>
      </c>
      <c r="BJ183" s="215">
        <v>0</v>
      </c>
      <c r="BK183" s="215">
        <v>0</v>
      </c>
      <c r="BL183" s="215">
        <v>0</v>
      </c>
      <c r="BM183" s="215">
        <v>0</v>
      </c>
      <c r="BN183" s="215">
        <v>0</v>
      </c>
      <c r="BO183" s="215">
        <v>0</v>
      </c>
      <c r="BP183" s="215">
        <v>0.031199670359804994</v>
      </c>
      <c r="BQ183" s="215">
        <v>0.030945684790645845</v>
      </c>
      <c r="BR183" s="215">
        <v>0.011191304951158186</v>
      </c>
      <c r="BS183" s="215">
        <v>0.031199670359805004</v>
      </c>
      <c r="BT183" s="215">
        <v>0.031199670359804994</v>
      </c>
      <c r="BU183" s="215">
        <v>0.017947200632051737</v>
      </c>
      <c r="BV183" s="215">
        <v>0.031199670359804997</v>
      </c>
      <c r="BW183" s="215">
        <v>0.023291925465838508</v>
      </c>
      <c r="BX183" s="215">
        <v>0.022653024591635255</v>
      </c>
      <c r="BY183" s="215">
        <v>0.03238917971728547</v>
      </c>
      <c r="BZ183" s="215">
        <v>0.03488816445202549</v>
      </c>
      <c r="CA183" s="215">
        <v>0.03119967035980499</v>
      </c>
      <c r="CB183" s="215">
        <v>0.035077677841373674</v>
      </c>
      <c r="CC183" s="215">
        <v>0.0593537489128999</v>
      </c>
      <c r="CD183" s="215">
        <v>0.033011681316009754</v>
      </c>
      <c r="CE183" s="215">
        <v>0.03404079427435077</v>
      </c>
      <c r="CF183" s="215">
        <v>0.022653024591635255</v>
      </c>
      <c r="CG183" s="215">
        <v>0.022653024591635255</v>
      </c>
      <c r="CH183" s="215">
        <v>0.035077677841373674</v>
      </c>
      <c r="CI183" s="215">
        <v>0.03238917971728547</v>
      </c>
      <c r="CJ183" s="215">
        <v>0.03119967035980499</v>
      </c>
      <c r="CK183" s="215">
        <v>0.031199670359804987</v>
      </c>
      <c r="CL183" s="215">
        <v>0</v>
      </c>
      <c r="CM183" s="215">
        <v>0.03404079427435077</v>
      </c>
      <c r="CN183" s="215">
        <v>0</v>
      </c>
      <c r="CO183" s="215">
        <v>0.043038026360151554</v>
      </c>
      <c r="CP183" s="215">
        <v>0.05456915296738228</v>
      </c>
      <c r="CQ183" s="215">
        <v>0.04303802636015156</v>
      </c>
      <c r="CR183" s="215">
        <v>0.0444573563430607</v>
      </c>
      <c r="CS183" s="215">
        <v>0.0444573563430607</v>
      </c>
      <c r="CT183" s="215">
        <v>0.0742501414827391</v>
      </c>
      <c r="CU183" s="215">
        <v>0.0742501414827391</v>
      </c>
      <c r="CV183" s="215">
        <v>0.03404079427435077</v>
      </c>
      <c r="CW183" s="215">
        <v>0.0742501414827391</v>
      </c>
      <c r="CX183" s="215">
        <v>0.031199670359805007</v>
      </c>
      <c r="CY183" s="215">
        <v>0.01794720063205174</v>
      </c>
      <c r="CZ183" s="215">
        <v>0.037118848359978314</v>
      </c>
      <c r="DA183" s="215">
        <v>0.031199670359805</v>
      </c>
      <c r="DB183" s="215">
        <v>0.031199670359805</v>
      </c>
      <c r="DC183" s="215">
        <v>0.031199670359805</v>
      </c>
      <c r="DD183" s="215">
        <v>0.031199670359804987</v>
      </c>
      <c r="DE183" s="215">
        <v>0.03094568479064584</v>
      </c>
      <c r="DF183" s="215">
        <v>0.017947200632051737</v>
      </c>
      <c r="DG183" s="215">
        <v>0.035077677841373674</v>
      </c>
      <c r="DH183" s="215">
        <v>0.035077677841373674</v>
      </c>
      <c r="DI183" s="215">
        <v>0.035077677841373674</v>
      </c>
      <c r="DJ183" s="215">
        <v>0.035077677841373674</v>
      </c>
      <c r="DK183" s="215">
        <v>0.035077677841373674</v>
      </c>
      <c r="DL183" s="215">
        <v>0.035077677841373674</v>
      </c>
      <c r="DM183" s="215">
        <v>0.035077677841373674</v>
      </c>
      <c r="DN183" s="215">
        <v>0.035077677841373674</v>
      </c>
      <c r="DO183" s="215">
        <v>0.030945684790645845</v>
      </c>
      <c r="DP183" s="215">
        <v>0.035077677841373674</v>
      </c>
      <c r="DQ183" s="215">
        <v>0.031199670359805004</v>
      </c>
      <c r="DR183" s="215">
        <v>0.01119130495115819</v>
      </c>
      <c r="DS183" s="215">
        <v>0.03469648419364693</v>
      </c>
      <c r="DU183" s="9"/>
      <c r="DV183" s="9"/>
      <c r="DW183" s="9">
        <v>0</v>
      </c>
      <c r="DX183" s="9">
        <v>2840024.102206072</v>
      </c>
      <c r="DY183" s="175"/>
    </row>
    <row r="184" spans="42:129" ht="11.25">
      <c r="AP184" s="12" t="s">
        <v>3</v>
      </c>
      <c r="AQ184" s="49" t="s">
        <v>81</v>
      </c>
      <c r="AR184" s="215">
        <v>0</v>
      </c>
      <c r="AS184" s="215">
        <v>0</v>
      </c>
      <c r="AT184" s="215">
        <v>0</v>
      </c>
      <c r="AU184" s="215">
        <v>1</v>
      </c>
      <c r="AV184" s="215">
        <v>0</v>
      </c>
      <c r="AW184" s="215">
        <v>0</v>
      </c>
      <c r="AX184" s="215">
        <v>0</v>
      </c>
      <c r="AY184" s="215">
        <v>0</v>
      </c>
      <c r="AZ184" s="215">
        <v>0</v>
      </c>
      <c r="BA184" s="215">
        <v>0</v>
      </c>
      <c r="BB184" s="215">
        <v>0</v>
      </c>
      <c r="BC184" s="215">
        <v>0</v>
      </c>
      <c r="BD184" s="215">
        <v>0</v>
      </c>
      <c r="BE184" s="215">
        <v>0</v>
      </c>
      <c r="BF184" s="215">
        <v>0</v>
      </c>
      <c r="BG184" s="215">
        <v>0</v>
      </c>
      <c r="BH184" s="215">
        <v>0</v>
      </c>
      <c r="BI184" s="215">
        <v>0</v>
      </c>
      <c r="BJ184" s="215">
        <v>0</v>
      </c>
      <c r="BK184" s="215">
        <v>0</v>
      </c>
      <c r="BL184" s="215">
        <v>0</v>
      </c>
      <c r="BM184" s="215">
        <v>0</v>
      </c>
      <c r="BN184" s="215">
        <v>0</v>
      </c>
      <c r="BO184" s="215">
        <v>0</v>
      </c>
      <c r="BP184" s="215">
        <v>0.20853359761131812</v>
      </c>
      <c r="BQ184" s="215">
        <v>0.15683148501118244</v>
      </c>
      <c r="BR184" s="215">
        <v>0.18764138366508173</v>
      </c>
      <c r="BS184" s="215">
        <v>0.20853359761131818</v>
      </c>
      <c r="BT184" s="215">
        <v>0.20853359761131812</v>
      </c>
      <c r="BU184" s="215">
        <v>0.1993351635735884</v>
      </c>
      <c r="BV184" s="215">
        <v>0.20853359761131812</v>
      </c>
      <c r="BW184" s="215">
        <v>0.15372670807453417</v>
      </c>
      <c r="BX184" s="215">
        <v>0.1738287560581583</v>
      </c>
      <c r="BY184" s="215">
        <v>0.16224192034723445</v>
      </c>
      <c r="BZ184" s="215">
        <v>0.16148848596682375</v>
      </c>
      <c r="CA184" s="215">
        <v>0.2085335976113181</v>
      </c>
      <c r="CB184" s="215">
        <v>0.18579994548923412</v>
      </c>
      <c r="CC184" s="215">
        <v>0.20464200477026256</v>
      </c>
      <c r="CD184" s="215">
        <v>0.17131571525020814</v>
      </c>
      <c r="CE184" s="215">
        <v>0.22586241126903586</v>
      </c>
      <c r="CF184" s="215">
        <v>0.1738287560581583</v>
      </c>
      <c r="CG184" s="215">
        <v>0.1738287560581583</v>
      </c>
      <c r="CH184" s="215">
        <v>0.18579994548923412</v>
      </c>
      <c r="CI184" s="215">
        <v>0.16224192034723445</v>
      </c>
      <c r="CJ184" s="215">
        <v>0.2085335976113181</v>
      </c>
      <c r="CK184" s="215">
        <v>0.20853359761131807</v>
      </c>
      <c r="CL184" s="215">
        <v>0</v>
      </c>
      <c r="CM184" s="215">
        <v>0.22586241126903586</v>
      </c>
      <c r="CN184" s="215">
        <v>0</v>
      </c>
      <c r="CO184" s="215">
        <v>0.319923854572751</v>
      </c>
      <c r="CP184" s="215">
        <v>0.19251560687701688</v>
      </c>
      <c r="CQ184" s="215">
        <v>0.3199238545727511</v>
      </c>
      <c r="CR184" s="215">
        <v>0.18574128175331514</v>
      </c>
      <c r="CS184" s="215">
        <v>0.18574128175331514</v>
      </c>
      <c r="CT184" s="215">
        <v>0.22354272778720996</v>
      </c>
      <c r="CU184" s="215">
        <v>0.22354272778720996</v>
      </c>
      <c r="CV184" s="215">
        <v>0.22586241126903586</v>
      </c>
      <c r="CW184" s="215">
        <v>0.22354272778720996</v>
      </c>
      <c r="CX184" s="215">
        <v>0.2085335976113182</v>
      </c>
      <c r="CY184" s="215">
        <v>0.19933516357358844</v>
      </c>
      <c r="CZ184" s="215">
        <v>0.26422872609203474</v>
      </c>
      <c r="DA184" s="215">
        <v>0.20853359761131818</v>
      </c>
      <c r="DB184" s="215">
        <v>0.20853359761131818</v>
      </c>
      <c r="DC184" s="215">
        <v>0.20853359761131815</v>
      </c>
      <c r="DD184" s="215">
        <v>0.2085335976113181</v>
      </c>
      <c r="DE184" s="215">
        <v>0.1568314850111824</v>
      </c>
      <c r="DF184" s="215">
        <v>0.19933516357358844</v>
      </c>
      <c r="DG184" s="215">
        <v>0.18579994548923412</v>
      </c>
      <c r="DH184" s="215">
        <v>0.18579994548923412</v>
      </c>
      <c r="DI184" s="215">
        <v>0.18579994548923412</v>
      </c>
      <c r="DJ184" s="215">
        <v>0.18579994548923412</v>
      </c>
      <c r="DK184" s="215">
        <v>0.18579994548923412</v>
      </c>
      <c r="DL184" s="215">
        <v>0.18579994548923412</v>
      </c>
      <c r="DM184" s="215">
        <v>0.18579994548923412</v>
      </c>
      <c r="DN184" s="215">
        <v>0.18579994548923412</v>
      </c>
      <c r="DO184" s="215">
        <v>0.15683148501118244</v>
      </c>
      <c r="DP184" s="215">
        <v>0.18579994548923412</v>
      </c>
      <c r="DQ184" s="215">
        <v>0.20853359761131818</v>
      </c>
      <c r="DR184" s="215">
        <v>0.18764138366508176</v>
      </c>
      <c r="DS184" s="215">
        <v>0.18184040467919946</v>
      </c>
      <c r="DU184" s="9"/>
      <c r="DV184" s="9"/>
      <c r="DW184" s="9">
        <v>0</v>
      </c>
      <c r="DX184" s="9">
        <v>21148145.602356136</v>
      </c>
      <c r="DY184" s="175"/>
    </row>
    <row r="185" spans="42:129" ht="11.25">
      <c r="AP185" s="12" t="s">
        <v>4</v>
      </c>
      <c r="AQ185" s="49" t="s">
        <v>82</v>
      </c>
      <c r="AR185" s="215">
        <v>0</v>
      </c>
      <c r="AS185" s="215">
        <v>0</v>
      </c>
      <c r="AT185" s="215">
        <v>0</v>
      </c>
      <c r="AU185" s="215">
        <v>0</v>
      </c>
      <c r="AV185" s="215">
        <v>1</v>
      </c>
      <c r="AW185" s="215">
        <v>0</v>
      </c>
      <c r="AX185" s="215">
        <v>0</v>
      </c>
      <c r="AY185" s="215">
        <v>0</v>
      </c>
      <c r="AZ185" s="215">
        <v>0</v>
      </c>
      <c r="BA185" s="215">
        <v>0</v>
      </c>
      <c r="BB185" s="215">
        <v>0</v>
      </c>
      <c r="BC185" s="215">
        <v>0</v>
      </c>
      <c r="BD185" s="215">
        <v>0</v>
      </c>
      <c r="BE185" s="215">
        <v>0</v>
      </c>
      <c r="BF185" s="215">
        <v>0</v>
      </c>
      <c r="BG185" s="215">
        <v>0</v>
      </c>
      <c r="BH185" s="215">
        <v>0</v>
      </c>
      <c r="BI185" s="215">
        <v>0</v>
      </c>
      <c r="BJ185" s="215">
        <v>0</v>
      </c>
      <c r="BK185" s="215">
        <v>0</v>
      </c>
      <c r="BL185" s="215">
        <v>0</v>
      </c>
      <c r="BM185" s="215">
        <v>0</v>
      </c>
      <c r="BN185" s="215">
        <v>0</v>
      </c>
      <c r="BO185" s="215">
        <v>0</v>
      </c>
      <c r="BP185" s="215">
        <v>0.04834484615287264</v>
      </c>
      <c r="BQ185" s="215">
        <v>0.06881908071857175</v>
      </c>
      <c r="BR185" s="215">
        <v>0.05263849418333104</v>
      </c>
      <c r="BS185" s="215">
        <v>0.04834484615287265</v>
      </c>
      <c r="BT185" s="215">
        <v>0.04834484615287264</v>
      </c>
      <c r="BU185" s="215">
        <v>0.10034272479673151</v>
      </c>
      <c r="BV185" s="215">
        <v>0.04834484615287264</v>
      </c>
      <c r="BW185" s="215">
        <v>0.06702898550724638</v>
      </c>
      <c r="BX185" s="215">
        <v>0.07269789983844911</v>
      </c>
      <c r="BY185" s="215">
        <v>0.07120652237667899</v>
      </c>
      <c r="BZ185" s="215">
        <v>0.06640973546275013</v>
      </c>
      <c r="CA185" s="215">
        <v>0.04834484615287264</v>
      </c>
      <c r="CB185" s="215">
        <v>0.07448896156991006</v>
      </c>
      <c r="CC185" s="215">
        <v>0.08812280055780435</v>
      </c>
      <c r="CD185" s="215">
        <v>0.07165402114424092</v>
      </c>
      <c r="CE185" s="215">
        <v>0.04773001702202448</v>
      </c>
      <c r="CF185" s="215">
        <v>0.07269789983844911</v>
      </c>
      <c r="CG185" s="215">
        <v>0.07269789983844911</v>
      </c>
      <c r="CH185" s="215">
        <v>0.07448896156991006</v>
      </c>
      <c r="CI185" s="215">
        <v>0.07120652237667899</v>
      </c>
      <c r="CJ185" s="215">
        <v>0.048344846152872635</v>
      </c>
      <c r="CK185" s="215">
        <v>0.04834484615287263</v>
      </c>
      <c r="CL185" s="215">
        <v>0</v>
      </c>
      <c r="CM185" s="215">
        <v>0.04773001702202448</v>
      </c>
      <c r="CN185" s="215">
        <v>0</v>
      </c>
      <c r="CO185" s="215">
        <v>0.007507009012719165</v>
      </c>
      <c r="CP185" s="215">
        <v>0.07327277944614585</v>
      </c>
      <c r="CQ185" s="215">
        <v>0.007507009012719166</v>
      </c>
      <c r="CR185" s="215">
        <v>0.09610977768606709</v>
      </c>
      <c r="CS185" s="215">
        <v>0.09610977768606709</v>
      </c>
      <c r="CT185" s="215">
        <v>0.08013582342954159</v>
      </c>
      <c r="CU185" s="215">
        <v>0.08013582342954159</v>
      </c>
      <c r="CV185" s="215">
        <v>0.04773001702202448</v>
      </c>
      <c r="CW185" s="215">
        <v>0.08013582342954159</v>
      </c>
      <c r="CX185" s="215">
        <v>0.04834484615287265</v>
      </c>
      <c r="CY185" s="215">
        <v>0.10034272479673154</v>
      </c>
      <c r="CZ185" s="215">
        <v>0.027925927582795895</v>
      </c>
      <c r="DA185" s="215">
        <v>0.04834484615287265</v>
      </c>
      <c r="DB185" s="215">
        <v>0.04834484615287265</v>
      </c>
      <c r="DC185" s="215">
        <v>0.04834484615287264</v>
      </c>
      <c r="DD185" s="215">
        <v>0.048344846152872635</v>
      </c>
      <c r="DE185" s="215">
        <v>0.06881908071857173</v>
      </c>
      <c r="DF185" s="215">
        <v>0.10034272479673152</v>
      </c>
      <c r="DG185" s="215">
        <v>0.07448896156991006</v>
      </c>
      <c r="DH185" s="215">
        <v>0.07448896156991006</v>
      </c>
      <c r="DI185" s="215">
        <v>0.07448896156991006</v>
      </c>
      <c r="DJ185" s="215">
        <v>0.07448896156991006</v>
      </c>
      <c r="DK185" s="215">
        <v>0.07448896156991006</v>
      </c>
      <c r="DL185" s="215">
        <v>0.07448896156991006</v>
      </c>
      <c r="DM185" s="215">
        <v>0.07448896156991006</v>
      </c>
      <c r="DN185" s="215">
        <v>0.07448896156991006</v>
      </c>
      <c r="DO185" s="215">
        <v>0.06881908071857173</v>
      </c>
      <c r="DP185" s="215">
        <v>0.07448896156991006</v>
      </c>
      <c r="DQ185" s="215">
        <v>0.048344846152872656</v>
      </c>
      <c r="DR185" s="215">
        <v>0.05263849418333106</v>
      </c>
      <c r="DS185" s="215">
        <v>0.07188756330985042</v>
      </c>
      <c r="DU185" s="9"/>
      <c r="DV185" s="9"/>
      <c r="DW185" s="9">
        <v>0</v>
      </c>
      <c r="DX185" s="9">
        <v>8858808.16730202</v>
      </c>
      <c r="DY185" s="175"/>
    </row>
    <row r="186" spans="42:129" ht="11.25">
      <c r="AP186" s="12" t="s">
        <v>5</v>
      </c>
      <c r="AQ186" s="49" t="s">
        <v>83</v>
      </c>
      <c r="AR186" s="215">
        <v>0</v>
      </c>
      <c r="AS186" s="215">
        <v>0</v>
      </c>
      <c r="AT186" s="215">
        <v>0</v>
      </c>
      <c r="AU186" s="215">
        <v>0</v>
      </c>
      <c r="AV186" s="215">
        <v>0</v>
      </c>
      <c r="AW186" s="215">
        <v>1</v>
      </c>
      <c r="AX186" s="215">
        <v>0</v>
      </c>
      <c r="AY186" s="215">
        <v>0</v>
      </c>
      <c r="AZ186" s="215">
        <v>0</v>
      </c>
      <c r="BA186" s="215">
        <v>0</v>
      </c>
      <c r="BB186" s="215">
        <v>0</v>
      </c>
      <c r="BC186" s="215">
        <v>0</v>
      </c>
      <c r="BD186" s="215">
        <v>0</v>
      </c>
      <c r="BE186" s="215">
        <v>0</v>
      </c>
      <c r="BF186" s="215">
        <v>0</v>
      </c>
      <c r="BG186" s="215">
        <v>0</v>
      </c>
      <c r="BH186" s="215">
        <v>0</v>
      </c>
      <c r="BI186" s="215">
        <v>0</v>
      </c>
      <c r="BJ186" s="215">
        <v>0</v>
      </c>
      <c r="BK186" s="215">
        <v>0</v>
      </c>
      <c r="BL186" s="215">
        <v>0</v>
      </c>
      <c r="BM186" s="215">
        <v>0</v>
      </c>
      <c r="BN186" s="215">
        <v>0</v>
      </c>
      <c r="BO186" s="215">
        <v>0</v>
      </c>
      <c r="BP186" s="215">
        <v>0.013864674713966539</v>
      </c>
      <c r="BQ186" s="215">
        <v>0.017356516926912705</v>
      </c>
      <c r="BR186" s="215">
        <v>0.0565716749616497</v>
      </c>
      <c r="BS186" s="215">
        <v>0.013864674713966543</v>
      </c>
      <c r="BT186" s="215">
        <v>0.01386467471396654</v>
      </c>
      <c r="BU186" s="215">
        <v>0.010281950540336789</v>
      </c>
      <c r="BV186" s="215">
        <v>0.01386467471396654</v>
      </c>
      <c r="BW186" s="215">
        <v>0</v>
      </c>
      <c r="BX186" s="215">
        <v>0.018596302279662538</v>
      </c>
      <c r="BY186" s="215">
        <v>0.014549057129450408</v>
      </c>
      <c r="BZ186" s="215">
        <v>0.019449559465446846</v>
      </c>
      <c r="CA186" s="215">
        <v>0.013864674713966539</v>
      </c>
      <c r="CB186" s="215">
        <v>0.0163804851458163</v>
      </c>
      <c r="CC186" s="215">
        <v>0.012902316157119523</v>
      </c>
      <c r="CD186" s="215">
        <v>0.01686850103636449</v>
      </c>
      <c r="CE186" s="215">
        <v>0.014898339783042419</v>
      </c>
      <c r="CF186" s="215">
        <v>0.018596302279662538</v>
      </c>
      <c r="CG186" s="215">
        <v>0.018596302279662538</v>
      </c>
      <c r="CH186" s="215">
        <v>0.0163804851458163</v>
      </c>
      <c r="CI186" s="215">
        <v>0.014549057129450408</v>
      </c>
      <c r="CJ186" s="215">
        <v>0.013864674713966539</v>
      </c>
      <c r="CK186" s="215">
        <v>0.013864674713966537</v>
      </c>
      <c r="CL186" s="215">
        <v>0</v>
      </c>
      <c r="CM186" s="215">
        <v>0.014898339783042419</v>
      </c>
      <c r="CN186" s="215">
        <v>0</v>
      </c>
      <c r="CO186" s="215">
        <v>0.009665871570007862</v>
      </c>
      <c r="CP186" s="215">
        <v>0.014422006671036944</v>
      </c>
      <c r="CQ186" s="215">
        <v>0.009665871570007863</v>
      </c>
      <c r="CR186" s="215">
        <v>0.016410178437611996</v>
      </c>
      <c r="CS186" s="215">
        <v>0.016410178437611996</v>
      </c>
      <c r="CT186" s="215">
        <v>0.009394453876627051</v>
      </c>
      <c r="CU186" s="215">
        <v>0.009394453876627051</v>
      </c>
      <c r="CV186" s="215">
        <v>0.014898339783042419</v>
      </c>
      <c r="CW186" s="215">
        <v>0.009394453876627051</v>
      </c>
      <c r="CX186" s="215">
        <v>0.013864674713966544</v>
      </c>
      <c r="CY186" s="215">
        <v>0.010281950540336789</v>
      </c>
      <c r="CZ186" s="215">
        <v>0.011765273141987198</v>
      </c>
      <c r="DA186" s="215">
        <v>0.013864674713966543</v>
      </c>
      <c r="DB186" s="215">
        <v>0.013864674713966543</v>
      </c>
      <c r="DC186" s="215">
        <v>0.013864674713966543</v>
      </c>
      <c r="DD186" s="215">
        <v>0.013864674713966539</v>
      </c>
      <c r="DE186" s="215">
        <v>0.017356516926912702</v>
      </c>
      <c r="DF186" s="215">
        <v>0.010281950540336789</v>
      </c>
      <c r="DG186" s="215">
        <v>0.0163804851458163</v>
      </c>
      <c r="DH186" s="215">
        <v>0.0163804851458163</v>
      </c>
      <c r="DI186" s="215">
        <v>0.0163804851458163</v>
      </c>
      <c r="DJ186" s="215">
        <v>0.0163804851458163</v>
      </c>
      <c r="DK186" s="215">
        <v>0.0163804851458163</v>
      </c>
      <c r="DL186" s="215">
        <v>0.0163804851458163</v>
      </c>
      <c r="DM186" s="215">
        <v>0.0163804851458163</v>
      </c>
      <c r="DN186" s="215">
        <v>0.0163804851458163</v>
      </c>
      <c r="DO186" s="215">
        <v>0.017356516926912702</v>
      </c>
      <c r="DP186" s="215">
        <v>0.0163804851458163</v>
      </c>
      <c r="DQ186" s="215">
        <v>0.013864674713966546</v>
      </c>
      <c r="DR186" s="215">
        <v>0.05657167496164972</v>
      </c>
      <c r="DS186" s="215">
        <v>0.015037789094970456</v>
      </c>
      <c r="DU186" s="9"/>
      <c r="DV186" s="9"/>
      <c r="DW186" s="9">
        <v>0</v>
      </c>
      <c r="DX186" s="9">
        <v>1421241.0925570512</v>
      </c>
      <c r="DY186" s="175"/>
    </row>
    <row r="187" spans="42:129" ht="11.25">
      <c r="AP187" s="12" t="s">
        <v>6</v>
      </c>
      <c r="AQ187" s="49" t="s">
        <v>84</v>
      </c>
      <c r="AR187" s="215">
        <v>0</v>
      </c>
      <c r="AS187" s="215">
        <v>0</v>
      </c>
      <c r="AT187" s="215">
        <v>0</v>
      </c>
      <c r="AU187" s="215">
        <v>0</v>
      </c>
      <c r="AV187" s="215">
        <v>0</v>
      </c>
      <c r="AW187" s="215">
        <v>0</v>
      </c>
      <c r="AX187" s="215">
        <v>1</v>
      </c>
      <c r="AY187" s="215">
        <v>0</v>
      </c>
      <c r="AZ187" s="215">
        <v>0</v>
      </c>
      <c r="BA187" s="215">
        <v>0</v>
      </c>
      <c r="BB187" s="215">
        <v>0</v>
      </c>
      <c r="BC187" s="215">
        <v>0</v>
      </c>
      <c r="BD187" s="215">
        <v>0</v>
      </c>
      <c r="BE187" s="215">
        <v>0</v>
      </c>
      <c r="BF187" s="215">
        <v>0</v>
      </c>
      <c r="BG187" s="215">
        <v>0</v>
      </c>
      <c r="BH187" s="215">
        <v>0</v>
      </c>
      <c r="BI187" s="215">
        <v>0</v>
      </c>
      <c r="BJ187" s="215">
        <v>0</v>
      </c>
      <c r="BK187" s="215">
        <v>0</v>
      </c>
      <c r="BL187" s="215">
        <v>0</v>
      </c>
      <c r="BM187" s="215">
        <v>0</v>
      </c>
      <c r="BN187" s="215">
        <v>0</v>
      </c>
      <c r="BO187" s="215">
        <v>0</v>
      </c>
      <c r="BP187" s="215">
        <v>0.015009205168338957</v>
      </c>
      <c r="BQ187" s="215">
        <v>0.013625084985867753</v>
      </c>
      <c r="BR187" s="215">
        <v>0.03125376354437178</v>
      </c>
      <c r="BS187" s="215">
        <v>0.015009205168338962</v>
      </c>
      <c r="BT187" s="215">
        <v>0.015009205168338957</v>
      </c>
      <c r="BU187" s="215">
        <v>0.010259277384381567</v>
      </c>
      <c r="BV187" s="215">
        <v>0.015009205168338959</v>
      </c>
      <c r="BW187" s="215">
        <v>0</v>
      </c>
      <c r="BX187" s="215">
        <v>0</v>
      </c>
      <c r="BY187" s="215">
        <v>0.016745850196492464</v>
      </c>
      <c r="BZ187" s="215">
        <v>0.01314911005566444</v>
      </c>
      <c r="CA187" s="215">
        <v>0.015009205168338957</v>
      </c>
      <c r="CB187" s="215">
        <v>0.016925592804578903</v>
      </c>
      <c r="CC187" s="215">
        <v>0.043561180884390455</v>
      </c>
      <c r="CD187" s="215">
        <v>0.01527533889522333</v>
      </c>
      <c r="CE187" s="215">
        <v>0.01616929591308678</v>
      </c>
      <c r="CF187" s="215">
        <v>0</v>
      </c>
      <c r="CG187" s="215">
        <v>0</v>
      </c>
      <c r="CH187" s="215">
        <v>0.016925592804578903</v>
      </c>
      <c r="CI187" s="215">
        <v>0.016745850196492464</v>
      </c>
      <c r="CJ187" s="215">
        <v>0.015009205168338957</v>
      </c>
      <c r="CK187" s="215">
        <v>0.015009205168338955</v>
      </c>
      <c r="CL187" s="215">
        <v>0</v>
      </c>
      <c r="CM187" s="215">
        <v>0.01616929591308678</v>
      </c>
      <c r="CN187" s="215">
        <v>0</v>
      </c>
      <c r="CO187" s="215">
        <v>0.00039617780950172905</v>
      </c>
      <c r="CP187" s="215">
        <v>0.041718867421720145</v>
      </c>
      <c r="CQ187" s="215">
        <v>0.0003961778095017291</v>
      </c>
      <c r="CR187" s="215">
        <v>0.016833736981005026</v>
      </c>
      <c r="CS187" s="215">
        <v>0.016833736981005026</v>
      </c>
      <c r="CT187" s="215">
        <v>0.0702886247877759</v>
      </c>
      <c r="CU187" s="215">
        <v>0.0702886247877759</v>
      </c>
      <c r="CV187" s="215">
        <v>0.01616929591308678</v>
      </c>
      <c r="CW187" s="215">
        <v>0.0702886247877759</v>
      </c>
      <c r="CX187" s="215">
        <v>0.015009205168338962</v>
      </c>
      <c r="CY187" s="215">
        <v>0.01025927738438157</v>
      </c>
      <c r="CZ187" s="215">
        <v>0.007702691488920343</v>
      </c>
      <c r="DA187" s="215">
        <v>0.015009205168338962</v>
      </c>
      <c r="DB187" s="215">
        <v>0.01500920516833896</v>
      </c>
      <c r="DC187" s="215">
        <v>0.015009205168338959</v>
      </c>
      <c r="DD187" s="215">
        <v>0.015009205168338957</v>
      </c>
      <c r="DE187" s="215">
        <v>0.013625084985867753</v>
      </c>
      <c r="DF187" s="215">
        <v>0.010259277384381567</v>
      </c>
      <c r="DG187" s="215">
        <v>0.016925592804578903</v>
      </c>
      <c r="DH187" s="215">
        <v>0.016925592804578903</v>
      </c>
      <c r="DI187" s="215">
        <v>0.016925592804578903</v>
      </c>
      <c r="DJ187" s="215">
        <v>0.016925592804578903</v>
      </c>
      <c r="DK187" s="215">
        <v>0.016925592804578903</v>
      </c>
      <c r="DL187" s="215">
        <v>0.016925592804578903</v>
      </c>
      <c r="DM187" s="215">
        <v>0.016925592804578903</v>
      </c>
      <c r="DN187" s="215">
        <v>0.016925592804578903</v>
      </c>
      <c r="DO187" s="215">
        <v>0.013625084985867753</v>
      </c>
      <c r="DP187" s="215">
        <v>0.016925592804578903</v>
      </c>
      <c r="DQ187" s="215">
        <v>0.015009205168338964</v>
      </c>
      <c r="DR187" s="215">
        <v>0.03125376354437179</v>
      </c>
      <c r="DS187" s="215">
        <v>0.018942433033058943</v>
      </c>
      <c r="DU187" s="9"/>
      <c r="DV187" s="9"/>
      <c r="DW187" s="9">
        <v>0</v>
      </c>
      <c r="DX187" s="9">
        <v>1535708.027618759</v>
      </c>
      <c r="DY187" s="175"/>
    </row>
    <row r="188" spans="42:129" ht="11.25">
      <c r="AP188" s="12" t="s">
        <v>7</v>
      </c>
      <c r="AQ188" s="49" t="s">
        <v>85</v>
      </c>
      <c r="AR188" s="215">
        <v>0</v>
      </c>
      <c r="AS188" s="215">
        <v>0</v>
      </c>
      <c r="AT188" s="215">
        <v>0</v>
      </c>
      <c r="AU188" s="215">
        <v>0</v>
      </c>
      <c r="AV188" s="215">
        <v>0</v>
      </c>
      <c r="AW188" s="215">
        <v>0</v>
      </c>
      <c r="AX188" s="215">
        <v>0</v>
      </c>
      <c r="AY188" s="215">
        <v>1</v>
      </c>
      <c r="AZ188" s="215">
        <v>0</v>
      </c>
      <c r="BA188" s="215">
        <v>0</v>
      </c>
      <c r="BB188" s="215">
        <v>0</v>
      </c>
      <c r="BC188" s="215">
        <v>0</v>
      </c>
      <c r="BD188" s="215">
        <v>0</v>
      </c>
      <c r="BE188" s="215">
        <v>0</v>
      </c>
      <c r="BF188" s="215">
        <v>0</v>
      </c>
      <c r="BG188" s="215">
        <v>0</v>
      </c>
      <c r="BH188" s="215">
        <v>0</v>
      </c>
      <c r="BI188" s="215">
        <v>0</v>
      </c>
      <c r="BJ188" s="215">
        <v>0</v>
      </c>
      <c r="BK188" s="215">
        <v>0</v>
      </c>
      <c r="BL188" s="215">
        <v>0</v>
      </c>
      <c r="BM188" s="215">
        <v>0</v>
      </c>
      <c r="BN188" s="215">
        <v>0</v>
      </c>
      <c r="BO188" s="215">
        <v>0</v>
      </c>
      <c r="BP188" s="215">
        <v>0.2059145161058385</v>
      </c>
      <c r="BQ188" s="215">
        <v>0.22428137263107092</v>
      </c>
      <c r="BR188" s="215">
        <v>0.1384808839483274</v>
      </c>
      <c r="BS188" s="215">
        <v>0.20591451610583852</v>
      </c>
      <c r="BT188" s="215">
        <v>0.2059145161058385</v>
      </c>
      <c r="BU188" s="215">
        <v>0.21951109473927105</v>
      </c>
      <c r="BV188" s="215">
        <v>0.2059145161058385</v>
      </c>
      <c r="BW188" s="215">
        <v>0.5341614906832298</v>
      </c>
      <c r="BX188" s="215">
        <v>0.4696822832525579</v>
      </c>
      <c r="BY188" s="215">
        <v>0.4647669951316793</v>
      </c>
      <c r="BZ188" s="215">
        <v>0.252400020109858</v>
      </c>
      <c r="CA188" s="215">
        <v>0.20591451610583847</v>
      </c>
      <c r="CB188" s="215">
        <v>0.4134914145543745</v>
      </c>
      <c r="CC188" s="215">
        <v>0.27721533186413894</v>
      </c>
      <c r="CD188" s="215">
        <v>0.3188863935927228</v>
      </c>
      <c r="CE188" s="215">
        <v>0.21084039329664214</v>
      </c>
      <c r="CF188" s="215">
        <v>0.4696822832525579</v>
      </c>
      <c r="CG188" s="215">
        <v>0.4696822832525579</v>
      </c>
      <c r="CH188" s="215">
        <v>0.4134914145543745</v>
      </c>
      <c r="CI188" s="215">
        <v>0.4647669951316793</v>
      </c>
      <c r="CJ188" s="215">
        <v>0.20591451610583847</v>
      </c>
      <c r="CK188" s="215">
        <v>0.20591451610583844</v>
      </c>
      <c r="CL188" s="215">
        <v>0.4575508904972116</v>
      </c>
      <c r="CM188" s="215">
        <v>0.21084039329664214</v>
      </c>
      <c r="CN188" s="215">
        <v>0.43976375948271473</v>
      </c>
      <c r="CO188" s="215">
        <v>0.17167002639733692</v>
      </c>
      <c r="CP188" s="215">
        <v>0.2443663937561174</v>
      </c>
      <c r="CQ188" s="215">
        <v>0.17167002639733694</v>
      </c>
      <c r="CR188" s="215">
        <v>0.3180978963259011</v>
      </c>
      <c r="CS188" s="215">
        <v>0.3180978963259011</v>
      </c>
      <c r="CT188" s="215">
        <v>0.2363327674023769</v>
      </c>
      <c r="CU188" s="215">
        <v>0.2363327674023769</v>
      </c>
      <c r="CV188" s="215">
        <v>0.21084039329664214</v>
      </c>
      <c r="CW188" s="215">
        <v>0.2363327674023769</v>
      </c>
      <c r="CX188" s="215">
        <v>0.20591451610583852</v>
      </c>
      <c r="CY188" s="215">
        <v>0.21951109473927105</v>
      </c>
      <c r="CZ188" s="215">
        <v>0.18879227125158768</v>
      </c>
      <c r="DA188" s="215">
        <v>0.20591451610583852</v>
      </c>
      <c r="DB188" s="215">
        <v>0.20591451610583852</v>
      </c>
      <c r="DC188" s="215">
        <v>0.20591451610583852</v>
      </c>
      <c r="DD188" s="215">
        <v>0.20591451610583847</v>
      </c>
      <c r="DE188" s="215">
        <v>0.2242813726310709</v>
      </c>
      <c r="DF188" s="215">
        <v>0.21951109473927105</v>
      </c>
      <c r="DG188" s="215">
        <v>0.4134914145543745</v>
      </c>
      <c r="DH188" s="215">
        <v>0.4134914145543745</v>
      </c>
      <c r="DI188" s="215">
        <v>0.4134914145543745</v>
      </c>
      <c r="DJ188" s="215">
        <v>0.4134914145543745</v>
      </c>
      <c r="DK188" s="215">
        <v>0.4134914145543745</v>
      </c>
      <c r="DL188" s="215">
        <v>0.4134914145543745</v>
      </c>
      <c r="DM188" s="215">
        <v>0.4134914145543745</v>
      </c>
      <c r="DN188" s="215">
        <v>0.4134914145543745</v>
      </c>
      <c r="DO188" s="215">
        <v>0.22428137263107092</v>
      </c>
      <c r="DP188" s="215">
        <v>0.4134914145543745</v>
      </c>
      <c r="DQ188" s="215">
        <v>0.20591451610583855</v>
      </c>
      <c r="DR188" s="215">
        <v>0.13848088394832742</v>
      </c>
      <c r="DS188" s="215">
        <v>0.26639724793039227</v>
      </c>
      <c r="DU188" s="9"/>
      <c r="DV188" s="9"/>
      <c r="DW188" s="9">
        <v>0</v>
      </c>
      <c r="DX188" s="9">
        <v>28342593.228430767</v>
      </c>
      <c r="DY188" s="175"/>
    </row>
    <row r="189" spans="42:129" ht="11.25">
      <c r="AP189" s="12" t="s">
        <v>8</v>
      </c>
      <c r="AQ189" s="49" t="s">
        <v>86</v>
      </c>
      <c r="AR189" s="215">
        <v>0</v>
      </c>
      <c r="AS189" s="215">
        <v>0</v>
      </c>
      <c r="AT189" s="215">
        <v>0</v>
      </c>
      <c r="AU189" s="215">
        <v>0</v>
      </c>
      <c r="AV189" s="215">
        <v>0</v>
      </c>
      <c r="AW189" s="215">
        <v>0</v>
      </c>
      <c r="AX189" s="215">
        <v>0</v>
      </c>
      <c r="AY189" s="215">
        <v>0</v>
      </c>
      <c r="AZ189" s="215">
        <v>1</v>
      </c>
      <c r="BA189" s="215">
        <v>0</v>
      </c>
      <c r="BB189" s="215">
        <v>0</v>
      </c>
      <c r="BC189" s="215">
        <v>0</v>
      </c>
      <c r="BD189" s="215">
        <v>0</v>
      </c>
      <c r="BE189" s="215">
        <v>0</v>
      </c>
      <c r="BF189" s="215">
        <v>0</v>
      </c>
      <c r="BG189" s="215">
        <v>0</v>
      </c>
      <c r="BH189" s="215">
        <v>0</v>
      </c>
      <c r="BI189" s="215">
        <v>0</v>
      </c>
      <c r="BJ189" s="215">
        <v>0</v>
      </c>
      <c r="BK189" s="215">
        <v>0</v>
      </c>
      <c r="BL189" s="215">
        <v>0</v>
      </c>
      <c r="BM189" s="215">
        <v>0</v>
      </c>
      <c r="BN189" s="215">
        <v>0</v>
      </c>
      <c r="BO189" s="215">
        <v>0</v>
      </c>
      <c r="BP189" s="215">
        <v>0.016489361399509954</v>
      </c>
      <c r="BQ189" s="215">
        <v>0.02137889182382374</v>
      </c>
      <c r="BR189" s="215">
        <v>0.01164155357276638</v>
      </c>
      <c r="BS189" s="215">
        <v>0.016489361399509957</v>
      </c>
      <c r="BT189" s="215">
        <v>0.016489361399509954</v>
      </c>
      <c r="BU189" s="215">
        <v>0.024885793458158136</v>
      </c>
      <c r="BV189" s="215">
        <v>0.016489361399509954</v>
      </c>
      <c r="BW189" s="215">
        <v>0.026526915113871636</v>
      </c>
      <c r="BX189" s="215">
        <v>0.037802907915993535</v>
      </c>
      <c r="BY189" s="215">
        <v>0.032836420024634876</v>
      </c>
      <c r="BZ189" s="215">
        <v>0.021806975202991234</v>
      </c>
      <c r="CA189" s="215">
        <v>0.01648936139950995</v>
      </c>
      <c r="CB189" s="215">
        <v>0.03396020714091033</v>
      </c>
      <c r="CC189" s="215">
        <v>0.02347446198529037</v>
      </c>
      <c r="CD189" s="215">
        <v>0.02766954948236703</v>
      </c>
      <c r="CE189" s="215">
        <v>0.01657125002847853</v>
      </c>
      <c r="CF189" s="215">
        <v>0.037802907915993535</v>
      </c>
      <c r="CG189" s="215">
        <v>0.037802907915993535</v>
      </c>
      <c r="CH189" s="215">
        <v>0.03396020714091033</v>
      </c>
      <c r="CI189" s="215">
        <v>0.032836420024634876</v>
      </c>
      <c r="CJ189" s="215">
        <v>0.01648936139950995</v>
      </c>
      <c r="CK189" s="215">
        <v>0.016489361399509947</v>
      </c>
      <c r="CL189" s="215">
        <v>0</v>
      </c>
      <c r="CM189" s="215">
        <v>0.01657125002847853</v>
      </c>
      <c r="CN189" s="215">
        <v>0</v>
      </c>
      <c r="CO189" s="215">
        <v>0.008154788991034586</v>
      </c>
      <c r="CP189" s="215">
        <v>0.021825955060465613</v>
      </c>
      <c r="CQ189" s="215">
        <v>0.008154788991034586</v>
      </c>
      <c r="CR189" s="215">
        <v>0.02510398905264072</v>
      </c>
      <c r="CS189" s="215">
        <v>0.025103989052640722</v>
      </c>
      <c r="CT189" s="215">
        <v>0.021844934917940012</v>
      </c>
      <c r="CU189" s="215">
        <v>0.021844934917940012</v>
      </c>
      <c r="CV189" s="215">
        <v>0.01657125002847853</v>
      </c>
      <c r="CW189" s="215">
        <v>0.021844934917940012</v>
      </c>
      <c r="CX189" s="215">
        <v>0.016489361399509957</v>
      </c>
      <c r="CY189" s="215">
        <v>0.024885793458158143</v>
      </c>
      <c r="CZ189" s="215">
        <v>0.01232207519527227</v>
      </c>
      <c r="DA189" s="215">
        <v>0.016489361399509957</v>
      </c>
      <c r="DB189" s="215">
        <v>0.016489361399509957</v>
      </c>
      <c r="DC189" s="215">
        <v>0.016489361399509954</v>
      </c>
      <c r="DD189" s="215">
        <v>0.016489361399509947</v>
      </c>
      <c r="DE189" s="215">
        <v>0.021378891823823732</v>
      </c>
      <c r="DF189" s="215">
        <v>0.024885793458158136</v>
      </c>
      <c r="DG189" s="215">
        <v>0.03396020714091033</v>
      </c>
      <c r="DH189" s="215">
        <v>0.03396020714091033</v>
      </c>
      <c r="DI189" s="215">
        <v>0.03396020714091033</v>
      </c>
      <c r="DJ189" s="215">
        <v>0.03396020714091033</v>
      </c>
      <c r="DK189" s="215">
        <v>0.03396020714091033</v>
      </c>
      <c r="DL189" s="215">
        <v>0.03396020714091033</v>
      </c>
      <c r="DM189" s="215">
        <v>0.03396020714091033</v>
      </c>
      <c r="DN189" s="215">
        <v>0.03396020714091033</v>
      </c>
      <c r="DO189" s="215">
        <v>0.02137889182382374</v>
      </c>
      <c r="DP189" s="215">
        <v>0.03396020714091033</v>
      </c>
      <c r="DQ189" s="215">
        <v>0.01648936139950996</v>
      </c>
      <c r="DR189" s="215">
        <v>0.011641553572766384</v>
      </c>
      <c r="DS189" s="215">
        <v>0.022552770697747682</v>
      </c>
      <c r="DU189" s="9"/>
      <c r="DV189" s="9"/>
      <c r="DW189" s="9">
        <v>0</v>
      </c>
      <c r="DX189" s="9">
        <v>2619607.576482046</v>
      </c>
      <c r="DY189" s="175"/>
    </row>
    <row r="190" spans="42:129" ht="11.25">
      <c r="AP190" s="12" t="s">
        <v>9</v>
      </c>
      <c r="AQ190" s="49" t="s">
        <v>87</v>
      </c>
      <c r="AR190" s="215">
        <v>0</v>
      </c>
      <c r="AS190" s="215">
        <v>0</v>
      </c>
      <c r="AT190" s="215">
        <v>0</v>
      </c>
      <c r="AU190" s="215">
        <v>0</v>
      </c>
      <c r="AV190" s="215">
        <v>0</v>
      </c>
      <c r="AW190" s="215">
        <v>0</v>
      </c>
      <c r="AX190" s="215">
        <v>0</v>
      </c>
      <c r="AY190" s="215">
        <v>0</v>
      </c>
      <c r="AZ190" s="215">
        <v>0</v>
      </c>
      <c r="BA190" s="215">
        <v>1</v>
      </c>
      <c r="BB190" s="215">
        <v>0</v>
      </c>
      <c r="BC190" s="215">
        <v>0</v>
      </c>
      <c r="BD190" s="215">
        <v>0</v>
      </c>
      <c r="BE190" s="215">
        <v>0</v>
      </c>
      <c r="BF190" s="215">
        <v>0</v>
      </c>
      <c r="BG190" s="215">
        <v>0</v>
      </c>
      <c r="BH190" s="215">
        <v>0</v>
      </c>
      <c r="BI190" s="215">
        <v>0</v>
      </c>
      <c r="BJ190" s="215">
        <v>0</v>
      </c>
      <c r="BK190" s="215">
        <v>0</v>
      </c>
      <c r="BL190" s="215">
        <v>0</v>
      </c>
      <c r="BM190" s="215">
        <v>0</v>
      </c>
      <c r="BN190" s="215">
        <v>0</v>
      </c>
      <c r="BO190" s="215">
        <v>0</v>
      </c>
      <c r="BP190" s="215">
        <v>0.041166594852850784</v>
      </c>
      <c r="BQ190" s="215">
        <v>0.04946476146238655</v>
      </c>
      <c r="BR190" s="215">
        <v>0.016502262283995893</v>
      </c>
      <c r="BS190" s="215">
        <v>0.04116659485285079</v>
      </c>
      <c r="BT190" s="215">
        <v>0.041166594852850784</v>
      </c>
      <c r="BU190" s="215">
        <v>0.03180541917071661</v>
      </c>
      <c r="BV190" s="215">
        <v>0.041166594852850784</v>
      </c>
      <c r="BW190" s="215">
        <v>0</v>
      </c>
      <c r="BX190" s="215">
        <v>0</v>
      </c>
      <c r="BY190" s="215">
        <v>0.015458201360783623</v>
      </c>
      <c r="BZ190" s="215">
        <v>0.045124109633049594</v>
      </c>
      <c r="CA190" s="215">
        <v>0.04116659485285078</v>
      </c>
      <c r="CB190" s="215">
        <v>0.012919051512673753</v>
      </c>
      <c r="CC190" s="215">
        <v>0.04795689748336231</v>
      </c>
      <c r="CD190" s="215">
        <v>0.03119190648753015</v>
      </c>
      <c r="CE190" s="215">
        <v>0.04553798385023222</v>
      </c>
      <c r="CF190" s="215">
        <v>0</v>
      </c>
      <c r="CG190" s="215">
        <v>0</v>
      </c>
      <c r="CH190" s="215">
        <v>0.012919051512673753</v>
      </c>
      <c r="CI190" s="215">
        <v>0.015458201360783623</v>
      </c>
      <c r="CJ190" s="215">
        <v>0.04116659485285078</v>
      </c>
      <c r="CK190" s="215">
        <v>0.04116659485285077</v>
      </c>
      <c r="CL190" s="215">
        <v>0.06124849508046995</v>
      </c>
      <c r="CM190" s="215">
        <v>0.04553798385023222</v>
      </c>
      <c r="CN190" s="215">
        <v>0.09498158613784091</v>
      </c>
      <c r="CO190" s="215">
        <v>0.022962474967948874</v>
      </c>
      <c r="CP190" s="215">
        <v>0.04938718215098999</v>
      </c>
      <c r="CQ190" s="215">
        <v>0.022962474967948877</v>
      </c>
      <c r="CR190" s="215">
        <v>0.04226354029779423</v>
      </c>
      <c r="CS190" s="215">
        <v>0.04226354029779423</v>
      </c>
      <c r="CT190" s="215">
        <v>0.05365025466893039</v>
      </c>
      <c r="CU190" s="215">
        <v>0.05365025466893039</v>
      </c>
      <c r="CV190" s="215">
        <v>0.04553798385023222</v>
      </c>
      <c r="CW190" s="215">
        <v>0.05365025466893039</v>
      </c>
      <c r="CX190" s="215">
        <v>0.0411665948528508</v>
      </c>
      <c r="CY190" s="215">
        <v>0.031805419170716616</v>
      </c>
      <c r="CZ190" s="215">
        <v>0.032064534910399844</v>
      </c>
      <c r="DA190" s="215">
        <v>0.04116659485285079</v>
      </c>
      <c r="DB190" s="215">
        <v>0.04116659485285079</v>
      </c>
      <c r="DC190" s="215">
        <v>0.04116659485285079</v>
      </c>
      <c r="DD190" s="215">
        <v>0.04116659485285078</v>
      </c>
      <c r="DE190" s="215">
        <v>0.04946476146238654</v>
      </c>
      <c r="DF190" s="215">
        <v>0.03180541917071661</v>
      </c>
      <c r="DG190" s="215">
        <v>0.012919051512673753</v>
      </c>
      <c r="DH190" s="215">
        <v>0.012919051512673753</v>
      </c>
      <c r="DI190" s="215">
        <v>0.012919051512673753</v>
      </c>
      <c r="DJ190" s="215">
        <v>0.012919051512673753</v>
      </c>
      <c r="DK190" s="215">
        <v>0.012919051512673753</v>
      </c>
      <c r="DL190" s="215">
        <v>0.012919051512673753</v>
      </c>
      <c r="DM190" s="215">
        <v>0.012919051512673753</v>
      </c>
      <c r="DN190" s="215">
        <v>0.012919051512673753</v>
      </c>
      <c r="DO190" s="215">
        <v>0.04946476146238655</v>
      </c>
      <c r="DP190" s="215">
        <v>0.012919051512673753</v>
      </c>
      <c r="DQ190" s="215">
        <v>0.0411665948528508</v>
      </c>
      <c r="DR190" s="215">
        <v>0.016502262283995896</v>
      </c>
      <c r="DS190" s="215">
        <v>0.04513013643095374</v>
      </c>
      <c r="DU190" s="9"/>
      <c r="DV190" s="9"/>
      <c r="DW190" s="9">
        <v>0</v>
      </c>
      <c r="DX190" s="9">
        <v>3421637.820537326</v>
      </c>
      <c r="DY190" s="175"/>
    </row>
    <row r="191" spans="42:129" ht="11.25">
      <c r="AP191" s="12" t="s">
        <v>10</v>
      </c>
      <c r="AQ191" s="49" t="s">
        <v>88</v>
      </c>
      <c r="AR191" s="215">
        <v>0</v>
      </c>
      <c r="AS191" s="215">
        <v>0</v>
      </c>
      <c r="AT191" s="215">
        <v>0</v>
      </c>
      <c r="AU191" s="215">
        <v>0</v>
      </c>
      <c r="AV191" s="215">
        <v>0</v>
      </c>
      <c r="AW191" s="215">
        <v>0</v>
      </c>
      <c r="AX191" s="215">
        <v>0</v>
      </c>
      <c r="AY191" s="215">
        <v>0</v>
      </c>
      <c r="AZ191" s="215">
        <v>0</v>
      </c>
      <c r="BA191" s="215">
        <v>0</v>
      </c>
      <c r="BB191" s="215">
        <v>1</v>
      </c>
      <c r="BC191" s="215">
        <v>0</v>
      </c>
      <c r="BD191" s="215">
        <v>0</v>
      </c>
      <c r="BE191" s="215">
        <v>0</v>
      </c>
      <c r="BF191" s="215">
        <v>0</v>
      </c>
      <c r="BG191" s="215">
        <v>0</v>
      </c>
      <c r="BH191" s="215">
        <v>0</v>
      </c>
      <c r="BI191" s="215">
        <v>0</v>
      </c>
      <c r="BJ191" s="215">
        <v>0</v>
      </c>
      <c r="BK191" s="215">
        <v>0</v>
      </c>
      <c r="BL191" s="215">
        <v>0</v>
      </c>
      <c r="BM191" s="215">
        <v>0</v>
      </c>
      <c r="BN191" s="215">
        <v>0</v>
      </c>
      <c r="BO191" s="215">
        <v>0</v>
      </c>
      <c r="BP191" s="215">
        <v>0.0004110966967670173</v>
      </c>
      <c r="BQ191" s="215">
        <v>0.0011286948189099765</v>
      </c>
      <c r="BR191" s="215">
        <v>0.00021216195940163888</v>
      </c>
      <c r="BS191" s="215">
        <v>0.0004110966967670174</v>
      </c>
      <c r="BT191" s="215">
        <v>0.00041109669676701736</v>
      </c>
      <c r="BU191" s="215">
        <v>0.0034032085277212547</v>
      </c>
      <c r="BV191" s="215">
        <v>0.00041109669676701736</v>
      </c>
      <c r="BW191" s="215">
        <v>0</v>
      </c>
      <c r="BX191" s="215">
        <v>0</v>
      </c>
      <c r="BY191" s="215">
        <v>0.0021729646900111445</v>
      </c>
      <c r="BZ191" s="215">
        <v>4.8273695892897516E-05</v>
      </c>
      <c r="CA191" s="215">
        <v>0.00041109669676701725</v>
      </c>
      <c r="CB191" s="215">
        <v>0</v>
      </c>
      <c r="CC191" s="215">
        <v>0</v>
      </c>
      <c r="CD191" s="215">
        <v>0.0005643474094549882</v>
      </c>
      <c r="CE191" s="215">
        <v>0.0002750212368469873</v>
      </c>
      <c r="CF191" s="215">
        <v>0</v>
      </c>
      <c r="CG191" s="215">
        <v>0</v>
      </c>
      <c r="CH191" s="215">
        <v>0</v>
      </c>
      <c r="CI191" s="215">
        <v>0.0021729646900111445</v>
      </c>
      <c r="CJ191" s="215">
        <v>0.00041109669676701725</v>
      </c>
      <c r="CK191" s="215">
        <v>0.00041109669676701725</v>
      </c>
      <c r="CL191" s="215">
        <v>0</v>
      </c>
      <c r="CM191" s="215">
        <v>0.0002750212368469873</v>
      </c>
      <c r="CN191" s="215">
        <v>0</v>
      </c>
      <c r="CO191" s="215">
        <v>4.628648359979799E-06</v>
      </c>
      <c r="CP191" s="215">
        <v>2.4136847946448758E-05</v>
      </c>
      <c r="CQ191" s="215">
        <v>4.6286483599798E-06</v>
      </c>
      <c r="CR191" s="215">
        <v>0</v>
      </c>
      <c r="CS191" s="215">
        <v>0</v>
      </c>
      <c r="CT191" s="215">
        <v>0</v>
      </c>
      <c r="CU191" s="215">
        <v>0</v>
      </c>
      <c r="CV191" s="215">
        <v>0.0002750212368469873</v>
      </c>
      <c r="CW191" s="215">
        <v>0</v>
      </c>
      <c r="CX191" s="215">
        <v>0.0004110966967670174</v>
      </c>
      <c r="CY191" s="215">
        <v>0.0034032085277212556</v>
      </c>
      <c r="CZ191" s="215">
        <v>0.00020786267256349856</v>
      </c>
      <c r="DA191" s="215">
        <v>0.0004110966967670174</v>
      </c>
      <c r="DB191" s="215">
        <v>0.00041109669676701736</v>
      </c>
      <c r="DC191" s="215">
        <v>0.00041109669676701736</v>
      </c>
      <c r="DD191" s="215">
        <v>0.00041109669676701725</v>
      </c>
      <c r="DE191" s="215">
        <v>0.0011286948189099763</v>
      </c>
      <c r="DF191" s="215">
        <v>0.003403208527721255</v>
      </c>
      <c r="DG191" s="215">
        <v>0</v>
      </c>
      <c r="DH191" s="215">
        <v>0</v>
      </c>
      <c r="DI191" s="215">
        <v>0</v>
      </c>
      <c r="DJ191" s="215">
        <v>0</v>
      </c>
      <c r="DK191" s="215">
        <v>0</v>
      </c>
      <c r="DL191" s="215">
        <v>0</v>
      </c>
      <c r="DM191" s="215">
        <v>0</v>
      </c>
      <c r="DN191" s="215">
        <v>0</v>
      </c>
      <c r="DO191" s="215">
        <v>0.0011286948189099765</v>
      </c>
      <c r="DP191" s="215">
        <v>0</v>
      </c>
      <c r="DQ191" s="215">
        <v>0.0004110966967670175</v>
      </c>
      <c r="DR191" s="215">
        <v>0.00021216195940163893</v>
      </c>
      <c r="DS191" s="215">
        <v>0.0006765150761604157</v>
      </c>
      <c r="DU191" s="9"/>
      <c r="DV191" s="9"/>
      <c r="DW191" s="9">
        <v>0</v>
      </c>
      <c r="DX191" s="9">
        <v>201080.1296148246</v>
      </c>
      <c r="DY191" s="175"/>
    </row>
    <row r="192" spans="42:129" ht="11.25">
      <c r="AP192" s="12" t="s">
        <v>11</v>
      </c>
      <c r="AQ192" s="49" t="s">
        <v>89</v>
      </c>
      <c r="AR192" s="215">
        <v>0</v>
      </c>
      <c r="AS192" s="215">
        <v>0</v>
      </c>
      <c r="AT192" s="215">
        <v>0</v>
      </c>
      <c r="AU192" s="215">
        <v>0</v>
      </c>
      <c r="AV192" s="215">
        <v>0</v>
      </c>
      <c r="AW192" s="215">
        <v>0</v>
      </c>
      <c r="AX192" s="215">
        <v>0</v>
      </c>
      <c r="AY192" s="215">
        <v>0</v>
      </c>
      <c r="AZ192" s="215">
        <v>0</v>
      </c>
      <c r="BA192" s="215">
        <v>0</v>
      </c>
      <c r="BB192" s="215">
        <v>0</v>
      </c>
      <c r="BC192" s="215">
        <v>1</v>
      </c>
      <c r="BD192" s="215">
        <v>0</v>
      </c>
      <c r="BE192" s="215">
        <v>0</v>
      </c>
      <c r="BF192" s="215">
        <v>0</v>
      </c>
      <c r="BG192" s="215">
        <v>0</v>
      </c>
      <c r="BH192" s="215">
        <v>0</v>
      </c>
      <c r="BI192" s="215">
        <v>0</v>
      </c>
      <c r="BJ192" s="215">
        <v>0</v>
      </c>
      <c r="BK192" s="215">
        <v>0</v>
      </c>
      <c r="BL192" s="215">
        <v>0</v>
      </c>
      <c r="BM192" s="215">
        <v>0</v>
      </c>
      <c r="BN192" s="215">
        <v>0</v>
      </c>
      <c r="BO192" s="215">
        <v>0</v>
      </c>
      <c r="BP192" s="215">
        <v>0.01103668325672215</v>
      </c>
      <c r="BQ192" s="215">
        <v>0.008284517974019166</v>
      </c>
      <c r="BR192" s="215">
        <v>0.0010148610065167252</v>
      </c>
      <c r="BS192" s="215">
        <v>0.011036683256722154</v>
      </c>
      <c r="BT192" s="215">
        <v>0.01103668325672215</v>
      </c>
      <c r="BU192" s="215">
        <v>0.0005663791743967767</v>
      </c>
      <c r="BV192" s="215">
        <v>0.011036683256722152</v>
      </c>
      <c r="BW192" s="215">
        <v>0.015139751552795032</v>
      </c>
      <c r="BX192" s="215">
        <v>0.006569736133548734</v>
      </c>
      <c r="BY192" s="215">
        <v>0.0023196008563552114</v>
      </c>
      <c r="BZ192" s="215">
        <v>0.009798094278113095</v>
      </c>
      <c r="CA192" s="215">
        <v>0.011036683256722152</v>
      </c>
      <c r="CB192" s="215">
        <v>0.004987735077677842</v>
      </c>
      <c r="CC192" s="215">
        <v>0.000743942569805706</v>
      </c>
      <c r="CD192" s="215">
        <v>0.006636126525848502</v>
      </c>
      <c r="CE192" s="215">
        <v>0.012847885591165472</v>
      </c>
      <c r="CF192" s="215">
        <v>0.006569736133548734</v>
      </c>
      <c r="CG192" s="215">
        <v>0.006569736133548734</v>
      </c>
      <c r="CH192" s="215">
        <v>0.004987735077677842</v>
      </c>
      <c r="CI192" s="215">
        <v>0.0023196008563552114</v>
      </c>
      <c r="CJ192" s="215">
        <v>0.01103668325672215</v>
      </c>
      <c r="CK192" s="215">
        <v>0.01103668325672215</v>
      </c>
      <c r="CL192" s="215">
        <v>0</v>
      </c>
      <c r="CM192" s="215">
        <v>0.012847885591165472</v>
      </c>
      <c r="CN192" s="215">
        <v>0</v>
      </c>
      <c r="CO192" s="215">
        <v>0.0075544099566356125</v>
      </c>
      <c r="CP192" s="215">
        <v>0.004899047139056548</v>
      </c>
      <c r="CQ192" s="215">
        <v>0.007554409956635613</v>
      </c>
      <c r="CR192" s="215">
        <v>0.001487885139611412</v>
      </c>
      <c r="CS192" s="215">
        <v>0.001487885139611412</v>
      </c>
      <c r="CT192" s="215">
        <v>0</v>
      </c>
      <c r="CU192" s="215">
        <v>0</v>
      </c>
      <c r="CV192" s="215">
        <v>0.012847885591165472</v>
      </c>
      <c r="CW192" s="215">
        <v>0</v>
      </c>
      <c r="CX192" s="215">
        <v>0.011036683256722154</v>
      </c>
      <c r="CY192" s="215">
        <v>0.0005663791743967769</v>
      </c>
      <c r="CZ192" s="215">
        <v>0.00929554660667888</v>
      </c>
      <c r="DA192" s="215">
        <v>0.011036683256722154</v>
      </c>
      <c r="DB192" s="215">
        <v>0.011036683256722154</v>
      </c>
      <c r="DC192" s="215">
        <v>0.011036683256722152</v>
      </c>
      <c r="DD192" s="215">
        <v>0.01103668325672215</v>
      </c>
      <c r="DE192" s="215">
        <v>0.008284517974019164</v>
      </c>
      <c r="DF192" s="215">
        <v>0.0005663791743967767</v>
      </c>
      <c r="DG192" s="215">
        <v>0.004987735077677842</v>
      </c>
      <c r="DH192" s="215">
        <v>0.004987735077677842</v>
      </c>
      <c r="DI192" s="215">
        <v>0.004987735077677842</v>
      </c>
      <c r="DJ192" s="215">
        <v>0.004987735077677842</v>
      </c>
      <c r="DK192" s="215">
        <v>0.004987735077677842</v>
      </c>
      <c r="DL192" s="215">
        <v>0.004987735077677842</v>
      </c>
      <c r="DM192" s="215">
        <v>0.004987735077677842</v>
      </c>
      <c r="DN192" s="215">
        <v>0.004987735077677842</v>
      </c>
      <c r="DO192" s="215">
        <v>0.008284517974019166</v>
      </c>
      <c r="DP192" s="215">
        <v>0.004987735077677842</v>
      </c>
      <c r="DQ192" s="215">
        <v>0.011036683256722156</v>
      </c>
      <c r="DR192" s="215">
        <v>0.0010148610065167252</v>
      </c>
      <c r="DS192" s="215">
        <v>0.005883411717793113</v>
      </c>
      <c r="DU192" s="9"/>
      <c r="DV192" s="9"/>
      <c r="DW192" s="9">
        <v>0</v>
      </c>
      <c r="DX192" s="9">
        <v>375856.56923971203</v>
      </c>
      <c r="DY192" s="175"/>
    </row>
    <row r="193" spans="42:129" ht="11.25">
      <c r="AP193" s="12" t="s">
        <v>12</v>
      </c>
      <c r="AQ193" s="49" t="s">
        <v>90</v>
      </c>
      <c r="AR193" s="215">
        <v>0</v>
      </c>
      <c r="AS193" s="215">
        <v>0</v>
      </c>
      <c r="AT193" s="215">
        <v>0</v>
      </c>
      <c r="AU193" s="215">
        <v>0</v>
      </c>
      <c r="AV193" s="215">
        <v>0</v>
      </c>
      <c r="AW193" s="215">
        <v>0</v>
      </c>
      <c r="AX193" s="215">
        <v>0</v>
      </c>
      <c r="AY193" s="215">
        <v>0</v>
      </c>
      <c r="AZ193" s="215">
        <v>0</v>
      </c>
      <c r="BA193" s="215">
        <v>0</v>
      </c>
      <c r="BB193" s="215">
        <v>0</v>
      </c>
      <c r="BC193" s="215">
        <v>0</v>
      </c>
      <c r="BD193" s="215">
        <v>1</v>
      </c>
      <c r="BE193" s="215">
        <v>0</v>
      </c>
      <c r="BF193" s="215">
        <v>0</v>
      </c>
      <c r="BG193" s="215">
        <v>0</v>
      </c>
      <c r="BH193" s="215">
        <v>0</v>
      </c>
      <c r="BI193" s="215">
        <v>0</v>
      </c>
      <c r="BJ193" s="215">
        <v>0</v>
      </c>
      <c r="BK193" s="215">
        <v>0</v>
      </c>
      <c r="BL193" s="215">
        <v>0</v>
      </c>
      <c r="BM193" s="215">
        <v>0</v>
      </c>
      <c r="BN193" s="215">
        <v>0</v>
      </c>
      <c r="BO193" s="215">
        <v>0</v>
      </c>
      <c r="BP193" s="215">
        <v>0.00421398336723498</v>
      </c>
      <c r="BQ193" s="215">
        <v>0.004014801006315449</v>
      </c>
      <c r="BR193" s="215">
        <v>0.007759571922861904</v>
      </c>
      <c r="BS193" s="215">
        <v>0.004213983367234981</v>
      </c>
      <c r="BT193" s="215">
        <v>0.004213983367234981</v>
      </c>
      <c r="BU193" s="215">
        <v>0.002172723899551483</v>
      </c>
      <c r="BV193" s="215">
        <v>0.004213983367234981</v>
      </c>
      <c r="BW193" s="215">
        <v>0</v>
      </c>
      <c r="BX193" s="215">
        <v>0</v>
      </c>
      <c r="BY193" s="215">
        <v>0.002869486480145463</v>
      </c>
      <c r="BZ193" s="215">
        <v>0.004792518459953855</v>
      </c>
      <c r="CA193" s="215">
        <v>0.00421398336723498</v>
      </c>
      <c r="CB193" s="215">
        <v>0.0035159443990188063</v>
      </c>
      <c r="CC193" s="215">
        <v>0.010197541169914389</v>
      </c>
      <c r="CD193" s="215">
        <v>0.003765372702667127</v>
      </c>
      <c r="CE193" s="215">
        <v>0.004631422722287135</v>
      </c>
      <c r="CF193" s="215">
        <v>0</v>
      </c>
      <c r="CG193" s="215">
        <v>0</v>
      </c>
      <c r="CH193" s="215">
        <v>0.0035159443990188063</v>
      </c>
      <c r="CI193" s="215">
        <v>0.002869486480145463</v>
      </c>
      <c r="CJ193" s="215">
        <v>0.00421398336723498</v>
      </c>
      <c r="CK193" s="215">
        <v>0.0042139833672349795</v>
      </c>
      <c r="CL193" s="215">
        <v>0</v>
      </c>
      <c r="CM193" s="215">
        <v>0.004631422722287135</v>
      </c>
      <c r="CN193" s="215">
        <v>0</v>
      </c>
      <c r="CO193" s="215">
        <v>0.0009412773028995221</v>
      </c>
      <c r="CP193" s="215">
        <v>0.00969676856783771</v>
      </c>
      <c r="CQ193" s="215">
        <v>0.0009412773028995223</v>
      </c>
      <c r="CR193" s="215">
        <v>0.005794063664107214</v>
      </c>
      <c r="CS193" s="215">
        <v>0.005794063664107214</v>
      </c>
      <c r="CT193" s="215">
        <v>0.014601018675721562</v>
      </c>
      <c r="CU193" s="215">
        <v>0.014601018675721562</v>
      </c>
      <c r="CV193" s="215">
        <v>0.004631422722287135</v>
      </c>
      <c r="CW193" s="215">
        <v>0.014601018675721562</v>
      </c>
      <c r="CX193" s="215">
        <v>0.004213983367234982</v>
      </c>
      <c r="CY193" s="215">
        <v>0.002172723899551483</v>
      </c>
      <c r="CZ193" s="215">
        <v>0.0025776303350672504</v>
      </c>
      <c r="DA193" s="215">
        <v>0.004213983367234981</v>
      </c>
      <c r="DB193" s="215">
        <v>0.004213983367234982</v>
      </c>
      <c r="DC193" s="215">
        <v>0.004213983367234981</v>
      </c>
      <c r="DD193" s="215">
        <v>0.00421398336723498</v>
      </c>
      <c r="DE193" s="215">
        <v>0.004014801006315449</v>
      </c>
      <c r="DF193" s="215">
        <v>0.002172723899551483</v>
      </c>
      <c r="DG193" s="215">
        <v>0.0035159443990188063</v>
      </c>
      <c r="DH193" s="215">
        <v>0.0035159443990188063</v>
      </c>
      <c r="DI193" s="215">
        <v>0.0035159443990188063</v>
      </c>
      <c r="DJ193" s="215">
        <v>0.0035159443990188063</v>
      </c>
      <c r="DK193" s="215">
        <v>0.0035159443990188063</v>
      </c>
      <c r="DL193" s="215">
        <v>0.0035159443990188063</v>
      </c>
      <c r="DM193" s="215">
        <v>0.0035159443990188063</v>
      </c>
      <c r="DN193" s="215">
        <v>0.0035159443990188063</v>
      </c>
      <c r="DO193" s="215">
        <v>0.004014801006315449</v>
      </c>
      <c r="DP193" s="215">
        <v>0.0035159443990188063</v>
      </c>
      <c r="DQ193" s="215">
        <v>0.004213983367234982</v>
      </c>
      <c r="DR193" s="215">
        <v>0.007759571922861906</v>
      </c>
      <c r="DS193" s="215">
        <v>0.006146051962054795</v>
      </c>
      <c r="DU193" s="9"/>
      <c r="DV193" s="9"/>
      <c r="DW193" s="9">
        <v>0</v>
      </c>
      <c r="DX193" s="9">
        <v>364334.9358260462</v>
      </c>
      <c r="DY193" s="175"/>
    </row>
    <row r="194" spans="42:129" ht="11.25">
      <c r="AP194" s="12" t="s">
        <v>13</v>
      </c>
      <c r="AQ194" s="49" t="s">
        <v>91</v>
      </c>
      <c r="AR194" s="215">
        <v>0</v>
      </c>
      <c r="AS194" s="215">
        <v>0</v>
      </c>
      <c r="AT194" s="215">
        <v>0</v>
      </c>
      <c r="AU194" s="215">
        <v>0</v>
      </c>
      <c r="AV194" s="215">
        <v>0</v>
      </c>
      <c r="AW194" s="215">
        <v>0</v>
      </c>
      <c r="AX194" s="215">
        <v>0</v>
      </c>
      <c r="AY194" s="215">
        <v>0</v>
      </c>
      <c r="AZ194" s="215">
        <v>0</v>
      </c>
      <c r="BA194" s="215">
        <v>0</v>
      </c>
      <c r="BB194" s="215">
        <v>0</v>
      </c>
      <c r="BC194" s="215">
        <v>0</v>
      </c>
      <c r="BD194" s="215">
        <v>0</v>
      </c>
      <c r="BE194" s="215">
        <v>1</v>
      </c>
      <c r="BF194" s="215">
        <v>0</v>
      </c>
      <c r="BG194" s="215">
        <v>0</v>
      </c>
      <c r="BH194" s="215">
        <v>0</v>
      </c>
      <c r="BI194" s="215">
        <v>0</v>
      </c>
      <c r="BJ194" s="215">
        <v>0</v>
      </c>
      <c r="BK194" s="215">
        <v>0</v>
      </c>
      <c r="BL194" s="215">
        <v>0</v>
      </c>
      <c r="BM194" s="215">
        <v>0</v>
      </c>
      <c r="BN194" s="215">
        <v>0</v>
      </c>
      <c r="BO194" s="215">
        <v>0</v>
      </c>
      <c r="BP194" s="215">
        <v>0.022980448941592787</v>
      </c>
      <c r="BQ194" s="215">
        <v>0.020488563846226646</v>
      </c>
      <c r="BR194" s="215">
        <v>0.04598339292790054</v>
      </c>
      <c r="BS194" s="215">
        <v>0.022980448941592794</v>
      </c>
      <c r="BT194" s="215">
        <v>0.02298044894159279</v>
      </c>
      <c r="BU194" s="215">
        <v>0.030754030780107598</v>
      </c>
      <c r="BV194" s="215">
        <v>0.022980448941592794</v>
      </c>
      <c r="BW194" s="215">
        <v>0</v>
      </c>
      <c r="BX194" s="215">
        <v>0</v>
      </c>
      <c r="BY194" s="215">
        <v>0</v>
      </c>
      <c r="BZ194" s="215">
        <v>0.01848160630602078</v>
      </c>
      <c r="CA194" s="215">
        <v>0.02298044894159279</v>
      </c>
      <c r="CB194" s="215">
        <v>0</v>
      </c>
      <c r="CC194" s="215">
        <v>0.00011403499245196952</v>
      </c>
      <c r="CD194" s="215">
        <v>0.010244281923113323</v>
      </c>
      <c r="CE194" s="215">
        <v>0.02493742860025582</v>
      </c>
      <c r="CF194" s="215">
        <v>0</v>
      </c>
      <c r="CG194" s="215">
        <v>0</v>
      </c>
      <c r="CH194" s="215">
        <v>0</v>
      </c>
      <c r="CI194" s="215">
        <v>0</v>
      </c>
      <c r="CJ194" s="215">
        <v>0.022980448941592787</v>
      </c>
      <c r="CK194" s="215">
        <v>0.022980448941592787</v>
      </c>
      <c r="CL194" s="215">
        <v>0.11303156525469465</v>
      </c>
      <c r="CM194" s="215">
        <v>0.02493742860025582</v>
      </c>
      <c r="CN194" s="215">
        <v>0.05201364492642941</v>
      </c>
      <c r="CO194" s="215">
        <v>0.041555662891538274</v>
      </c>
      <c r="CP194" s="215">
        <v>0.009240803153010386</v>
      </c>
      <c r="CQ194" s="215">
        <v>0.04155566289153828</v>
      </c>
      <c r="CR194" s="215">
        <v>0.00022806998490393905</v>
      </c>
      <c r="CS194" s="215">
        <v>0.00022806998490393907</v>
      </c>
      <c r="CT194" s="215">
        <v>0</v>
      </c>
      <c r="CU194" s="215">
        <v>0</v>
      </c>
      <c r="CV194" s="215">
        <v>0.02493742860025582</v>
      </c>
      <c r="CW194" s="215">
        <v>0</v>
      </c>
      <c r="CX194" s="215">
        <v>0.022980448941592794</v>
      </c>
      <c r="CY194" s="215">
        <v>0.0307540307801076</v>
      </c>
      <c r="CZ194" s="215">
        <v>0.03226805591656553</v>
      </c>
      <c r="DA194" s="215">
        <v>0.022980448941592794</v>
      </c>
      <c r="DB194" s="215">
        <v>0.02298044894159279</v>
      </c>
      <c r="DC194" s="215">
        <v>0.02298044894159279</v>
      </c>
      <c r="DD194" s="215">
        <v>0.022980448941592787</v>
      </c>
      <c r="DE194" s="215">
        <v>0.020488563846226646</v>
      </c>
      <c r="DF194" s="215">
        <v>0.030754030780107598</v>
      </c>
      <c r="DG194" s="215">
        <v>0</v>
      </c>
      <c r="DH194" s="215">
        <v>0</v>
      </c>
      <c r="DI194" s="215">
        <v>0</v>
      </c>
      <c r="DJ194" s="215">
        <v>0</v>
      </c>
      <c r="DK194" s="215">
        <v>0</v>
      </c>
      <c r="DL194" s="215">
        <v>0</v>
      </c>
      <c r="DM194" s="215">
        <v>0</v>
      </c>
      <c r="DN194" s="215">
        <v>0</v>
      </c>
      <c r="DO194" s="215">
        <v>0.020488563846226642</v>
      </c>
      <c r="DP194" s="215">
        <v>0</v>
      </c>
      <c r="DQ194" s="215">
        <v>0.022980448941592797</v>
      </c>
      <c r="DR194" s="215">
        <v>0.04598339292790056</v>
      </c>
      <c r="DS194" s="215">
        <v>0.010369515278742344</v>
      </c>
      <c r="DU194" s="9"/>
      <c r="DV194" s="9"/>
      <c r="DW194" s="9">
        <v>0</v>
      </c>
      <c r="DX194" s="9">
        <v>2390917.22095431</v>
      </c>
      <c r="DY194" s="175"/>
    </row>
    <row r="195" spans="42:129" ht="11.25">
      <c r="AP195" s="12">
        <v>66</v>
      </c>
      <c r="AQ195" s="49" t="s">
        <v>92</v>
      </c>
      <c r="AR195" s="215">
        <v>0</v>
      </c>
      <c r="AS195" s="215">
        <v>0</v>
      </c>
      <c r="AT195" s="215">
        <v>0</v>
      </c>
      <c r="AU195" s="215">
        <v>0</v>
      </c>
      <c r="AV195" s="215">
        <v>0</v>
      </c>
      <c r="AW195" s="215">
        <v>0</v>
      </c>
      <c r="AX195" s="215">
        <v>0</v>
      </c>
      <c r="AY195" s="215">
        <v>0</v>
      </c>
      <c r="AZ195" s="215">
        <v>0</v>
      </c>
      <c r="BA195" s="215">
        <v>0</v>
      </c>
      <c r="BB195" s="215">
        <v>0</v>
      </c>
      <c r="BC195" s="215">
        <v>0</v>
      </c>
      <c r="BD195" s="215">
        <v>0</v>
      </c>
      <c r="BE195" s="215">
        <v>0</v>
      </c>
      <c r="BF195" s="215">
        <v>1</v>
      </c>
      <c r="BG195" s="215">
        <v>0</v>
      </c>
      <c r="BH195" s="215">
        <v>0</v>
      </c>
      <c r="BI195" s="215">
        <v>0</v>
      </c>
      <c r="BJ195" s="215">
        <v>0</v>
      </c>
      <c r="BK195" s="215">
        <v>0</v>
      </c>
      <c r="BL195" s="215">
        <v>0</v>
      </c>
      <c r="BM195" s="215">
        <v>0</v>
      </c>
      <c r="BN195" s="215">
        <v>0</v>
      </c>
      <c r="BO195" s="215">
        <v>0</v>
      </c>
      <c r="BP195" s="215">
        <v>0.0014447541889751718</v>
      </c>
      <c r="BQ195" s="215">
        <v>0.0012872499934799078</v>
      </c>
      <c r="BR195" s="215">
        <v>7.420491960633152E-05</v>
      </c>
      <c r="BS195" s="215">
        <v>0.0014447541889751722</v>
      </c>
      <c r="BT195" s="215">
        <v>0.001444754188975172</v>
      </c>
      <c r="BU195" s="215">
        <v>0.003237166580870033</v>
      </c>
      <c r="BV195" s="215">
        <v>0.001444754188975172</v>
      </c>
      <c r="BW195" s="215">
        <v>0</v>
      </c>
      <c r="BX195" s="215">
        <v>0</v>
      </c>
      <c r="BY195" s="215">
        <v>7.790046337028565E-05</v>
      </c>
      <c r="BZ195" s="215">
        <v>0.0008445715248666753</v>
      </c>
      <c r="CA195" s="215">
        <v>0.001444754188975172</v>
      </c>
      <c r="CB195" s="215">
        <v>0</v>
      </c>
      <c r="CC195" s="215">
        <v>0</v>
      </c>
      <c r="CD195" s="215">
        <v>0.0006436249967399539</v>
      </c>
      <c r="CE195" s="215">
        <v>0.001513430474956794</v>
      </c>
      <c r="CF195" s="215">
        <v>0</v>
      </c>
      <c r="CG195" s="215">
        <v>0</v>
      </c>
      <c r="CH195" s="215">
        <v>0</v>
      </c>
      <c r="CI195" s="215">
        <v>7.790046337028565E-05</v>
      </c>
      <c r="CJ195" s="215">
        <v>0.0014447541889751718</v>
      </c>
      <c r="CK195" s="215">
        <v>0.0014447541889751716</v>
      </c>
      <c r="CL195" s="215">
        <v>0</v>
      </c>
      <c r="CM195" s="215">
        <v>0.001513430474956794</v>
      </c>
      <c r="CN195" s="215">
        <v>0</v>
      </c>
      <c r="CO195" s="215">
        <v>0.0012647232855739052</v>
      </c>
      <c r="CP195" s="215">
        <v>0.00042228576243333755</v>
      </c>
      <c r="CQ195" s="215">
        <v>0.0012647232855739054</v>
      </c>
      <c r="CR195" s="215">
        <v>0</v>
      </c>
      <c r="CS195" s="215">
        <v>0</v>
      </c>
      <c r="CT195" s="215">
        <v>0</v>
      </c>
      <c r="CU195" s="215">
        <v>0</v>
      </c>
      <c r="CV195" s="215">
        <v>0.001513430474956794</v>
      </c>
      <c r="CW195" s="215">
        <v>0</v>
      </c>
      <c r="CX195" s="215">
        <v>0.0014447541889751722</v>
      </c>
      <c r="CY195" s="215">
        <v>0.0032371665808700336</v>
      </c>
      <c r="CZ195" s="215">
        <v>0.001354738737274539</v>
      </c>
      <c r="DA195" s="215">
        <v>0.0014447541889751722</v>
      </c>
      <c r="DB195" s="215">
        <v>0.001444754188975172</v>
      </c>
      <c r="DC195" s="215">
        <v>0.0014447541889751722</v>
      </c>
      <c r="DD195" s="215">
        <v>0.0014447541889751718</v>
      </c>
      <c r="DE195" s="215">
        <v>0.0012872499934799076</v>
      </c>
      <c r="DF195" s="215">
        <v>0.0032371665808700336</v>
      </c>
      <c r="DG195" s="215">
        <v>0</v>
      </c>
      <c r="DH195" s="215">
        <v>0</v>
      </c>
      <c r="DI195" s="215">
        <v>0</v>
      </c>
      <c r="DJ195" s="215">
        <v>0</v>
      </c>
      <c r="DK195" s="215">
        <v>0</v>
      </c>
      <c r="DL195" s="215">
        <v>0</v>
      </c>
      <c r="DM195" s="215">
        <v>0</v>
      </c>
      <c r="DN195" s="215">
        <v>0</v>
      </c>
      <c r="DO195" s="215">
        <v>0.0012872499934799078</v>
      </c>
      <c r="DP195" s="215">
        <v>0</v>
      </c>
      <c r="DQ195" s="215">
        <v>0.0014447541889751724</v>
      </c>
      <c r="DR195" s="215">
        <v>7.420491960633155E-05</v>
      </c>
      <c r="DS195" s="215">
        <v>0.0016829270963088733</v>
      </c>
      <c r="DU195" s="9"/>
      <c r="DV195" s="9"/>
      <c r="DW195" s="9">
        <v>0</v>
      </c>
      <c r="DX195" s="9">
        <v>210820.9975199153</v>
      </c>
      <c r="DY195" s="175"/>
    </row>
    <row r="196" spans="42:129" ht="11.25">
      <c r="AP196" s="12" t="s">
        <v>14</v>
      </c>
      <c r="AQ196" s="49" t="s">
        <v>93</v>
      </c>
      <c r="AR196" s="215">
        <v>0</v>
      </c>
      <c r="AS196" s="215">
        <v>0</v>
      </c>
      <c r="AT196" s="215">
        <v>0</v>
      </c>
      <c r="AU196" s="215">
        <v>0</v>
      </c>
      <c r="AV196" s="215">
        <v>0</v>
      </c>
      <c r="AW196" s="215">
        <v>0</v>
      </c>
      <c r="AX196" s="215">
        <v>0</v>
      </c>
      <c r="AY196" s="215">
        <v>0</v>
      </c>
      <c r="AZ196" s="215">
        <v>0</v>
      </c>
      <c r="BA196" s="215">
        <v>0</v>
      </c>
      <c r="BB196" s="215">
        <v>0</v>
      </c>
      <c r="BC196" s="215">
        <v>0</v>
      </c>
      <c r="BD196" s="215">
        <v>0</v>
      </c>
      <c r="BE196" s="215">
        <v>0</v>
      </c>
      <c r="BF196" s="215">
        <v>0</v>
      </c>
      <c r="BG196" s="215">
        <v>1</v>
      </c>
      <c r="BH196" s="215">
        <v>0</v>
      </c>
      <c r="BI196" s="215">
        <v>0</v>
      </c>
      <c r="BJ196" s="215">
        <v>0</v>
      </c>
      <c r="BK196" s="215">
        <v>0</v>
      </c>
      <c r="BL196" s="215">
        <v>0</v>
      </c>
      <c r="BM196" s="215">
        <v>0</v>
      </c>
      <c r="BN196" s="215">
        <v>0</v>
      </c>
      <c r="BO196" s="215">
        <v>0</v>
      </c>
      <c r="BP196" s="215">
        <v>0.006806726158143148</v>
      </c>
      <c r="BQ196" s="215">
        <v>0.007638282030976106</v>
      </c>
      <c r="BR196" s="215">
        <v>0.0009133401909267973</v>
      </c>
      <c r="BS196" s="215">
        <v>0.0068067261581431495</v>
      </c>
      <c r="BT196" s="215">
        <v>0.006806726158143148</v>
      </c>
      <c r="BU196" s="215">
        <v>0.0037567814658586675</v>
      </c>
      <c r="BV196" s="215">
        <v>0.006806726158143149</v>
      </c>
      <c r="BW196" s="215">
        <v>0</v>
      </c>
      <c r="BX196" s="215">
        <v>0</v>
      </c>
      <c r="BY196" s="215">
        <v>0.00874043199014605</v>
      </c>
      <c r="BZ196" s="215">
        <v>0.01010630594040423</v>
      </c>
      <c r="CA196" s="215">
        <v>0.006806726158143148</v>
      </c>
      <c r="CB196" s="215">
        <v>0.008067593349686562</v>
      </c>
      <c r="CC196" s="215">
        <v>0.021095746498776623</v>
      </c>
      <c r="CD196" s="215">
        <v>0.007852937690331335</v>
      </c>
      <c r="CE196" s="215">
        <v>0.007368616333983186</v>
      </c>
      <c r="CF196" s="215">
        <v>0</v>
      </c>
      <c r="CG196" s="215">
        <v>0</v>
      </c>
      <c r="CH196" s="215">
        <v>0.008067593349686562</v>
      </c>
      <c r="CI196" s="215">
        <v>0.00874043199014605</v>
      </c>
      <c r="CJ196" s="215">
        <v>0.006806726158143148</v>
      </c>
      <c r="CK196" s="215">
        <v>0.006806726158143147</v>
      </c>
      <c r="CL196" s="215">
        <v>0</v>
      </c>
      <c r="CM196" s="215">
        <v>0.007368616333983186</v>
      </c>
      <c r="CN196" s="215">
        <v>0</v>
      </c>
      <c r="CO196" s="215">
        <v>0.013136799551187945</v>
      </c>
      <c r="CP196" s="215">
        <v>0.021804709280332277</v>
      </c>
      <c r="CQ196" s="215">
        <v>0.013136799551187947</v>
      </c>
      <c r="CR196" s="215">
        <v>0.008688380377292916</v>
      </c>
      <c r="CS196" s="215">
        <v>0.008688380377292916</v>
      </c>
      <c r="CT196" s="215">
        <v>0.03350311262026033</v>
      </c>
      <c r="CU196" s="215">
        <v>0.03350311262026033</v>
      </c>
      <c r="CV196" s="215">
        <v>0.007368616333983186</v>
      </c>
      <c r="CW196" s="215">
        <v>0.03350311262026033</v>
      </c>
      <c r="CX196" s="215">
        <v>0.00680672615814315</v>
      </c>
      <c r="CY196" s="215">
        <v>0.0037567814658586683</v>
      </c>
      <c r="CZ196" s="215">
        <v>0.009971762854665542</v>
      </c>
      <c r="DA196" s="215">
        <v>0.0068067261581431495</v>
      </c>
      <c r="DB196" s="215">
        <v>0.006806726158143149</v>
      </c>
      <c r="DC196" s="215">
        <v>0.006806726158143149</v>
      </c>
      <c r="DD196" s="215">
        <v>0.006806726158143148</v>
      </c>
      <c r="DE196" s="215">
        <v>0.007638282030976105</v>
      </c>
      <c r="DF196" s="215">
        <v>0.003756781465858668</v>
      </c>
      <c r="DG196" s="215">
        <v>0.008067593349686562</v>
      </c>
      <c r="DH196" s="215">
        <v>0.008067593349686562</v>
      </c>
      <c r="DI196" s="215">
        <v>0.008067593349686562</v>
      </c>
      <c r="DJ196" s="215">
        <v>0.008067593349686562</v>
      </c>
      <c r="DK196" s="215">
        <v>0.008067593349686562</v>
      </c>
      <c r="DL196" s="215">
        <v>0.008067593349686562</v>
      </c>
      <c r="DM196" s="215">
        <v>0.008067593349686562</v>
      </c>
      <c r="DN196" s="215">
        <v>0.008067593349686562</v>
      </c>
      <c r="DO196" s="215">
        <v>0.007638282030976106</v>
      </c>
      <c r="DP196" s="215">
        <v>0.008067593349686562</v>
      </c>
      <c r="DQ196" s="215">
        <v>0.006806726158143151</v>
      </c>
      <c r="DR196" s="215">
        <v>0.0009133401909267975</v>
      </c>
      <c r="DS196" s="215">
        <v>0.00601876235307046</v>
      </c>
      <c r="DU196" s="9"/>
      <c r="DV196" s="9"/>
      <c r="DW196" s="9">
        <v>0</v>
      </c>
      <c r="DX196" s="9">
        <v>655400.3150380403</v>
      </c>
      <c r="DY196" s="175"/>
    </row>
    <row r="197" spans="42:129" ht="11.25">
      <c r="AP197" s="12" t="s">
        <v>15</v>
      </c>
      <c r="AQ197" s="49" t="s">
        <v>261</v>
      </c>
      <c r="AR197" s="215">
        <v>0</v>
      </c>
      <c r="AS197" s="215">
        <v>0</v>
      </c>
      <c r="AT197" s="215">
        <v>0</v>
      </c>
      <c r="AU197" s="215">
        <v>0</v>
      </c>
      <c r="AV197" s="215">
        <v>0</v>
      </c>
      <c r="AW197" s="215">
        <v>0</v>
      </c>
      <c r="AX197" s="215">
        <v>0</v>
      </c>
      <c r="AY197" s="215">
        <v>0</v>
      </c>
      <c r="AZ197" s="215">
        <v>0</v>
      </c>
      <c r="BA197" s="215">
        <v>0</v>
      </c>
      <c r="BB197" s="215">
        <v>0</v>
      </c>
      <c r="BC197" s="215">
        <v>0</v>
      </c>
      <c r="BD197" s="215">
        <v>0</v>
      </c>
      <c r="BE197" s="215">
        <v>0</v>
      </c>
      <c r="BF197" s="215">
        <v>0</v>
      </c>
      <c r="BG197" s="215">
        <v>0</v>
      </c>
      <c r="BH197" s="215">
        <v>1</v>
      </c>
      <c r="BI197" s="215">
        <v>0</v>
      </c>
      <c r="BJ197" s="215">
        <v>0</v>
      </c>
      <c r="BK197" s="215">
        <v>0</v>
      </c>
      <c r="BL197" s="215">
        <v>0</v>
      </c>
      <c r="BM197" s="215">
        <v>0</v>
      </c>
      <c r="BN197" s="215">
        <v>0</v>
      </c>
      <c r="BO197" s="215">
        <v>0</v>
      </c>
      <c r="BP197" s="215">
        <v>0.008237222951747883</v>
      </c>
      <c r="BQ197" s="215">
        <v>0.0078568754166009</v>
      </c>
      <c r="BR197" s="215">
        <v>0.009519129340740423</v>
      </c>
      <c r="BS197" s="215">
        <v>0.008237222951747884</v>
      </c>
      <c r="BT197" s="215">
        <v>0.008237222951747883</v>
      </c>
      <c r="BU197" s="215">
        <v>0.002724294569380024</v>
      </c>
      <c r="BV197" s="215">
        <v>0.008237222951747883</v>
      </c>
      <c r="BW197" s="215">
        <v>0</v>
      </c>
      <c r="BX197" s="215">
        <v>0</v>
      </c>
      <c r="BY197" s="215">
        <v>0</v>
      </c>
      <c r="BZ197" s="215">
        <v>0.004194184179604996</v>
      </c>
      <c r="CA197" s="215">
        <v>0.008237222951747883</v>
      </c>
      <c r="CB197" s="215">
        <v>0</v>
      </c>
      <c r="CC197" s="215">
        <v>0</v>
      </c>
      <c r="CD197" s="215">
        <v>0.0039284377083004494</v>
      </c>
      <c r="CE197" s="215">
        <v>0</v>
      </c>
      <c r="CF197" s="215">
        <v>0</v>
      </c>
      <c r="CG197" s="215">
        <v>0</v>
      </c>
      <c r="CH197" s="215">
        <v>0</v>
      </c>
      <c r="CI197" s="215">
        <v>0</v>
      </c>
      <c r="CJ197" s="215">
        <v>0.00823722295174788</v>
      </c>
      <c r="CK197" s="215">
        <v>0.00823722295174788</v>
      </c>
      <c r="CL197" s="215">
        <v>0</v>
      </c>
      <c r="CM197" s="215">
        <v>0</v>
      </c>
      <c r="CN197" s="215">
        <v>0</v>
      </c>
      <c r="CO197" s="215">
        <v>0.00029793258458591705</v>
      </c>
      <c r="CP197" s="215">
        <v>0.0020970920898024975</v>
      </c>
      <c r="CQ197" s="215">
        <v>0.0002979325845859171</v>
      </c>
      <c r="CR197" s="215">
        <v>0</v>
      </c>
      <c r="CS197" s="215">
        <v>0</v>
      </c>
      <c r="CT197" s="215">
        <v>0</v>
      </c>
      <c r="CU197" s="215">
        <v>0</v>
      </c>
      <c r="CV197" s="215">
        <v>0</v>
      </c>
      <c r="CW197" s="215">
        <v>0</v>
      </c>
      <c r="CX197" s="215">
        <v>0.008237222951747884</v>
      </c>
      <c r="CY197" s="215">
        <v>0.0027242945693800244</v>
      </c>
      <c r="CZ197" s="215">
        <v>0.0042675777681669014</v>
      </c>
      <c r="DA197" s="215">
        <v>0.008237222951747884</v>
      </c>
      <c r="DB197" s="215">
        <v>0.008237222951747883</v>
      </c>
      <c r="DC197" s="215">
        <v>0.008237222951747883</v>
      </c>
      <c r="DD197" s="215">
        <v>0.00823722295174788</v>
      </c>
      <c r="DE197" s="215">
        <v>0.007856875416600899</v>
      </c>
      <c r="DF197" s="215">
        <v>0.0027242945693800244</v>
      </c>
      <c r="DG197" s="215">
        <v>0</v>
      </c>
      <c r="DH197" s="215">
        <v>0</v>
      </c>
      <c r="DI197" s="215">
        <v>0</v>
      </c>
      <c r="DJ197" s="215">
        <v>0</v>
      </c>
      <c r="DK197" s="215">
        <v>0</v>
      </c>
      <c r="DL197" s="215">
        <v>0</v>
      </c>
      <c r="DM197" s="215">
        <v>0</v>
      </c>
      <c r="DN197" s="215">
        <v>0</v>
      </c>
      <c r="DO197" s="215">
        <v>0.0078568754166009</v>
      </c>
      <c r="DP197" s="215">
        <v>0</v>
      </c>
      <c r="DQ197" s="215">
        <v>0.008237222951747884</v>
      </c>
      <c r="DR197" s="215">
        <v>0.009519129340740425</v>
      </c>
      <c r="DS197" s="215">
        <v>0.007458208207739331</v>
      </c>
      <c r="DU197" s="9"/>
      <c r="DV197" s="9"/>
      <c r="DW197" s="9">
        <v>0</v>
      </c>
      <c r="DX197" s="9">
        <v>346961.45487756224</v>
      </c>
      <c r="DY197" s="175"/>
    </row>
    <row r="198" spans="42:129" ht="11.25">
      <c r="AP198" s="12" t="s">
        <v>16</v>
      </c>
      <c r="AQ198" s="49" t="s">
        <v>95</v>
      </c>
      <c r="AR198" s="215">
        <v>0</v>
      </c>
      <c r="AS198" s="215">
        <v>0</v>
      </c>
      <c r="AT198" s="215">
        <v>0</v>
      </c>
      <c r="AU198" s="215">
        <v>0</v>
      </c>
      <c r="AV198" s="215">
        <v>0</v>
      </c>
      <c r="AW198" s="215">
        <v>0</v>
      </c>
      <c r="AX198" s="215">
        <v>0</v>
      </c>
      <c r="AY198" s="215">
        <v>0</v>
      </c>
      <c r="AZ198" s="215">
        <v>0</v>
      </c>
      <c r="BA198" s="215">
        <v>0</v>
      </c>
      <c r="BB198" s="215">
        <v>0</v>
      </c>
      <c r="BC198" s="215">
        <v>0</v>
      </c>
      <c r="BD198" s="215">
        <v>0</v>
      </c>
      <c r="BE198" s="215">
        <v>0</v>
      </c>
      <c r="BF198" s="215">
        <v>0</v>
      </c>
      <c r="BG198" s="215">
        <v>0</v>
      </c>
      <c r="BH198" s="215">
        <v>0</v>
      </c>
      <c r="BI198" s="215">
        <v>1</v>
      </c>
      <c r="BJ198" s="215">
        <v>0</v>
      </c>
      <c r="BK198" s="215">
        <v>0</v>
      </c>
      <c r="BL198" s="215">
        <v>0</v>
      </c>
      <c r="BM198" s="215">
        <v>0</v>
      </c>
      <c r="BN198" s="215">
        <v>0</v>
      </c>
      <c r="BO198" s="215">
        <v>0</v>
      </c>
      <c r="BP198" s="215">
        <v>0.007543766848157558</v>
      </c>
      <c r="BQ198" s="215">
        <v>0.008560950950557665</v>
      </c>
      <c r="BR198" s="215">
        <v>0.0079805194509926</v>
      </c>
      <c r="BS198" s="215">
        <v>0.007543766848157559</v>
      </c>
      <c r="BT198" s="215">
        <v>0.007543766848157557</v>
      </c>
      <c r="BU198" s="215">
        <v>0.002893954698414626</v>
      </c>
      <c r="BV198" s="215">
        <v>0.007543766848157558</v>
      </c>
      <c r="BW198" s="215">
        <v>0</v>
      </c>
      <c r="BX198" s="215">
        <v>0</v>
      </c>
      <c r="BY198" s="215">
        <v>0.005460364244237199</v>
      </c>
      <c r="BZ198" s="215">
        <v>0.011990169453735242</v>
      </c>
      <c r="CA198" s="215">
        <v>0.007543766848157557</v>
      </c>
      <c r="CB198" s="215">
        <v>0.006977378032161352</v>
      </c>
      <c r="CC198" s="215">
        <v>0.017949609041014544</v>
      </c>
      <c r="CD198" s="215">
        <v>0.007769164491359513</v>
      </c>
      <c r="CE198" s="215">
        <v>0.008345023092019828</v>
      </c>
      <c r="CF198" s="215">
        <v>0</v>
      </c>
      <c r="CG198" s="215">
        <v>0</v>
      </c>
      <c r="CH198" s="215">
        <v>0.006977378032161352</v>
      </c>
      <c r="CI198" s="215">
        <v>0.005460364244237199</v>
      </c>
      <c r="CJ198" s="215">
        <v>0.007543766848157557</v>
      </c>
      <c r="CK198" s="215">
        <v>0.007543766848157556</v>
      </c>
      <c r="CL198" s="215">
        <v>0</v>
      </c>
      <c r="CM198" s="215">
        <v>0.008345023092019828</v>
      </c>
      <c r="CN198" s="215">
        <v>0</v>
      </c>
      <c r="CO198" s="215">
        <v>0.008561868031349914</v>
      </c>
      <c r="CP198" s="215">
        <v>0.020482917211304515</v>
      </c>
      <c r="CQ198" s="215">
        <v>0.008561868031349916</v>
      </c>
      <c r="CR198" s="215">
        <v>0.006923553113155292</v>
      </c>
      <c r="CS198" s="215">
        <v>0.006923553113155293</v>
      </c>
      <c r="CT198" s="215">
        <v>0.0289756649688738</v>
      </c>
      <c r="CU198" s="215">
        <v>0.0289756649688738</v>
      </c>
      <c r="CV198" s="215">
        <v>0.008345023092019828</v>
      </c>
      <c r="CW198" s="215">
        <v>0.0289756649688738</v>
      </c>
      <c r="CX198" s="215">
        <v>0.007543766848157559</v>
      </c>
      <c r="CY198" s="215">
        <v>0.0028939546984146263</v>
      </c>
      <c r="CZ198" s="215">
        <v>0.008052817439753737</v>
      </c>
      <c r="DA198" s="215">
        <v>0.0075437668481575584</v>
      </c>
      <c r="DB198" s="215">
        <v>0.0075437668481575584</v>
      </c>
      <c r="DC198" s="215">
        <v>0.007543766848157558</v>
      </c>
      <c r="DD198" s="215">
        <v>0.007543766848157556</v>
      </c>
      <c r="DE198" s="215">
        <v>0.008560950950557665</v>
      </c>
      <c r="DF198" s="215">
        <v>0.0028939546984146263</v>
      </c>
      <c r="DG198" s="215">
        <v>0.006977378032161352</v>
      </c>
      <c r="DH198" s="215">
        <v>0.006977378032161352</v>
      </c>
      <c r="DI198" s="215">
        <v>0.006977378032161352</v>
      </c>
      <c r="DJ198" s="215">
        <v>0.006977378032161352</v>
      </c>
      <c r="DK198" s="215">
        <v>0.006977378032161352</v>
      </c>
      <c r="DL198" s="215">
        <v>0.006977378032161352</v>
      </c>
      <c r="DM198" s="215">
        <v>0.006977378032161352</v>
      </c>
      <c r="DN198" s="215">
        <v>0.006977378032161352</v>
      </c>
      <c r="DO198" s="215">
        <v>0.008560950950557665</v>
      </c>
      <c r="DP198" s="215">
        <v>0.006977378032161352</v>
      </c>
      <c r="DQ198" s="215">
        <v>0.007543766848157559</v>
      </c>
      <c r="DR198" s="215">
        <v>0.0079805194509926</v>
      </c>
      <c r="DS198" s="215">
        <v>0.0067292063988149044</v>
      </c>
      <c r="DU198" s="9"/>
      <c r="DV198" s="9"/>
      <c r="DW198" s="9">
        <v>0</v>
      </c>
      <c r="DX198" s="9">
        <v>589525.7022497335</v>
      </c>
      <c r="DY198" s="175"/>
    </row>
    <row r="199" spans="42:129" ht="11.25">
      <c r="AP199" s="12" t="s">
        <v>17</v>
      </c>
      <c r="AQ199" s="49" t="s">
        <v>96</v>
      </c>
      <c r="AR199" s="215">
        <v>0</v>
      </c>
      <c r="AS199" s="215">
        <v>0</v>
      </c>
      <c r="AT199" s="215">
        <v>0</v>
      </c>
      <c r="AU199" s="215">
        <v>0</v>
      </c>
      <c r="AV199" s="215">
        <v>0</v>
      </c>
      <c r="AW199" s="215">
        <v>0</v>
      </c>
      <c r="AX199" s="215">
        <v>0</v>
      </c>
      <c r="AY199" s="215">
        <v>0</v>
      </c>
      <c r="AZ199" s="215">
        <v>0</v>
      </c>
      <c r="BA199" s="215">
        <v>0</v>
      </c>
      <c r="BB199" s="215">
        <v>0</v>
      </c>
      <c r="BC199" s="215">
        <v>0</v>
      </c>
      <c r="BD199" s="215">
        <v>0</v>
      </c>
      <c r="BE199" s="215">
        <v>0</v>
      </c>
      <c r="BF199" s="215">
        <v>0</v>
      </c>
      <c r="BG199" s="215">
        <v>0</v>
      </c>
      <c r="BH199" s="215">
        <v>0</v>
      </c>
      <c r="BI199" s="215">
        <v>0</v>
      </c>
      <c r="BJ199" s="215">
        <v>1</v>
      </c>
      <c r="BK199" s="215">
        <v>0</v>
      </c>
      <c r="BL199" s="215">
        <v>0</v>
      </c>
      <c r="BM199" s="215">
        <v>0</v>
      </c>
      <c r="BN199" s="215">
        <v>0</v>
      </c>
      <c r="BO199" s="215">
        <v>0</v>
      </c>
      <c r="BP199" s="215">
        <v>0.0065877496969367995</v>
      </c>
      <c r="BQ199" s="215">
        <v>0.004043799229374761</v>
      </c>
      <c r="BR199" s="215">
        <v>0.0016319055340137012</v>
      </c>
      <c r="BS199" s="215">
        <v>0.006587749696936802</v>
      </c>
      <c r="BT199" s="215">
        <v>0.0065877496969367995</v>
      </c>
      <c r="BU199" s="215">
        <v>0.0018682114809878843</v>
      </c>
      <c r="BV199" s="215">
        <v>0.0065877496969368</v>
      </c>
      <c r="BW199" s="215">
        <v>0</v>
      </c>
      <c r="BX199" s="215">
        <v>0</v>
      </c>
      <c r="BY199" s="215">
        <v>0</v>
      </c>
      <c r="BZ199" s="215">
        <v>0.0038565211394597015</v>
      </c>
      <c r="CA199" s="215">
        <v>0.0065877496969367995</v>
      </c>
      <c r="CB199" s="215">
        <v>0</v>
      </c>
      <c r="CC199" s="215">
        <v>0</v>
      </c>
      <c r="CD199" s="215">
        <v>0.0020218996146873806</v>
      </c>
      <c r="CE199" s="215">
        <v>0</v>
      </c>
      <c r="CF199" s="215">
        <v>0</v>
      </c>
      <c r="CG199" s="215">
        <v>0</v>
      </c>
      <c r="CH199" s="215">
        <v>0</v>
      </c>
      <c r="CI199" s="215">
        <v>0</v>
      </c>
      <c r="CJ199" s="215">
        <v>0.0065877496969367995</v>
      </c>
      <c r="CK199" s="215">
        <v>0.006587749696936799</v>
      </c>
      <c r="CL199" s="215">
        <v>0</v>
      </c>
      <c r="CM199" s="215">
        <v>0</v>
      </c>
      <c r="CN199" s="215">
        <v>0</v>
      </c>
      <c r="CO199" s="215">
        <v>0.001578648776532491</v>
      </c>
      <c r="CP199" s="215">
        <v>0.0019282605697298505</v>
      </c>
      <c r="CQ199" s="215">
        <v>0.0015786487765324915</v>
      </c>
      <c r="CR199" s="215">
        <v>0</v>
      </c>
      <c r="CS199" s="215">
        <v>0</v>
      </c>
      <c r="CT199" s="215">
        <v>0</v>
      </c>
      <c r="CU199" s="215">
        <v>0</v>
      </c>
      <c r="CV199" s="215">
        <v>0</v>
      </c>
      <c r="CW199" s="215">
        <v>0</v>
      </c>
      <c r="CX199" s="215">
        <v>0.006587749696936801</v>
      </c>
      <c r="CY199" s="215">
        <v>0.0018682114809878846</v>
      </c>
      <c r="CZ199" s="215">
        <v>0.004083199236734647</v>
      </c>
      <c r="DA199" s="215">
        <v>0.006587749696936802</v>
      </c>
      <c r="DB199" s="215">
        <v>0.006587749696936801</v>
      </c>
      <c r="DC199" s="215">
        <v>0.0065877496969368</v>
      </c>
      <c r="DD199" s="215">
        <v>0.006587749696936799</v>
      </c>
      <c r="DE199" s="215">
        <v>0.004043799229374761</v>
      </c>
      <c r="DF199" s="215">
        <v>0.0018682114809878841</v>
      </c>
      <c r="DG199" s="215">
        <v>0</v>
      </c>
      <c r="DH199" s="215">
        <v>0</v>
      </c>
      <c r="DI199" s="215">
        <v>0</v>
      </c>
      <c r="DJ199" s="215">
        <v>0</v>
      </c>
      <c r="DK199" s="215">
        <v>0</v>
      </c>
      <c r="DL199" s="215">
        <v>0</v>
      </c>
      <c r="DM199" s="215">
        <v>0</v>
      </c>
      <c r="DN199" s="215">
        <v>0</v>
      </c>
      <c r="DO199" s="215">
        <v>0.004043799229374761</v>
      </c>
      <c r="DP199" s="215">
        <v>0</v>
      </c>
      <c r="DQ199" s="215">
        <v>0.006587749696936802</v>
      </c>
      <c r="DR199" s="215">
        <v>0.0016319055340137016</v>
      </c>
      <c r="DS199" s="215">
        <v>0.0025768776894946072</v>
      </c>
      <c r="DU199" s="9"/>
      <c r="DV199" s="9"/>
      <c r="DW199" s="9">
        <v>0</v>
      </c>
      <c r="DX199" s="9">
        <v>231047.08585770585</v>
      </c>
      <c r="DY199" s="175"/>
    </row>
    <row r="200" spans="42:129" ht="11.25">
      <c r="AP200" s="12" t="s">
        <v>18</v>
      </c>
      <c r="AQ200" s="49" t="s">
        <v>97</v>
      </c>
      <c r="AR200" s="215">
        <v>0</v>
      </c>
      <c r="AS200" s="215">
        <v>0</v>
      </c>
      <c r="AT200" s="215">
        <v>0</v>
      </c>
      <c r="AU200" s="215">
        <v>0</v>
      </c>
      <c r="AV200" s="215">
        <v>0</v>
      </c>
      <c r="AW200" s="215">
        <v>0</v>
      </c>
      <c r="AX200" s="215">
        <v>0</v>
      </c>
      <c r="AY200" s="215">
        <v>0</v>
      </c>
      <c r="AZ200" s="215">
        <v>0</v>
      </c>
      <c r="BA200" s="215">
        <v>0</v>
      </c>
      <c r="BB200" s="215">
        <v>0</v>
      </c>
      <c r="BC200" s="215">
        <v>0</v>
      </c>
      <c r="BD200" s="215">
        <v>0</v>
      </c>
      <c r="BE200" s="215">
        <v>0</v>
      </c>
      <c r="BF200" s="215">
        <v>0</v>
      </c>
      <c r="BG200" s="215">
        <v>0</v>
      </c>
      <c r="BH200" s="215">
        <v>0</v>
      </c>
      <c r="BI200" s="215">
        <v>0</v>
      </c>
      <c r="BJ200" s="215">
        <v>0</v>
      </c>
      <c r="BK200" s="215">
        <v>1</v>
      </c>
      <c r="BL200" s="215">
        <v>0</v>
      </c>
      <c r="BM200" s="215">
        <v>0</v>
      </c>
      <c r="BN200" s="215">
        <v>0</v>
      </c>
      <c r="BO200" s="215">
        <v>0</v>
      </c>
      <c r="BP200" s="215">
        <v>0.043622581101582125</v>
      </c>
      <c r="BQ200" s="215">
        <v>0.059968026690184785</v>
      </c>
      <c r="BR200" s="215">
        <v>0.02325238935262748</v>
      </c>
      <c r="BS200" s="215">
        <v>0.04362258110158213</v>
      </c>
      <c r="BT200" s="215">
        <v>0.043622581101582125</v>
      </c>
      <c r="BU200" s="215">
        <v>0.13520284547568617</v>
      </c>
      <c r="BV200" s="215">
        <v>0.043622581101582125</v>
      </c>
      <c r="BW200" s="215">
        <v>0</v>
      </c>
      <c r="BX200" s="215">
        <v>0</v>
      </c>
      <c r="BY200" s="215">
        <v>0</v>
      </c>
      <c r="BZ200" s="215">
        <v>0.026074023542447297</v>
      </c>
      <c r="CA200" s="215">
        <v>0.043622581101582125</v>
      </c>
      <c r="CB200" s="215">
        <v>0</v>
      </c>
      <c r="CC200" s="215">
        <v>0.022467608631905903</v>
      </c>
      <c r="CD200" s="215">
        <v>0.029984013345092392</v>
      </c>
      <c r="CE200" s="215">
        <v>0</v>
      </c>
      <c r="CF200" s="215">
        <v>0</v>
      </c>
      <c r="CG200" s="215">
        <v>0</v>
      </c>
      <c r="CH200" s="215">
        <v>0</v>
      </c>
      <c r="CI200" s="215">
        <v>0</v>
      </c>
      <c r="CJ200" s="215">
        <v>0.04362258110158212</v>
      </c>
      <c r="CK200" s="215">
        <v>0.04362258110158212</v>
      </c>
      <c r="CL200" s="215">
        <v>0</v>
      </c>
      <c r="CM200" s="215">
        <v>0</v>
      </c>
      <c r="CN200" s="215">
        <v>0</v>
      </c>
      <c r="CO200" s="215">
        <v>0.004985846249311629</v>
      </c>
      <c r="CP200" s="215">
        <v>0.013037011771223645</v>
      </c>
      <c r="CQ200" s="215">
        <v>0.00498584624931163</v>
      </c>
      <c r="CR200" s="215">
        <v>0.044935217263811805</v>
      </c>
      <c r="CS200" s="215">
        <v>0.044935217263811805</v>
      </c>
      <c r="CT200" s="215">
        <v>0</v>
      </c>
      <c r="CU200" s="215">
        <v>0</v>
      </c>
      <c r="CV200" s="215">
        <v>0</v>
      </c>
      <c r="CW200" s="215">
        <v>0</v>
      </c>
      <c r="CX200" s="215">
        <v>0.04362258110158213</v>
      </c>
      <c r="CY200" s="215">
        <v>0.1352028454756862</v>
      </c>
      <c r="CZ200" s="215">
        <v>0.024304213675446877</v>
      </c>
      <c r="DA200" s="215">
        <v>0.04362258110158213</v>
      </c>
      <c r="DB200" s="215">
        <v>0.043622581101582125</v>
      </c>
      <c r="DC200" s="215">
        <v>0.043622581101582125</v>
      </c>
      <c r="DD200" s="215">
        <v>0.04362258110158212</v>
      </c>
      <c r="DE200" s="215">
        <v>0.05996802669018478</v>
      </c>
      <c r="DF200" s="215">
        <v>0.13520284547568617</v>
      </c>
      <c r="DG200" s="215">
        <v>0</v>
      </c>
      <c r="DH200" s="215">
        <v>0</v>
      </c>
      <c r="DI200" s="215">
        <v>0</v>
      </c>
      <c r="DJ200" s="215">
        <v>0</v>
      </c>
      <c r="DK200" s="215">
        <v>0</v>
      </c>
      <c r="DL200" s="215">
        <v>0</v>
      </c>
      <c r="DM200" s="215">
        <v>0</v>
      </c>
      <c r="DN200" s="215">
        <v>0</v>
      </c>
      <c r="DO200" s="215">
        <v>0.059968026690184785</v>
      </c>
      <c r="DP200" s="215">
        <v>0</v>
      </c>
      <c r="DQ200" s="215">
        <v>0.04362258110158214</v>
      </c>
      <c r="DR200" s="215">
        <v>0.023252389352627485</v>
      </c>
      <c r="DS200" s="215">
        <v>0.05237438254932375</v>
      </c>
      <c r="DU200" s="9"/>
      <c r="DV200" s="9"/>
      <c r="DW200" s="9">
        <v>0</v>
      </c>
      <c r="DX200" s="9">
        <v>8599199.556795225</v>
      </c>
      <c r="DY200" s="175"/>
    </row>
    <row r="201" spans="42:129" ht="11.25">
      <c r="AP201" s="12" t="s">
        <v>19</v>
      </c>
      <c r="AQ201" s="49" t="s">
        <v>98</v>
      </c>
      <c r="AR201" s="215">
        <v>0</v>
      </c>
      <c r="AS201" s="215">
        <v>0</v>
      </c>
      <c r="AT201" s="215">
        <v>0</v>
      </c>
      <c r="AU201" s="215">
        <v>0</v>
      </c>
      <c r="AV201" s="215">
        <v>0</v>
      </c>
      <c r="AW201" s="215">
        <v>0</v>
      </c>
      <c r="AX201" s="215">
        <v>0</v>
      </c>
      <c r="AY201" s="215">
        <v>0</v>
      </c>
      <c r="AZ201" s="215">
        <v>0</v>
      </c>
      <c r="BA201" s="215">
        <v>0</v>
      </c>
      <c r="BB201" s="215">
        <v>0</v>
      </c>
      <c r="BC201" s="215">
        <v>0</v>
      </c>
      <c r="BD201" s="215">
        <v>0</v>
      </c>
      <c r="BE201" s="215">
        <v>0</v>
      </c>
      <c r="BF201" s="215">
        <v>0</v>
      </c>
      <c r="BG201" s="215">
        <v>0</v>
      </c>
      <c r="BH201" s="215">
        <v>0</v>
      </c>
      <c r="BI201" s="215">
        <v>0</v>
      </c>
      <c r="BJ201" s="215">
        <v>0</v>
      </c>
      <c r="BK201" s="215">
        <v>0</v>
      </c>
      <c r="BL201" s="215">
        <v>1</v>
      </c>
      <c r="BM201" s="215">
        <v>0</v>
      </c>
      <c r="BN201" s="215">
        <v>0</v>
      </c>
      <c r="BO201" s="215">
        <v>0</v>
      </c>
      <c r="BP201" s="215">
        <v>0.0681118635574996</v>
      </c>
      <c r="BQ201" s="215">
        <v>0.03152403144358571</v>
      </c>
      <c r="BR201" s="215">
        <v>0.03297992174116861</v>
      </c>
      <c r="BS201" s="215">
        <v>0.06811186355749961</v>
      </c>
      <c r="BT201" s="215">
        <v>0.0681118635574996</v>
      </c>
      <c r="BU201" s="215">
        <v>0.01952835949736061</v>
      </c>
      <c r="BV201" s="215">
        <v>0.0681118635574996</v>
      </c>
      <c r="BW201" s="215">
        <v>0</v>
      </c>
      <c r="BX201" s="215">
        <v>0</v>
      </c>
      <c r="BY201" s="215">
        <v>0</v>
      </c>
      <c r="BZ201" s="215">
        <v>0.03564685933398797</v>
      </c>
      <c r="CA201" s="215">
        <v>0.0681118635574996</v>
      </c>
      <c r="CB201" s="215">
        <v>0</v>
      </c>
      <c r="CC201" s="215">
        <v>0</v>
      </c>
      <c r="CD201" s="215">
        <v>0.015762015721792855</v>
      </c>
      <c r="CE201" s="215">
        <v>0.07906453723201703</v>
      </c>
      <c r="CF201" s="215">
        <v>0</v>
      </c>
      <c r="CG201" s="215">
        <v>0</v>
      </c>
      <c r="CH201" s="215">
        <v>0</v>
      </c>
      <c r="CI201" s="215">
        <v>0</v>
      </c>
      <c r="CJ201" s="215">
        <v>0.06811186355749958</v>
      </c>
      <c r="CK201" s="215">
        <v>0.06811186355749957</v>
      </c>
      <c r="CL201" s="215">
        <v>0</v>
      </c>
      <c r="CM201" s="215">
        <v>0.07906453723201703</v>
      </c>
      <c r="CN201" s="215">
        <v>0</v>
      </c>
      <c r="CO201" s="215">
        <v>0.18253911109391183</v>
      </c>
      <c r="CP201" s="215">
        <v>0.017823429666993983</v>
      </c>
      <c r="CQ201" s="215">
        <v>0.18253911109391185</v>
      </c>
      <c r="CR201" s="215">
        <v>0</v>
      </c>
      <c r="CS201" s="215">
        <v>0</v>
      </c>
      <c r="CT201" s="215">
        <v>0</v>
      </c>
      <c r="CU201" s="215">
        <v>0</v>
      </c>
      <c r="CV201" s="215">
        <v>0.07906453723201703</v>
      </c>
      <c r="CW201" s="215">
        <v>0</v>
      </c>
      <c r="CX201" s="215">
        <v>0.06811186355749961</v>
      </c>
      <c r="CY201" s="215">
        <v>0.01952835949736061</v>
      </c>
      <c r="CZ201" s="215">
        <v>0.12532548732570575</v>
      </c>
      <c r="DA201" s="215">
        <v>0.0681118635574996</v>
      </c>
      <c r="DB201" s="215">
        <v>0.06811186355749961</v>
      </c>
      <c r="DC201" s="215">
        <v>0.0681118635574996</v>
      </c>
      <c r="DD201" s="215">
        <v>0.06811186355749958</v>
      </c>
      <c r="DE201" s="215">
        <v>0.031524031443585704</v>
      </c>
      <c r="DF201" s="215">
        <v>0.01952835949736061</v>
      </c>
      <c r="DG201" s="215">
        <v>0</v>
      </c>
      <c r="DH201" s="215">
        <v>0</v>
      </c>
      <c r="DI201" s="215">
        <v>0</v>
      </c>
      <c r="DJ201" s="215">
        <v>0</v>
      </c>
      <c r="DK201" s="215">
        <v>0</v>
      </c>
      <c r="DL201" s="215">
        <v>0</v>
      </c>
      <c r="DM201" s="215">
        <v>0</v>
      </c>
      <c r="DN201" s="215">
        <v>0</v>
      </c>
      <c r="DO201" s="215">
        <v>0.03152403144358571</v>
      </c>
      <c r="DP201" s="215">
        <v>0</v>
      </c>
      <c r="DQ201" s="215">
        <v>0.06811186355749961</v>
      </c>
      <c r="DR201" s="215">
        <v>0.03297992174116862</v>
      </c>
      <c r="DS201" s="215">
        <v>0.024208505614397878</v>
      </c>
      <c r="DU201" s="9"/>
      <c r="DV201" s="9"/>
      <c r="DW201" s="9">
        <v>0</v>
      </c>
      <c r="DX201" s="9">
        <v>2715878.3084010687</v>
      </c>
      <c r="DY201" s="175"/>
    </row>
    <row r="202" spans="42:129" ht="11.25">
      <c r="AP202" s="12" t="s">
        <v>20</v>
      </c>
      <c r="AQ202" s="49" t="s">
        <v>99</v>
      </c>
      <c r="AR202" s="215">
        <v>0</v>
      </c>
      <c r="AS202" s="215">
        <v>0</v>
      </c>
      <c r="AT202" s="215">
        <v>0</v>
      </c>
      <c r="AU202" s="215">
        <v>0</v>
      </c>
      <c r="AV202" s="215">
        <v>0</v>
      </c>
      <c r="AW202" s="215">
        <v>0</v>
      </c>
      <c r="AX202" s="215">
        <v>0</v>
      </c>
      <c r="AY202" s="215">
        <v>0</v>
      </c>
      <c r="AZ202" s="215">
        <v>0</v>
      </c>
      <c r="BA202" s="215">
        <v>0</v>
      </c>
      <c r="BB202" s="215">
        <v>0</v>
      </c>
      <c r="BC202" s="215">
        <v>0</v>
      </c>
      <c r="BD202" s="215">
        <v>0</v>
      </c>
      <c r="BE202" s="215">
        <v>0</v>
      </c>
      <c r="BF202" s="215">
        <v>0</v>
      </c>
      <c r="BG202" s="215">
        <v>0</v>
      </c>
      <c r="BH202" s="215">
        <v>0</v>
      </c>
      <c r="BI202" s="215">
        <v>0</v>
      </c>
      <c r="BJ202" s="215">
        <v>0</v>
      </c>
      <c r="BK202" s="215">
        <v>0</v>
      </c>
      <c r="BL202" s="215">
        <v>0</v>
      </c>
      <c r="BM202" s="215">
        <v>1</v>
      </c>
      <c r="BN202" s="215">
        <v>0</v>
      </c>
      <c r="BO202" s="215">
        <v>0</v>
      </c>
      <c r="BP202" s="215">
        <v>0.002952071461476146</v>
      </c>
      <c r="BQ202" s="215">
        <v>0.006081917850680292</v>
      </c>
      <c r="BR202" s="215">
        <v>0.009518810385376223</v>
      </c>
      <c r="BS202" s="215">
        <v>0.002952071461476147</v>
      </c>
      <c r="BT202" s="215">
        <v>0.0029520714614761465</v>
      </c>
      <c r="BU202" s="215">
        <v>0.007187262528028167</v>
      </c>
      <c r="BV202" s="215">
        <v>0.0029520714614761465</v>
      </c>
      <c r="BW202" s="215">
        <v>0</v>
      </c>
      <c r="BX202" s="215">
        <v>0</v>
      </c>
      <c r="BY202" s="215">
        <v>0</v>
      </c>
      <c r="BZ202" s="215">
        <v>0.007885972385474454</v>
      </c>
      <c r="CA202" s="215">
        <v>0.002952071461476146</v>
      </c>
      <c r="CB202" s="215">
        <v>0</v>
      </c>
      <c r="CC202" s="215">
        <v>0</v>
      </c>
      <c r="CD202" s="215">
        <v>0.003040958925340146</v>
      </c>
      <c r="CE202" s="215">
        <v>0</v>
      </c>
      <c r="CF202" s="215">
        <v>0</v>
      </c>
      <c r="CG202" s="215">
        <v>0</v>
      </c>
      <c r="CH202" s="215">
        <v>0</v>
      </c>
      <c r="CI202" s="215">
        <v>0</v>
      </c>
      <c r="CJ202" s="215">
        <v>0.002952071461476146</v>
      </c>
      <c r="CK202" s="215">
        <v>0.0029520714614761456</v>
      </c>
      <c r="CL202" s="215">
        <v>0</v>
      </c>
      <c r="CM202" s="215">
        <v>0</v>
      </c>
      <c r="CN202" s="215">
        <v>0</v>
      </c>
      <c r="CO202" s="215">
        <v>0.00637910328762499</v>
      </c>
      <c r="CP202" s="215">
        <v>0.003942986192737226</v>
      </c>
      <c r="CQ202" s="215">
        <v>0.006379103287624991</v>
      </c>
      <c r="CR202" s="215">
        <v>0</v>
      </c>
      <c r="CS202" s="215">
        <v>0</v>
      </c>
      <c r="CT202" s="215">
        <v>0</v>
      </c>
      <c r="CU202" s="215">
        <v>0</v>
      </c>
      <c r="CV202" s="215">
        <v>0</v>
      </c>
      <c r="CW202" s="215">
        <v>0</v>
      </c>
      <c r="CX202" s="215">
        <v>0.002952071461476147</v>
      </c>
      <c r="CY202" s="215">
        <v>0.007187262528028169</v>
      </c>
      <c r="CZ202" s="215">
        <v>0.0046655873745505665</v>
      </c>
      <c r="DA202" s="215">
        <v>0.002952071461476147</v>
      </c>
      <c r="DB202" s="215">
        <v>0.002952071461476147</v>
      </c>
      <c r="DC202" s="215">
        <v>0.0029520714614761465</v>
      </c>
      <c r="DD202" s="215">
        <v>0.002952071461476146</v>
      </c>
      <c r="DE202" s="215">
        <v>0.006081917850680291</v>
      </c>
      <c r="DF202" s="215">
        <v>0.007187262528028168</v>
      </c>
      <c r="DG202" s="215">
        <v>0</v>
      </c>
      <c r="DH202" s="215">
        <v>0</v>
      </c>
      <c r="DI202" s="215">
        <v>0</v>
      </c>
      <c r="DJ202" s="215">
        <v>0</v>
      </c>
      <c r="DK202" s="215">
        <v>0</v>
      </c>
      <c r="DL202" s="215">
        <v>0</v>
      </c>
      <c r="DM202" s="215">
        <v>0</v>
      </c>
      <c r="DN202" s="215">
        <v>0</v>
      </c>
      <c r="DO202" s="215">
        <v>0.006081917850680292</v>
      </c>
      <c r="DP202" s="215">
        <v>0</v>
      </c>
      <c r="DQ202" s="215">
        <v>0.0029520714614761473</v>
      </c>
      <c r="DR202" s="215">
        <v>0.009518810385376227</v>
      </c>
      <c r="DS202" s="215">
        <v>0.0009710469032224826</v>
      </c>
      <c r="DU202" s="9"/>
      <c r="DV202" s="9"/>
      <c r="DW202" s="9">
        <v>0</v>
      </c>
      <c r="DX202" s="9">
        <v>488862.2672425608</v>
      </c>
      <c r="DY202" s="175"/>
    </row>
    <row r="203" spans="42:129" ht="11.25">
      <c r="AP203" s="12">
        <v>174</v>
      </c>
      <c r="AQ203" s="49" t="s">
        <v>262</v>
      </c>
      <c r="AR203" s="215">
        <v>0</v>
      </c>
      <c r="AS203" s="215">
        <v>0</v>
      </c>
      <c r="AT203" s="215">
        <v>0</v>
      </c>
      <c r="AU203" s="215">
        <v>0</v>
      </c>
      <c r="AV203" s="215">
        <v>0</v>
      </c>
      <c r="AW203" s="215">
        <v>0</v>
      </c>
      <c r="AX203" s="215">
        <v>0</v>
      </c>
      <c r="AY203" s="215">
        <v>0</v>
      </c>
      <c r="AZ203" s="215">
        <v>0</v>
      </c>
      <c r="BA203" s="215">
        <v>0</v>
      </c>
      <c r="BB203" s="215">
        <v>0</v>
      </c>
      <c r="BC203" s="215">
        <v>0</v>
      </c>
      <c r="BD203" s="215">
        <v>0</v>
      </c>
      <c r="BE203" s="215">
        <v>0</v>
      </c>
      <c r="BF203" s="215">
        <v>0</v>
      </c>
      <c r="BG203" s="215">
        <v>0</v>
      </c>
      <c r="BH203" s="215">
        <v>0</v>
      </c>
      <c r="BI203" s="215">
        <v>0</v>
      </c>
      <c r="BJ203" s="215">
        <v>0</v>
      </c>
      <c r="BK203" s="215">
        <v>0</v>
      </c>
      <c r="BL203" s="215">
        <v>0</v>
      </c>
      <c r="BM203" s="215">
        <v>0</v>
      </c>
      <c r="BN203" s="215">
        <v>1</v>
      </c>
      <c r="BO203" s="215">
        <v>0</v>
      </c>
      <c r="BP203" s="215">
        <v>0.002962518320449498</v>
      </c>
      <c r="BQ203" s="215">
        <v>0.0023772303028616235</v>
      </c>
      <c r="BR203" s="215">
        <v>0.0001486887508447845</v>
      </c>
      <c r="BS203" s="215">
        <v>0.0029625183204494985</v>
      </c>
      <c r="BT203" s="215">
        <v>0.002962518320449498</v>
      </c>
      <c r="BU203" s="215">
        <v>0.0024425908707217435</v>
      </c>
      <c r="BV203" s="215">
        <v>0.002962518320449498</v>
      </c>
      <c r="BW203" s="215">
        <v>0</v>
      </c>
      <c r="BX203" s="215">
        <v>0</v>
      </c>
      <c r="BY203" s="215">
        <v>0</v>
      </c>
      <c r="BZ203" s="215">
        <v>0.0021039529880535926</v>
      </c>
      <c r="CA203" s="215">
        <v>0.0029625183204494976</v>
      </c>
      <c r="CB203" s="215">
        <v>0</v>
      </c>
      <c r="CC203" s="215">
        <v>0</v>
      </c>
      <c r="CD203" s="215">
        <v>0.0011886151514308118</v>
      </c>
      <c r="CE203" s="215">
        <v>0</v>
      </c>
      <c r="CF203" s="215">
        <v>0</v>
      </c>
      <c r="CG203" s="215">
        <v>0</v>
      </c>
      <c r="CH203" s="215">
        <v>0</v>
      </c>
      <c r="CI203" s="215">
        <v>0</v>
      </c>
      <c r="CJ203" s="215">
        <v>0.0029625183204494976</v>
      </c>
      <c r="CK203" s="215">
        <v>0.0029625183204494976</v>
      </c>
      <c r="CL203" s="215">
        <v>0</v>
      </c>
      <c r="CM203" s="215">
        <v>0</v>
      </c>
      <c r="CN203" s="215">
        <v>0</v>
      </c>
      <c r="CO203" s="215">
        <v>0.002534126826684901</v>
      </c>
      <c r="CP203" s="215">
        <v>0.0010519764940267959</v>
      </c>
      <c r="CQ203" s="215">
        <v>0.0025341268266849013</v>
      </c>
      <c r="CR203" s="215">
        <v>0</v>
      </c>
      <c r="CS203" s="215">
        <v>0</v>
      </c>
      <c r="CT203" s="215">
        <v>0</v>
      </c>
      <c r="CU203" s="215">
        <v>0</v>
      </c>
      <c r="CV203" s="215">
        <v>0</v>
      </c>
      <c r="CW203" s="215">
        <v>0</v>
      </c>
      <c r="CX203" s="215">
        <v>0.0029625183204494985</v>
      </c>
      <c r="CY203" s="215">
        <v>0.002442590870721744</v>
      </c>
      <c r="CZ203" s="215">
        <v>0.002748322573567199</v>
      </c>
      <c r="DA203" s="215">
        <v>0.0029625183204494985</v>
      </c>
      <c r="DB203" s="215">
        <v>0.002962518320449498</v>
      </c>
      <c r="DC203" s="215">
        <v>0.0029625183204494985</v>
      </c>
      <c r="DD203" s="215">
        <v>0.0029625183204494976</v>
      </c>
      <c r="DE203" s="215">
        <v>0.0023772303028616235</v>
      </c>
      <c r="DF203" s="215">
        <v>0.0024425908707217435</v>
      </c>
      <c r="DG203" s="215">
        <v>0</v>
      </c>
      <c r="DH203" s="215">
        <v>0</v>
      </c>
      <c r="DI203" s="215">
        <v>0</v>
      </c>
      <c r="DJ203" s="215">
        <v>0</v>
      </c>
      <c r="DK203" s="215">
        <v>0</v>
      </c>
      <c r="DL203" s="215">
        <v>0</v>
      </c>
      <c r="DM203" s="215">
        <v>0</v>
      </c>
      <c r="DN203" s="215">
        <v>0</v>
      </c>
      <c r="DO203" s="215">
        <v>0.0023772303028616235</v>
      </c>
      <c r="DP203" s="215">
        <v>0</v>
      </c>
      <c r="DQ203" s="215">
        <v>0.002962518320449499</v>
      </c>
      <c r="DR203" s="215">
        <v>0.00014868875084478452</v>
      </c>
      <c r="DS203" s="215">
        <v>0.005886378301817965</v>
      </c>
      <c r="DU203" s="9"/>
      <c r="DV203" s="9"/>
      <c r="DW203" s="9">
        <v>0</v>
      </c>
      <c r="DX203" s="9">
        <v>215305.96975259998</v>
      </c>
      <c r="DY203" s="175"/>
    </row>
    <row r="204" spans="40:129" ht="11.25">
      <c r="AN204" s="20"/>
      <c r="AO204" s="20"/>
      <c r="AP204" s="12" t="s">
        <v>22</v>
      </c>
      <c r="AQ204" s="49" t="s">
        <v>228</v>
      </c>
      <c r="AR204" s="215">
        <v>0</v>
      </c>
      <c r="AS204" s="215">
        <v>0</v>
      </c>
      <c r="AT204" s="215">
        <v>0</v>
      </c>
      <c r="AU204" s="215">
        <v>0</v>
      </c>
      <c r="AV204" s="215">
        <v>0</v>
      </c>
      <c r="AW204" s="215">
        <v>0</v>
      </c>
      <c r="AX204" s="215">
        <v>0</v>
      </c>
      <c r="AY204" s="215">
        <v>0</v>
      </c>
      <c r="AZ204" s="215">
        <v>0</v>
      </c>
      <c r="BA204" s="215">
        <v>0</v>
      </c>
      <c r="BB204" s="215">
        <v>0</v>
      </c>
      <c r="BC204" s="215">
        <v>0</v>
      </c>
      <c r="BD204" s="215">
        <v>0</v>
      </c>
      <c r="BE204" s="215">
        <v>0</v>
      </c>
      <c r="BF204" s="215">
        <v>0</v>
      </c>
      <c r="BG204" s="215">
        <v>0</v>
      </c>
      <c r="BH204" s="215">
        <v>0</v>
      </c>
      <c r="BI204" s="215">
        <v>0</v>
      </c>
      <c r="BJ204" s="215">
        <v>0</v>
      </c>
      <c r="BK204" s="215">
        <v>0</v>
      </c>
      <c r="BL204" s="215">
        <v>0</v>
      </c>
      <c r="BM204" s="215">
        <v>0</v>
      </c>
      <c r="BN204" s="215">
        <v>0</v>
      </c>
      <c r="BO204" s="215">
        <v>1</v>
      </c>
      <c r="BP204" s="215">
        <v>0.004415001395032916</v>
      </c>
      <c r="BQ204" s="215">
        <v>0.003547624540705656</v>
      </c>
      <c r="BR204" s="215">
        <v>6.054089493485202E-05</v>
      </c>
      <c r="BS204" s="215">
        <v>0.004415001395032917</v>
      </c>
      <c r="BT204" s="215">
        <v>0.004415001395032917</v>
      </c>
      <c r="BU204" s="215">
        <v>0.004926178775203293</v>
      </c>
      <c r="BV204" s="215">
        <v>0.004415001395032917</v>
      </c>
      <c r="BW204" s="215">
        <v>0</v>
      </c>
      <c r="BX204" s="215">
        <v>0</v>
      </c>
      <c r="BY204" s="215">
        <v>0</v>
      </c>
      <c r="BZ204" s="215">
        <v>0.0025628756696223307</v>
      </c>
      <c r="CA204" s="215">
        <v>0.004415001395032917</v>
      </c>
      <c r="CB204" s="215">
        <v>0</v>
      </c>
      <c r="CC204" s="215">
        <v>0.0010860475471616146</v>
      </c>
      <c r="CD204" s="215">
        <v>0.001773812270352828</v>
      </c>
      <c r="CE204" s="215">
        <v>0</v>
      </c>
      <c r="CF204" s="215">
        <v>0</v>
      </c>
      <c r="CG204" s="215">
        <v>0</v>
      </c>
      <c r="CH204" s="215">
        <v>0</v>
      </c>
      <c r="CI204" s="215">
        <v>0</v>
      </c>
      <c r="CJ204" s="215">
        <v>0.004415001395032917</v>
      </c>
      <c r="CK204" s="215">
        <v>0.004415001395032916</v>
      </c>
      <c r="CL204" s="215">
        <v>0</v>
      </c>
      <c r="CM204" s="215">
        <v>0</v>
      </c>
      <c r="CN204" s="215">
        <v>0</v>
      </c>
      <c r="CO204" s="215">
        <v>0.0013958901124764755</v>
      </c>
      <c r="CP204" s="215">
        <v>0.001281437834811165</v>
      </c>
      <c r="CQ204" s="215">
        <v>0.0013958901124764757</v>
      </c>
      <c r="CR204" s="215">
        <v>0.002172095094323229</v>
      </c>
      <c r="CS204" s="215">
        <v>0.002172095094323229</v>
      </c>
      <c r="CT204" s="215">
        <v>0</v>
      </c>
      <c r="CU204" s="215">
        <v>0</v>
      </c>
      <c r="CV204" s="215">
        <v>0</v>
      </c>
      <c r="CW204" s="215">
        <v>0</v>
      </c>
      <c r="CX204" s="215">
        <v>0.004415001395032918</v>
      </c>
      <c r="CY204" s="215">
        <v>0.004926178775203293</v>
      </c>
      <c r="CZ204" s="215">
        <v>0.002905445753754697</v>
      </c>
      <c r="DA204" s="215">
        <v>0.004415001395032918</v>
      </c>
      <c r="DB204" s="215">
        <v>0.004415001395032918</v>
      </c>
      <c r="DC204" s="215">
        <v>0.004415001395032917</v>
      </c>
      <c r="DD204" s="215">
        <v>0.004415001395032916</v>
      </c>
      <c r="DE204" s="215">
        <v>0.003547624540705656</v>
      </c>
      <c r="DF204" s="215">
        <v>0.004926178775203293</v>
      </c>
      <c r="DG204" s="215">
        <v>0</v>
      </c>
      <c r="DH204" s="215">
        <v>0</v>
      </c>
      <c r="DI204" s="215">
        <v>0</v>
      </c>
      <c r="DJ204" s="215">
        <v>0</v>
      </c>
      <c r="DK204" s="215">
        <v>0</v>
      </c>
      <c r="DL204" s="215">
        <v>0</v>
      </c>
      <c r="DM204" s="215">
        <v>0</v>
      </c>
      <c r="DN204" s="215">
        <v>0</v>
      </c>
      <c r="DO204" s="215">
        <v>0.003547624540705656</v>
      </c>
      <c r="DP204" s="215">
        <v>0</v>
      </c>
      <c r="DQ204" s="215">
        <v>0.004415001395032919</v>
      </c>
      <c r="DR204" s="215">
        <v>6.054089493485205E-05</v>
      </c>
      <c r="DS204" s="215">
        <v>0.00561690952076579</v>
      </c>
      <c r="DT204" s="20"/>
      <c r="DU204" s="62"/>
      <c r="DV204" s="62"/>
      <c r="DW204" s="62">
        <v>0</v>
      </c>
      <c r="DX204" s="62">
        <v>379950.6463064928</v>
      </c>
      <c r="DY204" s="175"/>
    </row>
    <row r="205" spans="42:128" ht="11.25">
      <c r="AP205" s="70" t="s">
        <v>23</v>
      </c>
      <c r="AQ205" s="49" t="s">
        <v>105</v>
      </c>
      <c r="AR205" s="215">
        <v>0</v>
      </c>
      <c r="AS205" s="215">
        <v>0</v>
      </c>
      <c r="AT205" s="215">
        <v>0</v>
      </c>
      <c r="AU205" s="215">
        <v>0</v>
      </c>
      <c r="AV205" s="215">
        <v>0</v>
      </c>
      <c r="AW205" s="215">
        <v>0</v>
      </c>
      <c r="AX205" s="215">
        <v>0</v>
      </c>
      <c r="AY205" s="215">
        <v>0</v>
      </c>
      <c r="AZ205" s="215">
        <v>0</v>
      </c>
      <c r="BA205" s="215">
        <v>0</v>
      </c>
      <c r="BB205" s="215">
        <v>0</v>
      </c>
      <c r="BC205" s="215">
        <v>0</v>
      </c>
      <c r="BD205" s="215">
        <v>0</v>
      </c>
      <c r="BE205" s="215">
        <v>0</v>
      </c>
      <c r="BF205" s="215">
        <v>0</v>
      </c>
      <c r="BG205" s="215">
        <v>0</v>
      </c>
      <c r="BH205" s="215">
        <v>0</v>
      </c>
      <c r="BI205" s="215">
        <v>0</v>
      </c>
      <c r="BJ205" s="215">
        <v>0</v>
      </c>
      <c r="BK205" s="215">
        <v>0</v>
      </c>
      <c r="BL205" s="215">
        <v>0</v>
      </c>
      <c r="BM205" s="215">
        <v>0</v>
      </c>
      <c r="BN205" s="215">
        <v>0</v>
      </c>
      <c r="BO205" s="215">
        <v>0</v>
      </c>
      <c r="BP205" s="215">
        <v>1.0024374128517517</v>
      </c>
      <c r="BQ205" s="215">
        <v>0.0024887259547282646</v>
      </c>
      <c r="BR205" s="215">
        <v>0.005254933243577667</v>
      </c>
      <c r="BS205" s="215">
        <v>0.0024374128517512463</v>
      </c>
      <c r="BT205" s="215">
        <v>0.002437412851751246</v>
      </c>
      <c r="BU205" s="215">
        <v>0.0012516213519477625</v>
      </c>
      <c r="BV205" s="215">
        <v>0.002437412851751246</v>
      </c>
      <c r="BW205" s="215">
        <v>0</v>
      </c>
      <c r="BX205" s="215">
        <v>0</v>
      </c>
      <c r="BY205" s="215">
        <v>0</v>
      </c>
      <c r="BZ205" s="215">
        <v>0.0016977597512157854</v>
      </c>
      <c r="CA205" s="215">
        <v>0.002437412851751246</v>
      </c>
      <c r="CB205" s="215">
        <v>0</v>
      </c>
      <c r="CC205" s="215">
        <v>0</v>
      </c>
      <c r="CD205" s="215">
        <v>0.0012443629773641323</v>
      </c>
      <c r="CE205" s="215">
        <v>0</v>
      </c>
      <c r="CF205" s="215">
        <v>0</v>
      </c>
      <c r="CG205" s="215">
        <v>0</v>
      </c>
      <c r="CH205" s="215">
        <v>0</v>
      </c>
      <c r="CI205" s="215">
        <v>0</v>
      </c>
      <c r="CJ205" s="215">
        <v>0.0024374128517512454</v>
      </c>
      <c r="CK205" s="215">
        <v>0.0024374128517512454</v>
      </c>
      <c r="CL205" s="215">
        <v>0</v>
      </c>
      <c r="CM205" s="215">
        <v>0</v>
      </c>
      <c r="CN205" s="215">
        <v>0</v>
      </c>
      <c r="CO205" s="215">
        <v>9.438804597968827E-05</v>
      </c>
      <c r="CP205" s="215">
        <v>0.0008488798756078925</v>
      </c>
      <c r="CQ205" s="215">
        <v>9.43880459796883E-05</v>
      </c>
      <c r="CR205" s="215">
        <v>0</v>
      </c>
      <c r="CS205" s="215">
        <v>0</v>
      </c>
      <c r="CT205" s="215">
        <v>0</v>
      </c>
      <c r="CU205" s="215">
        <v>0</v>
      </c>
      <c r="CV205" s="215">
        <v>0</v>
      </c>
      <c r="CW205" s="215">
        <v>0</v>
      </c>
      <c r="CX205" s="215">
        <v>0.0024374128517512463</v>
      </c>
      <c r="CY205" s="215">
        <v>0.0012516213519477627</v>
      </c>
      <c r="CZ205" s="215">
        <v>0.0012659004488654673</v>
      </c>
      <c r="DA205" s="215">
        <v>0.0024374128517512463</v>
      </c>
      <c r="DB205" s="215">
        <v>0.002437412851751246</v>
      </c>
      <c r="DC205" s="215">
        <v>0.0024374128517512463</v>
      </c>
      <c r="DD205" s="215">
        <v>0.0024374128517512454</v>
      </c>
      <c r="DE205" s="215">
        <v>0.002488725954728264</v>
      </c>
      <c r="DF205" s="215">
        <v>0.0012516213519477625</v>
      </c>
      <c r="DG205" s="215">
        <v>0</v>
      </c>
      <c r="DH205" s="215">
        <v>0</v>
      </c>
      <c r="DI205" s="215">
        <v>0</v>
      </c>
      <c r="DJ205" s="215">
        <v>0</v>
      </c>
      <c r="DK205" s="215">
        <v>0</v>
      </c>
      <c r="DL205" s="215">
        <v>0</v>
      </c>
      <c r="DM205" s="215">
        <v>0</v>
      </c>
      <c r="DN205" s="215">
        <v>0</v>
      </c>
      <c r="DO205" s="215">
        <v>0.0024887259547282646</v>
      </c>
      <c r="DP205" s="215">
        <v>0</v>
      </c>
      <c r="DQ205" s="215">
        <v>0.0024374128517512467</v>
      </c>
      <c r="DR205" s="215">
        <v>0.005254933243577668</v>
      </c>
      <c r="DS205" s="215">
        <v>0.003337340550378982</v>
      </c>
      <c r="DU205" s="9"/>
      <c r="DV205" s="9"/>
      <c r="DW205" s="206">
        <v>1280414</v>
      </c>
      <c r="DX205" s="9">
        <v>1418185.799718498</v>
      </c>
    </row>
    <row r="206" spans="42:128" ht="11.25">
      <c r="AP206" s="12" t="s">
        <v>24</v>
      </c>
      <c r="AQ206" s="49" t="s">
        <v>108</v>
      </c>
      <c r="AR206" s="215">
        <v>0</v>
      </c>
      <c r="AS206" s="215">
        <v>0</v>
      </c>
      <c r="AT206" s="215">
        <v>0</v>
      </c>
      <c r="AU206" s="215">
        <v>0</v>
      </c>
      <c r="AV206" s="215">
        <v>0</v>
      </c>
      <c r="AW206" s="215">
        <v>0</v>
      </c>
      <c r="AX206" s="215">
        <v>0</v>
      </c>
      <c r="AY206" s="215">
        <v>0</v>
      </c>
      <c r="AZ206" s="215">
        <v>0</v>
      </c>
      <c r="BA206" s="215">
        <v>0</v>
      </c>
      <c r="BB206" s="215">
        <v>0</v>
      </c>
      <c r="BC206" s="215">
        <v>0</v>
      </c>
      <c r="BD206" s="215">
        <v>0</v>
      </c>
      <c r="BE206" s="215">
        <v>0</v>
      </c>
      <c r="BF206" s="215">
        <v>0</v>
      </c>
      <c r="BG206" s="215">
        <v>0</v>
      </c>
      <c r="BH206" s="215">
        <v>0</v>
      </c>
      <c r="BI206" s="215">
        <v>0</v>
      </c>
      <c r="BJ206" s="215">
        <v>0</v>
      </c>
      <c r="BK206" s="215">
        <v>0</v>
      </c>
      <c r="BL206" s="215">
        <v>0</v>
      </c>
      <c r="BM206" s="215">
        <v>0</v>
      </c>
      <c r="BN206" s="215">
        <v>0</v>
      </c>
      <c r="BO206" s="215">
        <v>0</v>
      </c>
      <c r="BP206" s="215">
        <v>0.0005133256549906483</v>
      </c>
      <c r="BQ206" s="215">
        <v>1.000746384336892</v>
      </c>
      <c r="BR206" s="215">
        <v>4.578374452937697E-05</v>
      </c>
      <c r="BS206" s="215">
        <v>0.0005133256549906484</v>
      </c>
      <c r="BT206" s="215">
        <v>0.0005133256549906484</v>
      </c>
      <c r="BU206" s="215">
        <v>0.0003143344120385815</v>
      </c>
      <c r="BV206" s="215">
        <v>0.0005133256549906484</v>
      </c>
      <c r="BW206" s="215">
        <v>0</v>
      </c>
      <c r="BX206" s="215">
        <v>0</v>
      </c>
      <c r="BY206" s="215">
        <v>0</v>
      </c>
      <c r="BZ206" s="215">
        <v>0.000622160625001009</v>
      </c>
      <c r="CA206" s="215">
        <v>0.0005133256549906483</v>
      </c>
      <c r="CB206" s="215">
        <v>0</v>
      </c>
      <c r="CC206" s="215">
        <v>0</v>
      </c>
      <c r="CD206" s="215">
        <v>0.00037319216844619157</v>
      </c>
      <c r="CE206" s="215">
        <v>0</v>
      </c>
      <c r="CF206" s="215">
        <v>0</v>
      </c>
      <c r="CG206" s="215">
        <v>0</v>
      </c>
      <c r="CH206" s="215">
        <v>0</v>
      </c>
      <c r="CI206" s="215">
        <v>0</v>
      </c>
      <c r="CJ206" s="215">
        <v>0.0005133256549906483</v>
      </c>
      <c r="CK206" s="215">
        <v>0.0005133256549906483</v>
      </c>
      <c r="CL206" s="215">
        <v>0</v>
      </c>
      <c r="CM206" s="215">
        <v>0</v>
      </c>
      <c r="CN206" s="215">
        <v>0</v>
      </c>
      <c r="CO206" s="215">
        <v>8.001733730548233E-07</v>
      </c>
      <c r="CP206" s="215">
        <v>0.00031108031250050446</v>
      </c>
      <c r="CQ206" s="215">
        <v>8.001733730548234E-07</v>
      </c>
      <c r="CR206" s="215">
        <v>0</v>
      </c>
      <c r="CS206" s="215">
        <v>0</v>
      </c>
      <c r="CT206" s="215">
        <v>0</v>
      </c>
      <c r="CU206" s="215">
        <v>0</v>
      </c>
      <c r="CV206" s="215">
        <v>0</v>
      </c>
      <c r="CW206" s="215">
        <v>0</v>
      </c>
      <c r="CX206" s="215">
        <v>0.0005133256549906485</v>
      </c>
      <c r="CY206" s="215">
        <v>0.0003143344120385815</v>
      </c>
      <c r="CZ206" s="215">
        <v>0.00025706291418185165</v>
      </c>
      <c r="DA206" s="215">
        <v>0.0005133256549906484</v>
      </c>
      <c r="DB206" s="215">
        <v>0.0005133256549906484</v>
      </c>
      <c r="DC206" s="215">
        <v>0.0005133256549906484</v>
      </c>
      <c r="DD206" s="215">
        <v>0.0005133256549906483</v>
      </c>
      <c r="DE206" s="215">
        <v>0.0007463843368923831</v>
      </c>
      <c r="DF206" s="215">
        <v>0.0003143344120385815</v>
      </c>
      <c r="DG206" s="215">
        <v>0</v>
      </c>
      <c r="DH206" s="215">
        <v>0</v>
      </c>
      <c r="DI206" s="215">
        <v>0</v>
      </c>
      <c r="DJ206" s="215">
        <v>0</v>
      </c>
      <c r="DK206" s="215">
        <v>0</v>
      </c>
      <c r="DL206" s="215">
        <v>0</v>
      </c>
      <c r="DM206" s="215">
        <v>0</v>
      </c>
      <c r="DN206" s="215">
        <v>0</v>
      </c>
      <c r="DO206" s="215">
        <v>0.0007463843368923831</v>
      </c>
      <c r="DP206" s="215">
        <v>0</v>
      </c>
      <c r="DQ206" s="215">
        <v>0.0005133256549906487</v>
      </c>
      <c r="DR206" s="215">
        <v>4.5783744529376985E-05</v>
      </c>
      <c r="DS206" s="215">
        <v>0.0013848791344243747</v>
      </c>
      <c r="DT206" s="19"/>
      <c r="DU206" s="45"/>
      <c r="DV206" s="45"/>
      <c r="DW206" s="206">
        <v>513829</v>
      </c>
      <c r="DX206" s="45">
        <v>546967.7940982059</v>
      </c>
    </row>
    <row r="207" spans="42:128" ht="11.25">
      <c r="AP207" s="12" t="s">
        <v>25</v>
      </c>
      <c r="AQ207" s="49" t="s">
        <v>229</v>
      </c>
      <c r="AR207" s="215">
        <v>0</v>
      </c>
      <c r="AS207" s="215">
        <v>0</v>
      </c>
      <c r="AT207" s="215">
        <v>0</v>
      </c>
      <c r="AU207" s="215">
        <v>0</v>
      </c>
      <c r="AV207" s="215">
        <v>0</v>
      </c>
      <c r="AW207" s="215">
        <v>0</v>
      </c>
      <c r="AX207" s="215">
        <v>0</v>
      </c>
      <c r="AY207" s="215">
        <v>0</v>
      </c>
      <c r="AZ207" s="215">
        <v>0</v>
      </c>
      <c r="BA207" s="215">
        <v>0</v>
      </c>
      <c r="BB207" s="215">
        <v>0</v>
      </c>
      <c r="BC207" s="215">
        <v>0</v>
      </c>
      <c r="BD207" s="215">
        <v>0</v>
      </c>
      <c r="BE207" s="215">
        <v>0</v>
      </c>
      <c r="BF207" s="215">
        <v>0</v>
      </c>
      <c r="BG207" s="215">
        <v>0</v>
      </c>
      <c r="BH207" s="215">
        <v>0</v>
      </c>
      <c r="BI207" s="215">
        <v>0</v>
      </c>
      <c r="BJ207" s="215">
        <v>0</v>
      </c>
      <c r="BK207" s="215">
        <v>0</v>
      </c>
      <c r="BL207" s="215">
        <v>0</v>
      </c>
      <c r="BM207" s="215">
        <v>0</v>
      </c>
      <c r="BN207" s="215">
        <v>0</v>
      </c>
      <c r="BO207" s="215">
        <v>0</v>
      </c>
      <c r="BP207" s="215">
        <v>0.0016425261094863658</v>
      </c>
      <c r="BQ207" s="215">
        <v>0.0019927288993198903</v>
      </c>
      <c r="BR207" s="215">
        <v>1.0006574687319179</v>
      </c>
      <c r="BS207" s="215">
        <v>0.0016425261094863662</v>
      </c>
      <c r="BT207" s="215">
        <v>0.001642526109486366</v>
      </c>
      <c r="BU207" s="215">
        <v>0.00029290458980137676</v>
      </c>
      <c r="BV207" s="215">
        <v>0.001642526109486366</v>
      </c>
      <c r="BW207" s="215">
        <v>0</v>
      </c>
      <c r="BX207" s="215">
        <v>0</v>
      </c>
      <c r="BY207" s="215">
        <v>0</v>
      </c>
      <c r="BZ207" s="215">
        <v>0.0024246133814490667</v>
      </c>
      <c r="CA207" s="215">
        <v>0.0016425261094863658</v>
      </c>
      <c r="CB207" s="215">
        <v>0</v>
      </c>
      <c r="CC207" s="215">
        <v>0</v>
      </c>
      <c r="CD207" s="215">
        <v>0.0009963644496599451</v>
      </c>
      <c r="CE207" s="215">
        <v>0</v>
      </c>
      <c r="CF207" s="215">
        <v>0</v>
      </c>
      <c r="CG207" s="215">
        <v>0</v>
      </c>
      <c r="CH207" s="215">
        <v>0</v>
      </c>
      <c r="CI207" s="215">
        <v>0</v>
      </c>
      <c r="CJ207" s="215">
        <v>0.0016425261094863658</v>
      </c>
      <c r="CK207" s="215">
        <v>0.0016425261094863656</v>
      </c>
      <c r="CL207" s="215">
        <v>0</v>
      </c>
      <c r="CM207" s="215">
        <v>0</v>
      </c>
      <c r="CN207" s="215">
        <v>0</v>
      </c>
      <c r="CO207" s="215">
        <v>2.204120867592265E-06</v>
      </c>
      <c r="CP207" s="215">
        <v>0.001212306690724533</v>
      </c>
      <c r="CQ207" s="215">
        <v>2.204120867592265E-06</v>
      </c>
      <c r="CR207" s="215">
        <v>0</v>
      </c>
      <c r="CS207" s="215">
        <v>0</v>
      </c>
      <c r="CT207" s="215">
        <v>0</v>
      </c>
      <c r="CU207" s="215">
        <v>0</v>
      </c>
      <c r="CV207" s="215">
        <v>0</v>
      </c>
      <c r="CW207" s="215">
        <v>0</v>
      </c>
      <c r="CX207" s="215">
        <v>0.0016425261094863662</v>
      </c>
      <c r="CY207" s="215">
        <v>0.00029290458980137676</v>
      </c>
      <c r="CZ207" s="215">
        <v>0.0008223651151769793</v>
      </c>
      <c r="DA207" s="215">
        <v>0.0016425261094863662</v>
      </c>
      <c r="DB207" s="215">
        <v>0.0016425261094863662</v>
      </c>
      <c r="DC207" s="215">
        <v>0.0016425261094863662</v>
      </c>
      <c r="DD207" s="215">
        <v>0.0016425261094863656</v>
      </c>
      <c r="DE207" s="215">
        <v>0.0019927288993198903</v>
      </c>
      <c r="DF207" s="215">
        <v>0.00029290458980137676</v>
      </c>
      <c r="DG207" s="215">
        <v>0</v>
      </c>
      <c r="DH207" s="215">
        <v>0</v>
      </c>
      <c r="DI207" s="215">
        <v>0</v>
      </c>
      <c r="DJ207" s="215">
        <v>0</v>
      </c>
      <c r="DK207" s="215">
        <v>0</v>
      </c>
      <c r="DL207" s="215">
        <v>0</v>
      </c>
      <c r="DM207" s="215">
        <v>0</v>
      </c>
      <c r="DN207" s="215">
        <v>0</v>
      </c>
      <c r="DO207" s="215">
        <v>0.0019927288993198903</v>
      </c>
      <c r="DP207" s="215">
        <v>0</v>
      </c>
      <c r="DQ207" s="215">
        <v>0.0016425261094863664</v>
      </c>
      <c r="DR207" s="215">
        <v>0.0006574687319181021</v>
      </c>
      <c r="DS207" s="215">
        <v>0.0038588261249397375</v>
      </c>
      <c r="DU207" s="9"/>
      <c r="DV207" s="9"/>
      <c r="DW207" s="206">
        <v>1404333</v>
      </c>
      <c r="DX207" s="9">
        <v>1469885.028469179</v>
      </c>
    </row>
    <row r="208" spans="42:128" ht="11.25">
      <c r="AP208" s="12" t="s">
        <v>26</v>
      </c>
      <c r="AQ208" s="49" t="s">
        <v>114</v>
      </c>
      <c r="AR208" s="215">
        <v>0</v>
      </c>
      <c r="AS208" s="215">
        <v>0</v>
      </c>
      <c r="AT208" s="215">
        <v>0</v>
      </c>
      <c r="AU208" s="215">
        <v>0</v>
      </c>
      <c r="AV208" s="215">
        <v>0</v>
      </c>
      <c r="AW208" s="215">
        <v>0</v>
      </c>
      <c r="AX208" s="215">
        <v>0</v>
      </c>
      <c r="AY208" s="215">
        <v>0</v>
      </c>
      <c r="AZ208" s="215">
        <v>0</v>
      </c>
      <c r="BA208" s="215">
        <v>0</v>
      </c>
      <c r="BB208" s="215">
        <v>0</v>
      </c>
      <c r="BC208" s="215">
        <v>0</v>
      </c>
      <c r="BD208" s="215">
        <v>0</v>
      </c>
      <c r="BE208" s="215">
        <v>0</v>
      </c>
      <c r="BF208" s="215">
        <v>0</v>
      </c>
      <c r="BG208" s="215">
        <v>0</v>
      </c>
      <c r="BH208" s="215">
        <v>0</v>
      </c>
      <c r="BI208" s="215">
        <v>0</v>
      </c>
      <c r="BJ208" s="215">
        <v>0</v>
      </c>
      <c r="BK208" s="215">
        <v>0</v>
      </c>
      <c r="BL208" s="215">
        <v>0</v>
      </c>
      <c r="BM208" s="215">
        <v>0</v>
      </c>
      <c r="BN208" s="215">
        <v>0</v>
      </c>
      <c r="BO208" s="215">
        <v>0</v>
      </c>
      <c r="BP208" s="215">
        <v>0.002055926879776484</v>
      </c>
      <c r="BQ208" s="215">
        <v>0.003882370503038929</v>
      </c>
      <c r="BR208" s="215">
        <v>1.7228110618662852E-05</v>
      </c>
      <c r="BS208" s="215">
        <v>1.0020559268797768</v>
      </c>
      <c r="BT208" s="215">
        <v>0.002055926879776484</v>
      </c>
      <c r="BU208" s="215">
        <v>0.001282476345534063</v>
      </c>
      <c r="BV208" s="215">
        <v>0.002055926879776484</v>
      </c>
      <c r="BW208" s="215">
        <v>0</v>
      </c>
      <c r="BX208" s="215">
        <v>0</v>
      </c>
      <c r="BY208" s="215">
        <v>0</v>
      </c>
      <c r="BZ208" s="215">
        <v>0.005129691968258849</v>
      </c>
      <c r="CA208" s="215">
        <v>0.002055926879776484</v>
      </c>
      <c r="CB208" s="215">
        <v>0</v>
      </c>
      <c r="CC208" s="215">
        <v>0</v>
      </c>
      <c r="CD208" s="215">
        <v>0.0019411852515194645</v>
      </c>
      <c r="CE208" s="215">
        <v>0</v>
      </c>
      <c r="CF208" s="215">
        <v>0</v>
      </c>
      <c r="CG208" s="215">
        <v>0</v>
      </c>
      <c r="CH208" s="215">
        <v>0</v>
      </c>
      <c r="CI208" s="215">
        <v>0</v>
      </c>
      <c r="CJ208" s="215">
        <v>0.002055926879776484</v>
      </c>
      <c r="CK208" s="215">
        <v>0.0020559268797764835</v>
      </c>
      <c r="CL208" s="215">
        <v>0</v>
      </c>
      <c r="CM208" s="215">
        <v>0</v>
      </c>
      <c r="CN208" s="215">
        <v>0</v>
      </c>
      <c r="CO208" s="215">
        <v>3.384491588352413E-06</v>
      </c>
      <c r="CP208" s="215">
        <v>0.002564845984129424</v>
      </c>
      <c r="CQ208" s="215">
        <v>3.3844915883524135E-06</v>
      </c>
      <c r="CR208" s="215">
        <v>0</v>
      </c>
      <c r="CS208" s="215">
        <v>0</v>
      </c>
      <c r="CT208" s="215">
        <v>0</v>
      </c>
      <c r="CU208" s="215">
        <v>0</v>
      </c>
      <c r="CV208" s="215">
        <v>0</v>
      </c>
      <c r="CW208" s="215">
        <v>0</v>
      </c>
      <c r="CX208" s="215">
        <v>0.0020559268797764848</v>
      </c>
      <c r="CY208" s="215">
        <v>0.001282476345534063</v>
      </c>
      <c r="CZ208" s="215">
        <v>0.0010296556856824182</v>
      </c>
      <c r="DA208" s="215">
        <v>0.0020559268797764843</v>
      </c>
      <c r="DB208" s="215">
        <v>0.0020559268797764843</v>
      </c>
      <c r="DC208" s="215">
        <v>0.002055926879776484</v>
      </c>
      <c r="DD208" s="215">
        <v>0.0020559268797764835</v>
      </c>
      <c r="DE208" s="215">
        <v>0.003882370503038929</v>
      </c>
      <c r="DF208" s="215">
        <v>0.0012824763455340628</v>
      </c>
      <c r="DG208" s="215">
        <v>0</v>
      </c>
      <c r="DH208" s="215">
        <v>0</v>
      </c>
      <c r="DI208" s="215">
        <v>0</v>
      </c>
      <c r="DJ208" s="215">
        <v>0</v>
      </c>
      <c r="DK208" s="215">
        <v>0</v>
      </c>
      <c r="DL208" s="215">
        <v>0</v>
      </c>
      <c r="DM208" s="215">
        <v>0</v>
      </c>
      <c r="DN208" s="215">
        <v>0</v>
      </c>
      <c r="DO208" s="215">
        <v>0.003882370503038929</v>
      </c>
      <c r="DP208" s="215">
        <v>0</v>
      </c>
      <c r="DQ208" s="215">
        <v>0.0020559268797764843</v>
      </c>
      <c r="DR208" s="215">
        <v>1.7228110618662855E-05</v>
      </c>
      <c r="DS208" s="215">
        <v>0.003474686099122411</v>
      </c>
      <c r="DU208" s="9"/>
      <c r="DV208" s="9"/>
      <c r="DW208" s="206">
        <v>1385900</v>
      </c>
      <c r="DX208" s="9">
        <v>1514030.5136688508</v>
      </c>
    </row>
    <row r="209" spans="42:128" ht="11.25">
      <c r="AP209" s="70" t="s">
        <v>27</v>
      </c>
      <c r="AQ209" s="19" t="s">
        <v>115</v>
      </c>
      <c r="AR209" s="215">
        <v>0</v>
      </c>
      <c r="AS209" s="215">
        <v>0</v>
      </c>
      <c r="AT209" s="215">
        <v>0</v>
      </c>
      <c r="AU209" s="215">
        <v>0</v>
      </c>
      <c r="AV209" s="215">
        <v>0</v>
      </c>
      <c r="AW209" s="215">
        <v>0</v>
      </c>
      <c r="AX209" s="215">
        <v>0</v>
      </c>
      <c r="AY209" s="215">
        <v>0</v>
      </c>
      <c r="AZ209" s="215">
        <v>0</v>
      </c>
      <c r="BA209" s="215">
        <v>0</v>
      </c>
      <c r="BB209" s="215">
        <v>0</v>
      </c>
      <c r="BC209" s="215">
        <v>0</v>
      </c>
      <c r="BD209" s="215">
        <v>0</v>
      </c>
      <c r="BE209" s="215">
        <v>0</v>
      </c>
      <c r="BF209" s="215">
        <v>0</v>
      </c>
      <c r="BG209" s="215">
        <v>0</v>
      </c>
      <c r="BH209" s="215">
        <v>0</v>
      </c>
      <c r="BI209" s="215">
        <v>0</v>
      </c>
      <c r="BJ209" s="215">
        <v>0</v>
      </c>
      <c r="BK209" s="215">
        <v>0</v>
      </c>
      <c r="BL209" s="215">
        <v>0</v>
      </c>
      <c r="BM209" s="215">
        <v>0</v>
      </c>
      <c r="BN209" s="215">
        <v>0</v>
      </c>
      <c r="BO209" s="215">
        <v>0</v>
      </c>
      <c r="BP209" s="215">
        <v>0.00014811625623331056</v>
      </c>
      <c r="BQ209" s="215">
        <v>0.00017711649795393476</v>
      </c>
      <c r="BR209" s="215">
        <v>0.00010508089370477445</v>
      </c>
      <c r="BS209" s="215">
        <v>0.00014811625623331061</v>
      </c>
      <c r="BT209" s="215">
        <v>1.0001481162562338</v>
      </c>
      <c r="BU209" s="215">
        <v>5.856050316206926E-06</v>
      </c>
      <c r="BV209" s="215">
        <v>0.0001481162562333106</v>
      </c>
      <c r="BW209" s="215">
        <v>0</v>
      </c>
      <c r="BX209" s="215">
        <v>0</v>
      </c>
      <c r="BY209" s="215">
        <v>0</v>
      </c>
      <c r="BZ209" s="215">
        <v>0.00010535718389344279</v>
      </c>
      <c r="CA209" s="215">
        <v>0.00014811625623331056</v>
      </c>
      <c r="CB209" s="215">
        <v>0</v>
      </c>
      <c r="CC209" s="215">
        <v>0</v>
      </c>
      <c r="CD209" s="215">
        <v>8.855824897696737E-05</v>
      </c>
      <c r="CE209" s="215">
        <v>0</v>
      </c>
      <c r="CF209" s="215">
        <v>0</v>
      </c>
      <c r="CG209" s="215">
        <v>0</v>
      </c>
      <c r="CH209" s="215">
        <v>0</v>
      </c>
      <c r="CI209" s="215">
        <v>0</v>
      </c>
      <c r="CJ209" s="215">
        <v>0.00014811625623331056</v>
      </c>
      <c r="CK209" s="215">
        <v>0.00014811625623331056</v>
      </c>
      <c r="CL209" s="215">
        <v>0</v>
      </c>
      <c r="CM209" s="215">
        <v>0</v>
      </c>
      <c r="CN209" s="215">
        <v>0</v>
      </c>
      <c r="CO209" s="215">
        <v>1.9017021394499974E-07</v>
      </c>
      <c r="CP209" s="215">
        <v>5.267859194672138E-05</v>
      </c>
      <c r="CQ209" s="215">
        <v>1.9017021394499974E-07</v>
      </c>
      <c r="CR209" s="215">
        <v>0</v>
      </c>
      <c r="CS209" s="215">
        <v>0</v>
      </c>
      <c r="CT209" s="215">
        <v>0</v>
      </c>
      <c r="CU209" s="215">
        <v>0</v>
      </c>
      <c r="CV209" s="215">
        <v>0</v>
      </c>
      <c r="CW209" s="215">
        <v>0</v>
      </c>
      <c r="CX209" s="215">
        <v>0.00014811625623331061</v>
      </c>
      <c r="CY209" s="215">
        <v>5.856050316206927E-06</v>
      </c>
      <c r="CZ209" s="215">
        <v>7.415321322362777E-05</v>
      </c>
      <c r="DA209" s="215">
        <v>0.0001481162562333106</v>
      </c>
      <c r="DB209" s="215">
        <v>0.0001481162562333106</v>
      </c>
      <c r="DC209" s="215">
        <v>0.00014811625623331061</v>
      </c>
      <c r="DD209" s="215">
        <v>0.00014811625623331056</v>
      </c>
      <c r="DE209" s="215">
        <v>0.00017711649795393474</v>
      </c>
      <c r="DF209" s="215">
        <v>5.856050316206925E-06</v>
      </c>
      <c r="DG209" s="215">
        <v>0</v>
      </c>
      <c r="DH209" s="215">
        <v>0</v>
      </c>
      <c r="DI209" s="215">
        <v>0</v>
      </c>
      <c r="DJ209" s="215">
        <v>0</v>
      </c>
      <c r="DK209" s="215">
        <v>0</v>
      </c>
      <c r="DL209" s="215">
        <v>0</v>
      </c>
      <c r="DM209" s="215">
        <v>0</v>
      </c>
      <c r="DN209" s="215">
        <v>0</v>
      </c>
      <c r="DO209" s="215">
        <v>0.00017711649795393474</v>
      </c>
      <c r="DP209" s="215">
        <v>0</v>
      </c>
      <c r="DQ209" s="215">
        <v>0.00014811625623331061</v>
      </c>
      <c r="DR209" s="215">
        <v>0.00010508089370477447</v>
      </c>
      <c r="DS209" s="215">
        <v>0.0011327601042928031</v>
      </c>
      <c r="DU209" s="9"/>
      <c r="DV209" s="9"/>
      <c r="DW209" s="206">
        <v>576401</v>
      </c>
      <c r="DX209" s="9">
        <v>584725.9342847582</v>
      </c>
    </row>
    <row r="210" spans="42:128" ht="11.25">
      <c r="AP210" s="12" t="s">
        <v>28</v>
      </c>
      <c r="AQ210" s="49" t="s">
        <v>230</v>
      </c>
      <c r="AR210" s="215">
        <v>0</v>
      </c>
      <c r="AS210" s="215">
        <v>0</v>
      </c>
      <c r="AT210" s="215">
        <v>0</v>
      </c>
      <c r="AU210" s="215">
        <v>0</v>
      </c>
      <c r="AV210" s="215">
        <v>0</v>
      </c>
      <c r="AW210" s="215">
        <v>0</v>
      </c>
      <c r="AX210" s="215">
        <v>0</v>
      </c>
      <c r="AY210" s="215">
        <v>0</v>
      </c>
      <c r="AZ210" s="215">
        <v>0</v>
      </c>
      <c r="BA210" s="215">
        <v>0</v>
      </c>
      <c r="BB210" s="215">
        <v>0</v>
      </c>
      <c r="BC210" s="215">
        <v>0</v>
      </c>
      <c r="BD210" s="215">
        <v>0</v>
      </c>
      <c r="BE210" s="215">
        <v>0</v>
      </c>
      <c r="BF210" s="215">
        <v>0</v>
      </c>
      <c r="BG210" s="215">
        <v>0</v>
      </c>
      <c r="BH210" s="215">
        <v>0</v>
      </c>
      <c r="BI210" s="215">
        <v>0</v>
      </c>
      <c r="BJ210" s="215">
        <v>0</v>
      </c>
      <c r="BK210" s="215">
        <v>0</v>
      </c>
      <c r="BL210" s="215">
        <v>0</v>
      </c>
      <c r="BM210" s="215">
        <v>0</v>
      </c>
      <c r="BN210" s="215">
        <v>0</v>
      </c>
      <c r="BO210" s="215">
        <v>0</v>
      </c>
      <c r="BP210" s="215">
        <v>0.0024590963567200654</v>
      </c>
      <c r="BQ210" s="215">
        <v>8.113728158063581E-05</v>
      </c>
      <c r="BR210" s="215">
        <v>1.9457758266781555E-05</v>
      </c>
      <c r="BS210" s="215">
        <v>0.0024590963567200663</v>
      </c>
      <c r="BT210" s="215">
        <v>0.002459096356720066</v>
      </c>
      <c r="BU210" s="215">
        <v>1.0000881782228757</v>
      </c>
      <c r="BV210" s="215">
        <v>0.002459096356720066</v>
      </c>
      <c r="BW210" s="215">
        <v>0</v>
      </c>
      <c r="BX210" s="215">
        <v>0</v>
      </c>
      <c r="BY210" s="215">
        <v>0</v>
      </c>
      <c r="BZ210" s="215">
        <v>4.228455258665785E-05</v>
      </c>
      <c r="CA210" s="215">
        <v>0.002459096356720066</v>
      </c>
      <c r="CB210" s="215">
        <v>0</v>
      </c>
      <c r="CC210" s="215">
        <v>0</v>
      </c>
      <c r="CD210" s="215">
        <v>4.0568640790317904E-05</v>
      </c>
      <c r="CE210" s="215">
        <v>0</v>
      </c>
      <c r="CF210" s="215">
        <v>0</v>
      </c>
      <c r="CG210" s="215">
        <v>0</v>
      </c>
      <c r="CH210" s="215">
        <v>0</v>
      </c>
      <c r="CI210" s="215">
        <v>0</v>
      </c>
      <c r="CJ210" s="215">
        <v>0.0024590963567200654</v>
      </c>
      <c r="CK210" s="215">
        <v>0.0024590963567200654</v>
      </c>
      <c r="CL210" s="215">
        <v>0</v>
      </c>
      <c r="CM210" s="215">
        <v>0</v>
      </c>
      <c r="CN210" s="215">
        <v>0</v>
      </c>
      <c r="CO210" s="215">
        <v>2.6079863597536213E-06</v>
      </c>
      <c r="CP210" s="215">
        <v>2.114227629332892E-05</v>
      </c>
      <c r="CQ210" s="215">
        <v>2.6079863597536213E-06</v>
      </c>
      <c r="CR210" s="215">
        <v>0</v>
      </c>
      <c r="CS210" s="215">
        <v>0</v>
      </c>
      <c r="CT210" s="215">
        <v>0</v>
      </c>
      <c r="CU210" s="215">
        <v>0</v>
      </c>
      <c r="CV210" s="215">
        <v>0</v>
      </c>
      <c r="CW210" s="215">
        <v>0</v>
      </c>
      <c r="CX210" s="215">
        <v>0.0024590963567200663</v>
      </c>
      <c r="CY210" s="215">
        <v>8.817822287557154E-05</v>
      </c>
      <c r="CZ210" s="215">
        <v>0.001230852171539909</v>
      </c>
      <c r="DA210" s="215">
        <v>0.0024590963567200663</v>
      </c>
      <c r="DB210" s="215">
        <v>0.002459096356720066</v>
      </c>
      <c r="DC210" s="215">
        <v>0.002459096356720066</v>
      </c>
      <c r="DD210" s="215">
        <v>0.0024590963567200654</v>
      </c>
      <c r="DE210" s="215">
        <v>8.113728158063581E-05</v>
      </c>
      <c r="DF210" s="215">
        <v>8.817822287557152E-05</v>
      </c>
      <c r="DG210" s="215">
        <v>0</v>
      </c>
      <c r="DH210" s="215">
        <v>0</v>
      </c>
      <c r="DI210" s="215">
        <v>0</v>
      </c>
      <c r="DJ210" s="215">
        <v>0</v>
      </c>
      <c r="DK210" s="215">
        <v>0</v>
      </c>
      <c r="DL210" s="215">
        <v>0</v>
      </c>
      <c r="DM210" s="215">
        <v>0</v>
      </c>
      <c r="DN210" s="215">
        <v>0</v>
      </c>
      <c r="DO210" s="215">
        <v>8.113728158063581E-05</v>
      </c>
      <c r="DP210" s="215">
        <v>0</v>
      </c>
      <c r="DQ210" s="215">
        <v>0.0024590963567200667</v>
      </c>
      <c r="DR210" s="215">
        <v>1.9457758266781562E-05</v>
      </c>
      <c r="DS210" s="215">
        <v>0.0005503039376269454</v>
      </c>
      <c r="DU210" s="9"/>
      <c r="DV210" s="9"/>
      <c r="DW210" s="206">
        <v>710101</v>
      </c>
      <c r="DX210" s="9">
        <v>755289.7775041288</v>
      </c>
    </row>
    <row r="211" spans="42:128" ht="11.25">
      <c r="AP211" s="12" t="s">
        <v>29</v>
      </c>
      <c r="AQ211" s="49" t="s">
        <v>119</v>
      </c>
      <c r="AR211" s="215">
        <v>0</v>
      </c>
      <c r="AS211" s="215">
        <v>0</v>
      </c>
      <c r="AT211" s="215">
        <v>0</v>
      </c>
      <c r="AU211" s="215">
        <v>0</v>
      </c>
      <c r="AV211" s="215">
        <v>0</v>
      </c>
      <c r="AW211" s="215">
        <v>0</v>
      </c>
      <c r="AX211" s="215">
        <v>0</v>
      </c>
      <c r="AY211" s="215">
        <v>0</v>
      </c>
      <c r="AZ211" s="215">
        <v>0</v>
      </c>
      <c r="BA211" s="215">
        <v>0</v>
      </c>
      <c r="BB211" s="215">
        <v>0</v>
      </c>
      <c r="BC211" s="215">
        <v>0</v>
      </c>
      <c r="BD211" s="215">
        <v>0</v>
      </c>
      <c r="BE211" s="215">
        <v>0</v>
      </c>
      <c r="BF211" s="215">
        <v>0</v>
      </c>
      <c r="BG211" s="215">
        <v>0</v>
      </c>
      <c r="BH211" s="215">
        <v>0</v>
      </c>
      <c r="BI211" s="215">
        <v>0</v>
      </c>
      <c r="BJ211" s="215">
        <v>0</v>
      </c>
      <c r="BK211" s="215">
        <v>0</v>
      </c>
      <c r="BL211" s="215">
        <v>0</v>
      </c>
      <c r="BM211" s="215">
        <v>0</v>
      </c>
      <c r="BN211" s="215">
        <v>0</v>
      </c>
      <c r="BO211" s="215">
        <v>0</v>
      </c>
      <c r="BP211" s="215">
        <v>0.004616563652254437</v>
      </c>
      <c r="BQ211" s="215">
        <v>0.0023820815990274443</v>
      </c>
      <c r="BR211" s="215">
        <v>0.0021144761925211393</v>
      </c>
      <c r="BS211" s="215">
        <v>0.004616563652254438</v>
      </c>
      <c r="BT211" s="215">
        <v>0.004616563652254437</v>
      </c>
      <c r="BU211" s="215">
        <v>0.000786591264703338</v>
      </c>
      <c r="BV211" s="215">
        <v>1.0046165636522548</v>
      </c>
      <c r="BW211" s="215">
        <v>0</v>
      </c>
      <c r="BX211" s="215">
        <v>0</v>
      </c>
      <c r="BY211" s="215">
        <v>0</v>
      </c>
      <c r="BZ211" s="215">
        <v>0.002254226942299508</v>
      </c>
      <c r="CA211" s="215">
        <v>0.004616563652254437</v>
      </c>
      <c r="CB211" s="215">
        <v>0</v>
      </c>
      <c r="CC211" s="215">
        <v>0</v>
      </c>
      <c r="CD211" s="215">
        <v>0.001191040799513722</v>
      </c>
      <c r="CE211" s="215">
        <v>0</v>
      </c>
      <c r="CF211" s="215">
        <v>0</v>
      </c>
      <c r="CG211" s="215">
        <v>0</v>
      </c>
      <c r="CH211" s="215">
        <v>0</v>
      </c>
      <c r="CI211" s="215">
        <v>0</v>
      </c>
      <c r="CJ211" s="215">
        <v>0.004616563652254436</v>
      </c>
      <c r="CK211" s="215">
        <v>0.004616563652254436</v>
      </c>
      <c r="CL211" s="215">
        <v>0</v>
      </c>
      <c r="CM211" s="215">
        <v>0</v>
      </c>
      <c r="CN211" s="215">
        <v>0</v>
      </c>
      <c r="CO211" s="215">
        <v>5.5662402757170784E-06</v>
      </c>
      <c r="CP211" s="215">
        <v>0.001127113471149754</v>
      </c>
      <c r="CQ211" s="215">
        <v>5.5662402757170784E-06</v>
      </c>
      <c r="CR211" s="215">
        <v>0</v>
      </c>
      <c r="CS211" s="215">
        <v>0</v>
      </c>
      <c r="CT211" s="215">
        <v>0</v>
      </c>
      <c r="CU211" s="215">
        <v>0</v>
      </c>
      <c r="CV211" s="215">
        <v>0</v>
      </c>
      <c r="CW211" s="215">
        <v>0</v>
      </c>
      <c r="CX211" s="215">
        <v>0.004616563652254438</v>
      </c>
      <c r="CY211" s="215">
        <v>0.0007865912647033382</v>
      </c>
      <c r="CZ211" s="215">
        <v>0.0023110649462650757</v>
      </c>
      <c r="DA211" s="215">
        <v>0.004616563652254438</v>
      </c>
      <c r="DB211" s="215">
        <v>0.004616563652254438</v>
      </c>
      <c r="DC211" s="215">
        <v>0.004616563652254437</v>
      </c>
      <c r="DD211" s="215">
        <v>0.004616563652254436</v>
      </c>
      <c r="DE211" s="215">
        <v>0.002382081599027444</v>
      </c>
      <c r="DF211" s="215">
        <v>0.0007865912647033381</v>
      </c>
      <c r="DG211" s="215">
        <v>0</v>
      </c>
      <c r="DH211" s="215">
        <v>0</v>
      </c>
      <c r="DI211" s="215">
        <v>0</v>
      </c>
      <c r="DJ211" s="215">
        <v>0</v>
      </c>
      <c r="DK211" s="215">
        <v>0</v>
      </c>
      <c r="DL211" s="215">
        <v>0</v>
      </c>
      <c r="DM211" s="215">
        <v>0</v>
      </c>
      <c r="DN211" s="215">
        <v>0</v>
      </c>
      <c r="DO211" s="215">
        <v>0.0023820815990274443</v>
      </c>
      <c r="DP211" s="215">
        <v>0</v>
      </c>
      <c r="DQ211" s="215">
        <v>0.004616563652254438</v>
      </c>
      <c r="DR211" s="215">
        <v>0.00211447619252114</v>
      </c>
      <c r="DS211" s="215">
        <v>0.004381329479345233</v>
      </c>
      <c r="DU211" s="9"/>
      <c r="DV211" s="9"/>
      <c r="DW211" s="206">
        <v>1625279</v>
      </c>
      <c r="DX211" s="9">
        <v>1769275.586563876</v>
      </c>
    </row>
    <row r="212" spans="42:128" ht="11.25">
      <c r="AP212" s="12" t="s">
        <v>30</v>
      </c>
      <c r="AQ212" s="49" t="s">
        <v>231</v>
      </c>
      <c r="AR212" s="215">
        <v>0</v>
      </c>
      <c r="AS212" s="215">
        <v>0</v>
      </c>
      <c r="AT212" s="215">
        <v>0</v>
      </c>
      <c r="AU212" s="215">
        <v>0</v>
      </c>
      <c r="AV212" s="215">
        <v>0</v>
      </c>
      <c r="AW212" s="215">
        <v>0</v>
      </c>
      <c r="AX212" s="215">
        <v>0</v>
      </c>
      <c r="AY212" s="215">
        <v>0</v>
      </c>
      <c r="AZ212" s="215">
        <v>0</v>
      </c>
      <c r="BA212" s="215">
        <v>0</v>
      </c>
      <c r="BB212" s="215">
        <v>0</v>
      </c>
      <c r="BC212" s="215">
        <v>0</v>
      </c>
      <c r="BD212" s="215">
        <v>0</v>
      </c>
      <c r="BE212" s="215">
        <v>0</v>
      </c>
      <c r="BF212" s="215">
        <v>0</v>
      </c>
      <c r="BG212" s="215">
        <v>0</v>
      </c>
      <c r="BH212" s="215">
        <v>0</v>
      </c>
      <c r="BI212" s="215">
        <v>0</v>
      </c>
      <c r="BJ212" s="215">
        <v>0</v>
      </c>
      <c r="BK212" s="215">
        <v>0</v>
      </c>
      <c r="BL212" s="215">
        <v>0</v>
      </c>
      <c r="BM212" s="215">
        <v>0</v>
      </c>
      <c r="BN212" s="215">
        <v>0</v>
      </c>
      <c r="BO212" s="215">
        <v>0</v>
      </c>
      <c r="BP212" s="215">
        <v>0</v>
      </c>
      <c r="BQ212" s="215">
        <v>0</v>
      </c>
      <c r="BR212" s="215">
        <v>0</v>
      </c>
      <c r="BS212" s="215">
        <v>0</v>
      </c>
      <c r="BT212" s="215">
        <v>0</v>
      </c>
      <c r="BU212" s="215">
        <v>0</v>
      </c>
      <c r="BV212" s="215">
        <v>0</v>
      </c>
      <c r="BW212" s="215">
        <v>1</v>
      </c>
      <c r="BX212" s="215">
        <v>0</v>
      </c>
      <c r="BY212" s="215">
        <v>0</v>
      </c>
      <c r="BZ212" s="215">
        <v>0</v>
      </c>
      <c r="CA212" s="215">
        <v>0</v>
      </c>
      <c r="CB212" s="215">
        <v>0</v>
      </c>
      <c r="CC212" s="215">
        <v>0</v>
      </c>
      <c r="CD212" s="215">
        <v>0</v>
      </c>
      <c r="CE212" s="215">
        <v>0</v>
      </c>
      <c r="CF212" s="215">
        <v>0</v>
      </c>
      <c r="CG212" s="215">
        <v>0</v>
      </c>
      <c r="CH212" s="215">
        <v>0</v>
      </c>
      <c r="CI212" s="215">
        <v>0</v>
      </c>
      <c r="CJ212" s="215">
        <v>0</v>
      </c>
      <c r="CK212" s="215">
        <v>0</v>
      </c>
      <c r="CL212" s="215">
        <v>0</v>
      </c>
      <c r="CM212" s="215">
        <v>0</v>
      </c>
      <c r="CN212" s="215">
        <v>0</v>
      </c>
      <c r="CO212" s="215">
        <v>0</v>
      </c>
      <c r="CP212" s="215">
        <v>0</v>
      </c>
      <c r="CQ212" s="215">
        <v>0</v>
      </c>
      <c r="CR212" s="215">
        <v>0</v>
      </c>
      <c r="CS212" s="215">
        <v>0</v>
      </c>
      <c r="CT212" s="215">
        <v>0</v>
      </c>
      <c r="CU212" s="215">
        <v>0</v>
      </c>
      <c r="CV212" s="215">
        <v>0</v>
      </c>
      <c r="CW212" s="215">
        <v>0</v>
      </c>
      <c r="CX212" s="215">
        <v>0</v>
      </c>
      <c r="CY212" s="215">
        <v>0</v>
      </c>
      <c r="CZ212" s="215">
        <v>0</v>
      </c>
      <c r="DA212" s="215">
        <v>0</v>
      </c>
      <c r="DB212" s="215">
        <v>0</v>
      </c>
      <c r="DC212" s="215">
        <v>0</v>
      </c>
      <c r="DD212" s="215">
        <v>0</v>
      </c>
      <c r="DE212" s="215">
        <v>0</v>
      </c>
      <c r="DF212" s="215">
        <v>0</v>
      </c>
      <c r="DG212" s="215">
        <v>0</v>
      </c>
      <c r="DH212" s="215">
        <v>0</v>
      </c>
      <c r="DI212" s="215">
        <v>0</v>
      </c>
      <c r="DJ212" s="215">
        <v>0</v>
      </c>
      <c r="DK212" s="215">
        <v>0</v>
      </c>
      <c r="DL212" s="215">
        <v>0</v>
      </c>
      <c r="DM212" s="215">
        <v>0</v>
      </c>
      <c r="DN212" s="215">
        <v>0</v>
      </c>
      <c r="DO212" s="215">
        <v>0</v>
      </c>
      <c r="DP212" s="215">
        <v>0</v>
      </c>
      <c r="DQ212" s="215">
        <v>0</v>
      </c>
      <c r="DR212" s="215">
        <v>0</v>
      </c>
      <c r="DS212" s="215">
        <v>0</v>
      </c>
      <c r="DU212" s="9"/>
      <c r="DV212" s="9"/>
      <c r="DW212" s="206">
        <v>945000</v>
      </c>
      <c r="DX212" s="9">
        <v>945000</v>
      </c>
    </row>
    <row r="213" spans="42:128" ht="11.25">
      <c r="AP213" s="12" t="s">
        <v>31</v>
      </c>
      <c r="AQ213" s="49" t="s">
        <v>232</v>
      </c>
      <c r="AR213" s="215">
        <v>0</v>
      </c>
      <c r="AS213" s="215">
        <v>0</v>
      </c>
      <c r="AT213" s="215">
        <v>0</v>
      </c>
      <c r="AU213" s="215">
        <v>0</v>
      </c>
      <c r="AV213" s="215">
        <v>0</v>
      </c>
      <c r="AW213" s="215">
        <v>0</v>
      </c>
      <c r="AX213" s="215">
        <v>0</v>
      </c>
      <c r="AY213" s="215">
        <v>0</v>
      </c>
      <c r="AZ213" s="215">
        <v>0</v>
      </c>
      <c r="BA213" s="215">
        <v>0</v>
      </c>
      <c r="BB213" s="215">
        <v>0</v>
      </c>
      <c r="BC213" s="215">
        <v>0</v>
      </c>
      <c r="BD213" s="215">
        <v>0</v>
      </c>
      <c r="BE213" s="215">
        <v>0</v>
      </c>
      <c r="BF213" s="215">
        <v>0</v>
      </c>
      <c r="BG213" s="215">
        <v>0</v>
      </c>
      <c r="BH213" s="215">
        <v>0</v>
      </c>
      <c r="BI213" s="215">
        <v>0</v>
      </c>
      <c r="BJ213" s="215">
        <v>0</v>
      </c>
      <c r="BK213" s="215">
        <v>0</v>
      </c>
      <c r="BL213" s="215">
        <v>0</v>
      </c>
      <c r="BM213" s="215">
        <v>0</v>
      </c>
      <c r="BN213" s="215">
        <v>0</v>
      </c>
      <c r="BO213" s="215">
        <v>0</v>
      </c>
      <c r="BP213" s="215">
        <v>0</v>
      </c>
      <c r="BQ213" s="215">
        <v>0</v>
      </c>
      <c r="BR213" s="215">
        <v>0</v>
      </c>
      <c r="BS213" s="215">
        <v>0</v>
      </c>
      <c r="BT213" s="215">
        <v>0</v>
      </c>
      <c r="BU213" s="215">
        <v>0</v>
      </c>
      <c r="BV213" s="215">
        <v>0</v>
      </c>
      <c r="BW213" s="215">
        <v>0</v>
      </c>
      <c r="BX213" s="215">
        <v>1</v>
      </c>
      <c r="BY213" s="215">
        <v>0</v>
      </c>
      <c r="BZ213" s="215">
        <v>0</v>
      </c>
      <c r="CA213" s="215">
        <v>0</v>
      </c>
      <c r="CB213" s="215">
        <v>0</v>
      </c>
      <c r="CC213" s="215">
        <v>0</v>
      </c>
      <c r="CD213" s="215">
        <v>0</v>
      </c>
      <c r="CE213" s="215">
        <v>0</v>
      </c>
      <c r="CF213" s="215">
        <v>0</v>
      </c>
      <c r="CG213" s="215">
        <v>0</v>
      </c>
      <c r="CH213" s="215">
        <v>0</v>
      </c>
      <c r="CI213" s="215">
        <v>0</v>
      </c>
      <c r="CJ213" s="215">
        <v>0</v>
      </c>
      <c r="CK213" s="215">
        <v>0</v>
      </c>
      <c r="CL213" s="215">
        <v>0</v>
      </c>
      <c r="CM213" s="215">
        <v>0</v>
      </c>
      <c r="CN213" s="215">
        <v>0</v>
      </c>
      <c r="CO213" s="215">
        <v>0</v>
      </c>
      <c r="CP213" s="215">
        <v>0</v>
      </c>
      <c r="CQ213" s="215">
        <v>0</v>
      </c>
      <c r="CR213" s="215">
        <v>0</v>
      </c>
      <c r="CS213" s="215">
        <v>0</v>
      </c>
      <c r="CT213" s="215">
        <v>0</v>
      </c>
      <c r="CU213" s="215">
        <v>0</v>
      </c>
      <c r="CV213" s="215">
        <v>0</v>
      </c>
      <c r="CW213" s="215">
        <v>0</v>
      </c>
      <c r="CX213" s="215">
        <v>0</v>
      </c>
      <c r="CY213" s="215">
        <v>0</v>
      </c>
      <c r="CZ213" s="215">
        <v>0</v>
      </c>
      <c r="DA213" s="215">
        <v>0</v>
      </c>
      <c r="DB213" s="215">
        <v>0</v>
      </c>
      <c r="DC213" s="215">
        <v>0</v>
      </c>
      <c r="DD213" s="215">
        <v>0</v>
      </c>
      <c r="DE213" s="215">
        <v>0</v>
      </c>
      <c r="DF213" s="215">
        <v>0</v>
      </c>
      <c r="DG213" s="215">
        <v>0</v>
      </c>
      <c r="DH213" s="215">
        <v>0</v>
      </c>
      <c r="DI213" s="215">
        <v>0</v>
      </c>
      <c r="DJ213" s="215">
        <v>0</v>
      </c>
      <c r="DK213" s="215">
        <v>0</v>
      </c>
      <c r="DL213" s="215">
        <v>0</v>
      </c>
      <c r="DM213" s="215">
        <v>0</v>
      </c>
      <c r="DN213" s="215">
        <v>0</v>
      </c>
      <c r="DO213" s="215">
        <v>0</v>
      </c>
      <c r="DP213" s="215">
        <v>0</v>
      </c>
      <c r="DQ213" s="215">
        <v>0</v>
      </c>
      <c r="DR213" s="215">
        <v>0</v>
      </c>
      <c r="DS213" s="215">
        <v>0</v>
      </c>
      <c r="DU213" s="9"/>
      <c r="DV213" s="9"/>
      <c r="DW213" s="206">
        <v>1171745</v>
      </c>
      <c r="DX213" s="9">
        <v>1171745</v>
      </c>
    </row>
    <row r="214" spans="42:128" ht="11.25">
      <c r="AP214" s="12" t="s">
        <v>32</v>
      </c>
      <c r="AQ214" s="49" t="s">
        <v>233</v>
      </c>
      <c r="AR214" s="215">
        <v>0</v>
      </c>
      <c r="AS214" s="215">
        <v>0</v>
      </c>
      <c r="AT214" s="215">
        <v>0</v>
      </c>
      <c r="AU214" s="215">
        <v>0</v>
      </c>
      <c r="AV214" s="215">
        <v>0</v>
      </c>
      <c r="AW214" s="215">
        <v>0</v>
      </c>
      <c r="AX214" s="215">
        <v>0</v>
      </c>
      <c r="AY214" s="215">
        <v>0</v>
      </c>
      <c r="AZ214" s="215">
        <v>0</v>
      </c>
      <c r="BA214" s="215">
        <v>0</v>
      </c>
      <c r="BB214" s="215">
        <v>0</v>
      </c>
      <c r="BC214" s="215">
        <v>0</v>
      </c>
      <c r="BD214" s="215">
        <v>0</v>
      </c>
      <c r="BE214" s="215">
        <v>0</v>
      </c>
      <c r="BF214" s="215">
        <v>0</v>
      </c>
      <c r="BG214" s="215">
        <v>0</v>
      </c>
      <c r="BH214" s="215">
        <v>0</v>
      </c>
      <c r="BI214" s="215">
        <v>0</v>
      </c>
      <c r="BJ214" s="215">
        <v>0</v>
      </c>
      <c r="BK214" s="215">
        <v>0</v>
      </c>
      <c r="BL214" s="215">
        <v>0</v>
      </c>
      <c r="BM214" s="215">
        <v>0</v>
      </c>
      <c r="BN214" s="215">
        <v>0</v>
      </c>
      <c r="BO214" s="215">
        <v>0</v>
      </c>
      <c r="BP214" s="215">
        <v>0</v>
      </c>
      <c r="BQ214" s="215">
        <v>0</v>
      </c>
      <c r="BR214" s="215">
        <v>0</v>
      </c>
      <c r="BS214" s="215">
        <v>0</v>
      </c>
      <c r="BT214" s="215">
        <v>0</v>
      </c>
      <c r="BU214" s="215">
        <v>0</v>
      </c>
      <c r="BV214" s="215">
        <v>0</v>
      </c>
      <c r="BW214" s="215">
        <v>0</v>
      </c>
      <c r="BX214" s="215">
        <v>0</v>
      </c>
      <c r="BY214" s="215">
        <v>1</v>
      </c>
      <c r="BZ214" s="215">
        <v>0</v>
      </c>
      <c r="CA214" s="215">
        <v>0</v>
      </c>
      <c r="CB214" s="215">
        <v>0</v>
      </c>
      <c r="CC214" s="215">
        <v>0</v>
      </c>
      <c r="CD214" s="215">
        <v>0</v>
      </c>
      <c r="CE214" s="215">
        <v>0</v>
      </c>
      <c r="CF214" s="215">
        <v>0</v>
      </c>
      <c r="CG214" s="215">
        <v>0</v>
      </c>
      <c r="CH214" s="215">
        <v>0</v>
      </c>
      <c r="CI214" s="215">
        <v>0</v>
      </c>
      <c r="CJ214" s="215">
        <v>0</v>
      </c>
      <c r="CK214" s="215">
        <v>0</v>
      </c>
      <c r="CL214" s="215">
        <v>0</v>
      </c>
      <c r="CM214" s="215">
        <v>0</v>
      </c>
      <c r="CN214" s="215">
        <v>0</v>
      </c>
      <c r="CO214" s="215">
        <v>0</v>
      </c>
      <c r="CP214" s="215">
        <v>0</v>
      </c>
      <c r="CQ214" s="215">
        <v>0</v>
      </c>
      <c r="CR214" s="215">
        <v>0</v>
      </c>
      <c r="CS214" s="215">
        <v>0</v>
      </c>
      <c r="CT214" s="215">
        <v>0</v>
      </c>
      <c r="CU214" s="215">
        <v>0</v>
      </c>
      <c r="CV214" s="215">
        <v>0</v>
      </c>
      <c r="CW214" s="215">
        <v>0</v>
      </c>
      <c r="CX214" s="215">
        <v>0</v>
      </c>
      <c r="CY214" s="215">
        <v>0</v>
      </c>
      <c r="CZ214" s="215">
        <v>0</v>
      </c>
      <c r="DA214" s="215">
        <v>0</v>
      </c>
      <c r="DB214" s="215">
        <v>0</v>
      </c>
      <c r="DC214" s="215">
        <v>0</v>
      </c>
      <c r="DD214" s="215">
        <v>0</v>
      </c>
      <c r="DE214" s="215">
        <v>0</v>
      </c>
      <c r="DF214" s="215">
        <v>0</v>
      </c>
      <c r="DG214" s="215">
        <v>0</v>
      </c>
      <c r="DH214" s="215">
        <v>0</v>
      </c>
      <c r="DI214" s="215">
        <v>0</v>
      </c>
      <c r="DJ214" s="215">
        <v>0</v>
      </c>
      <c r="DK214" s="215">
        <v>0</v>
      </c>
      <c r="DL214" s="215">
        <v>0</v>
      </c>
      <c r="DM214" s="215">
        <v>0</v>
      </c>
      <c r="DN214" s="215">
        <v>0</v>
      </c>
      <c r="DO214" s="215">
        <v>0</v>
      </c>
      <c r="DP214" s="215">
        <v>0</v>
      </c>
      <c r="DQ214" s="215">
        <v>0</v>
      </c>
      <c r="DR214" s="215">
        <v>0</v>
      </c>
      <c r="DS214" s="215">
        <v>0</v>
      </c>
      <c r="DU214" s="9"/>
      <c r="DV214" s="9"/>
      <c r="DW214" s="206">
        <v>269500</v>
      </c>
      <c r="DX214" s="9">
        <v>269500</v>
      </c>
    </row>
    <row r="215" spans="42:128" ht="11.25">
      <c r="AP215" s="59" t="s">
        <v>33</v>
      </c>
      <c r="AQ215" s="49" t="s">
        <v>129</v>
      </c>
      <c r="AR215" s="215">
        <v>0</v>
      </c>
      <c r="AS215" s="215">
        <v>0</v>
      </c>
      <c r="AT215" s="215">
        <v>0</v>
      </c>
      <c r="AU215" s="215">
        <v>0</v>
      </c>
      <c r="AV215" s="215">
        <v>0</v>
      </c>
      <c r="AW215" s="215">
        <v>0</v>
      </c>
      <c r="AX215" s="215">
        <v>0</v>
      </c>
      <c r="AY215" s="215">
        <v>0</v>
      </c>
      <c r="AZ215" s="215">
        <v>0</v>
      </c>
      <c r="BA215" s="215">
        <v>0</v>
      </c>
      <c r="BB215" s="215">
        <v>0</v>
      </c>
      <c r="BC215" s="215">
        <v>0</v>
      </c>
      <c r="BD215" s="215">
        <v>0</v>
      </c>
      <c r="BE215" s="215">
        <v>0</v>
      </c>
      <c r="BF215" s="215">
        <v>0</v>
      </c>
      <c r="BG215" s="215">
        <v>0</v>
      </c>
      <c r="BH215" s="215">
        <v>0</v>
      </c>
      <c r="BI215" s="215">
        <v>0</v>
      </c>
      <c r="BJ215" s="215">
        <v>0</v>
      </c>
      <c r="BK215" s="215">
        <v>0</v>
      </c>
      <c r="BL215" s="215">
        <v>0</v>
      </c>
      <c r="BM215" s="215">
        <v>0</v>
      </c>
      <c r="BN215" s="215">
        <v>0</v>
      </c>
      <c r="BO215" s="215">
        <v>0</v>
      </c>
      <c r="BP215" s="215">
        <v>0.0002712967365847005</v>
      </c>
      <c r="BQ215" s="215">
        <v>0.0004852916700889154</v>
      </c>
      <c r="BR215" s="215">
        <v>2.2589765405352536E-06</v>
      </c>
      <c r="BS215" s="215">
        <v>0.0002712967365847006</v>
      </c>
      <c r="BT215" s="215">
        <v>0.00027129673658470054</v>
      </c>
      <c r="BU215" s="215">
        <v>0.00013599776327131175</v>
      </c>
      <c r="BV215" s="215">
        <v>0.00027129673658470054</v>
      </c>
      <c r="BW215" s="215">
        <v>0</v>
      </c>
      <c r="BX215" s="215">
        <v>0</v>
      </c>
      <c r="BY215" s="215">
        <v>0</v>
      </c>
      <c r="BZ215" s="215">
        <v>1.0004129489019862</v>
      </c>
      <c r="CA215" s="215">
        <v>0.0002712967365847005</v>
      </c>
      <c r="CB215" s="215">
        <v>0</v>
      </c>
      <c r="CC215" s="215">
        <v>0</v>
      </c>
      <c r="CD215" s="215">
        <v>0.0002426458350444577</v>
      </c>
      <c r="CE215" s="215">
        <v>0</v>
      </c>
      <c r="CF215" s="215">
        <v>0</v>
      </c>
      <c r="CG215" s="215">
        <v>0</v>
      </c>
      <c r="CH215" s="215">
        <v>0</v>
      </c>
      <c r="CI215" s="215">
        <v>0</v>
      </c>
      <c r="CJ215" s="215">
        <v>0.0002712967365847005</v>
      </c>
      <c r="CK215" s="215">
        <v>0.0002712967365847005</v>
      </c>
      <c r="CL215" s="215">
        <v>0</v>
      </c>
      <c r="CM215" s="215">
        <v>0</v>
      </c>
      <c r="CN215" s="215">
        <v>0</v>
      </c>
      <c r="CO215" s="215">
        <v>4.2836567439359127E-07</v>
      </c>
      <c r="CP215" s="215">
        <v>0.00020647445099300388</v>
      </c>
      <c r="CQ215" s="215">
        <v>4.283656743935913E-07</v>
      </c>
      <c r="CR215" s="215">
        <v>0</v>
      </c>
      <c r="CS215" s="215">
        <v>0</v>
      </c>
      <c r="CT215" s="215">
        <v>0</v>
      </c>
      <c r="CU215" s="215">
        <v>0</v>
      </c>
      <c r="CV215" s="215">
        <v>0</v>
      </c>
      <c r="CW215" s="215">
        <v>0</v>
      </c>
      <c r="CX215" s="215">
        <v>0.00027129673658470054</v>
      </c>
      <c r="CY215" s="215">
        <v>0.00013599776327131177</v>
      </c>
      <c r="CZ215" s="215">
        <v>0.000135862551129547</v>
      </c>
      <c r="DA215" s="215">
        <v>0.0002712967365847006</v>
      </c>
      <c r="DB215" s="215">
        <v>0.0002712967365847006</v>
      </c>
      <c r="DC215" s="215">
        <v>0.00027129673658470054</v>
      </c>
      <c r="DD215" s="215">
        <v>0.0002712967365847005</v>
      </c>
      <c r="DE215" s="215">
        <v>0.0004852916700889154</v>
      </c>
      <c r="DF215" s="215">
        <v>0.00013599776327131177</v>
      </c>
      <c r="DG215" s="215">
        <v>0</v>
      </c>
      <c r="DH215" s="215">
        <v>0</v>
      </c>
      <c r="DI215" s="215">
        <v>0</v>
      </c>
      <c r="DJ215" s="215">
        <v>0</v>
      </c>
      <c r="DK215" s="215">
        <v>0</v>
      </c>
      <c r="DL215" s="215">
        <v>0</v>
      </c>
      <c r="DM215" s="215">
        <v>0</v>
      </c>
      <c r="DN215" s="215">
        <v>0</v>
      </c>
      <c r="DO215" s="215">
        <v>0.0004852916700889154</v>
      </c>
      <c r="DP215" s="215">
        <v>0</v>
      </c>
      <c r="DQ215" s="215">
        <v>0.00027129673658470065</v>
      </c>
      <c r="DR215" s="215">
        <v>2.2589765405352544E-06</v>
      </c>
      <c r="DS215" s="215">
        <v>0.0005273427975110447</v>
      </c>
      <c r="DU215" s="9"/>
      <c r="DV215" s="9"/>
      <c r="DW215" s="206">
        <v>177595</v>
      </c>
      <c r="DX215" s="9">
        <v>192758.7695134679</v>
      </c>
    </row>
    <row r="216" spans="42:128" ht="11.25">
      <c r="AP216" s="59" t="s">
        <v>34</v>
      </c>
      <c r="AQ216" s="49" t="s">
        <v>132</v>
      </c>
      <c r="AR216" s="215">
        <v>0</v>
      </c>
      <c r="AS216" s="215">
        <v>0</v>
      </c>
      <c r="AT216" s="215">
        <v>0</v>
      </c>
      <c r="AU216" s="215">
        <v>0</v>
      </c>
      <c r="AV216" s="215">
        <v>0</v>
      </c>
      <c r="AW216" s="215">
        <v>0</v>
      </c>
      <c r="AX216" s="215">
        <v>0</v>
      </c>
      <c r="AY216" s="215">
        <v>0</v>
      </c>
      <c r="AZ216" s="215">
        <v>0</v>
      </c>
      <c r="BA216" s="215">
        <v>0</v>
      </c>
      <c r="BB216" s="215">
        <v>0</v>
      </c>
      <c r="BC216" s="215">
        <v>0</v>
      </c>
      <c r="BD216" s="215">
        <v>0</v>
      </c>
      <c r="BE216" s="215">
        <v>0</v>
      </c>
      <c r="BF216" s="215">
        <v>0</v>
      </c>
      <c r="BG216" s="215">
        <v>0</v>
      </c>
      <c r="BH216" s="215">
        <v>0</v>
      </c>
      <c r="BI216" s="215">
        <v>0</v>
      </c>
      <c r="BJ216" s="215">
        <v>0</v>
      </c>
      <c r="BK216" s="215">
        <v>0</v>
      </c>
      <c r="BL216" s="215">
        <v>0</v>
      </c>
      <c r="BM216" s="215">
        <v>0</v>
      </c>
      <c r="BN216" s="215">
        <v>0</v>
      </c>
      <c r="BO216" s="215">
        <v>0</v>
      </c>
      <c r="BP216" s="215">
        <v>0.0003604818835103952</v>
      </c>
      <c r="BQ216" s="215">
        <v>0.0009513540863723318</v>
      </c>
      <c r="BR216" s="215">
        <v>3.0889657330361803E-06</v>
      </c>
      <c r="BS216" s="215">
        <v>0.00036048188351039533</v>
      </c>
      <c r="BT216" s="215">
        <v>0.0003604818835103952</v>
      </c>
      <c r="BU216" s="215">
        <v>1.669402863968302E-05</v>
      </c>
      <c r="BV216" s="215">
        <v>0.0003604818835103953</v>
      </c>
      <c r="BW216" s="215">
        <v>0</v>
      </c>
      <c r="BX216" s="215">
        <v>0</v>
      </c>
      <c r="BY216" s="215">
        <v>0</v>
      </c>
      <c r="BZ216" s="215">
        <v>0.001459548932977118</v>
      </c>
      <c r="CA216" s="215">
        <v>1.0003604818835103</v>
      </c>
      <c r="CB216" s="215">
        <v>0</v>
      </c>
      <c r="CC216" s="215">
        <v>0</v>
      </c>
      <c r="CD216" s="215">
        <v>0.00047567704318616583</v>
      </c>
      <c r="CE216" s="215">
        <v>0</v>
      </c>
      <c r="CF216" s="215">
        <v>0</v>
      </c>
      <c r="CG216" s="215">
        <v>0</v>
      </c>
      <c r="CH216" s="215">
        <v>0</v>
      </c>
      <c r="CI216" s="215">
        <v>0</v>
      </c>
      <c r="CJ216" s="215">
        <v>0.0003604818835103952</v>
      </c>
      <c r="CK216" s="215">
        <v>0.00036048188351039517</v>
      </c>
      <c r="CL216" s="215">
        <v>0</v>
      </c>
      <c r="CM216" s="215">
        <v>0</v>
      </c>
      <c r="CN216" s="215">
        <v>0</v>
      </c>
      <c r="CO216" s="215">
        <v>5.63095512971602E-07</v>
      </c>
      <c r="CP216" s="215">
        <v>0.0007297744664885588</v>
      </c>
      <c r="CQ216" s="215">
        <v>5.630955129716021E-07</v>
      </c>
      <c r="CR216" s="215">
        <v>0</v>
      </c>
      <c r="CS216" s="215">
        <v>0</v>
      </c>
      <c r="CT216" s="215">
        <v>0</v>
      </c>
      <c r="CU216" s="215">
        <v>0</v>
      </c>
      <c r="CV216" s="215">
        <v>0</v>
      </c>
      <c r="CW216" s="215">
        <v>0</v>
      </c>
      <c r="CX216" s="215">
        <v>0.0003604818835103954</v>
      </c>
      <c r="CY216" s="215">
        <v>1.6694028639683025E-05</v>
      </c>
      <c r="CZ216" s="215">
        <v>0.00018052248951168332</v>
      </c>
      <c r="DA216" s="215">
        <v>0.00036048188351039533</v>
      </c>
      <c r="DB216" s="215">
        <v>0.00036048188351039533</v>
      </c>
      <c r="DC216" s="215">
        <v>0.0003604818835103953</v>
      </c>
      <c r="DD216" s="215">
        <v>0.0003604818835103952</v>
      </c>
      <c r="DE216" s="215">
        <v>0.0009513540863723316</v>
      </c>
      <c r="DF216" s="215">
        <v>1.669402863968302E-05</v>
      </c>
      <c r="DG216" s="215">
        <v>0</v>
      </c>
      <c r="DH216" s="215">
        <v>0</v>
      </c>
      <c r="DI216" s="215">
        <v>0</v>
      </c>
      <c r="DJ216" s="215">
        <v>0</v>
      </c>
      <c r="DK216" s="215">
        <v>0</v>
      </c>
      <c r="DL216" s="215">
        <v>0</v>
      </c>
      <c r="DM216" s="215">
        <v>0</v>
      </c>
      <c r="DN216" s="215">
        <v>0</v>
      </c>
      <c r="DO216" s="215">
        <v>0.0009513540863723317</v>
      </c>
      <c r="DP216" s="215">
        <v>0</v>
      </c>
      <c r="DQ216" s="215">
        <v>0.0003604818835103954</v>
      </c>
      <c r="DR216" s="215">
        <v>3.088965733036181E-06</v>
      </c>
      <c r="DS216" s="215">
        <v>0.0016888501347073934</v>
      </c>
      <c r="DU216" s="9"/>
      <c r="DV216" s="9"/>
      <c r="DW216" s="206">
        <v>259843</v>
      </c>
      <c r="DX216" s="9">
        <v>276851.3683155343</v>
      </c>
    </row>
    <row r="217" spans="42:128" ht="11.25">
      <c r="AP217" s="12" t="s">
        <v>290</v>
      </c>
      <c r="AQ217" s="19" t="s">
        <v>144</v>
      </c>
      <c r="AR217" s="215">
        <v>0</v>
      </c>
      <c r="AS217" s="215">
        <v>0</v>
      </c>
      <c r="AT217" s="215">
        <v>0</v>
      </c>
      <c r="AU217" s="215">
        <v>0</v>
      </c>
      <c r="AV217" s="215">
        <v>0</v>
      </c>
      <c r="AW217" s="215">
        <v>0</v>
      </c>
      <c r="AX217" s="215">
        <v>0</v>
      </c>
      <c r="AY217" s="215">
        <v>0</v>
      </c>
      <c r="AZ217" s="215">
        <v>0</v>
      </c>
      <c r="BA217" s="215">
        <v>0</v>
      </c>
      <c r="BB217" s="215">
        <v>0</v>
      </c>
      <c r="BC217" s="215">
        <v>0</v>
      </c>
      <c r="BD217" s="215">
        <v>0</v>
      </c>
      <c r="BE217" s="215">
        <v>0</v>
      </c>
      <c r="BF217" s="215">
        <v>0</v>
      </c>
      <c r="BG217" s="215">
        <v>0</v>
      </c>
      <c r="BH217" s="215">
        <v>0</v>
      </c>
      <c r="BI217" s="215">
        <v>0</v>
      </c>
      <c r="BJ217" s="215">
        <v>0</v>
      </c>
      <c r="BK217" s="215">
        <v>0</v>
      </c>
      <c r="BL217" s="215">
        <v>0</v>
      </c>
      <c r="BM217" s="215">
        <v>0</v>
      </c>
      <c r="BN217" s="215">
        <v>0</v>
      </c>
      <c r="BO217" s="215">
        <v>0</v>
      </c>
      <c r="BP217" s="215">
        <v>0.004254888728736524</v>
      </c>
      <c r="BQ217" s="215">
        <v>0.010785499382379592</v>
      </c>
      <c r="BR217" s="215">
        <v>0.00020992128201876317</v>
      </c>
      <c r="BS217" s="215">
        <v>0.004254888728736526</v>
      </c>
      <c r="BT217" s="215">
        <v>0.004254888728736525</v>
      </c>
      <c r="BU217" s="215">
        <v>0.0046821121709485335</v>
      </c>
      <c r="BV217" s="215">
        <v>0.004254888728736525</v>
      </c>
      <c r="BW217" s="215">
        <v>0</v>
      </c>
      <c r="BX217" s="215">
        <v>0</v>
      </c>
      <c r="BY217" s="215">
        <v>0</v>
      </c>
      <c r="BZ217" s="215">
        <v>0.010243364521379021</v>
      </c>
      <c r="CA217" s="215">
        <v>0.004254888728736525</v>
      </c>
      <c r="CB217" s="215">
        <v>1</v>
      </c>
      <c r="CC217" s="215">
        <v>0</v>
      </c>
      <c r="CD217" s="215">
        <v>0.005392749691189795</v>
      </c>
      <c r="CE217" s="215">
        <v>0</v>
      </c>
      <c r="CF217" s="215">
        <v>0</v>
      </c>
      <c r="CG217" s="215">
        <v>0</v>
      </c>
      <c r="CH217" s="215">
        <v>0</v>
      </c>
      <c r="CI217" s="215">
        <v>0</v>
      </c>
      <c r="CJ217" s="215">
        <v>0.004254888728736524</v>
      </c>
      <c r="CK217" s="215">
        <v>0.004254888728736524</v>
      </c>
      <c r="CL217" s="215">
        <v>0</v>
      </c>
      <c r="CM217" s="215">
        <v>0</v>
      </c>
      <c r="CN217" s="215">
        <v>0</v>
      </c>
      <c r="CO217" s="215">
        <v>0.00041710819243619303</v>
      </c>
      <c r="CP217" s="215">
        <v>0.00512168226068951</v>
      </c>
      <c r="CQ217" s="215">
        <v>0.00041710819243619314</v>
      </c>
      <c r="CR217" s="215">
        <v>0</v>
      </c>
      <c r="CS217" s="215">
        <v>0</v>
      </c>
      <c r="CT217" s="215">
        <v>0</v>
      </c>
      <c r="CU217" s="215">
        <v>0</v>
      </c>
      <c r="CV217" s="215">
        <v>0</v>
      </c>
      <c r="CW217" s="215">
        <v>0</v>
      </c>
      <c r="CX217" s="215">
        <v>0.004254888728736526</v>
      </c>
      <c r="CY217" s="215">
        <v>0.004682112170948535</v>
      </c>
      <c r="CZ217" s="215">
        <v>0.0023359984605863596</v>
      </c>
      <c r="DA217" s="215">
        <v>0.004254888728736526</v>
      </c>
      <c r="DB217" s="215">
        <v>0.004254888728736525</v>
      </c>
      <c r="DC217" s="215">
        <v>0.004254888728736525</v>
      </c>
      <c r="DD217" s="215">
        <v>0.004254888728736524</v>
      </c>
      <c r="DE217" s="215">
        <v>0.010785499382379592</v>
      </c>
      <c r="DF217" s="215">
        <v>0.004682112170948534</v>
      </c>
      <c r="DG217" s="215">
        <v>0</v>
      </c>
      <c r="DH217" s="215">
        <v>0</v>
      </c>
      <c r="DI217" s="215">
        <v>0</v>
      </c>
      <c r="DJ217" s="215">
        <v>0</v>
      </c>
      <c r="DK217" s="215">
        <v>0</v>
      </c>
      <c r="DL217" s="215">
        <v>0</v>
      </c>
      <c r="DM217" s="215">
        <v>0</v>
      </c>
      <c r="DN217" s="215">
        <v>0</v>
      </c>
      <c r="DO217" s="215">
        <v>0.010785499382379592</v>
      </c>
      <c r="DP217" s="215">
        <v>0</v>
      </c>
      <c r="DQ217" s="215">
        <v>0.004254888728736526</v>
      </c>
      <c r="DR217" s="215">
        <v>0.00020992128201876323</v>
      </c>
      <c r="DS217" s="215">
        <v>0.00528930819466596</v>
      </c>
      <c r="DU217" s="9"/>
      <c r="DV217" s="9"/>
      <c r="DW217" s="206">
        <v>2624913.72</v>
      </c>
      <c r="DX217" s="9">
        <v>2997570.334881957</v>
      </c>
    </row>
    <row r="218" spans="42:128" ht="11.25">
      <c r="AP218" s="12" t="s">
        <v>291</v>
      </c>
      <c r="AQ218" s="19" t="s">
        <v>145</v>
      </c>
      <c r="AR218" s="215">
        <v>0</v>
      </c>
      <c r="AS218" s="215">
        <v>0</v>
      </c>
      <c r="AT218" s="215">
        <v>0</v>
      </c>
      <c r="AU218" s="215">
        <v>0</v>
      </c>
      <c r="AV218" s="215">
        <v>0</v>
      </c>
      <c r="AW218" s="215">
        <v>0</v>
      </c>
      <c r="AX218" s="215">
        <v>0</v>
      </c>
      <c r="AY218" s="215">
        <v>0</v>
      </c>
      <c r="AZ218" s="215">
        <v>0</v>
      </c>
      <c r="BA218" s="215">
        <v>0</v>
      </c>
      <c r="BB218" s="215">
        <v>0</v>
      </c>
      <c r="BC218" s="215">
        <v>0</v>
      </c>
      <c r="BD218" s="215">
        <v>0</v>
      </c>
      <c r="BE218" s="215">
        <v>0</v>
      </c>
      <c r="BF218" s="215">
        <v>0</v>
      </c>
      <c r="BG218" s="215">
        <v>0</v>
      </c>
      <c r="BH218" s="215">
        <v>0</v>
      </c>
      <c r="BI218" s="215">
        <v>0</v>
      </c>
      <c r="BJ218" s="215">
        <v>0</v>
      </c>
      <c r="BK218" s="215">
        <v>0</v>
      </c>
      <c r="BL218" s="215">
        <v>0</v>
      </c>
      <c r="BM218" s="215">
        <v>0</v>
      </c>
      <c r="BN218" s="215">
        <v>0</v>
      </c>
      <c r="BO218" s="215">
        <v>0</v>
      </c>
      <c r="BP218" s="215">
        <v>0.0015472322649950998</v>
      </c>
      <c r="BQ218" s="215">
        <v>0.0039219997754107614</v>
      </c>
      <c r="BR218" s="215">
        <v>7.63350116431866E-05</v>
      </c>
      <c r="BS218" s="215">
        <v>0.0015472322649951002</v>
      </c>
      <c r="BT218" s="215">
        <v>0.0015472322649951</v>
      </c>
      <c r="BU218" s="215">
        <v>0.001702586243981284</v>
      </c>
      <c r="BV218" s="215">
        <v>0.0015472322649951</v>
      </c>
      <c r="BW218" s="215">
        <v>0</v>
      </c>
      <c r="BX218" s="215">
        <v>0</v>
      </c>
      <c r="BY218" s="215">
        <v>0</v>
      </c>
      <c r="BZ218" s="215">
        <v>0.0037248598259560072</v>
      </c>
      <c r="CA218" s="215">
        <v>0.0015472322649951</v>
      </c>
      <c r="CB218" s="215">
        <v>0</v>
      </c>
      <c r="CC218" s="215">
        <v>1</v>
      </c>
      <c r="CD218" s="215">
        <v>0.0019609998877053807</v>
      </c>
      <c r="CE218" s="215">
        <v>0</v>
      </c>
      <c r="CF218" s="215">
        <v>0</v>
      </c>
      <c r="CG218" s="215">
        <v>0</v>
      </c>
      <c r="CH218" s="215">
        <v>0</v>
      </c>
      <c r="CI218" s="215">
        <v>0</v>
      </c>
      <c r="CJ218" s="215">
        <v>0.0015472322649950996</v>
      </c>
      <c r="CK218" s="215">
        <v>0.0015472322649950994</v>
      </c>
      <c r="CL218" s="215">
        <v>0</v>
      </c>
      <c r="CM218" s="215">
        <v>0</v>
      </c>
      <c r="CN218" s="215">
        <v>0</v>
      </c>
      <c r="CO218" s="215">
        <v>0.0001516757063404339</v>
      </c>
      <c r="CP218" s="215">
        <v>0.001862429912978003</v>
      </c>
      <c r="CQ218" s="215">
        <v>0.00015167570634043394</v>
      </c>
      <c r="CR218" s="215">
        <v>0</v>
      </c>
      <c r="CS218" s="215">
        <v>0</v>
      </c>
      <c r="CT218" s="215">
        <v>0</v>
      </c>
      <c r="CU218" s="215">
        <v>0</v>
      </c>
      <c r="CV218" s="215">
        <v>0</v>
      </c>
      <c r="CW218" s="215">
        <v>0</v>
      </c>
      <c r="CX218" s="215">
        <v>0.0015472322649951005</v>
      </c>
      <c r="CY218" s="215">
        <v>0.0017025862439812843</v>
      </c>
      <c r="CZ218" s="215">
        <v>0.0008494539856677669</v>
      </c>
      <c r="DA218" s="215">
        <v>0.0015472322649951002</v>
      </c>
      <c r="DB218" s="215">
        <v>0.0015472322649951002</v>
      </c>
      <c r="DC218" s="215">
        <v>0.0015472322649951</v>
      </c>
      <c r="DD218" s="215">
        <v>0.0015472322649950996</v>
      </c>
      <c r="DE218" s="215">
        <v>0.003921999775410761</v>
      </c>
      <c r="DF218" s="215">
        <v>0.0017025862439812843</v>
      </c>
      <c r="DG218" s="215">
        <v>0</v>
      </c>
      <c r="DH218" s="215">
        <v>0</v>
      </c>
      <c r="DI218" s="215">
        <v>0</v>
      </c>
      <c r="DJ218" s="215">
        <v>0</v>
      </c>
      <c r="DK218" s="215">
        <v>0</v>
      </c>
      <c r="DL218" s="215">
        <v>0</v>
      </c>
      <c r="DM218" s="215">
        <v>0</v>
      </c>
      <c r="DN218" s="215">
        <v>0</v>
      </c>
      <c r="DO218" s="215">
        <v>0.0039219997754107614</v>
      </c>
      <c r="DP218" s="215">
        <v>0</v>
      </c>
      <c r="DQ218" s="215">
        <v>0.0015472322649951005</v>
      </c>
      <c r="DR218" s="215">
        <v>7.633501164318663E-05</v>
      </c>
      <c r="DS218" s="215">
        <v>0.0019233847980603496</v>
      </c>
      <c r="DU218" s="9"/>
      <c r="DV218" s="9"/>
      <c r="DW218" s="206">
        <v>954514.08</v>
      </c>
      <c r="DX218" s="9">
        <v>1090025.576320711</v>
      </c>
    </row>
    <row r="219" spans="42:128" ht="11.25">
      <c r="AP219" s="12" t="s">
        <v>292</v>
      </c>
      <c r="AQ219" s="19" t="s">
        <v>148</v>
      </c>
      <c r="AR219" s="215">
        <v>0</v>
      </c>
      <c r="AS219" s="215">
        <v>0</v>
      </c>
      <c r="AT219" s="215">
        <v>0</v>
      </c>
      <c r="AU219" s="215">
        <v>0</v>
      </c>
      <c r="AV219" s="215">
        <v>0</v>
      </c>
      <c r="AW219" s="215">
        <v>0</v>
      </c>
      <c r="AX219" s="215">
        <v>0</v>
      </c>
      <c r="AY219" s="215">
        <v>0</v>
      </c>
      <c r="AZ219" s="215">
        <v>0</v>
      </c>
      <c r="BA219" s="215">
        <v>0</v>
      </c>
      <c r="BB219" s="215">
        <v>0</v>
      </c>
      <c r="BC219" s="215">
        <v>0</v>
      </c>
      <c r="BD219" s="215">
        <v>0</v>
      </c>
      <c r="BE219" s="215">
        <v>0</v>
      </c>
      <c r="BF219" s="215">
        <v>0</v>
      </c>
      <c r="BG219" s="215">
        <v>0</v>
      </c>
      <c r="BH219" s="215">
        <v>0</v>
      </c>
      <c r="BI219" s="215">
        <v>0</v>
      </c>
      <c r="BJ219" s="215">
        <v>0</v>
      </c>
      <c r="BK219" s="215">
        <v>0</v>
      </c>
      <c r="BL219" s="215">
        <v>0</v>
      </c>
      <c r="BM219" s="215">
        <v>0</v>
      </c>
      <c r="BN219" s="215">
        <v>0</v>
      </c>
      <c r="BO219" s="215">
        <v>0</v>
      </c>
      <c r="BP219" s="215">
        <v>0.00386808066248775</v>
      </c>
      <c r="BQ219" s="215">
        <v>0.009804999438526899</v>
      </c>
      <c r="BR219" s="215">
        <v>0.00019083752910796658</v>
      </c>
      <c r="BS219" s="215">
        <v>0.0038680806624877507</v>
      </c>
      <c r="BT219" s="215">
        <v>0.00386808066248775</v>
      </c>
      <c r="BU219" s="215">
        <v>0.004256465609953211</v>
      </c>
      <c r="BV219" s="215">
        <v>0.00386808066248775</v>
      </c>
      <c r="BW219" s="215">
        <v>0</v>
      </c>
      <c r="BX219" s="215">
        <v>0</v>
      </c>
      <c r="BY219" s="215">
        <v>0</v>
      </c>
      <c r="BZ219" s="215">
        <v>0.009312149564890022</v>
      </c>
      <c r="CA219" s="215">
        <v>0.0038680806624877494</v>
      </c>
      <c r="CB219" s="215">
        <v>0</v>
      </c>
      <c r="CC219" s="215">
        <v>0</v>
      </c>
      <c r="CD219" s="215">
        <v>1.004902499719263</v>
      </c>
      <c r="CE219" s="215">
        <v>0</v>
      </c>
      <c r="CF219" s="215">
        <v>0</v>
      </c>
      <c r="CG219" s="215">
        <v>0</v>
      </c>
      <c r="CH219" s="215">
        <v>0</v>
      </c>
      <c r="CI219" s="215">
        <v>0</v>
      </c>
      <c r="CJ219" s="215">
        <v>0.0038680806624877494</v>
      </c>
      <c r="CK219" s="215">
        <v>0.003868080662487749</v>
      </c>
      <c r="CL219" s="215">
        <v>0</v>
      </c>
      <c r="CM219" s="215">
        <v>0</v>
      </c>
      <c r="CN219" s="215">
        <v>0</v>
      </c>
      <c r="CO219" s="215">
        <v>0.0003791892658510846</v>
      </c>
      <c r="CP219" s="215">
        <v>0.00465607478244501</v>
      </c>
      <c r="CQ219" s="215">
        <v>0.0003791892658510847</v>
      </c>
      <c r="CR219" s="215">
        <v>0</v>
      </c>
      <c r="CS219" s="215">
        <v>0</v>
      </c>
      <c r="CT219" s="215">
        <v>0</v>
      </c>
      <c r="CU219" s="215">
        <v>0</v>
      </c>
      <c r="CV219" s="215">
        <v>0</v>
      </c>
      <c r="CW219" s="215">
        <v>0</v>
      </c>
      <c r="CX219" s="215">
        <v>0.0038680806624877507</v>
      </c>
      <c r="CY219" s="215">
        <v>0.004256465609953212</v>
      </c>
      <c r="CZ219" s="215">
        <v>0.002123634964169417</v>
      </c>
      <c r="DA219" s="215">
        <v>0.0038680806624877507</v>
      </c>
      <c r="DB219" s="215">
        <v>0.0038680806624877503</v>
      </c>
      <c r="DC219" s="215">
        <v>0.00386808066248775</v>
      </c>
      <c r="DD219" s="215">
        <v>0.0038680806624877494</v>
      </c>
      <c r="DE219" s="215">
        <v>0.009804999438526899</v>
      </c>
      <c r="DF219" s="215">
        <v>0.004256465609953212</v>
      </c>
      <c r="DG219" s="215">
        <v>0</v>
      </c>
      <c r="DH219" s="215">
        <v>0</v>
      </c>
      <c r="DI219" s="215">
        <v>0</v>
      </c>
      <c r="DJ219" s="215">
        <v>0</v>
      </c>
      <c r="DK219" s="215">
        <v>0</v>
      </c>
      <c r="DL219" s="215">
        <v>0</v>
      </c>
      <c r="DM219" s="215">
        <v>0</v>
      </c>
      <c r="DN219" s="215">
        <v>0</v>
      </c>
      <c r="DO219" s="215">
        <v>0.009804999438526899</v>
      </c>
      <c r="DP219" s="215">
        <v>0</v>
      </c>
      <c r="DQ219" s="215">
        <v>0.003868080662487751</v>
      </c>
      <c r="DR219" s="215">
        <v>0.00019083752910796666</v>
      </c>
      <c r="DS219" s="215">
        <v>0.004808461995150873</v>
      </c>
      <c r="DU219" s="9"/>
      <c r="DV219" s="9"/>
      <c r="DW219" s="206">
        <v>2386285.2</v>
      </c>
      <c r="DX219" s="9">
        <v>2725063.940801777</v>
      </c>
    </row>
    <row r="220" spans="42:128" ht="11.25">
      <c r="AP220" s="12" t="s">
        <v>35</v>
      </c>
      <c r="AQ220" s="49" t="s">
        <v>100</v>
      </c>
      <c r="AR220" s="215">
        <v>0</v>
      </c>
      <c r="AS220" s="215">
        <v>0</v>
      </c>
      <c r="AT220" s="215">
        <v>0</v>
      </c>
      <c r="AU220" s="215">
        <v>0</v>
      </c>
      <c r="AV220" s="215">
        <v>0</v>
      </c>
      <c r="AW220" s="215">
        <v>0</v>
      </c>
      <c r="AX220" s="215">
        <v>0</v>
      </c>
      <c r="AY220" s="215">
        <v>0</v>
      </c>
      <c r="AZ220" s="215">
        <v>0</v>
      </c>
      <c r="BA220" s="215">
        <v>0</v>
      </c>
      <c r="BB220" s="215">
        <v>0</v>
      </c>
      <c r="BC220" s="215">
        <v>0</v>
      </c>
      <c r="BD220" s="215">
        <v>0</v>
      </c>
      <c r="BE220" s="215">
        <v>0</v>
      </c>
      <c r="BF220" s="215">
        <v>0</v>
      </c>
      <c r="BG220" s="215">
        <v>0</v>
      </c>
      <c r="BH220" s="215">
        <v>0</v>
      </c>
      <c r="BI220" s="215">
        <v>0</v>
      </c>
      <c r="BJ220" s="215">
        <v>0</v>
      </c>
      <c r="BK220" s="215">
        <v>0</v>
      </c>
      <c r="BL220" s="215">
        <v>0</v>
      </c>
      <c r="BM220" s="215">
        <v>0</v>
      </c>
      <c r="BN220" s="215">
        <v>0</v>
      </c>
      <c r="BO220" s="215">
        <v>0</v>
      </c>
      <c r="BP220" s="215">
        <v>0.0027852342331477985</v>
      </c>
      <c r="BQ220" s="215">
        <v>0.0018648474035470827</v>
      </c>
      <c r="BR220" s="215">
        <v>2.256920117352262E-05</v>
      </c>
      <c r="BS220" s="215">
        <v>0.0027852342331477994</v>
      </c>
      <c r="BT220" s="215">
        <v>0.002785234233147799</v>
      </c>
      <c r="BU220" s="215">
        <v>0.0007942084300597249</v>
      </c>
      <c r="BV220" s="215">
        <v>0.002785234233147799</v>
      </c>
      <c r="BW220" s="215">
        <v>0</v>
      </c>
      <c r="BX220" s="215">
        <v>0</v>
      </c>
      <c r="BY220" s="215">
        <v>0</v>
      </c>
      <c r="BZ220" s="215">
        <v>0.001831116997558652</v>
      </c>
      <c r="CA220" s="215">
        <v>0.002785234233147799</v>
      </c>
      <c r="CB220" s="215">
        <v>0</v>
      </c>
      <c r="CC220" s="215">
        <v>0</v>
      </c>
      <c r="CD220" s="215">
        <v>0.0009324237017735413</v>
      </c>
      <c r="CE220" s="215">
        <v>1</v>
      </c>
      <c r="CF220" s="215">
        <v>0</v>
      </c>
      <c r="CG220" s="215">
        <v>0</v>
      </c>
      <c r="CH220" s="215">
        <v>0</v>
      </c>
      <c r="CI220" s="215">
        <v>0</v>
      </c>
      <c r="CJ220" s="215">
        <v>0.0027852342331477985</v>
      </c>
      <c r="CK220" s="215">
        <v>0.0027852342331477985</v>
      </c>
      <c r="CL220" s="215">
        <v>0</v>
      </c>
      <c r="CM220" s="215">
        <v>0</v>
      </c>
      <c r="CN220" s="215">
        <v>0</v>
      </c>
      <c r="CO220" s="215">
        <v>0.009622217711454715</v>
      </c>
      <c r="CP220" s="215">
        <v>0.0009155584987793258</v>
      </c>
      <c r="CQ220" s="215">
        <v>0.009622217711454717</v>
      </c>
      <c r="CR220" s="215">
        <v>0</v>
      </c>
      <c r="CS220" s="215">
        <v>0</v>
      </c>
      <c r="CT220" s="215">
        <v>0</v>
      </c>
      <c r="CU220" s="215">
        <v>0</v>
      </c>
      <c r="CV220" s="215">
        <v>0</v>
      </c>
      <c r="CW220" s="215">
        <v>0</v>
      </c>
      <c r="CX220" s="215">
        <v>0.0027852342331477994</v>
      </c>
      <c r="CY220" s="215">
        <v>0.0007942084300597252</v>
      </c>
      <c r="CZ220" s="215">
        <v>0.0062037259723012545</v>
      </c>
      <c r="DA220" s="215">
        <v>0.0027852342331477994</v>
      </c>
      <c r="DB220" s="215">
        <v>0.002785234233147799</v>
      </c>
      <c r="DC220" s="215">
        <v>0.002785234233147799</v>
      </c>
      <c r="DD220" s="215">
        <v>0.0027852342331477985</v>
      </c>
      <c r="DE220" s="215">
        <v>0.0018648474035470825</v>
      </c>
      <c r="DF220" s="215">
        <v>0.000794208430059725</v>
      </c>
      <c r="DG220" s="215">
        <v>0</v>
      </c>
      <c r="DH220" s="215">
        <v>0</v>
      </c>
      <c r="DI220" s="215">
        <v>0</v>
      </c>
      <c r="DJ220" s="215">
        <v>0</v>
      </c>
      <c r="DK220" s="215">
        <v>0</v>
      </c>
      <c r="DL220" s="215">
        <v>0</v>
      </c>
      <c r="DM220" s="215">
        <v>0</v>
      </c>
      <c r="DN220" s="215">
        <v>0</v>
      </c>
      <c r="DO220" s="215">
        <v>0.0018648474035470827</v>
      </c>
      <c r="DP220" s="215">
        <v>0</v>
      </c>
      <c r="DQ220" s="215">
        <v>0.0027852342331478</v>
      </c>
      <c r="DR220" s="215">
        <v>2.2569201173522628E-05</v>
      </c>
      <c r="DS220" s="215">
        <v>0.00018546929625528483</v>
      </c>
      <c r="DU220" s="9"/>
      <c r="DV220" s="9"/>
      <c r="DW220" s="206">
        <v>0</v>
      </c>
      <c r="DX220" s="9">
        <v>109543.2378463629</v>
      </c>
    </row>
    <row r="221" spans="42:128" ht="11.25">
      <c r="AP221" s="12" t="s">
        <v>36</v>
      </c>
      <c r="AQ221" s="49" t="s">
        <v>136</v>
      </c>
      <c r="AR221" s="215">
        <v>0</v>
      </c>
      <c r="AS221" s="215">
        <v>0</v>
      </c>
      <c r="AT221" s="215">
        <v>0</v>
      </c>
      <c r="AU221" s="215">
        <v>0</v>
      </c>
      <c r="AV221" s="215">
        <v>0</v>
      </c>
      <c r="AW221" s="215">
        <v>0</v>
      </c>
      <c r="AX221" s="215">
        <v>0</v>
      </c>
      <c r="AY221" s="215">
        <v>0</v>
      </c>
      <c r="AZ221" s="215">
        <v>0</v>
      </c>
      <c r="BA221" s="215">
        <v>0</v>
      </c>
      <c r="BB221" s="215">
        <v>0</v>
      </c>
      <c r="BC221" s="215">
        <v>0</v>
      </c>
      <c r="BD221" s="215">
        <v>0</v>
      </c>
      <c r="BE221" s="215">
        <v>0</v>
      </c>
      <c r="BF221" s="215">
        <v>0</v>
      </c>
      <c r="BG221" s="215">
        <v>0</v>
      </c>
      <c r="BH221" s="215">
        <v>0</v>
      </c>
      <c r="BI221" s="215">
        <v>0</v>
      </c>
      <c r="BJ221" s="215">
        <v>0</v>
      </c>
      <c r="BK221" s="215">
        <v>0</v>
      </c>
      <c r="BL221" s="215">
        <v>0</v>
      </c>
      <c r="BM221" s="215">
        <v>0</v>
      </c>
      <c r="BN221" s="215">
        <v>0</v>
      </c>
      <c r="BO221" s="215">
        <v>0</v>
      </c>
      <c r="BP221" s="215">
        <v>0.0007079686525669614</v>
      </c>
      <c r="BQ221" s="215">
        <v>0.0007226337492485772</v>
      </c>
      <c r="BR221" s="215">
        <v>0.000504358778091788</v>
      </c>
      <c r="BS221" s="215">
        <v>0.0007079686525669616</v>
      </c>
      <c r="BT221" s="215">
        <v>0.0007079686525669614</v>
      </c>
      <c r="BU221" s="215">
        <v>0.0002970576573987183</v>
      </c>
      <c r="BV221" s="215">
        <v>0.0007079686525669615</v>
      </c>
      <c r="BW221" s="215">
        <v>0</v>
      </c>
      <c r="BX221" s="215">
        <v>0</v>
      </c>
      <c r="BY221" s="215">
        <v>0</v>
      </c>
      <c r="BZ221" s="215">
        <v>0.0007772440904163825</v>
      </c>
      <c r="CA221" s="215">
        <v>0.0007079686525669615</v>
      </c>
      <c r="CB221" s="215">
        <v>0</v>
      </c>
      <c r="CC221" s="215">
        <v>0</v>
      </c>
      <c r="CD221" s="215">
        <v>0.0003613168746242886</v>
      </c>
      <c r="CE221" s="215">
        <v>0</v>
      </c>
      <c r="CF221" s="215">
        <v>1</v>
      </c>
      <c r="CG221" s="215">
        <v>0</v>
      </c>
      <c r="CH221" s="215">
        <v>0</v>
      </c>
      <c r="CI221" s="215">
        <v>0</v>
      </c>
      <c r="CJ221" s="215">
        <v>0.0007079686525669614</v>
      </c>
      <c r="CK221" s="215">
        <v>0.0007079686525669614</v>
      </c>
      <c r="CL221" s="215">
        <v>0</v>
      </c>
      <c r="CM221" s="215">
        <v>0</v>
      </c>
      <c r="CN221" s="215">
        <v>0</v>
      </c>
      <c r="CO221" s="215">
        <v>0.0005816448227942736</v>
      </c>
      <c r="CP221" s="215">
        <v>0.0003886220452081912</v>
      </c>
      <c r="CQ221" s="215">
        <v>0.0005816448227942737</v>
      </c>
      <c r="CR221" s="215">
        <v>0</v>
      </c>
      <c r="CS221" s="215">
        <v>0</v>
      </c>
      <c r="CT221" s="215">
        <v>0</v>
      </c>
      <c r="CU221" s="215">
        <v>0</v>
      </c>
      <c r="CV221" s="215">
        <v>0</v>
      </c>
      <c r="CW221" s="215">
        <v>0</v>
      </c>
      <c r="CX221" s="215">
        <v>0.0007079686525669616</v>
      </c>
      <c r="CY221" s="215">
        <v>0.00029705765739871835</v>
      </c>
      <c r="CZ221" s="215">
        <v>0.0006448067376806179</v>
      </c>
      <c r="DA221" s="215">
        <v>0.0007079686525669616</v>
      </c>
      <c r="DB221" s="215">
        <v>0.0007079686525669616</v>
      </c>
      <c r="DC221" s="215">
        <v>0.0007079686525669615</v>
      </c>
      <c r="DD221" s="215">
        <v>0.0007079686525669614</v>
      </c>
      <c r="DE221" s="215">
        <v>0.0007226337492485772</v>
      </c>
      <c r="DF221" s="215">
        <v>0.0002970576573987183</v>
      </c>
      <c r="DG221" s="215">
        <v>0</v>
      </c>
      <c r="DH221" s="215">
        <v>0</v>
      </c>
      <c r="DI221" s="215">
        <v>0</v>
      </c>
      <c r="DJ221" s="215">
        <v>0</v>
      </c>
      <c r="DK221" s="215">
        <v>0</v>
      </c>
      <c r="DL221" s="215">
        <v>0</v>
      </c>
      <c r="DM221" s="215">
        <v>0</v>
      </c>
      <c r="DN221" s="215">
        <v>0</v>
      </c>
      <c r="DO221" s="215">
        <v>0.0007226337492485772</v>
      </c>
      <c r="DP221" s="215">
        <v>0</v>
      </c>
      <c r="DQ221" s="215">
        <v>0.0007079686525669617</v>
      </c>
      <c r="DR221" s="215">
        <v>0.0005043587780917882</v>
      </c>
      <c r="DS221" s="215">
        <v>0.000845802930349013</v>
      </c>
      <c r="DU221" s="9"/>
      <c r="DV221" s="9"/>
      <c r="DW221" s="206">
        <v>369237</v>
      </c>
      <c r="DX221" s="9">
        <v>404148.52157397196</v>
      </c>
    </row>
    <row r="222" spans="42:128" ht="11.25">
      <c r="AP222" s="12" t="s">
        <v>37</v>
      </c>
      <c r="AQ222" s="49" t="s">
        <v>137</v>
      </c>
      <c r="AR222" s="215">
        <v>0</v>
      </c>
      <c r="AS222" s="215">
        <v>0</v>
      </c>
      <c r="AT222" s="215">
        <v>0</v>
      </c>
      <c r="AU222" s="215">
        <v>0</v>
      </c>
      <c r="AV222" s="215">
        <v>0</v>
      </c>
      <c r="AW222" s="215">
        <v>0</v>
      </c>
      <c r="AX222" s="215">
        <v>0</v>
      </c>
      <c r="AY222" s="215">
        <v>0</v>
      </c>
      <c r="AZ222" s="215">
        <v>0</v>
      </c>
      <c r="BA222" s="215">
        <v>0</v>
      </c>
      <c r="BB222" s="215">
        <v>0</v>
      </c>
      <c r="BC222" s="215">
        <v>0</v>
      </c>
      <c r="BD222" s="215">
        <v>0</v>
      </c>
      <c r="BE222" s="215">
        <v>0</v>
      </c>
      <c r="BF222" s="215">
        <v>0</v>
      </c>
      <c r="BG222" s="215">
        <v>0</v>
      </c>
      <c r="BH222" s="215">
        <v>0</v>
      </c>
      <c r="BI222" s="215">
        <v>0</v>
      </c>
      <c r="BJ222" s="215">
        <v>0</v>
      </c>
      <c r="BK222" s="215">
        <v>0</v>
      </c>
      <c r="BL222" s="215">
        <v>0</v>
      </c>
      <c r="BM222" s="215">
        <v>0</v>
      </c>
      <c r="BN222" s="215">
        <v>0</v>
      </c>
      <c r="BO222" s="215">
        <v>0</v>
      </c>
      <c r="BP222" s="215">
        <v>0.0006525100617220339</v>
      </c>
      <c r="BQ222" s="215">
        <v>0.000673501200242997</v>
      </c>
      <c r="BR222" s="215">
        <v>5.326571856023116E-06</v>
      </c>
      <c r="BS222" s="215">
        <v>0.000652510061722034</v>
      </c>
      <c r="BT222" s="215">
        <v>0.0006525100617220339</v>
      </c>
      <c r="BU222" s="215">
        <v>0.0005856790921506272</v>
      </c>
      <c r="BV222" s="215">
        <v>0.0006525100617220339</v>
      </c>
      <c r="BW222" s="215">
        <v>0</v>
      </c>
      <c r="BX222" s="215">
        <v>0</v>
      </c>
      <c r="BY222" s="215">
        <v>0</v>
      </c>
      <c r="BZ222" s="215">
        <v>0.0006250238870236942</v>
      </c>
      <c r="CA222" s="215">
        <v>0.0006525100617220338</v>
      </c>
      <c r="CB222" s="215">
        <v>0</v>
      </c>
      <c r="CC222" s="215">
        <v>0</v>
      </c>
      <c r="CD222" s="215">
        <v>0.0003367506001214985</v>
      </c>
      <c r="CE222" s="215">
        <v>0</v>
      </c>
      <c r="CF222" s="215">
        <v>0</v>
      </c>
      <c r="CG222" s="215">
        <v>1</v>
      </c>
      <c r="CH222" s="215">
        <v>0</v>
      </c>
      <c r="CI222" s="215">
        <v>0</v>
      </c>
      <c r="CJ222" s="215">
        <v>0.0006525100617220338</v>
      </c>
      <c r="CK222" s="215">
        <v>0.0006525100617220338</v>
      </c>
      <c r="CL222" s="215">
        <v>0</v>
      </c>
      <c r="CM222" s="215">
        <v>0</v>
      </c>
      <c r="CN222" s="215">
        <v>0</v>
      </c>
      <c r="CO222" s="215">
        <v>1.0378974246333081E-06</v>
      </c>
      <c r="CP222" s="215">
        <v>0.00031251194351184706</v>
      </c>
      <c r="CQ222" s="215">
        <v>1.0378974246333083E-06</v>
      </c>
      <c r="CR222" s="215">
        <v>0</v>
      </c>
      <c r="CS222" s="215">
        <v>0</v>
      </c>
      <c r="CT222" s="215">
        <v>0</v>
      </c>
      <c r="CU222" s="215">
        <v>0</v>
      </c>
      <c r="CV222" s="215">
        <v>0</v>
      </c>
      <c r="CW222" s="215">
        <v>0</v>
      </c>
      <c r="CX222" s="215">
        <v>0.000652510061722034</v>
      </c>
      <c r="CY222" s="215">
        <v>0.0005856790921506274</v>
      </c>
      <c r="CZ222" s="215">
        <v>0.00032677397957333356</v>
      </c>
      <c r="DA222" s="215">
        <v>0.000652510061722034</v>
      </c>
      <c r="DB222" s="215">
        <v>0.000652510061722034</v>
      </c>
      <c r="DC222" s="215">
        <v>0.0006525100617220339</v>
      </c>
      <c r="DD222" s="215">
        <v>0.0006525100617220338</v>
      </c>
      <c r="DE222" s="215">
        <v>0.000673501200242997</v>
      </c>
      <c r="DF222" s="215">
        <v>0.0005856790921506273</v>
      </c>
      <c r="DG222" s="215">
        <v>0</v>
      </c>
      <c r="DH222" s="215">
        <v>0</v>
      </c>
      <c r="DI222" s="215">
        <v>0</v>
      </c>
      <c r="DJ222" s="215">
        <v>0</v>
      </c>
      <c r="DK222" s="215">
        <v>0</v>
      </c>
      <c r="DL222" s="215">
        <v>0</v>
      </c>
      <c r="DM222" s="215">
        <v>0</v>
      </c>
      <c r="DN222" s="215">
        <v>0</v>
      </c>
      <c r="DO222" s="215">
        <v>0.000673501200242997</v>
      </c>
      <c r="DP222" s="215">
        <v>0</v>
      </c>
      <c r="DQ222" s="215">
        <v>0.0006525100617220341</v>
      </c>
      <c r="DR222" s="215">
        <v>5.326571856023117E-06</v>
      </c>
      <c r="DS222" s="215">
        <v>0.0018023222306615726</v>
      </c>
      <c r="DU222" s="9"/>
      <c r="DV222" s="9"/>
      <c r="DW222" s="206">
        <v>722554</v>
      </c>
      <c r="DX222" s="9">
        <v>774148.7047084495</v>
      </c>
    </row>
    <row r="223" spans="42:128" ht="11.25">
      <c r="AP223" s="12" t="s">
        <v>38</v>
      </c>
      <c r="AQ223" s="49" t="s">
        <v>138</v>
      </c>
      <c r="AR223" s="215">
        <v>0</v>
      </c>
      <c r="AS223" s="215">
        <v>0</v>
      </c>
      <c r="AT223" s="215">
        <v>0</v>
      </c>
      <c r="AU223" s="215">
        <v>0</v>
      </c>
      <c r="AV223" s="215">
        <v>0</v>
      </c>
      <c r="AW223" s="215">
        <v>0</v>
      </c>
      <c r="AX223" s="215">
        <v>0</v>
      </c>
      <c r="AY223" s="215">
        <v>0</v>
      </c>
      <c r="AZ223" s="215">
        <v>0</v>
      </c>
      <c r="BA223" s="215">
        <v>0</v>
      </c>
      <c r="BB223" s="215">
        <v>0</v>
      </c>
      <c r="BC223" s="215">
        <v>0</v>
      </c>
      <c r="BD223" s="215">
        <v>0</v>
      </c>
      <c r="BE223" s="215">
        <v>0</v>
      </c>
      <c r="BF223" s="215">
        <v>0</v>
      </c>
      <c r="BG223" s="215">
        <v>0</v>
      </c>
      <c r="BH223" s="215">
        <v>0</v>
      </c>
      <c r="BI223" s="215">
        <v>0</v>
      </c>
      <c r="BJ223" s="215">
        <v>0</v>
      </c>
      <c r="BK223" s="215">
        <v>0</v>
      </c>
      <c r="BL223" s="215">
        <v>0</v>
      </c>
      <c r="BM223" s="215">
        <v>0</v>
      </c>
      <c r="BN223" s="215">
        <v>0</v>
      </c>
      <c r="BO223" s="215">
        <v>0</v>
      </c>
      <c r="BP223" s="215">
        <v>0.00656205048567432</v>
      </c>
      <c r="BQ223" s="215">
        <v>0.01349506909669595</v>
      </c>
      <c r="BR223" s="215">
        <v>0.00013803262013338167</v>
      </c>
      <c r="BS223" s="215">
        <v>0.006562050485674323</v>
      </c>
      <c r="BT223" s="215">
        <v>0.006562050485674321</v>
      </c>
      <c r="BU223" s="215">
        <v>0.004042608356058183</v>
      </c>
      <c r="BV223" s="215">
        <v>0.006562050485674321</v>
      </c>
      <c r="BW223" s="215">
        <v>0</v>
      </c>
      <c r="BX223" s="215">
        <v>0</v>
      </c>
      <c r="BY223" s="215">
        <v>0</v>
      </c>
      <c r="BZ223" s="215">
        <v>0.00752070881739987</v>
      </c>
      <c r="CA223" s="215">
        <v>0.00656205048567432</v>
      </c>
      <c r="CB223" s="215">
        <v>0</v>
      </c>
      <c r="CC223" s="215">
        <v>0</v>
      </c>
      <c r="CD223" s="215">
        <v>0.006747534548347975</v>
      </c>
      <c r="CE223" s="215">
        <v>0</v>
      </c>
      <c r="CF223" s="215">
        <v>0</v>
      </c>
      <c r="CG223" s="215">
        <v>0</v>
      </c>
      <c r="CH223" s="215">
        <v>1</v>
      </c>
      <c r="CI223" s="215">
        <v>0</v>
      </c>
      <c r="CJ223" s="215">
        <v>0.00656205048567432</v>
      </c>
      <c r="CK223" s="215">
        <v>0.006562050485674319</v>
      </c>
      <c r="CL223" s="215">
        <v>0</v>
      </c>
      <c r="CM223" s="215">
        <v>0</v>
      </c>
      <c r="CN223" s="215">
        <v>0</v>
      </c>
      <c r="CO223" s="215">
        <v>2.6140615420423725E-05</v>
      </c>
      <c r="CP223" s="215">
        <v>0.003760354408699934</v>
      </c>
      <c r="CQ223" s="215">
        <v>2.6140615420423732E-05</v>
      </c>
      <c r="CR223" s="215">
        <v>0</v>
      </c>
      <c r="CS223" s="215">
        <v>0</v>
      </c>
      <c r="CT223" s="215">
        <v>0</v>
      </c>
      <c r="CU223" s="215">
        <v>0</v>
      </c>
      <c r="CV223" s="215">
        <v>0</v>
      </c>
      <c r="CW223" s="215">
        <v>0</v>
      </c>
      <c r="CX223" s="215">
        <v>0.006562050485674322</v>
      </c>
      <c r="CY223" s="215">
        <v>0.004042608356058184</v>
      </c>
      <c r="CZ223" s="215">
        <v>0.003294095550547371</v>
      </c>
      <c r="DA223" s="215">
        <v>0.006562050485674322</v>
      </c>
      <c r="DB223" s="215">
        <v>0.006562050485674322</v>
      </c>
      <c r="DC223" s="215">
        <v>0.006562050485674321</v>
      </c>
      <c r="DD223" s="215">
        <v>0.006562050485674319</v>
      </c>
      <c r="DE223" s="215">
        <v>0.013495069096695948</v>
      </c>
      <c r="DF223" s="215">
        <v>0.004042608356058183</v>
      </c>
      <c r="DG223" s="215">
        <v>0</v>
      </c>
      <c r="DH223" s="215">
        <v>0</v>
      </c>
      <c r="DI223" s="215">
        <v>0</v>
      </c>
      <c r="DJ223" s="215">
        <v>0</v>
      </c>
      <c r="DK223" s="215">
        <v>0</v>
      </c>
      <c r="DL223" s="215">
        <v>0</v>
      </c>
      <c r="DM223" s="215">
        <v>0</v>
      </c>
      <c r="DN223" s="215">
        <v>0</v>
      </c>
      <c r="DO223" s="215">
        <v>0.01349506909669595</v>
      </c>
      <c r="DP223" s="215">
        <v>0</v>
      </c>
      <c r="DQ223" s="215">
        <v>0.006562050485674323</v>
      </c>
      <c r="DR223" s="215">
        <v>0.00013803262013338172</v>
      </c>
      <c r="DS223" s="215">
        <v>0.011419703086608576</v>
      </c>
      <c r="DU223" s="9"/>
      <c r="DV223" s="9"/>
      <c r="DW223" s="206">
        <v>4791197</v>
      </c>
      <c r="DX223" s="9">
        <v>5194537.482683882</v>
      </c>
    </row>
    <row r="224" spans="42:128" ht="11.25">
      <c r="AP224" s="12" t="s">
        <v>39</v>
      </c>
      <c r="AQ224" s="19" t="s">
        <v>141</v>
      </c>
      <c r="AR224" s="215">
        <v>0</v>
      </c>
      <c r="AS224" s="215">
        <v>0</v>
      </c>
      <c r="AT224" s="215">
        <v>0</v>
      </c>
      <c r="AU224" s="215">
        <v>0</v>
      </c>
      <c r="AV224" s="215">
        <v>0</v>
      </c>
      <c r="AW224" s="215">
        <v>0</v>
      </c>
      <c r="AX224" s="215">
        <v>0</v>
      </c>
      <c r="AY224" s="215">
        <v>0</v>
      </c>
      <c r="AZ224" s="215">
        <v>0</v>
      </c>
      <c r="BA224" s="215">
        <v>0</v>
      </c>
      <c r="BB224" s="215">
        <v>0</v>
      </c>
      <c r="BC224" s="215">
        <v>0</v>
      </c>
      <c r="BD224" s="215">
        <v>0</v>
      </c>
      <c r="BE224" s="215">
        <v>0</v>
      </c>
      <c r="BF224" s="215">
        <v>0</v>
      </c>
      <c r="BG224" s="215">
        <v>0</v>
      </c>
      <c r="BH224" s="215">
        <v>0</v>
      </c>
      <c r="BI224" s="215">
        <v>0</v>
      </c>
      <c r="BJ224" s="215">
        <v>0</v>
      </c>
      <c r="BK224" s="215">
        <v>0</v>
      </c>
      <c r="BL224" s="215">
        <v>0</v>
      </c>
      <c r="BM224" s="215">
        <v>0</v>
      </c>
      <c r="BN224" s="215">
        <v>0</v>
      </c>
      <c r="BO224" s="215">
        <v>0</v>
      </c>
      <c r="BP224" s="215">
        <v>0.0036937119845184396</v>
      </c>
      <c r="BQ224" s="215">
        <v>0.005876396392389693</v>
      </c>
      <c r="BR224" s="215">
        <v>0.0004252624808610404</v>
      </c>
      <c r="BS224" s="215">
        <v>0.0036937119845184413</v>
      </c>
      <c r="BT224" s="215">
        <v>0.0036937119845184404</v>
      </c>
      <c r="BU224" s="215">
        <v>0.003127109442704127</v>
      </c>
      <c r="BV224" s="215">
        <v>0.0036937119845184404</v>
      </c>
      <c r="BW224" s="215">
        <v>0</v>
      </c>
      <c r="BX224" s="215">
        <v>0</v>
      </c>
      <c r="BY224" s="215">
        <v>0</v>
      </c>
      <c r="BZ224" s="215">
        <v>0.0030657913252007305</v>
      </c>
      <c r="CA224" s="215">
        <v>0.0036937119845184396</v>
      </c>
      <c r="CB224" s="215">
        <v>0</v>
      </c>
      <c r="CC224" s="215">
        <v>0</v>
      </c>
      <c r="CD224" s="215">
        <v>0.0029381981961948463</v>
      </c>
      <c r="CE224" s="215">
        <v>0</v>
      </c>
      <c r="CF224" s="215">
        <v>0</v>
      </c>
      <c r="CG224" s="215">
        <v>0</v>
      </c>
      <c r="CH224" s="215">
        <v>0</v>
      </c>
      <c r="CI224" s="215">
        <v>1</v>
      </c>
      <c r="CJ224" s="215">
        <v>0.003693711984518439</v>
      </c>
      <c r="CK224" s="215">
        <v>0.003693711984518439</v>
      </c>
      <c r="CL224" s="215">
        <v>0</v>
      </c>
      <c r="CM224" s="215">
        <v>0</v>
      </c>
      <c r="CN224" s="215">
        <v>0</v>
      </c>
      <c r="CO224" s="215">
        <v>6.1950530791756475E-06</v>
      </c>
      <c r="CP224" s="215">
        <v>0.001532895662600365</v>
      </c>
      <c r="CQ224" s="215">
        <v>6.195053079175649E-06</v>
      </c>
      <c r="CR224" s="215">
        <v>0</v>
      </c>
      <c r="CS224" s="215">
        <v>0</v>
      </c>
      <c r="CT224" s="215">
        <v>0</v>
      </c>
      <c r="CU224" s="215">
        <v>0</v>
      </c>
      <c r="CV224" s="215">
        <v>0</v>
      </c>
      <c r="CW224" s="215">
        <v>0</v>
      </c>
      <c r="CX224" s="215">
        <v>0.003693711984518441</v>
      </c>
      <c r="CY224" s="215">
        <v>0.0031271094427041276</v>
      </c>
      <c r="CZ224" s="215">
        <v>0.0018499535187988072</v>
      </c>
      <c r="DA224" s="215">
        <v>0.003693711984518441</v>
      </c>
      <c r="DB224" s="215">
        <v>0.003693711984518441</v>
      </c>
      <c r="DC224" s="215">
        <v>0.0036937119845184404</v>
      </c>
      <c r="DD224" s="215">
        <v>0.0036937119845184396</v>
      </c>
      <c r="DE224" s="215">
        <v>0.005876396392389692</v>
      </c>
      <c r="DF224" s="215">
        <v>0.0031271094427041276</v>
      </c>
      <c r="DG224" s="215">
        <v>0</v>
      </c>
      <c r="DH224" s="215">
        <v>0</v>
      </c>
      <c r="DI224" s="215">
        <v>0</v>
      </c>
      <c r="DJ224" s="215">
        <v>0</v>
      </c>
      <c r="DK224" s="215">
        <v>0</v>
      </c>
      <c r="DL224" s="215">
        <v>0</v>
      </c>
      <c r="DM224" s="215">
        <v>0</v>
      </c>
      <c r="DN224" s="215">
        <v>0</v>
      </c>
      <c r="DO224" s="215">
        <v>0.005876396392389693</v>
      </c>
      <c r="DP224" s="215">
        <v>0</v>
      </c>
      <c r="DQ224" s="215">
        <v>0.0036937119845184417</v>
      </c>
      <c r="DR224" s="215">
        <v>0.00042526248086104053</v>
      </c>
      <c r="DS224" s="215">
        <v>0.004582990205677733</v>
      </c>
      <c r="DU224" s="9"/>
      <c r="DV224" s="9"/>
      <c r="DW224" s="206">
        <v>1976593</v>
      </c>
      <c r="DX224" s="9">
        <v>2237859.101728484</v>
      </c>
    </row>
    <row r="225" spans="42:128" ht="11.25">
      <c r="AP225" s="12" t="s">
        <v>40</v>
      </c>
      <c r="AQ225" s="19" t="s">
        <v>142</v>
      </c>
      <c r="AR225" s="215">
        <v>0</v>
      </c>
      <c r="AS225" s="215">
        <v>0</v>
      </c>
      <c r="AT225" s="215">
        <v>0</v>
      </c>
      <c r="AU225" s="215">
        <v>0</v>
      </c>
      <c r="AV225" s="215">
        <v>0</v>
      </c>
      <c r="AW225" s="215">
        <v>0</v>
      </c>
      <c r="AX225" s="215">
        <v>0</v>
      </c>
      <c r="AY225" s="215">
        <v>0</v>
      </c>
      <c r="AZ225" s="215">
        <v>0</v>
      </c>
      <c r="BA225" s="215">
        <v>0</v>
      </c>
      <c r="BB225" s="215">
        <v>0</v>
      </c>
      <c r="BC225" s="215">
        <v>0</v>
      </c>
      <c r="BD225" s="215">
        <v>0</v>
      </c>
      <c r="BE225" s="215">
        <v>0</v>
      </c>
      <c r="BF225" s="215">
        <v>0</v>
      </c>
      <c r="BG225" s="215">
        <v>0</v>
      </c>
      <c r="BH225" s="215">
        <v>0</v>
      </c>
      <c r="BI225" s="215">
        <v>0</v>
      </c>
      <c r="BJ225" s="215">
        <v>0</v>
      </c>
      <c r="BK225" s="215">
        <v>0</v>
      </c>
      <c r="BL225" s="215">
        <v>0</v>
      </c>
      <c r="BM225" s="215">
        <v>0</v>
      </c>
      <c r="BN225" s="215">
        <v>0</v>
      </c>
      <c r="BO225" s="215">
        <v>0</v>
      </c>
      <c r="BP225" s="215">
        <v>0.0004317505047459858</v>
      </c>
      <c r="BQ225" s="215">
        <v>0.0007810527679144362</v>
      </c>
      <c r="BR225" s="215">
        <v>3.608633828859357E-06</v>
      </c>
      <c r="BS225" s="215">
        <v>0.00043175050474598584</v>
      </c>
      <c r="BT225" s="215">
        <v>0.0004317505047459858</v>
      </c>
      <c r="BU225" s="215">
        <v>0.000313640522436262</v>
      </c>
      <c r="BV225" s="215">
        <v>0.0004317505047459858</v>
      </c>
      <c r="BW225" s="215">
        <v>0</v>
      </c>
      <c r="BX225" s="215">
        <v>0</v>
      </c>
      <c r="BY225" s="215">
        <v>0</v>
      </c>
      <c r="BZ225" s="215">
        <v>0.0009724662366877236</v>
      </c>
      <c r="CA225" s="215">
        <v>0.0004317505047459858</v>
      </c>
      <c r="CB225" s="215">
        <v>0</v>
      </c>
      <c r="CC225" s="215">
        <v>0</v>
      </c>
      <c r="CD225" s="215">
        <v>0.0003905263839572181</v>
      </c>
      <c r="CE225" s="215">
        <v>0</v>
      </c>
      <c r="CF225" s="215">
        <v>0</v>
      </c>
      <c r="CG225" s="215">
        <v>0</v>
      </c>
      <c r="CH225" s="215">
        <v>0</v>
      </c>
      <c r="CI225" s="215">
        <v>0</v>
      </c>
      <c r="CJ225" s="215">
        <v>1.0004317505047462</v>
      </c>
      <c r="CK225" s="215">
        <v>0.0004317505047459857</v>
      </c>
      <c r="CL225" s="215">
        <v>0</v>
      </c>
      <c r="CM225" s="215">
        <v>0</v>
      </c>
      <c r="CN225" s="215">
        <v>0</v>
      </c>
      <c r="CO225" s="215">
        <v>7.216683203756736E-07</v>
      </c>
      <c r="CP225" s="215">
        <v>0.0004862331183438617</v>
      </c>
      <c r="CQ225" s="215">
        <v>7.216683203756738E-07</v>
      </c>
      <c r="CR225" s="215">
        <v>0</v>
      </c>
      <c r="CS225" s="215">
        <v>0</v>
      </c>
      <c r="CT225" s="215">
        <v>0</v>
      </c>
      <c r="CU225" s="215">
        <v>0</v>
      </c>
      <c r="CV225" s="215">
        <v>0</v>
      </c>
      <c r="CW225" s="215">
        <v>0</v>
      </c>
      <c r="CX225" s="215">
        <v>0.0004317505047459859</v>
      </c>
      <c r="CY225" s="215">
        <v>0.000313640522436262</v>
      </c>
      <c r="CZ225" s="215">
        <v>0.00021623608653318084</v>
      </c>
      <c r="DA225" s="215">
        <v>0.00043175050474598584</v>
      </c>
      <c r="DB225" s="215">
        <v>0.00043175050474598584</v>
      </c>
      <c r="DC225" s="215">
        <v>0.0004317505047459858</v>
      </c>
      <c r="DD225" s="215">
        <v>0.0004317505047459857</v>
      </c>
      <c r="DE225" s="215">
        <v>0.0007810527679144362</v>
      </c>
      <c r="DF225" s="215">
        <v>0.000313640522436262</v>
      </c>
      <c r="DG225" s="215">
        <v>0</v>
      </c>
      <c r="DH225" s="215">
        <v>0</v>
      </c>
      <c r="DI225" s="215">
        <v>0</v>
      </c>
      <c r="DJ225" s="215">
        <v>0</v>
      </c>
      <c r="DK225" s="215">
        <v>0</v>
      </c>
      <c r="DL225" s="215">
        <v>0</v>
      </c>
      <c r="DM225" s="215">
        <v>0</v>
      </c>
      <c r="DN225" s="215">
        <v>0</v>
      </c>
      <c r="DO225" s="215">
        <v>0.0007810527679144362</v>
      </c>
      <c r="DP225" s="215">
        <v>0</v>
      </c>
      <c r="DQ225" s="215">
        <v>0.0004317505047459859</v>
      </c>
      <c r="DR225" s="215">
        <v>3.6086338288593577E-06</v>
      </c>
      <c r="DS225" s="215">
        <v>0.000898240068557299</v>
      </c>
      <c r="DU225" s="9"/>
      <c r="DV225" s="9"/>
      <c r="DW225" s="206">
        <v>319564</v>
      </c>
      <c r="DX225" s="9">
        <v>349477.093542961</v>
      </c>
    </row>
    <row r="226" spans="42:128" ht="11.25">
      <c r="AP226" s="12" t="s">
        <v>41</v>
      </c>
      <c r="AQ226" s="49" t="s">
        <v>143</v>
      </c>
      <c r="AR226" s="215">
        <v>0</v>
      </c>
      <c r="AS226" s="215">
        <v>0</v>
      </c>
      <c r="AT226" s="215">
        <v>0</v>
      </c>
      <c r="AU226" s="215">
        <v>0</v>
      </c>
      <c r="AV226" s="215">
        <v>0</v>
      </c>
      <c r="AW226" s="215">
        <v>0</v>
      </c>
      <c r="AX226" s="215">
        <v>0</v>
      </c>
      <c r="AY226" s="215">
        <v>0</v>
      </c>
      <c r="AZ226" s="215">
        <v>0</v>
      </c>
      <c r="BA226" s="215">
        <v>0</v>
      </c>
      <c r="BB226" s="215">
        <v>0</v>
      </c>
      <c r="BC226" s="215">
        <v>0</v>
      </c>
      <c r="BD226" s="215">
        <v>0</v>
      </c>
      <c r="BE226" s="215">
        <v>0</v>
      </c>
      <c r="BF226" s="215">
        <v>0</v>
      </c>
      <c r="BG226" s="215">
        <v>0</v>
      </c>
      <c r="BH226" s="215">
        <v>0</v>
      </c>
      <c r="BI226" s="215">
        <v>0</v>
      </c>
      <c r="BJ226" s="215">
        <v>0</v>
      </c>
      <c r="BK226" s="215">
        <v>0</v>
      </c>
      <c r="BL226" s="215">
        <v>0</v>
      </c>
      <c r="BM226" s="215">
        <v>0</v>
      </c>
      <c r="BN226" s="215">
        <v>0</v>
      </c>
      <c r="BO226" s="215">
        <v>0</v>
      </c>
      <c r="BP226" s="215">
        <v>0.0017498945706090209</v>
      </c>
      <c r="BQ226" s="215">
        <v>0.002640433019540323</v>
      </c>
      <c r="BR226" s="215">
        <v>0.0004922531934412095</v>
      </c>
      <c r="BS226" s="215">
        <v>0.0017498945706090215</v>
      </c>
      <c r="BT226" s="215">
        <v>0.0017498945706090209</v>
      </c>
      <c r="BU226" s="215">
        <v>7.160711967146586E-05</v>
      </c>
      <c r="BV226" s="215">
        <v>0.0017498945706090209</v>
      </c>
      <c r="BW226" s="215">
        <v>0</v>
      </c>
      <c r="BX226" s="215">
        <v>0</v>
      </c>
      <c r="BY226" s="215">
        <v>0</v>
      </c>
      <c r="BZ226" s="215">
        <v>0.0024730740543374378</v>
      </c>
      <c r="CA226" s="215">
        <v>0.0017498945706090206</v>
      </c>
      <c r="CB226" s="215">
        <v>0</v>
      </c>
      <c r="CC226" s="215">
        <v>0</v>
      </c>
      <c r="CD226" s="215">
        <v>0.0013202165097701616</v>
      </c>
      <c r="CE226" s="215">
        <v>0</v>
      </c>
      <c r="CF226" s="215">
        <v>0</v>
      </c>
      <c r="CG226" s="215">
        <v>0</v>
      </c>
      <c r="CH226" s="215">
        <v>0</v>
      </c>
      <c r="CI226" s="215">
        <v>0</v>
      </c>
      <c r="CJ226" s="215">
        <v>0.0017498945706090206</v>
      </c>
      <c r="CK226" s="215">
        <v>1.0017498945706085</v>
      </c>
      <c r="CL226" s="215">
        <v>0</v>
      </c>
      <c r="CM226" s="215">
        <v>0</v>
      </c>
      <c r="CN226" s="215">
        <v>0</v>
      </c>
      <c r="CO226" s="215">
        <v>2.352262832157586E-06</v>
      </c>
      <c r="CP226" s="215">
        <v>0.0012365370271687189</v>
      </c>
      <c r="CQ226" s="215">
        <v>2.352262832157586E-06</v>
      </c>
      <c r="CR226" s="215">
        <v>0</v>
      </c>
      <c r="CS226" s="215">
        <v>0</v>
      </c>
      <c r="CT226" s="215">
        <v>0</v>
      </c>
      <c r="CU226" s="215">
        <v>0</v>
      </c>
      <c r="CV226" s="215">
        <v>0</v>
      </c>
      <c r="CW226" s="215">
        <v>0</v>
      </c>
      <c r="CX226" s="215">
        <v>0.0017498945706090213</v>
      </c>
      <c r="CY226" s="215">
        <v>7.160711967146589E-05</v>
      </c>
      <c r="CZ226" s="215">
        <v>0.000876123416720589</v>
      </c>
      <c r="DA226" s="215">
        <v>0.0017498945706090213</v>
      </c>
      <c r="DB226" s="215">
        <v>0.0017498945706090209</v>
      </c>
      <c r="DC226" s="215">
        <v>0.0017498945706090209</v>
      </c>
      <c r="DD226" s="215">
        <v>0.0017498945706090204</v>
      </c>
      <c r="DE226" s="215">
        <v>0.002640433019540323</v>
      </c>
      <c r="DF226" s="215">
        <v>7.160711967146586E-05</v>
      </c>
      <c r="DG226" s="215">
        <v>0</v>
      </c>
      <c r="DH226" s="215">
        <v>0</v>
      </c>
      <c r="DI226" s="215">
        <v>0</v>
      </c>
      <c r="DJ226" s="215">
        <v>0</v>
      </c>
      <c r="DK226" s="215">
        <v>0</v>
      </c>
      <c r="DL226" s="215">
        <v>0</v>
      </c>
      <c r="DM226" s="215">
        <v>0</v>
      </c>
      <c r="DN226" s="215">
        <v>0</v>
      </c>
      <c r="DO226" s="215">
        <v>0.002640433019540323</v>
      </c>
      <c r="DP226" s="215">
        <v>0</v>
      </c>
      <c r="DQ226" s="215">
        <v>0.0017498945706090215</v>
      </c>
      <c r="DR226" s="215">
        <v>0.0004922531934412096</v>
      </c>
      <c r="DS226" s="215">
        <v>0.0024785230376126958</v>
      </c>
      <c r="DU226" s="9"/>
      <c r="DV226" s="9"/>
      <c r="DW226" s="206">
        <v>2677584</v>
      </c>
      <c r="DX226" s="9">
        <v>2727587.2182584293</v>
      </c>
    </row>
    <row r="227" spans="42:128" ht="11.25">
      <c r="AP227" s="12" t="s">
        <v>42</v>
      </c>
      <c r="AQ227" s="49" t="s">
        <v>151</v>
      </c>
      <c r="AR227" s="215">
        <v>0</v>
      </c>
      <c r="AS227" s="215">
        <v>0</v>
      </c>
      <c r="AT227" s="215">
        <v>0</v>
      </c>
      <c r="AU227" s="215">
        <v>0</v>
      </c>
      <c r="AV227" s="215">
        <v>0</v>
      </c>
      <c r="AW227" s="215">
        <v>0</v>
      </c>
      <c r="AX227" s="215">
        <v>0</v>
      </c>
      <c r="AY227" s="215">
        <v>0</v>
      </c>
      <c r="AZ227" s="215">
        <v>0</v>
      </c>
      <c r="BA227" s="215">
        <v>0</v>
      </c>
      <c r="BB227" s="215">
        <v>0</v>
      </c>
      <c r="BC227" s="215">
        <v>0</v>
      </c>
      <c r="BD227" s="215">
        <v>0</v>
      </c>
      <c r="BE227" s="215">
        <v>0</v>
      </c>
      <c r="BF227" s="215">
        <v>0</v>
      </c>
      <c r="BG227" s="215">
        <v>0</v>
      </c>
      <c r="BH227" s="215">
        <v>0</v>
      </c>
      <c r="BI227" s="215">
        <v>0</v>
      </c>
      <c r="BJ227" s="215">
        <v>0</v>
      </c>
      <c r="BK227" s="215">
        <v>0</v>
      </c>
      <c r="BL227" s="215">
        <v>0</v>
      </c>
      <c r="BM227" s="215">
        <v>0</v>
      </c>
      <c r="BN227" s="215">
        <v>0</v>
      </c>
      <c r="BO227" s="215">
        <v>0</v>
      </c>
      <c r="BP227" s="215">
        <v>0.0007379513723218989</v>
      </c>
      <c r="BQ227" s="215">
        <v>0.0010254015087867174</v>
      </c>
      <c r="BR227" s="215">
        <v>6.079755204054223E-06</v>
      </c>
      <c r="BS227" s="215">
        <v>0.0007379513723218992</v>
      </c>
      <c r="BT227" s="215">
        <v>0.000737951372321899</v>
      </c>
      <c r="BU227" s="215">
        <v>0.00046015826173028996</v>
      </c>
      <c r="BV227" s="215">
        <v>0.000737951372321899</v>
      </c>
      <c r="BW227" s="215">
        <v>0</v>
      </c>
      <c r="BX227" s="215">
        <v>0</v>
      </c>
      <c r="BY227" s="215">
        <v>0</v>
      </c>
      <c r="BZ227" s="215">
        <v>0.0008711877667247743</v>
      </c>
      <c r="CA227" s="215">
        <v>0.000737951372321899</v>
      </c>
      <c r="CB227" s="215">
        <v>0</v>
      </c>
      <c r="CC227" s="215">
        <v>0</v>
      </c>
      <c r="CD227" s="215">
        <v>0.0005127007543933586</v>
      </c>
      <c r="CE227" s="215">
        <v>0</v>
      </c>
      <c r="CF227" s="215">
        <v>0</v>
      </c>
      <c r="CG227" s="215">
        <v>0</v>
      </c>
      <c r="CH227" s="215">
        <v>0</v>
      </c>
      <c r="CI227" s="215">
        <v>0</v>
      </c>
      <c r="CJ227" s="215">
        <v>0.0007379513723218989</v>
      </c>
      <c r="CK227" s="215">
        <v>0.0007379513723218988</v>
      </c>
      <c r="CL227" s="215">
        <v>1</v>
      </c>
      <c r="CM227" s="215">
        <v>0</v>
      </c>
      <c r="CN227" s="215">
        <v>0</v>
      </c>
      <c r="CO227" s="215">
        <v>0.00010717688021493979</v>
      </c>
      <c r="CP227" s="215">
        <v>0.00043559388336238705</v>
      </c>
      <c r="CQ227" s="215">
        <v>0.00010717688021493981</v>
      </c>
      <c r="CR227" s="215">
        <v>0</v>
      </c>
      <c r="CS227" s="215">
        <v>0</v>
      </c>
      <c r="CT227" s="215">
        <v>0</v>
      </c>
      <c r="CU227" s="215">
        <v>0</v>
      </c>
      <c r="CV227" s="215">
        <v>0</v>
      </c>
      <c r="CW227" s="215">
        <v>0</v>
      </c>
      <c r="CX227" s="215">
        <v>0.0007379513723218992</v>
      </c>
      <c r="CY227" s="215">
        <v>0.00046015826173029006</v>
      </c>
      <c r="CZ227" s="215">
        <v>0.00042256412626841955</v>
      </c>
      <c r="DA227" s="215">
        <v>0.0007379513723218992</v>
      </c>
      <c r="DB227" s="215">
        <v>0.0007379513723218992</v>
      </c>
      <c r="DC227" s="215">
        <v>0.000737951372321899</v>
      </c>
      <c r="DD227" s="215">
        <v>0.0007379513723218989</v>
      </c>
      <c r="DE227" s="215">
        <v>0.0010254015087867172</v>
      </c>
      <c r="DF227" s="215">
        <v>0.00046015826173029</v>
      </c>
      <c r="DG227" s="215">
        <v>0</v>
      </c>
      <c r="DH227" s="215">
        <v>0</v>
      </c>
      <c r="DI227" s="215">
        <v>0</v>
      </c>
      <c r="DJ227" s="215">
        <v>0</v>
      </c>
      <c r="DK227" s="215">
        <v>0</v>
      </c>
      <c r="DL227" s="215">
        <v>0</v>
      </c>
      <c r="DM227" s="215">
        <v>0</v>
      </c>
      <c r="DN227" s="215">
        <v>0</v>
      </c>
      <c r="DO227" s="215">
        <v>0.0010254015087867174</v>
      </c>
      <c r="DP227" s="215">
        <v>0</v>
      </c>
      <c r="DQ227" s="215">
        <v>0.0007379513723218993</v>
      </c>
      <c r="DR227" s="215">
        <v>6.079755204054225E-06</v>
      </c>
      <c r="DS227" s="215">
        <v>0.0011782248062579563</v>
      </c>
      <c r="DU227" s="9"/>
      <c r="DV227" s="9"/>
      <c r="DW227" s="206">
        <v>496749</v>
      </c>
      <c r="DX227" s="9">
        <v>541149.5144084822</v>
      </c>
    </row>
    <row r="228" spans="42:128" ht="11.25">
      <c r="AP228" s="12" t="s">
        <v>43</v>
      </c>
      <c r="AQ228" s="49" t="s">
        <v>154</v>
      </c>
      <c r="AR228" s="215">
        <v>0</v>
      </c>
      <c r="AS228" s="215">
        <v>0</v>
      </c>
      <c r="AT228" s="215">
        <v>0</v>
      </c>
      <c r="AU228" s="215">
        <v>0</v>
      </c>
      <c r="AV228" s="215">
        <v>0</v>
      </c>
      <c r="AW228" s="215">
        <v>0</v>
      </c>
      <c r="AX228" s="215">
        <v>0</v>
      </c>
      <c r="AY228" s="215">
        <v>0</v>
      </c>
      <c r="AZ228" s="215">
        <v>0</v>
      </c>
      <c r="BA228" s="215">
        <v>0</v>
      </c>
      <c r="BB228" s="215">
        <v>0</v>
      </c>
      <c r="BC228" s="215">
        <v>0</v>
      </c>
      <c r="BD228" s="215">
        <v>0</v>
      </c>
      <c r="BE228" s="215">
        <v>0</v>
      </c>
      <c r="BF228" s="215">
        <v>0</v>
      </c>
      <c r="BG228" s="215">
        <v>0</v>
      </c>
      <c r="BH228" s="215">
        <v>0</v>
      </c>
      <c r="BI228" s="215">
        <v>0</v>
      </c>
      <c r="BJ228" s="215">
        <v>0</v>
      </c>
      <c r="BK228" s="215">
        <v>0</v>
      </c>
      <c r="BL228" s="215">
        <v>0</v>
      </c>
      <c r="BM228" s="215">
        <v>0</v>
      </c>
      <c r="BN228" s="215">
        <v>0</v>
      </c>
      <c r="BO228" s="215">
        <v>0</v>
      </c>
      <c r="BP228" s="215">
        <v>7.325045741940685E-05</v>
      </c>
      <c r="BQ228" s="215">
        <v>0.00011700258731302394</v>
      </c>
      <c r="BR228" s="215">
        <v>6.029783789153646E-07</v>
      </c>
      <c r="BS228" s="215">
        <v>7.325045741940688E-05</v>
      </c>
      <c r="BT228" s="215">
        <v>7.325045741940687E-05</v>
      </c>
      <c r="BU228" s="215">
        <v>2.904164431590392E-06</v>
      </c>
      <c r="BV228" s="215">
        <v>7.325045741940687E-05</v>
      </c>
      <c r="BW228" s="215">
        <v>0</v>
      </c>
      <c r="BX228" s="215">
        <v>0</v>
      </c>
      <c r="BY228" s="215">
        <v>0</v>
      </c>
      <c r="BZ228" s="215">
        <v>2.7141531706152872E-06</v>
      </c>
      <c r="CA228" s="215">
        <v>7.325045741940687E-05</v>
      </c>
      <c r="CB228" s="215">
        <v>0</v>
      </c>
      <c r="CC228" s="215">
        <v>0</v>
      </c>
      <c r="CD228" s="215">
        <v>5.850129365651197E-05</v>
      </c>
      <c r="CE228" s="215">
        <v>0</v>
      </c>
      <c r="CF228" s="215">
        <v>0</v>
      </c>
      <c r="CG228" s="215">
        <v>0</v>
      </c>
      <c r="CH228" s="215">
        <v>0</v>
      </c>
      <c r="CI228" s="215">
        <v>0</v>
      </c>
      <c r="CJ228" s="215">
        <v>7.325045741940685E-05</v>
      </c>
      <c r="CK228" s="215">
        <v>7.325045741940685E-05</v>
      </c>
      <c r="CL228" s="215">
        <v>0</v>
      </c>
      <c r="CM228" s="215">
        <v>1</v>
      </c>
      <c r="CN228" s="215">
        <v>0</v>
      </c>
      <c r="CO228" s="215">
        <v>9.966446735891085E-08</v>
      </c>
      <c r="CP228" s="215">
        <v>1.3570765853076432E-06</v>
      </c>
      <c r="CQ228" s="215">
        <v>9.966446735891087E-08</v>
      </c>
      <c r="CR228" s="215">
        <v>0</v>
      </c>
      <c r="CS228" s="215">
        <v>0</v>
      </c>
      <c r="CT228" s="215">
        <v>0</v>
      </c>
      <c r="CU228" s="215">
        <v>0</v>
      </c>
      <c r="CV228" s="215">
        <v>0</v>
      </c>
      <c r="CW228" s="215">
        <v>0</v>
      </c>
      <c r="CX228" s="215">
        <v>7.325045741940688E-05</v>
      </c>
      <c r="CY228" s="215">
        <v>2.9041644315903925E-06</v>
      </c>
      <c r="CZ228" s="215">
        <v>3.667506094338287E-05</v>
      </c>
      <c r="DA228" s="215">
        <v>7.325045741940688E-05</v>
      </c>
      <c r="DB228" s="215">
        <v>7.325045741940687E-05</v>
      </c>
      <c r="DC228" s="215">
        <v>7.325045741940687E-05</v>
      </c>
      <c r="DD228" s="215">
        <v>7.325045741940685E-05</v>
      </c>
      <c r="DE228" s="215">
        <v>0.00011700258731302394</v>
      </c>
      <c r="DF228" s="215">
        <v>2.904164431590392E-06</v>
      </c>
      <c r="DG228" s="215">
        <v>0</v>
      </c>
      <c r="DH228" s="215">
        <v>0</v>
      </c>
      <c r="DI228" s="215">
        <v>0</v>
      </c>
      <c r="DJ228" s="215">
        <v>0</v>
      </c>
      <c r="DK228" s="215">
        <v>0</v>
      </c>
      <c r="DL228" s="215">
        <v>0</v>
      </c>
      <c r="DM228" s="215">
        <v>0</v>
      </c>
      <c r="DN228" s="215">
        <v>0</v>
      </c>
      <c r="DO228" s="215">
        <v>0.00011700258731302394</v>
      </c>
      <c r="DP228" s="215">
        <v>0</v>
      </c>
      <c r="DQ228" s="215">
        <v>7.32504574194069E-05</v>
      </c>
      <c r="DR228" s="215">
        <v>6.029783789153647E-07</v>
      </c>
      <c r="DS228" s="215">
        <v>0.00011514461958428509</v>
      </c>
      <c r="DU228" s="9"/>
      <c r="DV228" s="9"/>
      <c r="DW228" s="206">
        <v>51900</v>
      </c>
      <c r="DX228" s="9">
        <v>53932.07097837193</v>
      </c>
    </row>
    <row r="229" spans="42:128" ht="11.25">
      <c r="AP229" s="12" t="s">
        <v>44</v>
      </c>
      <c r="AQ229" s="49" t="s">
        <v>155</v>
      </c>
      <c r="AR229" s="215">
        <v>0</v>
      </c>
      <c r="AS229" s="215">
        <v>0</v>
      </c>
      <c r="AT229" s="215">
        <v>0</v>
      </c>
      <c r="AU229" s="215">
        <v>0</v>
      </c>
      <c r="AV229" s="215">
        <v>0</v>
      </c>
      <c r="AW229" s="215">
        <v>0</v>
      </c>
      <c r="AX229" s="215">
        <v>0</v>
      </c>
      <c r="AY229" s="215">
        <v>0</v>
      </c>
      <c r="AZ229" s="215">
        <v>0</v>
      </c>
      <c r="BA229" s="215">
        <v>0</v>
      </c>
      <c r="BB229" s="215">
        <v>0</v>
      </c>
      <c r="BC229" s="215">
        <v>0</v>
      </c>
      <c r="BD229" s="215">
        <v>0</v>
      </c>
      <c r="BE229" s="215">
        <v>0</v>
      </c>
      <c r="BF229" s="215">
        <v>0</v>
      </c>
      <c r="BG229" s="215">
        <v>0</v>
      </c>
      <c r="BH229" s="215">
        <v>0</v>
      </c>
      <c r="BI229" s="215">
        <v>0</v>
      </c>
      <c r="BJ229" s="215">
        <v>0</v>
      </c>
      <c r="BK229" s="215">
        <v>0</v>
      </c>
      <c r="BL229" s="215">
        <v>0</v>
      </c>
      <c r="BM229" s="215">
        <v>0</v>
      </c>
      <c r="BN229" s="215">
        <v>0</v>
      </c>
      <c r="BO229" s="215">
        <v>0</v>
      </c>
      <c r="BP229" s="215">
        <v>0.00251104599504562</v>
      </c>
      <c r="BQ229" s="215">
        <v>0.003634346592402827</v>
      </c>
      <c r="BR229" s="215">
        <v>0.011363458503133842</v>
      </c>
      <c r="BS229" s="215">
        <v>0.0025110459950456205</v>
      </c>
      <c r="BT229" s="215">
        <v>0.00251104599504562</v>
      </c>
      <c r="BU229" s="215">
        <v>0.0015289790293058375</v>
      </c>
      <c r="BV229" s="215">
        <v>0.00251104599504562</v>
      </c>
      <c r="BW229" s="215">
        <v>0</v>
      </c>
      <c r="BX229" s="215">
        <v>0</v>
      </c>
      <c r="BY229" s="215">
        <v>0</v>
      </c>
      <c r="BZ229" s="215">
        <v>0.0051427691638005505</v>
      </c>
      <c r="CA229" s="215">
        <v>0.0025110459950456196</v>
      </c>
      <c r="CB229" s="215">
        <v>0</v>
      </c>
      <c r="CC229" s="215">
        <v>0</v>
      </c>
      <c r="CD229" s="215">
        <v>0.0018171732962014135</v>
      </c>
      <c r="CE229" s="215">
        <v>0</v>
      </c>
      <c r="CF229" s="215">
        <v>0</v>
      </c>
      <c r="CG229" s="215">
        <v>0</v>
      </c>
      <c r="CH229" s="215">
        <v>0</v>
      </c>
      <c r="CI229" s="215">
        <v>0</v>
      </c>
      <c r="CJ229" s="215">
        <v>0.0025110459950456196</v>
      </c>
      <c r="CK229" s="215">
        <v>0.0025110459950456196</v>
      </c>
      <c r="CL229" s="215">
        <v>0</v>
      </c>
      <c r="CM229" s="215">
        <v>0</v>
      </c>
      <c r="CN229" s="215">
        <v>1</v>
      </c>
      <c r="CO229" s="215">
        <v>0.0004330863156142686</v>
      </c>
      <c r="CP229" s="215">
        <v>0.002571384581900275</v>
      </c>
      <c r="CQ229" s="215">
        <v>0.00043308631561426867</v>
      </c>
      <c r="CR229" s="215">
        <v>0</v>
      </c>
      <c r="CS229" s="215">
        <v>0</v>
      </c>
      <c r="CT229" s="215">
        <v>0</v>
      </c>
      <c r="CU229" s="215">
        <v>0</v>
      </c>
      <c r="CV229" s="215">
        <v>0</v>
      </c>
      <c r="CW229" s="215">
        <v>0</v>
      </c>
      <c r="CX229" s="215">
        <v>0.002511045995045621</v>
      </c>
      <c r="CY229" s="215">
        <v>0.0015289790293058377</v>
      </c>
      <c r="CZ229" s="215">
        <v>0.001472066155329945</v>
      </c>
      <c r="DA229" s="215">
        <v>0.0025110459950456205</v>
      </c>
      <c r="DB229" s="215">
        <v>0.00251104599504562</v>
      </c>
      <c r="DC229" s="215">
        <v>0.0025110459950456205</v>
      </c>
      <c r="DD229" s="215">
        <v>0.0025110459950456196</v>
      </c>
      <c r="DE229" s="215">
        <v>0.003634346592402827</v>
      </c>
      <c r="DF229" s="215">
        <v>0.0015289790293058372</v>
      </c>
      <c r="DG229" s="215">
        <v>0</v>
      </c>
      <c r="DH229" s="215">
        <v>0</v>
      </c>
      <c r="DI229" s="215">
        <v>0</v>
      </c>
      <c r="DJ229" s="215">
        <v>0</v>
      </c>
      <c r="DK229" s="215">
        <v>0</v>
      </c>
      <c r="DL229" s="215">
        <v>0</v>
      </c>
      <c r="DM229" s="215">
        <v>0</v>
      </c>
      <c r="DN229" s="215">
        <v>0</v>
      </c>
      <c r="DO229" s="215">
        <v>0.003634346592402827</v>
      </c>
      <c r="DP229" s="215">
        <v>0</v>
      </c>
      <c r="DQ229" s="215">
        <v>0.002511045995045621</v>
      </c>
      <c r="DR229" s="215">
        <v>0.011363458503133844</v>
      </c>
      <c r="DS229" s="215">
        <v>0.002037779923998549</v>
      </c>
      <c r="DU229" s="9"/>
      <c r="DV229" s="9"/>
      <c r="DW229" s="206">
        <v>735413</v>
      </c>
      <c r="DX229" s="9">
        <v>902176.8244409956</v>
      </c>
    </row>
    <row r="230" spans="42:128" ht="11.25">
      <c r="AP230" s="70" t="s">
        <v>45</v>
      </c>
      <c r="AQ230" s="19" t="s">
        <v>101</v>
      </c>
      <c r="AR230" s="215">
        <v>0</v>
      </c>
      <c r="AS230" s="215">
        <v>0</v>
      </c>
      <c r="AT230" s="215">
        <v>0</v>
      </c>
      <c r="AU230" s="215">
        <v>0</v>
      </c>
      <c r="AV230" s="215">
        <v>0</v>
      </c>
      <c r="AW230" s="215">
        <v>0</v>
      </c>
      <c r="AX230" s="215">
        <v>0</v>
      </c>
      <c r="AY230" s="215">
        <v>0</v>
      </c>
      <c r="AZ230" s="215">
        <v>0</v>
      </c>
      <c r="BA230" s="215">
        <v>0</v>
      </c>
      <c r="BB230" s="215">
        <v>0</v>
      </c>
      <c r="BC230" s="215">
        <v>0</v>
      </c>
      <c r="BD230" s="215">
        <v>0</v>
      </c>
      <c r="BE230" s="215">
        <v>0</v>
      </c>
      <c r="BF230" s="215">
        <v>0</v>
      </c>
      <c r="BG230" s="215">
        <v>0</v>
      </c>
      <c r="BH230" s="215">
        <v>0</v>
      </c>
      <c r="BI230" s="215">
        <v>0</v>
      </c>
      <c r="BJ230" s="215">
        <v>0</v>
      </c>
      <c r="BK230" s="215">
        <v>0</v>
      </c>
      <c r="BL230" s="215">
        <v>0</v>
      </c>
      <c r="BM230" s="215">
        <v>0</v>
      </c>
      <c r="BN230" s="215">
        <v>0</v>
      </c>
      <c r="BO230" s="215">
        <v>0</v>
      </c>
      <c r="BP230" s="215">
        <v>0.0015839223731118545</v>
      </c>
      <c r="BQ230" s="215">
        <v>5.226113049122585E-05</v>
      </c>
      <c r="BR230" s="215">
        <v>1.2532887767954122E-05</v>
      </c>
      <c r="BS230" s="215">
        <v>0.001583922373111855</v>
      </c>
      <c r="BT230" s="215">
        <v>0.0015839223731118545</v>
      </c>
      <c r="BU230" s="215">
        <v>5.679625349050953E-05</v>
      </c>
      <c r="BV230" s="215">
        <v>0.0015839223731118545</v>
      </c>
      <c r="BW230" s="215">
        <v>0</v>
      </c>
      <c r="BX230" s="215">
        <v>0</v>
      </c>
      <c r="BY230" s="215">
        <v>0</v>
      </c>
      <c r="BZ230" s="215">
        <v>2.7235796879616265E-05</v>
      </c>
      <c r="CA230" s="215">
        <v>0.001583922373111854</v>
      </c>
      <c r="CB230" s="215">
        <v>0</v>
      </c>
      <c r="CC230" s="215">
        <v>0</v>
      </c>
      <c r="CD230" s="215">
        <v>2.6130565245612925E-05</v>
      </c>
      <c r="CE230" s="215">
        <v>0</v>
      </c>
      <c r="CF230" s="215">
        <v>0</v>
      </c>
      <c r="CG230" s="215">
        <v>0</v>
      </c>
      <c r="CH230" s="215">
        <v>0</v>
      </c>
      <c r="CI230" s="215">
        <v>0</v>
      </c>
      <c r="CJ230" s="215">
        <v>0.001583922373111854</v>
      </c>
      <c r="CK230" s="215">
        <v>0.0015839223731118539</v>
      </c>
      <c r="CL230" s="215">
        <v>0</v>
      </c>
      <c r="CM230" s="215">
        <v>0</v>
      </c>
      <c r="CN230" s="215">
        <v>0</v>
      </c>
      <c r="CO230" s="215">
        <v>1.0000016798235387</v>
      </c>
      <c r="CP230" s="215">
        <v>1.361789843980813E-05</v>
      </c>
      <c r="CQ230" s="215">
        <v>1.67982353871404E-06</v>
      </c>
      <c r="CR230" s="215">
        <v>0</v>
      </c>
      <c r="CS230" s="215">
        <v>0</v>
      </c>
      <c r="CT230" s="215">
        <v>0</v>
      </c>
      <c r="CU230" s="215">
        <v>0</v>
      </c>
      <c r="CV230" s="215">
        <v>0</v>
      </c>
      <c r="CW230" s="215">
        <v>0</v>
      </c>
      <c r="CX230" s="215">
        <v>0.0015839223731118548</v>
      </c>
      <c r="CY230" s="215">
        <v>5.679625349050954E-05</v>
      </c>
      <c r="CZ230" s="215">
        <v>0.0007928010983252843</v>
      </c>
      <c r="DA230" s="215">
        <v>0.001583922373111855</v>
      </c>
      <c r="DB230" s="215">
        <v>0.0015839223731118548</v>
      </c>
      <c r="DC230" s="215">
        <v>0.0015839223731118545</v>
      </c>
      <c r="DD230" s="215">
        <v>0.001583922373111854</v>
      </c>
      <c r="DE230" s="215">
        <v>5.226113049122585E-05</v>
      </c>
      <c r="DF230" s="215">
        <v>5.679625349050953E-05</v>
      </c>
      <c r="DG230" s="215">
        <v>0</v>
      </c>
      <c r="DH230" s="215">
        <v>0</v>
      </c>
      <c r="DI230" s="215">
        <v>0</v>
      </c>
      <c r="DJ230" s="215">
        <v>0</v>
      </c>
      <c r="DK230" s="215">
        <v>0</v>
      </c>
      <c r="DL230" s="215">
        <v>0</v>
      </c>
      <c r="DM230" s="215">
        <v>0</v>
      </c>
      <c r="DN230" s="215">
        <v>0</v>
      </c>
      <c r="DO230" s="215">
        <v>5.226113049122585E-05</v>
      </c>
      <c r="DP230" s="215">
        <v>0</v>
      </c>
      <c r="DQ230" s="215">
        <v>0.001583922373111855</v>
      </c>
      <c r="DR230" s="215">
        <v>1.2532887767954127E-05</v>
      </c>
      <c r="DS230" s="215">
        <v>5.920079204920231E-05</v>
      </c>
      <c r="DU230" s="9"/>
      <c r="DV230" s="9"/>
      <c r="DW230" s="206">
        <v>0</v>
      </c>
      <c r="DX230" s="9">
        <v>27782.6581608212</v>
      </c>
    </row>
    <row r="231" spans="42:128" ht="11.25">
      <c r="AP231" s="12" t="s">
        <v>46</v>
      </c>
      <c r="AQ231" s="49" t="s">
        <v>160</v>
      </c>
      <c r="AR231" s="215">
        <v>0</v>
      </c>
      <c r="AS231" s="215">
        <v>0</v>
      </c>
      <c r="AT231" s="215">
        <v>0</v>
      </c>
      <c r="AU231" s="215">
        <v>0</v>
      </c>
      <c r="AV231" s="215">
        <v>0</v>
      </c>
      <c r="AW231" s="215">
        <v>0</v>
      </c>
      <c r="AX231" s="215">
        <v>0</v>
      </c>
      <c r="AY231" s="215">
        <v>0</v>
      </c>
      <c r="AZ231" s="215">
        <v>0</v>
      </c>
      <c r="BA231" s="215">
        <v>0</v>
      </c>
      <c r="BB231" s="215">
        <v>0</v>
      </c>
      <c r="BC231" s="215">
        <v>0</v>
      </c>
      <c r="BD231" s="215">
        <v>0</v>
      </c>
      <c r="BE231" s="215">
        <v>0</v>
      </c>
      <c r="BF231" s="215">
        <v>0</v>
      </c>
      <c r="BG231" s="215">
        <v>0</v>
      </c>
      <c r="BH231" s="215">
        <v>0</v>
      </c>
      <c r="BI231" s="215">
        <v>0</v>
      </c>
      <c r="BJ231" s="215">
        <v>0</v>
      </c>
      <c r="BK231" s="215">
        <v>0</v>
      </c>
      <c r="BL231" s="215">
        <v>0</v>
      </c>
      <c r="BM231" s="215">
        <v>0</v>
      </c>
      <c r="BN231" s="215">
        <v>0</v>
      </c>
      <c r="BO231" s="215">
        <v>0</v>
      </c>
      <c r="BP231" s="215">
        <v>0.0014564682797515338</v>
      </c>
      <c r="BQ231" s="215">
        <v>0.002080004417269828</v>
      </c>
      <c r="BR231" s="215">
        <v>7.433397455571589E-05</v>
      </c>
      <c r="BS231" s="215">
        <v>0.0014564682797515343</v>
      </c>
      <c r="BT231" s="215">
        <v>0.0014564682797515338</v>
      </c>
      <c r="BU231" s="215">
        <v>0.0018794988103401087</v>
      </c>
      <c r="BV231" s="215">
        <v>0.001456468279751534</v>
      </c>
      <c r="BW231" s="215">
        <v>0</v>
      </c>
      <c r="BX231" s="215">
        <v>0</v>
      </c>
      <c r="BY231" s="215">
        <v>0</v>
      </c>
      <c r="BZ231" s="215">
        <v>0.0011657451957036242</v>
      </c>
      <c r="CA231" s="215">
        <v>0.001456468279751534</v>
      </c>
      <c r="CB231" s="215">
        <v>0</v>
      </c>
      <c r="CC231" s="215">
        <v>0</v>
      </c>
      <c r="CD231" s="215">
        <v>0.001040002208634914</v>
      </c>
      <c r="CE231" s="215">
        <v>0</v>
      </c>
      <c r="CF231" s="215">
        <v>0</v>
      </c>
      <c r="CG231" s="215">
        <v>0</v>
      </c>
      <c r="CH231" s="215">
        <v>0</v>
      </c>
      <c r="CI231" s="215">
        <v>0</v>
      </c>
      <c r="CJ231" s="215">
        <v>0.0014564682797515338</v>
      </c>
      <c r="CK231" s="215">
        <v>0.0014564682797515338</v>
      </c>
      <c r="CL231" s="215">
        <v>0</v>
      </c>
      <c r="CM231" s="215">
        <v>0</v>
      </c>
      <c r="CN231" s="215">
        <v>0</v>
      </c>
      <c r="CO231" s="215">
        <v>2.652109967741636E-06</v>
      </c>
      <c r="CP231" s="215">
        <v>1.0005828725978518</v>
      </c>
      <c r="CQ231" s="215">
        <v>2.6521099677416365E-06</v>
      </c>
      <c r="CR231" s="215">
        <v>0</v>
      </c>
      <c r="CS231" s="215">
        <v>0</v>
      </c>
      <c r="CT231" s="215">
        <v>0</v>
      </c>
      <c r="CU231" s="215">
        <v>0</v>
      </c>
      <c r="CV231" s="215">
        <v>0</v>
      </c>
      <c r="CW231" s="215">
        <v>0</v>
      </c>
      <c r="CX231" s="215">
        <v>0.0014564682797515345</v>
      </c>
      <c r="CY231" s="215">
        <v>0.001879498810340109</v>
      </c>
      <c r="CZ231" s="215">
        <v>0.0007295601948596377</v>
      </c>
      <c r="DA231" s="215">
        <v>0.0014564682797515343</v>
      </c>
      <c r="DB231" s="215">
        <v>0.001456468279751534</v>
      </c>
      <c r="DC231" s="215">
        <v>0.0014564682797515343</v>
      </c>
      <c r="DD231" s="215">
        <v>0.0014564682797515336</v>
      </c>
      <c r="DE231" s="215">
        <v>0.0020800044172698275</v>
      </c>
      <c r="DF231" s="215">
        <v>0.0018794988103401087</v>
      </c>
      <c r="DG231" s="215">
        <v>0</v>
      </c>
      <c r="DH231" s="215">
        <v>0</v>
      </c>
      <c r="DI231" s="215">
        <v>0</v>
      </c>
      <c r="DJ231" s="215">
        <v>0</v>
      </c>
      <c r="DK231" s="215">
        <v>0</v>
      </c>
      <c r="DL231" s="215">
        <v>0</v>
      </c>
      <c r="DM231" s="215">
        <v>0</v>
      </c>
      <c r="DN231" s="215">
        <v>0</v>
      </c>
      <c r="DO231" s="215">
        <v>0.002080004417269828</v>
      </c>
      <c r="DP231" s="215">
        <v>0</v>
      </c>
      <c r="DQ231" s="215">
        <v>0.0014564682797515345</v>
      </c>
      <c r="DR231" s="215">
        <v>7.43339745557159E-05</v>
      </c>
      <c r="DS231" s="215">
        <v>0.0026137083140350586</v>
      </c>
      <c r="DU231" s="9"/>
      <c r="DV231" s="9"/>
      <c r="DW231" s="206">
        <v>1169175</v>
      </c>
      <c r="DX231" s="9">
        <v>1310078.3231423134</v>
      </c>
    </row>
    <row r="232" spans="42:128" ht="11.25">
      <c r="AP232" s="12" t="s">
        <v>47</v>
      </c>
      <c r="AQ232" s="49" t="s">
        <v>304</v>
      </c>
      <c r="AR232" s="215">
        <v>0</v>
      </c>
      <c r="AS232" s="215">
        <v>0</v>
      </c>
      <c r="AT232" s="215">
        <v>0</v>
      </c>
      <c r="AU232" s="215">
        <v>0</v>
      </c>
      <c r="AV232" s="215">
        <v>0</v>
      </c>
      <c r="AW232" s="215">
        <v>0</v>
      </c>
      <c r="AX232" s="215">
        <v>0</v>
      </c>
      <c r="AY232" s="215">
        <v>0</v>
      </c>
      <c r="AZ232" s="215">
        <v>0</v>
      </c>
      <c r="BA232" s="215">
        <v>0</v>
      </c>
      <c r="BB232" s="215">
        <v>0</v>
      </c>
      <c r="BC232" s="215">
        <v>0</v>
      </c>
      <c r="BD232" s="215">
        <v>0</v>
      </c>
      <c r="BE232" s="215">
        <v>0</v>
      </c>
      <c r="BF232" s="215">
        <v>0</v>
      </c>
      <c r="BG232" s="215">
        <v>0</v>
      </c>
      <c r="BH232" s="215">
        <v>0</v>
      </c>
      <c r="BI232" s="215">
        <v>0</v>
      </c>
      <c r="BJ232" s="215">
        <v>0</v>
      </c>
      <c r="BK232" s="215">
        <v>0</v>
      </c>
      <c r="BL232" s="215">
        <v>0</v>
      </c>
      <c r="BM232" s="215">
        <v>0</v>
      </c>
      <c r="BN232" s="215">
        <v>0</v>
      </c>
      <c r="BO232" s="215">
        <v>0</v>
      </c>
      <c r="BP232" s="215">
        <v>0</v>
      </c>
      <c r="BQ232" s="215">
        <v>0</v>
      </c>
      <c r="BR232" s="215">
        <v>0</v>
      </c>
      <c r="BS232" s="215">
        <v>0</v>
      </c>
      <c r="BT232" s="215">
        <v>0</v>
      </c>
      <c r="BU232" s="215">
        <v>0</v>
      </c>
      <c r="BV232" s="215">
        <v>0</v>
      </c>
      <c r="BW232" s="215">
        <v>0</v>
      </c>
      <c r="BX232" s="215">
        <v>0</v>
      </c>
      <c r="BY232" s="215">
        <v>0</v>
      </c>
      <c r="BZ232" s="215">
        <v>0</v>
      </c>
      <c r="CA232" s="215">
        <v>0</v>
      </c>
      <c r="CB232" s="215">
        <v>0</v>
      </c>
      <c r="CC232" s="215">
        <v>0</v>
      </c>
      <c r="CD232" s="215">
        <v>0</v>
      </c>
      <c r="CE232" s="215">
        <v>0</v>
      </c>
      <c r="CF232" s="215">
        <v>0</v>
      </c>
      <c r="CG232" s="215">
        <v>0</v>
      </c>
      <c r="CH232" s="215">
        <v>0</v>
      </c>
      <c r="CI232" s="215">
        <v>0</v>
      </c>
      <c r="CJ232" s="215">
        <v>0</v>
      </c>
      <c r="CK232" s="215">
        <v>0</v>
      </c>
      <c r="CL232" s="215">
        <v>0</v>
      </c>
      <c r="CM232" s="215">
        <v>0</v>
      </c>
      <c r="CN232" s="215">
        <v>0</v>
      </c>
      <c r="CO232" s="215">
        <v>0</v>
      </c>
      <c r="CP232" s="215">
        <v>0</v>
      </c>
      <c r="CQ232" s="215">
        <v>1</v>
      </c>
      <c r="CR232" s="215">
        <v>0</v>
      </c>
      <c r="CS232" s="215">
        <v>0</v>
      </c>
      <c r="CT232" s="215">
        <v>0</v>
      </c>
      <c r="CU232" s="215">
        <v>0</v>
      </c>
      <c r="CV232" s="215">
        <v>0</v>
      </c>
      <c r="CW232" s="215">
        <v>0</v>
      </c>
      <c r="CX232" s="215">
        <v>0</v>
      </c>
      <c r="CY232" s="215">
        <v>0</v>
      </c>
      <c r="CZ232" s="215">
        <v>0</v>
      </c>
      <c r="DA232" s="215">
        <v>0</v>
      </c>
      <c r="DB232" s="215">
        <v>0</v>
      </c>
      <c r="DC232" s="215">
        <v>0</v>
      </c>
      <c r="DD232" s="215">
        <v>0</v>
      </c>
      <c r="DE232" s="215">
        <v>0</v>
      </c>
      <c r="DF232" s="215">
        <v>0</v>
      </c>
      <c r="DG232" s="215">
        <v>0</v>
      </c>
      <c r="DH232" s="215">
        <v>0</v>
      </c>
      <c r="DI232" s="215">
        <v>0</v>
      </c>
      <c r="DJ232" s="215">
        <v>0</v>
      </c>
      <c r="DK232" s="215">
        <v>0</v>
      </c>
      <c r="DL232" s="215">
        <v>0</v>
      </c>
      <c r="DM232" s="215">
        <v>0</v>
      </c>
      <c r="DN232" s="215">
        <v>0</v>
      </c>
      <c r="DO232" s="215">
        <v>0</v>
      </c>
      <c r="DP232" s="215">
        <v>0</v>
      </c>
      <c r="DQ232" s="215">
        <v>0</v>
      </c>
      <c r="DR232" s="215">
        <v>0</v>
      </c>
      <c r="DS232" s="215">
        <v>0</v>
      </c>
      <c r="DU232" s="9"/>
      <c r="DV232" s="9"/>
      <c r="DW232" s="206">
        <v>999600</v>
      </c>
      <c r="DX232" s="9">
        <v>999600</v>
      </c>
    </row>
    <row r="233" spans="42:128" ht="11.25">
      <c r="AP233" s="12" t="s">
        <v>48</v>
      </c>
      <c r="AQ233" s="49" t="s">
        <v>164</v>
      </c>
      <c r="AR233" s="215">
        <v>0</v>
      </c>
      <c r="AS233" s="215">
        <v>0</v>
      </c>
      <c r="AT233" s="215">
        <v>0</v>
      </c>
      <c r="AU233" s="215">
        <v>0</v>
      </c>
      <c r="AV233" s="215">
        <v>0</v>
      </c>
      <c r="AW233" s="215">
        <v>0</v>
      </c>
      <c r="AX233" s="215">
        <v>0</v>
      </c>
      <c r="AY233" s="215">
        <v>0</v>
      </c>
      <c r="AZ233" s="215">
        <v>0</v>
      </c>
      <c r="BA233" s="215">
        <v>0</v>
      </c>
      <c r="BB233" s="215">
        <v>0</v>
      </c>
      <c r="BC233" s="215">
        <v>0</v>
      </c>
      <c r="BD233" s="215">
        <v>0</v>
      </c>
      <c r="BE233" s="215">
        <v>0</v>
      </c>
      <c r="BF233" s="215">
        <v>0</v>
      </c>
      <c r="BG233" s="215">
        <v>0</v>
      </c>
      <c r="BH233" s="215">
        <v>0</v>
      </c>
      <c r="BI233" s="215">
        <v>0</v>
      </c>
      <c r="BJ233" s="215">
        <v>0</v>
      </c>
      <c r="BK233" s="215">
        <v>0</v>
      </c>
      <c r="BL233" s="215">
        <v>0</v>
      </c>
      <c r="BM233" s="215">
        <v>0</v>
      </c>
      <c r="BN233" s="215">
        <v>0</v>
      </c>
      <c r="BO233" s="215">
        <v>0</v>
      </c>
      <c r="BP233" s="215">
        <v>0.00039051055141550397</v>
      </c>
      <c r="BQ233" s="215">
        <v>1.2884799932228122E-05</v>
      </c>
      <c r="BR233" s="215">
        <v>3.089939883529105E-06</v>
      </c>
      <c r="BS233" s="215">
        <v>0.00039051055141550413</v>
      </c>
      <c r="BT233" s="215">
        <v>0.000390510551415504</v>
      </c>
      <c r="BU233" s="215">
        <v>1.400291873227258E-05</v>
      </c>
      <c r="BV233" s="215">
        <v>0.000390510551415504</v>
      </c>
      <c r="BW233" s="215">
        <v>0</v>
      </c>
      <c r="BX233" s="215">
        <v>0</v>
      </c>
      <c r="BY233" s="215">
        <v>0</v>
      </c>
      <c r="BZ233" s="215">
        <v>6.71489098092847E-06</v>
      </c>
      <c r="CA233" s="215">
        <v>0.00039051055141550397</v>
      </c>
      <c r="CB233" s="215">
        <v>0</v>
      </c>
      <c r="CC233" s="215">
        <v>0</v>
      </c>
      <c r="CD233" s="215">
        <v>6.442399966114061E-06</v>
      </c>
      <c r="CE233" s="215">
        <v>0</v>
      </c>
      <c r="CF233" s="215">
        <v>0</v>
      </c>
      <c r="CG233" s="215">
        <v>0</v>
      </c>
      <c r="CH233" s="215">
        <v>0</v>
      </c>
      <c r="CI233" s="215">
        <v>0</v>
      </c>
      <c r="CJ233" s="215">
        <v>0.00039051055141550386</v>
      </c>
      <c r="CK233" s="215">
        <v>0.00039051055141550386</v>
      </c>
      <c r="CL233" s="215">
        <v>0</v>
      </c>
      <c r="CM233" s="215">
        <v>0</v>
      </c>
      <c r="CN233" s="215">
        <v>0</v>
      </c>
      <c r="CO233" s="215">
        <v>4.141546502024426E-07</v>
      </c>
      <c r="CP233" s="215">
        <v>3.3574454904642345E-06</v>
      </c>
      <c r="CQ233" s="215">
        <v>4.141546502024426E-07</v>
      </c>
      <c r="CR233" s="215">
        <v>1</v>
      </c>
      <c r="CS233" s="215">
        <v>0</v>
      </c>
      <c r="CT233" s="215">
        <v>0</v>
      </c>
      <c r="CU233" s="215">
        <v>0</v>
      </c>
      <c r="CV233" s="215">
        <v>0</v>
      </c>
      <c r="CW233" s="215">
        <v>0</v>
      </c>
      <c r="CX233" s="215">
        <v>0.0003905105514155042</v>
      </c>
      <c r="CY233" s="215">
        <v>1.4002918732272582E-05</v>
      </c>
      <c r="CZ233" s="215">
        <v>0.00019546235303285317</v>
      </c>
      <c r="DA233" s="215">
        <v>0.00039051055141550413</v>
      </c>
      <c r="DB233" s="215">
        <v>0.0003905105514155041</v>
      </c>
      <c r="DC233" s="215">
        <v>0.000390510551415504</v>
      </c>
      <c r="DD233" s="215">
        <v>0.00039051055141550386</v>
      </c>
      <c r="DE233" s="215">
        <v>1.288479993222812E-05</v>
      </c>
      <c r="DF233" s="215">
        <v>1.4002918732272582E-05</v>
      </c>
      <c r="DG233" s="215">
        <v>0</v>
      </c>
      <c r="DH233" s="215">
        <v>0</v>
      </c>
      <c r="DI233" s="215">
        <v>0</v>
      </c>
      <c r="DJ233" s="215">
        <v>0</v>
      </c>
      <c r="DK233" s="215">
        <v>0</v>
      </c>
      <c r="DL233" s="215">
        <v>0</v>
      </c>
      <c r="DM233" s="215">
        <v>0</v>
      </c>
      <c r="DN233" s="215">
        <v>0</v>
      </c>
      <c r="DO233" s="215">
        <v>1.2884799932228122E-05</v>
      </c>
      <c r="DP233" s="215">
        <v>0</v>
      </c>
      <c r="DQ233" s="215">
        <v>0.00039051055141550413</v>
      </c>
      <c r="DR233" s="215">
        <v>3.0899398835291053E-06</v>
      </c>
      <c r="DS233" s="215">
        <v>0.0028112492727727445</v>
      </c>
      <c r="DU233" s="9"/>
      <c r="DV233" s="9"/>
      <c r="DW233" s="206">
        <v>3013852</v>
      </c>
      <c r="DX233" s="9">
        <v>3033240.5137998196</v>
      </c>
    </row>
    <row r="234" spans="42:128" ht="11.25">
      <c r="AP234" s="70" t="s">
        <v>49</v>
      </c>
      <c r="AQ234" s="19" t="s">
        <v>167</v>
      </c>
      <c r="AR234" s="215">
        <v>0</v>
      </c>
      <c r="AS234" s="215">
        <v>0</v>
      </c>
      <c r="AT234" s="215">
        <v>0</v>
      </c>
      <c r="AU234" s="215">
        <v>0</v>
      </c>
      <c r="AV234" s="215">
        <v>0</v>
      </c>
      <c r="AW234" s="215">
        <v>0</v>
      </c>
      <c r="AX234" s="215">
        <v>0</v>
      </c>
      <c r="AY234" s="215">
        <v>0</v>
      </c>
      <c r="AZ234" s="215">
        <v>0</v>
      </c>
      <c r="BA234" s="215">
        <v>0</v>
      </c>
      <c r="BB234" s="215">
        <v>0</v>
      </c>
      <c r="BC234" s="215">
        <v>0</v>
      </c>
      <c r="BD234" s="215">
        <v>0</v>
      </c>
      <c r="BE234" s="215">
        <v>0</v>
      </c>
      <c r="BF234" s="215">
        <v>0</v>
      </c>
      <c r="BG234" s="215">
        <v>0</v>
      </c>
      <c r="BH234" s="215">
        <v>0</v>
      </c>
      <c r="BI234" s="215">
        <v>0</v>
      </c>
      <c r="BJ234" s="215">
        <v>0</v>
      </c>
      <c r="BK234" s="215">
        <v>0</v>
      </c>
      <c r="BL234" s="215">
        <v>0</v>
      </c>
      <c r="BM234" s="215">
        <v>0</v>
      </c>
      <c r="BN234" s="215">
        <v>0</v>
      </c>
      <c r="BO234" s="215">
        <v>0</v>
      </c>
      <c r="BP234" s="215">
        <v>0.0010241773578137906</v>
      </c>
      <c r="BQ234" s="215">
        <v>0.0008886015350444182</v>
      </c>
      <c r="BR234" s="215">
        <v>0.0017953449670796854</v>
      </c>
      <c r="BS234" s="215">
        <v>0.0010241773578137908</v>
      </c>
      <c r="BT234" s="215">
        <v>0.0010241773578137903</v>
      </c>
      <c r="BU234" s="215">
        <v>0.0007749479234348337</v>
      </c>
      <c r="BV234" s="215">
        <v>0.0010241773578137906</v>
      </c>
      <c r="BW234" s="215">
        <v>0</v>
      </c>
      <c r="BX234" s="215">
        <v>0</v>
      </c>
      <c r="BY234" s="215">
        <v>0</v>
      </c>
      <c r="BZ234" s="215">
        <v>0.0007442677879202155</v>
      </c>
      <c r="CA234" s="215">
        <v>0.0010241773578137903</v>
      </c>
      <c r="CB234" s="215">
        <v>0</v>
      </c>
      <c r="CC234" s="215">
        <v>0.0001248954679235857</v>
      </c>
      <c r="CD234" s="215">
        <v>0.0004443007675222091</v>
      </c>
      <c r="CE234" s="215">
        <v>0</v>
      </c>
      <c r="CF234" s="215">
        <v>0</v>
      </c>
      <c r="CG234" s="215">
        <v>0</v>
      </c>
      <c r="CH234" s="215">
        <v>0</v>
      </c>
      <c r="CI234" s="215">
        <v>0</v>
      </c>
      <c r="CJ234" s="215">
        <v>0.0010241773578137903</v>
      </c>
      <c r="CK234" s="215">
        <v>0.0010241773578137903</v>
      </c>
      <c r="CL234" s="215">
        <v>0</v>
      </c>
      <c r="CM234" s="215">
        <v>0</v>
      </c>
      <c r="CN234" s="215">
        <v>0</v>
      </c>
      <c r="CO234" s="215">
        <v>1.5586383540234859E-06</v>
      </c>
      <c r="CP234" s="215">
        <v>0.0003721338939601076</v>
      </c>
      <c r="CQ234" s="215">
        <v>1.558638354023486E-06</v>
      </c>
      <c r="CR234" s="215">
        <v>0.0002497909358471714</v>
      </c>
      <c r="CS234" s="215">
        <v>1.0002497909358472</v>
      </c>
      <c r="CT234" s="215">
        <v>0</v>
      </c>
      <c r="CU234" s="215">
        <v>0</v>
      </c>
      <c r="CV234" s="215">
        <v>0</v>
      </c>
      <c r="CW234" s="215">
        <v>0</v>
      </c>
      <c r="CX234" s="215">
        <v>0.0010241773578137908</v>
      </c>
      <c r="CY234" s="215">
        <v>0.0007749479234348339</v>
      </c>
      <c r="CZ234" s="215">
        <v>0.0005128679980839068</v>
      </c>
      <c r="DA234" s="215">
        <v>0.0010241773578137906</v>
      </c>
      <c r="DB234" s="215">
        <v>0.0010241773578137906</v>
      </c>
      <c r="DC234" s="215">
        <v>0.0010241773578137906</v>
      </c>
      <c r="DD234" s="215">
        <v>0.0010241773578137903</v>
      </c>
      <c r="DE234" s="215">
        <v>0.0008886015350444182</v>
      </c>
      <c r="DF234" s="215">
        <v>0.0007749479234348338</v>
      </c>
      <c r="DG234" s="215">
        <v>0</v>
      </c>
      <c r="DH234" s="215">
        <v>0</v>
      </c>
      <c r="DI234" s="215">
        <v>0</v>
      </c>
      <c r="DJ234" s="215">
        <v>0</v>
      </c>
      <c r="DK234" s="215">
        <v>0</v>
      </c>
      <c r="DL234" s="215">
        <v>0</v>
      </c>
      <c r="DM234" s="215">
        <v>0</v>
      </c>
      <c r="DN234" s="215">
        <v>0</v>
      </c>
      <c r="DO234" s="215">
        <v>0.0008886015350444182</v>
      </c>
      <c r="DP234" s="215">
        <v>0</v>
      </c>
      <c r="DQ234" s="215">
        <v>0.0010241773578137908</v>
      </c>
      <c r="DR234" s="215">
        <v>0.001795344967079686</v>
      </c>
      <c r="DS234" s="215">
        <v>0.0013899420528971265</v>
      </c>
      <c r="DU234" s="9"/>
      <c r="DV234" s="9"/>
      <c r="DW234" s="206">
        <v>589291</v>
      </c>
      <c r="DX234" s="9">
        <v>660368.8796989395</v>
      </c>
    </row>
    <row r="235" spans="42:128" ht="11.25">
      <c r="AP235" s="205">
        <v>2629</v>
      </c>
      <c r="AQ235" s="2" t="s">
        <v>302</v>
      </c>
      <c r="AR235" s="215">
        <v>0</v>
      </c>
      <c r="AS235" s="215">
        <v>0</v>
      </c>
      <c r="AT235" s="215">
        <v>0</v>
      </c>
      <c r="AU235" s="215">
        <v>0</v>
      </c>
      <c r="AV235" s="215">
        <v>0</v>
      </c>
      <c r="AW235" s="215">
        <v>0</v>
      </c>
      <c r="AX235" s="215">
        <v>0</v>
      </c>
      <c r="AY235" s="215">
        <v>0</v>
      </c>
      <c r="AZ235" s="215">
        <v>0</v>
      </c>
      <c r="BA235" s="215">
        <v>0</v>
      </c>
      <c r="BB235" s="215">
        <v>0</v>
      </c>
      <c r="BC235" s="215">
        <v>0</v>
      </c>
      <c r="BD235" s="215">
        <v>0</v>
      </c>
      <c r="BE235" s="215">
        <v>0</v>
      </c>
      <c r="BF235" s="215">
        <v>0</v>
      </c>
      <c r="BG235" s="215">
        <v>0</v>
      </c>
      <c r="BH235" s="215">
        <v>0</v>
      </c>
      <c r="BI235" s="215">
        <v>0</v>
      </c>
      <c r="BJ235" s="215">
        <v>0</v>
      </c>
      <c r="BK235" s="215">
        <v>0</v>
      </c>
      <c r="BL235" s="215">
        <v>0</v>
      </c>
      <c r="BM235" s="215">
        <v>0</v>
      </c>
      <c r="BN235" s="215">
        <v>0</v>
      </c>
      <c r="BO235" s="215">
        <v>0</v>
      </c>
      <c r="BP235" s="215">
        <v>0.0002437583211803827</v>
      </c>
      <c r="BQ235" s="215">
        <v>9.853790721756027E-06</v>
      </c>
      <c r="BR235" s="215">
        <v>0.0009367649146283203</v>
      </c>
      <c r="BS235" s="215">
        <v>0.00024375832118038275</v>
      </c>
      <c r="BT235" s="215">
        <v>0.00024375832118038272</v>
      </c>
      <c r="BU235" s="215">
        <v>8.959297742586181E-06</v>
      </c>
      <c r="BV235" s="215">
        <v>0.00024375832118038272</v>
      </c>
      <c r="BW235" s="215">
        <v>0</v>
      </c>
      <c r="BX235" s="215">
        <v>0</v>
      </c>
      <c r="BY235" s="215">
        <v>0</v>
      </c>
      <c r="BZ235" s="215">
        <v>6.430233462230623E-06</v>
      </c>
      <c r="CA235" s="215">
        <v>0.0002437583211803827</v>
      </c>
      <c r="CB235" s="215">
        <v>0</v>
      </c>
      <c r="CC235" s="215">
        <v>0</v>
      </c>
      <c r="CD235" s="215">
        <v>4.9268953608780135E-06</v>
      </c>
      <c r="CE235" s="215">
        <v>0</v>
      </c>
      <c r="CF235" s="215">
        <v>0</v>
      </c>
      <c r="CG235" s="215">
        <v>0</v>
      </c>
      <c r="CH235" s="215">
        <v>0</v>
      </c>
      <c r="CI235" s="215">
        <v>0</v>
      </c>
      <c r="CJ235" s="215">
        <v>0.0002437583211803827</v>
      </c>
      <c r="CK235" s="215">
        <v>0.00024375832118038267</v>
      </c>
      <c r="CL235" s="215">
        <v>0</v>
      </c>
      <c r="CM235" s="215">
        <v>0</v>
      </c>
      <c r="CN235" s="215">
        <v>0</v>
      </c>
      <c r="CO235" s="215">
        <v>2.589488185536625E-07</v>
      </c>
      <c r="CP235" s="215">
        <v>3.2151167311153106E-06</v>
      </c>
      <c r="CQ235" s="215">
        <v>2.5894881855366253E-07</v>
      </c>
      <c r="CR235" s="215">
        <v>0</v>
      </c>
      <c r="CS235" s="215">
        <v>0</v>
      </c>
      <c r="CT235" s="215">
        <v>1</v>
      </c>
      <c r="CU235" s="215">
        <v>0</v>
      </c>
      <c r="CV235" s="215">
        <v>0</v>
      </c>
      <c r="CW235" s="215">
        <v>0</v>
      </c>
      <c r="CX235" s="215">
        <v>0.00024375832118038278</v>
      </c>
      <c r="CY235" s="215">
        <v>8.959297742586184E-06</v>
      </c>
      <c r="CZ235" s="215">
        <v>0.00012200863499946818</v>
      </c>
      <c r="DA235" s="215">
        <v>0.00024375832118038275</v>
      </c>
      <c r="DB235" s="215">
        <v>0.00024375832118038275</v>
      </c>
      <c r="DC235" s="215">
        <v>0.00024375832118038272</v>
      </c>
      <c r="DD235" s="215">
        <v>0.0002437583211803827</v>
      </c>
      <c r="DE235" s="215">
        <v>9.853790721756025E-06</v>
      </c>
      <c r="DF235" s="215">
        <v>8.959297742586181E-06</v>
      </c>
      <c r="DG235" s="215">
        <v>0</v>
      </c>
      <c r="DH235" s="215">
        <v>0</v>
      </c>
      <c r="DI235" s="215">
        <v>0</v>
      </c>
      <c r="DJ235" s="215">
        <v>0</v>
      </c>
      <c r="DK235" s="215">
        <v>0</v>
      </c>
      <c r="DL235" s="215">
        <v>0</v>
      </c>
      <c r="DM235" s="215">
        <v>0</v>
      </c>
      <c r="DN235" s="215">
        <v>0</v>
      </c>
      <c r="DO235" s="215">
        <v>9.853790721756027E-06</v>
      </c>
      <c r="DP235" s="215">
        <v>0</v>
      </c>
      <c r="DQ235" s="215">
        <v>0.0002437583211803828</v>
      </c>
      <c r="DR235" s="215">
        <v>0.0009367649146283206</v>
      </c>
      <c r="DS235" s="215">
        <v>1.265842098045815E-05</v>
      </c>
      <c r="DU235" s="9"/>
      <c r="DV235" s="9"/>
      <c r="DW235" s="206">
        <v>0</v>
      </c>
      <c r="DX235" s="9">
        <v>6322.5988796610945</v>
      </c>
    </row>
    <row r="236" spans="42:128" ht="11.25">
      <c r="AP236" s="205">
        <v>2635</v>
      </c>
      <c r="AQ236" s="2" t="s">
        <v>303</v>
      </c>
      <c r="AR236" s="215">
        <v>0</v>
      </c>
      <c r="AS236" s="215">
        <v>0</v>
      </c>
      <c r="AT236" s="215">
        <v>0</v>
      </c>
      <c r="AU236" s="215">
        <v>0</v>
      </c>
      <c r="AV236" s="215">
        <v>0</v>
      </c>
      <c r="AW236" s="215">
        <v>0</v>
      </c>
      <c r="AX236" s="215">
        <v>0</v>
      </c>
      <c r="AY236" s="215">
        <v>0</v>
      </c>
      <c r="AZ236" s="215">
        <v>0</v>
      </c>
      <c r="BA236" s="215">
        <v>0</v>
      </c>
      <c r="BB236" s="215">
        <v>0</v>
      </c>
      <c r="BC236" s="215">
        <v>0</v>
      </c>
      <c r="BD236" s="215">
        <v>0</v>
      </c>
      <c r="BE236" s="215">
        <v>0</v>
      </c>
      <c r="BF236" s="215">
        <v>0</v>
      </c>
      <c r="BG236" s="215">
        <v>0</v>
      </c>
      <c r="BH236" s="215">
        <v>0</v>
      </c>
      <c r="BI236" s="215">
        <v>0</v>
      </c>
      <c r="BJ236" s="215">
        <v>0</v>
      </c>
      <c r="BK236" s="215">
        <v>0</v>
      </c>
      <c r="BL236" s="215">
        <v>0</v>
      </c>
      <c r="BM236" s="215">
        <v>0</v>
      </c>
      <c r="BN236" s="215">
        <v>0</v>
      </c>
      <c r="BO236" s="215">
        <v>0</v>
      </c>
      <c r="BP236" s="215">
        <v>0.000673458417260519</v>
      </c>
      <c r="BQ236" s="215">
        <v>2.2269027871395E-05</v>
      </c>
      <c r="BR236" s="215">
        <v>5.329109850909578E-06</v>
      </c>
      <c r="BS236" s="215">
        <v>0.0006734584172605193</v>
      </c>
      <c r="BT236" s="215">
        <v>0.000673458417260519</v>
      </c>
      <c r="BU236" s="215">
        <v>2.420655650205207E-05</v>
      </c>
      <c r="BV236" s="215">
        <v>0.000673458417260519</v>
      </c>
      <c r="BW236" s="215">
        <v>0</v>
      </c>
      <c r="BX236" s="215">
        <v>0</v>
      </c>
      <c r="BY236" s="215">
        <v>0</v>
      </c>
      <c r="BZ236" s="215">
        <v>1.1613105006738135E-05</v>
      </c>
      <c r="CA236" s="215">
        <v>0.000673458417260519</v>
      </c>
      <c r="CB236" s="215">
        <v>0</v>
      </c>
      <c r="CC236" s="215">
        <v>0</v>
      </c>
      <c r="CD236" s="215">
        <v>1.11345139356975E-05</v>
      </c>
      <c r="CE236" s="215">
        <v>0</v>
      </c>
      <c r="CF236" s="215">
        <v>0</v>
      </c>
      <c r="CG236" s="215">
        <v>0</v>
      </c>
      <c r="CH236" s="215">
        <v>0</v>
      </c>
      <c r="CI236" s="215">
        <v>0</v>
      </c>
      <c r="CJ236" s="215">
        <v>0.0006734584172605189</v>
      </c>
      <c r="CK236" s="215">
        <v>0.0006734584172605188</v>
      </c>
      <c r="CL236" s="215">
        <v>0</v>
      </c>
      <c r="CM236" s="215">
        <v>0</v>
      </c>
      <c r="CN236" s="215">
        <v>0</v>
      </c>
      <c r="CO236" s="215">
        <v>3.100923296989318E-05</v>
      </c>
      <c r="CP236" s="215">
        <v>5.806552503369066E-06</v>
      </c>
      <c r="CQ236" s="215">
        <v>3.100923296989319E-05</v>
      </c>
      <c r="CR236" s="215">
        <v>0</v>
      </c>
      <c r="CS236" s="215">
        <v>0</v>
      </c>
      <c r="CT236" s="215">
        <v>0</v>
      </c>
      <c r="CU236" s="215">
        <v>1</v>
      </c>
      <c r="CV236" s="215">
        <v>0</v>
      </c>
      <c r="CW236" s="215">
        <v>0</v>
      </c>
      <c r="CX236" s="215">
        <v>0.0006734584172605191</v>
      </c>
      <c r="CY236" s="215">
        <v>2.4206556502052077E-05</v>
      </c>
      <c r="CZ236" s="215">
        <v>0.0003522338251152062</v>
      </c>
      <c r="DA236" s="215">
        <v>0.0006734584172605191</v>
      </c>
      <c r="DB236" s="215">
        <v>0.000673458417260519</v>
      </c>
      <c r="DC236" s="215">
        <v>0.000673458417260519</v>
      </c>
      <c r="DD236" s="215">
        <v>0.0006734584172605189</v>
      </c>
      <c r="DE236" s="215">
        <v>2.2269027871394997E-05</v>
      </c>
      <c r="DF236" s="215">
        <v>2.4206556502052073E-05</v>
      </c>
      <c r="DG236" s="215">
        <v>0</v>
      </c>
      <c r="DH236" s="215">
        <v>0</v>
      </c>
      <c r="DI236" s="215">
        <v>0</v>
      </c>
      <c r="DJ236" s="215">
        <v>0</v>
      </c>
      <c r="DK236" s="215">
        <v>0</v>
      </c>
      <c r="DL236" s="215">
        <v>0</v>
      </c>
      <c r="DM236" s="215">
        <v>0</v>
      </c>
      <c r="DN236" s="215">
        <v>0</v>
      </c>
      <c r="DO236" s="215">
        <v>2.2269027871395E-05</v>
      </c>
      <c r="DP236" s="215">
        <v>0</v>
      </c>
      <c r="DQ236" s="215">
        <v>0.0006734584172605191</v>
      </c>
      <c r="DR236" s="215">
        <v>5.32910985090958E-06</v>
      </c>
      <c r="DS236" s="215">
        <v>2.5232883930791343E-05</v>
      </c>
      <c r="DU236" s="9"/>
      <c r="DV236" s="9"/>
      <c r="DW236" s="206">
        <v>0</v>
      </c>
      <c r="DX236" s="9">
        <v>11872.603644749512</v>
      </c>
    </row>
    <row r="237" spans="42:128" ht="11.25">
      <c r="AP237" s="12" t="s">
        <v>50</v>
      </c>
      <c r="AQ237" s="49" t="s">
        <v>168</v>
      </c>
      <c r="AR237" s="215">
        <v>0</v>
      </c>
      <c r="AS237" s="215">
        <v>0</v>
      </c>
      <c r="AT237" s="215">
        <v>0</v>
      </c>
      <c r="AU237" s="215">
        <v>0</v>
      </c>
      <c r="AV237" s="215">
        <v>0</v>
      </c>
      <c r="AW237" s="215">
        <v>0</v>
      </c>
      <c r="AX237" s="215">
        <v>0</v>
      </c>
      <c r="AY237" s="215">
        <v>0</v>
      </c>
      <c r="AZ237" s="215">
        <v>0</v>
      </c>
      <c r="BA237" s="215">
        <v>0</v>
      </c>
      <c r="BB237" s="215">
        <v>0</v>
      </c>
      <c r="BC237" s="215">
        <v>0</v>
      </c>
      <c r="BD237" s="215">
        <v>0</v>
      </c>
      <c r="BE237" s="215">
        <v>0</v>
      </c>
      <c r="BF237" s="215">
        <v>0</v>
      </c>
      <c r="BG237" s="215">
        <v>0</v>
      </c>
      <c r="BH237" s="215">
        <v>0</v>
      </c>
      <c r="BI237" s="215">
        <v>0</v>
      </c>
      <c r="BJ237" s="215">
        <v>0</v>
      </c>
      <c r="BK237" s="215">
        <v>0</v>
      </c>
      <c r="BL237" s="215">
        <v>0</v>
      </c>
      <c r="BM237" s="215">
        <v>0</v>
      </c>
      <c r="BN237" s="215">
        <v>0</v>
      </c>
      <c r="BO237" s="215">
        <v>0</v>
      </c>
      <c r="BP237" s="215">
        <v>4.3099577397070675E-05</v>
      </c>
      <c r="BQ237" s="215">
        <v>7.043355659522157E-05</v>
      </c>
      <c r="BR237" s="215">
        <v>4.190712236418918E-05</v>
      </c>
      <c r="BS237" s="215">
        <v>4.309957739707069E-05</v>
      </c>
      <c r="BT237" s="215">
        <v>4.3099577397070675E-05</v>
      </c>
      <c r="BU237" s="215">
        <v>1.8468507191719258E-06</v>
      </c>
      <c r="BV237" s="215">
        <v>4.309957739707068E-05</v>
      </c>
      <c r="BW237" s="215">
        <v>0</v>
      </c>
      <c r="BX237" s="215">
        <v>0</v>
      </c>
      <c r="BY237" s="215">
        <v>0</v>
      </c>
      <c r="BZ237" s="215">
        <v>0.00012216894396829318</v>
      </c>
      <c r="CA237" s="215">
        <v>4.309957739707068E-05</v>
      </c>
      <c r="CB237" s="215">
        <v>0</v>
      </c>
      <c r="CC237" s="215">
        <v>0</v>
      </c>
      <c r="CD237" s="215">
        <v>3.5216778297610784E-05</v>
      </c>
      <c r="CE237" s="215">
        <v>0</v>
      </c>
      <c r="CF237" s="215">
        <v>0</v>
      </c>
      <c r="CG237" s="215">
        <v>0</v>
      </c>
      <c r="CH237" s="215">
        <v>0</v>
      </c>
      <c r="CI237" s="215">
        <v>0</v>
      </c>
      <c r="CJ237" s="215">
        <v>4.3099577397070675E-05</v>
      </c>
      <c r="CK237" s="215">
        <v>4.309957739707067E-05</v>
      </c>
      <c r="CL237" s="215">
        <v>0</v>
      </c>
      <c r="CM237" s="215">
        <v>0</v>
      </c>
      <c r="CN237" s="215">
        <v>0</v>
      </c>
      <c r="CO237" s="215">
        <v>5.8999224646729597E-08</v>
      </c>
      <c r="CP237" s="215">
        <v>6.108447198414658E-05</v>
      </c>
      <c r="CQ237" s="215">
        <v>5.89992246467296E-08</v>
      </c>
      <c r="CR237" s="215">
        <v>0</v>
      </c>
      <c r="CS237" s="215">
        <v>0</v>
      </c>
      <c r="CT237" s="215">
        <v>0</v>
      </c>
      <c r="CU237" s="215">
        <v>0</v>
      </c>
      <c r="CV237" s="215">
        <v>1</v>
      </c>
      <c r="CW237" s="215">
        <v>0</v>
      </c>
      <c r="CX237" s="215">
        <v>4.3099577397070696E-05</v>
      </c>
      <c r="CY237" s="215">
        <v>1.8468507191719262E-06</v>
      </c>
      <c r="CZ237" s="215">
        <v>2.1579288310858705E-05</v>
      </c>
      <c r="DA237" s="215">
        <v>4.309957739707069E-05</v>
      </c>
      <c r="DB237" s="215">
        <v>4.309957739707069E-05</v>
      </c>
      <c r="DC237" s="215">
        <v>4.309957739707069E-05</v>
      </c>
      <c r="DD237" s="215">
        <v>4.3099577397070675E-05</v>
      </c>
      <c r="DE237" s="215">
        <v>7.043355659522157E-05</v>
      </c>
      <c r="DF237" s="215">
        <v>1.8468507191719258E-06</v>
      </c>
      <c r="DG237" s="215">
        <v>0</v>
      </c>
      <c r="DH237" s="215">
        <v>0</v>
      </c>
      <c r="DI237" s="215">
        <v>0</v>
      </c>
      <c r="DJ237" s="215">
        <v>0</v>
      </c>
      <c r="DK237" s="215">
        <v>0</v>
      </c>
      <c r="DL237" s="215">
        <v>0</v>
      </c>
      <c r="DM237" s="215">
        <v>0</v>
      </c>
      <c r="DN237" s="215">
        <v>0</v>
      </c>
      <c r="DO237" s="215">
        <v>7.043355659522157E-05</v>
      </c>
      <c r="DP237" s="215">
        <v>0</v>
      </c>
      <c r="DQ237" s="215">
        <v>4.309957739707069E-05</v>
      </c>
      <c r="DR237" s="215">
        <v>4.190712236418919E-05</v>
      </c>
      <c r="DS237" s="215">
        <v>7.088347880548856E-05</v>
      </c>
      <c r="DU237" s="9"/>
      <c r="DV237" s="9"/>
      <c r="DW237" s="206">
        <v>26814</v>
      </c>
      <c r="DX237" s="9">
        <v>28215.73179692886</v>
      </c>
    </row>
    <row r="238" spans="42:128" ht="11.25">
      <c r="AP238" s="12" t="s">
        <v>51</v>
      </c>
      <c r="AQ238" s="49" t="s">
        <v>102</v>
      </c>
      <c r="AR238" s="215">
        <v>0</v>
      </c>
      <c r="AS238" s="215">
        <v>0</v>
      </c>
      <c r="AT238" s="215">
        <v>0</v>
      </c>
      <c r="AU238" s="215">
        <v>0</v>
      </c>
      <c r="AV238" s="215">
        <v>0</v>
      </c>
      <c r="AW238" s="215">
        <v>0</v>
      </c>
      <c r="AX238" s="215">
        <v>0</v>
      </c>
      <c r="AY238" s="215">
        <v>0</v>
      </c>
      <c r="AZ238" s="215">
        <v>0</v>
      </c>
      <c r="BA238" s="215">
        <v>0</v>
      </c>
      <c r="BB238" s="215">
        <v>0</v>
      </c>
      <c r="BC238" s="215">
        <v>0</v>
      </c>
      <c r="BD238" s="215">
        <v>0</v>
      </c>
      <c r="BE238" s="215">
        <v>0</v>
      </c>
      <c r="BF238" s="215">
        <v>0</v>
      </c>
      <c r="BG238" s="215">
        <v>0</v>
      </c>
      <c r="BH238" s="215">
        <v>0</v>
      </c>
      <c r="BI238" s="215">
        <v>0</v>
      </c>
      <c r="BJ238" s="215">
        <v>0</v>
      </c>
      <c r="BK238" s="215">
        <v>0</v>
      </c>
      <c r="BL238" s="215">
        <v>0</v>
      </c>
      <c r="BM238" s="215">
        <v>0</v>
      </c>
      <c r="BN238" s="215">
        <v>0</v>
      </c>
      <c r="BO238" s="215">
        <v>0</v>
      </c>
      <c r="BP238" s="215">
        <v>0.0004165634055275243</v>
      </c>
      <c r="BQ238" s="215">
        <v>1.3744407468260455E-05</v>
      </c>
      <c r="BR238" s="215">
        <v>3.296084769265734E-06</v>
      </c>
      <c r="BS238" s="215">
        <v>0.0004165634055275245</v>
      </c>
      <c r="BT238" s="215">
        <v>0.0004165634055275244</v>
      </c>
      <c r="BU238" s="215">
        <v>1.4937121399913715E-05</v>
      </c>
      <c r="BV238" s="215">
        <v>0.0004165634055275244</v>
      </c>
      <c r="BW238" s="215">
        <v>0</v>
      </c>
      <c r="BX238" s="215">
        <v>0</v>
      </c>
      <c r="BY238" s="215">
        <v>0</v>
      </c>
      <c r="BZ238" s="215">
        <v>7.162873946997198E-06</v>
      </c>
      <c r="CA238" s="215">
        <v>0.0004165634055275243</v>
      </c>
      <c r="CB238" s="215">
        <v>0</v>
      </c>
      <c r="CC238" s="215">
        <v>0</v>
      </c>
      <c r="CD238" s="215">
        <v>6.872203734130227E-06</v>
      </c>
      <c r="CE238" s="215">
        <v>0</v>
      </c>
      <c r="CF238" s="215">
        <v>0</v>
      </c>
      <c r="CG238" s="215">
        <v>0</v>
      </c>
      <c r="CH238" s="215">
        <v>0</v>
      </c>
      <c r="CI238" s="215">
        <v>0</v>
      </c>
      <c r="CJ238" s="215">
        <v>0.0004165634055275243</v>
      </c>
      <c r="CK238" s="215">
        <v>0.00041656340552752427</v>
      </c>
      <c r="CL238" s="215">
        <v>0</v>
      </c>
      <c r="CM238" s="215">
        <v>0</v>
      </c>
      <c r="CN238" s="215">
        <v>0</v>
      </c>
      <c r="CO238" s="215">
        <v>4.417849168941576E-07</v>
      </c>
      <c r="CP238" s="215">
        <v>3.5814369734985986E-06</v>
      </c>
      <c r="CQ238" s="215">
        <v>4.4178491689415765E-07</v>
      </c>
      <c r="CR238" s="215">
        <v>0</v>
      </c>
      <c r="CS238" s="215">
        <v>0</v>
      </c>
      <c r="CT238" s="215">
        <v>0</v>
      </c>
      <c r="CU238" s="215">
        <v>0</v>
      </c>
      <c r="CV238" s="215">
        <v>0</v>
      </c>
      <c r="CW238" s="215">
        <v>1</v>
      </c>
      <c r="CX238" s="215">
        <v>0.0004165634055275245</v>
      </c>
      <c r="CY238" s="215">
        <v>1.4937121399913716E-05</v>
      </c>
      <c r="CZ238" s="215">
        <v>0.00020850259522220936</v>
      </c>
      <c r="DA238" s="215">
        <v>0.00041656340552752443</v>
      </c>
      <c r="DB238" s="215">
        <v>0.0004165634055275244</v>
      </c>
      <c r="DC238" s="215">
        <v>0.00041656340552752443</v>
      </c>
      <c r="DD238" s="215">
        <v>0.0004165634055275243</v>
      </c>
      <c r="DE238" s="215">
        <v>1.3744407468260453E-05</v>
      </c>
      <c r="DF238" s="215">
        <v>1.4937121399913715E-05</v>
      </c>
      <c r="DG238" s="215">
        <v>0</v>
      </c>
      <c r="DH238" s="215">
        <v>0</v>
      </c>
      <c r="DI238" s="215">
        <v>0</v>
      </c>
      <c r="DJ238" s="215">
        <v>0</v>
      </c>
      <c r="DK238" s="215">
        <v>0</v>
      </c>
      <c r="DL238" s="215">
        <v>0</v>
      </c>
      <c r="DM238" s="215">
        <v>0</v>
      </c>
      <c r="DN238" s="215">
        <v>0</v>
      </c>
      <c r="DO238" s="215">
        <v>1.3744407468260455E-05</v>
      </c>
      <c r="DP238" s="215">
        <v>0</v>
      </c>
      <c r="DQ238" s="215">
        <v>0.0004165634055275245</v>
      </c>
      <c r="DR238" s="215">
        <v>3.296084769265735E-06</v>
      </c>
      <c r="DS238" s="215">
        <v>1.556950262498817E-05</v>
      </c>
      <c r="DU238" s="9"/>
      <c r="DV238" s="9"/>
      <c r="DW238" s="206">
        <v>2099593</v>
      </c>
      <c r="DX238" s="9">
        <v>2106899.6956402296</v>
      </c>
    </row>
    <row r="239" spans="42:128" ht="11.25">
      <c r="AP239" s="12" t="s">
        <v>224</v>
      </c>
      <c r="AQ239" s="49" t="s">
        <v>238</v>
      </c>
      <c r="AR239" s="215">
        <v>0</v>
      </c>
      <c r="AS239" s="215">
        <v>0</v>
      </c>
      <c r="AT239" s="215">
        <v>0</v>
      </c>
      <c r="AU239" s="215">
        <v>0</v>
      </c>
      <c r="AV239" s="215">
        <v>0</v>
      </c>
      <c r="AW239" s="215">
        <v>0</v>
      </c>
      <c r="AX239" s="215">
        <v>0</v>
      </c>
      <c r="AY239" s="215">
        <v>0</v>
      </c>
      <c r="AZ239" s="215">
        <v>0</v>
      </c>
      <c r="BA239" s="215">
        <v>0</v>
      </c>
      <c r="BB239" s="215">
        <v>0</v>
      </c>
      <c r="BC239" s="215">
        <v>0</v>
      </c>
      <c r="BD239" s="215">
        <v>0</v>
      </c>
      <c r="BE239" s="215">
        <v>0</v>
      </c>
      <c r="BF239" s="215">
        <v>0</v>
      </c>
      <c r="BG239" s="215">
        <v>0</v>
      </c>
      <c r="BH239" s="215">
        <v>0</v>
      </c>
      <c r="BI239" s="215">
        <v>0</v>
      </c>
      <c r="BJ239" s="215">
        <v>0</v>
      </c>
      <c r="BK239" s="215">
        <v>0</v>
      </c>
      <c r="BL239" s="215">
        <v>0</v>
      </c>
      <c r="BM239" s="215">
        <v>0</v>
      </c>
      <c r="BN239" s="215">
        <v>0</v>
      </c>
      <c r="BO239" s="215">
        <v>0</v>
      </c>
      <c r="BP239" s="215">
        <v>0.0027738118442787547</v>
      </c>
      <c r="BQ239" s="215">
        <v>0.0009422043260289584</v>
      </c>
      <c r="BR239" s="215">
        <v>2.215990726263032E-05</v>
      </c>
      <c r="BS239" s="215">
        <v>0.0027738118442787556</v>
      </c>
      <c r="BT239" s="215">
        <v>0.0027738118442787547</v>
      </c>
      <c r="BU239" s="215">
        <v>0.0004400394531988554</v>
      </c>
      <c r="BV239" s="215">
        <v>0.0027738118442787547</v>
      </c>
      <c r="BW239" s="215">
        <v>0</v>
      </c>
      <c r="BX239" s="215">
        <v>0</v>
      </c>
      <c r="BY239" s="215">
        <v>0</v>
      </c>
      <c r="BZ239" s="215">
        <v>0.0010642374664897357</v>
      </c>
      <c r="CA239" s="215">
        <v>0.0027738118442787543</v>
      </c>
      <c r="CB239" s="215">
        <v>0</v>
      </c>
      <c r="CC239" s="215">
        <v>0</v>
      </c>
      <c r="CD239" s="215">
        <v>0.0004711021630144792</v>
      </c>
      <c r="CE239" s="215">
        <v>0</v>
      </c>
      <c r="CF239" s="215">
        <v>0</v>
      </c>
      <c r="CG239" s="215">
        <v>0</v>
      </c>
      <c r="CH239" s="215">
        <v>0</v>
      </c>
      <c r="CI239" s="215">
        <v>0</v>
      </c>
      <c r="CJ239" s="215">
        <v>0.0027738118442787543</v>
      </c>
      <c r="CK239" s="215">
        <v>0.0027738118442787543</v>
      </c>
      <c r="CL239" s="215">
        <v>0</v>
      </c>
      <c r="CM239" s="215">
        <v>0</v>
      </c>
      <c r="CN239" s="215">
        <v>0</v>
      </c>
      <c r="CO239" s="215">
        <v>3.2382473997821217E-06</v>
      </c>
      <c r="CP239" s="215">
        <v>0.0005321187332448679</v>
      </c>
      <c r="CQ239" s="215">
        <v>3.238247399782122E-06</v>
      </c>
      <c r="CR239" s="215">
        <v>0</v>
      </c>
      <c r="CS239" s="215">
        <v>0</v>
      </c>
      <c r="CT239" s="215">
        <v>0</v>
      </c>
      <c r="CU239" s="215">
        <v>0</v>
      </c>
      <c r="CV239" s="215">
        <v>0</v>
      </c>
      <c r="CW239" s="215">
        <v>0</v>
      </c>
      <c r="CX239" s="215">
        <v>1.002773811844279</v>
      </c>
      <c r="CY239" s="215">
        <v>0.00044003945319885543</v>
      </c>
      <c r="CZ239" s="215">
        <v>0.0013885250458392688</v>
      </c>
      <c r="DA239" s="215">
        <v>0.002773811844278755</v>
      </c>
      <c r="DB239" s="215">
        <v>0.002773811844278755</v>
      </c>
      <c r="DC239" s="215">
        <v>0.0027738118442787547</v>
      </c>
      <c r="DD239" s="215">
        <v>0.0027738118442787543</v>
      </c>
      <c r="DE239" s="215">
        <v>0.0009422043260289583</v>
      </c>
      <c r="DF239" s="215">
        <v>0.00044003945319885543</v>
      </c>
      <c r="DG239" s="215">
        <v>0</v>
      </c>
      <c r="DH239" s="215">
        <v>0</v>
      </c>
      <c r="DI239" s="215">
        <v>0</v>
      </c>
      <c r="DJ239" s="215">
        <v>0</v>
      </c>
      <c r="DK239" s="215">
        <v>0</v>
      </c>
      <c r="DL239" s="215">
        <v>0</v>
      </c>
      <c r="DM239" s="215">
        <v>0</v>
      </c>
      <c r="DN239" s="215">
        <v>0</v>
      </c>
      <c r="DO239" s="215">
        <v>0.0009422043260289584</v>
      </c>
      <c r="DP239" s="215">
        <v>0</v>
      </c>
      <c r="DQ239" s="215">
        <v>0.002773811844278755</v>
      </c>
      <c r="DR239" s="215">
        <v>2.215990726263033E-05</v>
      </c>
      <c r="DS239" s="215">
        <v>0.005571261199928877</v>
      </c>
      <c r="DU239" s="9"/>
      <c r="DV239" s="9"/>
      <c r="DW239" s="206">
        <v>2074028</v>
      </c>
      <c r="DX239" s="9">
        <v>2168081.0137179275</v>
      </c>
    </row>
    <row r="240" spans="42:128" ht="11.25">
      <c r="AP240" s="12" t="s">
        <v>53</v>
      </c>
      <c r="AQ240" s="49" t="s">
        <v>172</v>
      </c>
      <c r="AR240" s="215">
        <v>0</v>
      </c>
      <c r="AS240" s="215">
        <v>0</v>
      </c>
      <c r="AT240" s="215">
        <v>0</v>
      </c>
      <c r="AU240" s="215">
        <v>0</v>
      </c>
      <c r="AV240" s="215">
        <v>0</v>
      </c>
      <c r="AW240" s="215">
        <v>0</v>
      </c>
      <c r="AX240" s="215">
        <v>0</v>
      </c>
      <c r="AY240" s="215">
        <v>0</v>
      </c>
      <c r="AZ240" s="215">
        <v>0</v>
      </c>
      <c r="BA240" s="215">
        <v>0</v>
      </c>
      <c r="BB240" s="215">
        <v>0</v>
      </c>
      <c r="BC240" s="215">
        <v>0</v>
      </c>
      <c r="BD240" s="215">
        <v>0</v>
      </c>
      <c r="BE240" s="215">
        <v>0</v>
      </c>
      <c r="BF240" s="215">
        <v>0</v>
      </c>
      <c r="BG240" s="215">
        <v>0</v>
      </c>
      <c r="BH240" s="215">
        <v>0</v>
      </c>
      <c r="BI240" s="215">
        <v>0</v>
      </c>
      <c r="BJ240" s="215">
        <v>0</v>
      </c>
      <c r="BK240" s="215">
        <v>0</v>
      </c>
      <c r="BL240" s="215">
        <v>0</v>
      </c>
      <c r="BM240" s="215">
        <v>0</v>
      </c>
      <c r="BN240" s="215">
        <v>0</v>
      </c>
      <c r="BO240" s="215">
        <v>0</v>
      </c>
      <c r="BP240" s="215">
        <v>0.004353297606193271</v>
      </c>
      <c r="BQ240" s="215">
        <v>0.0038224755244965504</v>
      </c>
      <c r="BR240" s="215">
        <v>3.531339748034124E-05</v>
      </c>
      <c r="BS240" s="215">
        <v>0.0043532976061932726</v>
      </c>
      <c r="BT240" s="215">
        <v>0.004353297606193272</v>
      </c>
      <c r="BU240" s="215">
        <v>0.0018690304209579886</v>
      </c>
      <c r="BV240" s="215">
        <v>0.004353297606193272</v>
      </c>
      <c r="BW240" s="215">
        <v>0</v>
      </c>
      <c r="BX240" s="215">
        <v>0</v>
      </c>
      <c r="BY240" s="215">
        <v>0</v>
      </c>
      <c r="BZ240" s="215">
        <v>0.0027412835350228864</v>
      </c>
      <c r="CA240" s="215">
        <v>0.004353297606193272</v>
      </c>
      <c r="CB240" s="215">
        <v>0</v>
      </c>
      <c r="CC240" s="215">
        <v>0</v>
      </c>
      <c r="CD240" s="215">
        <v>0.001911237762248275</v>
      </c>
      <c r="CE240" s="215">
        <v>0</v>
      </c>
      <c r="CF240" s="215">
        <v>0</v>
      </c>
      <c r="CG240" s="215">
        <v>0</v>
      </c>
      <c r="CH240" s="215">
        <v>0</v>
      </c>
      <c r="CI240" s="215">
        <v>0</v>
      </c>
      <c r="CJ240" s="215">
        <v>0.004353297606193271</v>
      </c>
      <c r="CK240" s="215">
        <v>0.004353297606193271</v>
      </c>
      <c r="CL240" s="215">
        <v>0</v>
      </c>
      <c r="CM240" s="215">
        <v>0</v>
      </c>
      <c r="CN240" s="215">
        <v>0</v>
      </c>
      <c r="CO240" s="215">
        <v>5.993623184821548E-06</v>
      </c>
      <c r="CP240" s="215">
        <v>0.0013706417675114428</v>
      </c>
      <c r="CQ240" s="215">
        <v>5.993623184821548E-06</v>
      </c>
      <c r="CR240" s="215">
        <v>0</v>
      </c>
      <c r="CS240" s="215">
        <v>0</v>
      </c>
      <c r="CT240" s="215">
        <v>0</v>
      </c>
      <c r="CU240" s="215">
        <v>0</v>
      </c>
      <c r="CV240" s="215">
        <v>0</v>
      </c>
      <c r="CW240" s="215">
        <v>0</v>
      </c>
      <c r="CX240" s="215">
        <v>0.0043532976061932726</v>
      </c>
      <c r="CY240" s="215">
        <v>1.0018690304209583</v>
      </c>
      <c r="CZ240" s="215">
        <v>0.0021796456146890475</v>
      </c>
      <c r="DA240" s="215">
        <v>0.0043532976061932726</v>
      </c>
      <c r="DB240" s="215">
        <v>0.004353297606193272</v>
      </c>
      <c r="DC240" s="215">
        <v>0.0043532976061932726</v>
      </c>
      <c r="DD240" s="215">
        <v>0.004353297606193271</v>
      </c>
      <c r="DE240" s="215">
        <v>0.0038224755244965496</v>
      </c>
      <c r="DF240" s="215">
        <v>0.0018690304209579888</v>
      </c>
      <c r="DG240" s="215">
        <v>0</v>
      </c>
      <c r="DH240" s="215">
        <v>0</v>
      </c>
      <c r="DI240" s="215">
        <v>0</v>
      </c>
      <c r="DJ240" s="215">
        <v>0</v>
      </c>
      <c r="DK240" s="215">
        <v>0</v>
      </c>
      <c r="DL240" s="215">
        <v>0</v>
      </c>
      <c r="DM240" s="215">
        <v>0</v>
      </c>
      <c r="DN240" s="215">
        <v>0</v>
      </c>
      <c r="DO240" s="215">
        <v>0.0038224755244965504</v>
      </c>
      <c r="DP240" s="215">
        <v>0</v>
      </c>
      <c r="DQ240" s="215">
        <v>0.004353297606193273</v>
      </c>
      <c r="DR240" s="215">
        <v>3.531339748034125E-05</v>
      </c>
      <c r="DS240" s="215">
        <v>0.004534316177392058</v>
      </c>
      <c r="DU240" s="9"/>
      <c r="DV240" s="9"/>
      <c r="DW240" s="206">
        <v>1570550</v>
      </c>
      <c r="DX240" s="9">
        <v>1768498.030994633</v>
      </c>
    </row>
    <row r="241" spans="42:128" ht="11.25">
      <c r="AP241" s="12" t="s">
        <v>54</v>
      </c>
      <c r="AQ241" s="49" t="s">
        <v>173</v>
      </c>
      <c r="AR241" s="215">
        <v>0</v>
      </c>
      <c r="AS241" s="215">
        <v>0</v>
      </c>
      <c r="AT241" s="215">
        <v>0</v>
      </c>
      <c r="AU241" s="215">
        <v>0</v>
      </c>
      <c r="AV241" s="215">
        <v>0</v>
      </c>
      <c r="AW241" s="215">
        <v>0</v>
      </c>
      <c r="AX241" s="215">
        <v>0</v>
      </c>
      <c r="AY241" s="215">
        <v>0</v>
      </c>
      <c r="AZ241" s="215">
        <v>0</v>
      </c>
      <c r="BA241" s="215">
        <v>0</v>
      </c>
      <c r="BB241" s="215">
        <v>0</v>
      </c>
      <c r="BC241" s="215">
        <v>0</v>
      </c>
      <c r="BD241" s="215">
        <v>0</v>
      </c>
      <c r="BE241" s="215">
        <v>0</v>
      </c>
      <c r="BF241" s="215">
        <v>0</v>
      </c>
      <c r="BG241" s="215">
        <v>0</v>
      </c>
      <c r="BH241" s="215">
        <v>0</v>
      </c>
      <c r="BI241" s="215">
        <v>0</v>
      </c>
      <c r="BJ241" s="215">
        <v>0</v>
      </c>
      <c r="BK241" s="215">
        <v>0</v>
      </c>
      <c r="BL241" s="215">
        <v>0</v>
      </c>
      <c r="BM241" s="215">
        <v>0</v>
      </c>
      <c r="BN241" s="215">
        <v>0</v>
      </c>
      <c r="BO241" s="215">
        <v>0</v>
      </c>
      <c r="BP241" s="215">
        <v>0.00257196449602641</v>
      </c>
      <c r="BQ241" s="215">
        <v>0.003282254124468182</v>
      </c>
      <c r="BR241" s="215">
        <v>4.19227031659445E-05</v>
      </c>
      <c r="BS241" s="215">
        <v>0.0025719644960264104</v>
      </c>
      <c r="BT241" s="215">
        <v>0.00257196449602641</v>
      </c>
      <c r="BU241" s="215">
        <v>0.0039014022237794017</v>
      </c>
      <c r="BV241" s="215">
        <v>0.00257196449602641</v>
      </c>
      <c r="BW241" s="215">
        <v>0</v>
      </c>
      <c r="BX241" s="215">
        <v>0</v>
      </c>
      <c r="BY241" s="215">
        <v>0</v>
      </c>
      <c r="BZ241" s="215">
        <v>0.002214916876978193</v>
      </c>
      <c r="CA241" s="215">
        <v>0.0025719644960264096</v>
      </c>
      <c r="CB241" s="215">
        <v>0</v>
      </c>
      <c r="CC241" s="215">
        <v>0</v>
      </c>
      <c r="CD241" s="215">
        <v>0.001641127062234091</v>
      </c>
      <c r="CE241" s="215">
        <v>0</v>
      </c>
      <c r="CF241" s="215">
        <v>0</v>
      </c>
      <c r="CG241" s="215">
        <v>0</v>
      </c>
      <c r="CH241" s="215">
        <v>0</v>
      </c>
      <c r="CI241" s="215">
        <v>0</v>
      </c>
      <c r="CJ241" s="215">
        <v>0.00257196449602641</v>
      </c>
      <c r="CK241" s="215">
        <v>0.0025719644960264096</v>
      </c>
      <c r="CL241" s="215">
        <v>0</v>
      </c>
      <c r="CM241" s="215">
        <v>0</v>
      </c>
      <c r="CN241" s="215">
        <v>0</v>
      </c>
      <c r="CO241" s="215">
        <v>4.838122709466374E-06</v>
      </c>
      <c r="CP241" s="215">
        <v>0.0011074584384890963</v>
      </c>
      <c r="CQ241" s="215">
        <v>4.838122709466375E-06</v>
      </c>
      <c r="CR241" s="215">
        <v>0</v>
      </c>
      <c r="CS241" s="215">
        <v>0</v>
      </c>
      <c r="CT241" s="215">
        <v>0</v>
      </c>
      <c r="CU241" s="215">
        <v>0</v>
      </c>
      <c r="CV241" s="215">
        <v>0</v>
      </c>
      <c r="CW241" s="215">
        <v>0</v>
      </c>
      <c r="CX241" s="215">
        <v>0.0025719644960264104</v>
      </c>
      <c r="CY241" s="215">
        <v>0.0039014022237794026</v>
      </c>
      <c r="CZ241" s="215">
        <v>1.0012884013093681</v>
      </c>
      <c r="DA241" s="215">
        <v>0.0025719644960264104</v>
      </c>
      <c r="DB241" s="215">
        <v>0.0025719644960264104</v>
      </c>
      <c r="DC241" s="215">
        <v>0.00257196449602641</v>
      </c>
      <c r="DD241" s="215">
        <v>0.0025719644960264096</v>
      </c>
      <c r="DE241" s="215">
        <v>0.0032822541244681815</v>
      </c>
      <c r="DF241" s="215">
        <v>0.003901402223779402</v>
      </c>
      <c r="DG241" s="215">
        <v>0</v>
      </c>
      <c r="DH241" s="215">
        <v>0</v>
      </c>
      <c r="DI241" s="215">
        <v>0</v>
      </c>
      <c r="DJ241" s="215">
        <v>0</v>
      </c>
      <c r="DK241" s="215">
        <v>0</v>
      </c>
      <c r="DL241" s="215">
        <v>0</v>
      </c>
      <c r="DM241" s="215">
        <v>0</v>
      </c>
      <c r="DN241" s="215">
        <v>0</v>
      </c>
      <c r="DO241" s="215">
        <v>0.003282254124468182</v>
      </c>
      <c r="DP241" s="215">
        <v>0</v>
      </c>
      <c r="DQ241" s="215">
        <v>0.002571964496026411</v>
      </c>
      <c r="DR241" s="215">
        <v>4.1922703165944514E-05</v>
      </c>
      <c r="DS241" s="215">
        <v>0.004166482515311742</v>
      </c>
      <c r="DU241" s="9"/>
      <c r="DV241" s="9"/>
      <c r="DW241" s="206">
        <v>1720424</v>
      </c>
      <c r="DX241" s="9">
        <v>1997889.6910086996</v>
      </c>
    </row>
    <row r="242" spans="42:128" ht="11.25">
      <c r="AP242" s="12" t="s">
        <v>55</v>
      </c>
      <c r="AQ242" s="49" t="s">
        <v>176</v>
      </c>
      <c r="AR242" s="215">
        <v>0</v>
      </c>
      <c r="AS242" s="215">
        <v>0</v>
      </c>
      <c r="AT242" s="215">
        <v>0</v>
      </c>
      <c r="AU242" s="215">
        <v>0</v>
      </c>
      <c r="AV242" s="215">
        <v>0</v>
      </c>
      <c r="AW242" s="215">
        <v>0</v>
      </c>
      <c r="AX242" s="215">
        <v>0</v>
      </c>
      <c r="AY242" s="215">
        <v>0</v>
      </c>
      <c r="AZ242" s="215">
        <v>0</v>
      </c>
      <c r="BA242" s="215">
        <v>0</v>
      </c>
      <c r="BB242" s="215">
        <v>0</v>
      </c>
      <c r="BC242" s="215">
        <v>0</v>
      </c>
      <c r="BD242" s="215">
        <v>0</v>
      </c>
      <c r="BE242" s="215">
        <v>0</v>
      </c>
      <c r="BF242" s="215">
        <v>0</v>
      </c>
      <c r="BG242" s="215">
        <v>0</v>
      </c>
      <c r="BH242" s="215">
        <v>0</v>
      </c>
      <c r="BI242" s="215">
        <v>0</v>
      </c>
      <c r="BJ242" s="215">
        <v>0</v>
      </c>
      <c r="BK242" s="215">
        <v>0</v>
      </c>
      <c r="BL242" s="215">
        <v>0</v>
      </c>
      <c r="BM242" s="215">
        <v>0</v>
      </c>
      <c r="BN242" s="215">
        <v>0</v>
      </c>
      <c r="BO242" s="215">
        <v>0</v>
      </c>
      <c r="BP242" s="215">
        <v>0.0005260480230724031</v>
      </c>
      <c r="BQ242" s="215">
        <v>0.0014740010905671857</v>
      </c>
      <c r="BR242" s="215">
        <v>4.678412469804811E-06</v>
      </c>
      <c r="BS242" s="215">
        <v>0.0005260480230724034</v>
      </c>
      <c r="BT242" s="215">
        <v>0.0005260480230724032</v>
      </c>
      <c r="BU242" s="215">
        <v>0.010462364740704222</v>
      </c>
      <c r="BV242" s="215">
        <v>0.0005260480230724032</v>
      </c>
      <c r="BW242" s="215">
        <v>0</v>
      </c>
      <c r="BX242" s="215">
        <v>0</v>
      </c>
      <c r="BY242" s="215">
        <v>0</v>
      </c>
      <c r="BZ242" s="215">
        <v>8.832180508927504E-05</v>
      </c>
      <c r="CA242" s="215">
        <v>0.0005260480230724031</v>
      </c>
      <c r="CB242" s="215">
        <v>0</v>
      </c>
      <c r="CC242" s="215">
        <v>0</v>
      </c>
      <c r="CD242" s="215">
        <v>0.0007370005452835928</v>
      </c>
      <c r="CE242" s="215">
        <v>0</v>
      </c>
      <c r="CF242" s="215">
        <v>0</v>
      </c>
      <c r="CG242" s="215">
        <v>0</v>
      </c>
      <c r="CH242" s="215">
        <v>0</v>
      </c>
      <c r="CI242" s="215">
        <v>0</v>
      </c>
      <c r="CJ242" s="215">
        <v>0.0005260480230724031</v>
      </c>
      <c r="CK242" s="215">
        <v>0.0005260480230724031</v>
      </c>
      <c r="CL242" s="215">
        <v>0</v>
      </c>
      <c r="CM242" s="215">
        <v>0</v>
      </c>
      <c r="CN242" s="215">
        <v>0</v>
      </c>
      <c r="CO242" s="215">
        <v>4.948923108603337E-06</v>
      </c>
      <c r="CP242" s="215">
        <v>4.416090254463752E-05</v>
      </c>
      <c r="CQ242" s="215">
        <v>4.948923108603338E-06</v>
      </c>
      <c r="CR242" s="215">
        <v>0</v>
      </c>
      <c r="CS242" s="215">
        <v>0</v>
      </c>
      <c r="CT242" s="215">
        <v>0</v>
      </c>
      <c r="CU242" s="215">
        <v>0</v>
      </c>
      <c r="CV242" s="215">
        <v>0</v>
      </c>
      <c r="CW242" s="215">
        <v>0</v>
      </c>
      <c r="CX242" s="215">
        <v>0.0005260480230724034</v>
      </c>
      <c r="CY242" s="215">
        <v>0.010462364740704224</v>
      </c>
      <c r="CZ242" s="215">
        <v>0.0002654984730905032</v>
      </c>
      <c r="DA242" s="215">
        <v>1.0005260480230724</v>
      </c>
      <c r="DB242" s="215">
        <v>0.0005260480230724032</v>
      </c>
      <c r="DC242" s="215">
        <v>0.0005260480230724032</v>
      </c>
      <c r="DD242" s="215">
        <v>0.0005260480230724031</v>
      </c>
      <c r="DE242" s="215">
        <v>0.0014740010905671854</v>
      </c>
      <c r="DF242" s="215">
        <v>0.010462364740704222</v>
      </c>
      <c r="DG242" s="215">
        <v>0</v>
      </c>
      <c r="DH242" s="215">
        <v>0</v>
      </c>
      <c r="DI242" s="215">
        <v>0</v>
      </c>
      <c r="DJ242" s="215">
        <v>0</v>
      </c>
      <c r="DK242" s="215">
        <v>0</v>
      </c>
      <c r="DL242" s="215">
        <v>0</v>
      </c>
      <c r="DM242" s="215">
        <v>0</v>
      </c>
      <c r="DN242" s="215">
        <v>0</v>
      </c>
      <c r="DO242" s="215">
        <v>0.0014740010905671857</v>
      </c>
      <c r="DP242" s="215">
        <v>0</v>
      </c>
      <c r="DQ242" s="215">
        <v>0.0005260480230724035</v>
      </c>
      <c r="DR242" s="215">
        <v>4.678412469804812E-06</v>
      </c>
      <c r="DS242" s="215">
        <v>0.0009860116854097621</v>
      </c>
      <c r="DU242" s="9"/>
      <c r="DV242" s="9"/>
      <c r="DW242" s="206">
        <v>57519</v>
      </c>
      <c r="DX242" s="9">
        <v>638990.6973544415</v>
      </c>
    </row>
    <row r="243" spans="42:128" ht="11.25">
      <c r="AP243" s="12" t="s">
        <v>56</v>
      </c>
      <c r="AQ243" s="19" t="s">
        <v>177</v>
      </c>
      <c r="AR243" s="215">
        <v>0</v>
      </c>
      <c r="AS243" s="215">
        <v>0</v>
      </c>
      <c r="AT243" s="215">
        <v>0</v>
      </c>
      <c r="AU243" s="215">
        <v>0</v>
      </c>
      <c r="AV243" s="215">
        <v>0</v>
      </c>
      <c r="AW243" s="215">
        <v>0</v>
      </c>
      <c r="AX243" s="215">
        <v>0</v>
      </c>
      <c r="AY243" s="215">
        <v>0</v>
      </c>
      <c r="AZ243" s="215">
        <v>0</v>
      </c>
      <c r="BA243" s="215">
        <v>0</v>
      </c>
      <c r="BB243" s="215">
        <v>0</v>
      </c>
      <c r="BC243" s="215">
        <v>0</v>
      </c>
      <c r="BD243" s="215">
        <v>0</v>
      </c>
      <c r="BE243" s="215">
        <v>0</v>
      </c>
      <c r="BF243" s="215">
        <v>0</v>
      </c>
      <c r="BG243" s="215">
        <v>0</v>
      </c>
      <c r="BH243" s="215">
        <v>0</v>
      </c>
      <c r="BI243" s="215">
        <v>0</v>
      </c>
      <c r="BJ243" s="215">
        <v>0</v>
      </c>
      <c r="BK243" s="215">
        <v>0</v>
      </c>
      <c r="BL243" s="215">
        <v>0</v>
      </c>
      <c r="BM243" s="215">
        <v>0</v>
      </c>
      <c r="BN243" s="215">
        <v>0</v>
      </c>
      <c r="BO243" s="215">
        <v>0</v>
      </c>
      <c r="BP243" s="215">
        <v>0.0017303330828399338</v>
      </c>
      <c r="BQ243" s="215">
        <v>0.014819949317463466</v>
      </c>
      <c r="BR243" s="215">
        <v>1.7022959690508025E-05</v>
      </c>
      <c r="BS243" s="215">
        <v>0.0017303330828399345</v>
      </c>
      <c r="BT243" s="215">
        <v>0.001730333082839934</v>
      </c>
      <c r="BU243" s="215">
        <v>0.014742446499692054</v>
      </c>
      <c r="BV243" s="215">
        <v>0.0017303330828399343</v>
      </c>
      <c r="BW243" s="215">
        <v>0</v>
      </c>
      <c r="BX243" s="215">
        <v>0</v>
      </c>
      <c r="BY243" s="215">
        <v>0</v>
      </c>
      <c r="BZ243" s="215">
        <v>0.0007039340118140539</v>
      </c>
      <c r="CA243" s="215">
        <v>0.0017303330828399338</v>
      </c>
      <c r="CB243" s="215">
        <v>0</v>
      </c>
      <c r="CC243" s="215">
        <v>0</v>
      </c>
      <c r="CD243" s="215">
        <v>0.007409974658731733</v>
      </c>
      <c r="CE243" s="215">
        <v>0</v>
      </c>
      <c r="CF243" s="215">
        <v>0</v>
      </c>
      <c r="CG243" s="215">
        <v>0</v>
      </c>
      <c r="CH243" s="215">
        <v>0</v>
      </c>
      <c r="CI243" s="215">
        <v>0</v>
      </c>
      <c r="CJ243" s="215">
        <v>0.0017303330828399338</v>
      </c>
      <c r="CK243" s="215">
        <v>0.0017303330828399338</v>
      </c>
      <c r="CL243" s="215">
        <v>0</v>
      </c>
      <c r="CM243" s="215">
        <v>0</v>
      </c>
      <c r="CN243" s="215">
        <v>0</v>
      </c>
      <c r="CO243" s="215">
        <v>1.0434361794820903E-05</v>
      </c>
      <c r="CP243" s="215">
        <v>0.0003519670059070269</v>
      </c>
      <c r="CQ243" s="215">
        <v>1.0434361794820904E-05</v>
      </c>
      <c r="CR243" s="215">
        <v>0</v>
      </c>
      <c r="CS243" s="215">
        <v>0</v>
      </c>
      <c r="CT243" s="215">
        <v>0</v>
      </c>
      <c r="CU243" s="215">
        <v>0</v>
      </c>
      <c r="CV243" s="215">
        <v>0</v>
      </c>
      <c r="CW243" s="215">
        <v>0</v>
      </c>
      <c r="CX243" s="215">
        <v>0.0017303330828399343</v>
      </c>
      <c r="CY243" s="215">
        <v>0.014742446499692058</v>
      </c>
      <c r="CZ243" s="215">
        <v>0.0008703837223173771</v>
      </c>
      <c r="DA243" s="215">
        <v>0.0017303330828399343</v>
      </c>
      <c r="DB243" s="215">
        <v>1.0017303330828398</v>
      </c>
      <c r="DC243" s="215">
        <v>0.0017303330828399343</v>
      </c>
      <c r="DD243" s="215">
        <v>0.0017303330828399338</v>
      </c>
      <c r="DE243" s="215">
        <v>0.014819949317463464</v>
      </c>
      <c r="DF243" s="215">
        <v>0.014742446499692056</v>
      </c>
      <c r="DG243" s="215">
        <v>0</v>
      </c>
      <c r="DH243" s="215">
        <v>0</v>
      </c>
      <c r="DI243" s="215">
        <v>0</v>
      </c>
      <c r="DJ243" s="215">
        <v>0</v>
      </c>
      <c r="DK243" s="215">
        <v>0</v>
      </c>
      <c r="DL243" s="215">
        <v>0</v>
      </c>
      <c r="DM243" s="215">
        <v>0</v>
      </c>
      <c r="DN243" s="215">
        <v>0</v>
      </c>
      <c r="DO243" s="215">
        <v>0.014819949317463466</v>
      </c>
      <c r="DP243" s="215">
        <v>0</v>
      </c>
      <c r="DQ243" s="215">
        <v>0.0017303330828399347</v>
      </c>
      <c r="DR243" s="215">
        <v>1.7022959690508036E-05</v>
      </c>
      <c r="DS243" s="215">
        <v>0.003046266996467144</v>
      </c>
      <c r="DU243" s="9"/>
      <c r="DV243" s="9"/>
      <c r="DW243" s="206">
        <v>670493</v>
      </c>
      <c r="DX243" s="9">
        <v>1538156.6657563262</v>
      </c>
    </row>
    <row r="244" spans="42:128" ht="11.25">
      <c r="AP244" s="12" t="s">
        <v>57</v>
      </c>
      <c r="AQ244" s="49" t="s">
        <v>178</v>
      </c>
      <c r="AR244" s="215">
        <v>0</v>
      </c>
      <c r="AS244" s="215">
        <v>0</v>
      </c>
      <c r="AT244" s="215">
        <v>0</v>
      </c>
      <c r="AU244" s="215">
        <v>0</v>
      </c>
      <c r="AV244" s="215">
        <v>0</v>
      </c>
      <c r="AW244" s="215">
        <v>0</v>
      </c>
      <c r="AX244" s="215">
        <v>0</v>
      </c>
      <c r="AY244" s="215">
        <v>0</v>
      </c>
      <c r="AZ244" s="215">
        <v>0</v>
      </c>
      <c r="BA244" s="215">
        <v>0</v>
      </c>
      <c r="BB244" s="215">
        <v>0</v>
      </c>
      <c r="BC244" s="215">
        <v>0</v>
      </c>
      <c r="BD244" s="215">
        <v>0</v>
      </c>
      <c r="BE244" s="215">
        <v>0</v>
      </c>
      <c r="BF244" s="215">
        <v>0</v>
      </c>
      <c r="BG244" s="215">
        <v>0</v>
      </c>
      <c r="BH244" s="215">
        <v>0</v>
      </c>
      <c r="BI244" s="215">
        <v>0</v>
      </c>
      <c r="BJ244" s="215">
        <v>0</v>
      </c>
      <c r="BK244" s="215">
        <v>0</v>
      </c>
      <c r="BL244" s="215">
        <v>0</v>
      </c>
      <c r="BM244" s="215">
        <v>0</v>
      </c>
      <c r="BN244" s="215">
        <v>0</v>
      </c>
      <c r="BO244" s="215">
        <v>0</v>
      </c>
      <c r="BP244" s="215">
        <v>0.0002546921877652466</v>
      </c>
      <c r="BQ244" s="215">
        <v>0.0005998378666536142</v>
      </c>
      <c r="BR244" s="215">
        <v>2.2075738062531154E-06</v>
      </c>
      <c r="BS244" s="215">
        <v>0.0002546921877652467</v>
      </c>
      <c r="BT244" s="215">
        <v>0.00025469218776524665</v>
      </c>
      <c r="BU244" s="215">
        <v>0.0034282064023053844</v>
      </c>
      <c r="BV244" s="215">
        <v>0.00025469218776524665</v>
      </c>
      <c r="BW244" s="215">
        <v>0</v>
      </c>
      <c r="BX244" s="215">
        <v>0</v>
      </c>
      <c r="BY244" s="215">
        <v>0</v>
      </c>
      <c r="BZ244" s="215">
        <v>3.1786056939375426E-05</v>
      </c>
      <c r="CA244" s="215">
        <v>0.00025469218776524665</v>
      </c>
      <c r="CB244" s="215">
        <v>0</v>
      </c>
      <c r="CC244" s="215">
        <v>0</v>
      </c>
      <c r="CD244" s="215">
        <v>0.0002999189333268071</v>
      </c>
      <c r="CE244" s="215">
        <v>0</v>
      </c>
      <c r="CF244" s="215">
        <v>0</v>
      </c>
      <c r="CG244" s="215">
        <v>0</v>
      </c>
      <c r="CH244" s="215">
        <v>0</v>
      </c>
      <c r="CI244" s="215">
        <v>0</v>
      </c>
      <c r="CJ244" s="215">
        <v>0.0002546921877652466</v>
      </c>
      <c r="CK244" s="215">
        <v>0.0002546921877652466</v>
      </c>
      <c r="CL244" s="215">
        <v>0</v>
      </c>
      <c r="CM244" s="215">
        <v>0</v>
      </c>
      <c r="CN244" s="215">
        <v>0</v>
      </c>
      <c r="CO244" s="215">
        <v>1.7295424976229432E-06</v>
      </c>
      <c r="CP244" s="215">
        <v>1.5893028469687713E-05</v>
      </c>
      <c r="CQ244" s="215">
        <v>1.7295424976229436E-06</v>
      </c>
      <c r="CR244" s="215">
        <v>0</v>
      </c>
      <c r="CS244" s="215">
        <v>0</v>
      </c>
      <c r="CT244" s="215">
        <v>0</v>
      </c>
      <c r="CU244" s="215">
        <v>0</v>
      </c>
      <c r="CV244" s="215">
        <v>0</v>
      </c>
      <c r="CW244" s="215">
        <v>0</v>
      </c>
      <c r="CX244" s="215">
        <v>0.0002546921877652467</v>
      </c>
      <c r="CY244" s="215">
        <v>0.003428206402305385</v>
      </c>
      <c r="CZ244" s="215">
        <v>0.00012821086513143475</v>
      </c>
      <c r="DA244" s="215">
        <v>0.0002546921877652467</v>
      </c>
      <c r="DB244" s="215">
        <v>0.0002546921877652467</v>
      </c>
      <c r="DC244" s="215">
        <v>1.0002546921877653</v>
      </c>
      <c r="DD244" s="215">
        <v>0.00025469218776524665</v>
      </c>
      <c r="DE244" s="215">
        <v>0.0005998378666536142</v>
      </c>
      <c r="DF244" s="215">
        <v>0.003428206402305385</v>
      </c>
      <c r="DG244" s="215">
        <v>0</v>
      </c>
      <c r="DH244" s="215">
        <v>0</v>
      </c>
      <c r="DI244" s="215">
        <v>0</v>
      </c>
      <c r="DJ244" s="215">
        <v>0</v>
      </c>
      <c r="DK244" s="215">
        <v>0</v>
      </c>
      <c r="DL244" s="215">
        <v>0</v>
      </c>
      <c r="DM244" s="215">
        <v>0</v>
      </c>
      <c r="DN244" s="215">
        <v>0</v>
      </c>
      <c r="DO244" s="215">
        <v>0.0005998378666536142</v>
      </c>
      <c r="DP244" s="215">
        <v>0</v>
      </c>
      <c r="DQ244" s="215">
        <v>0.0002546921877652467</v>
      </c>
      <c r="DR244" s="215">
        <v>2.2075738062531166E-06</v>
      </c>
      <c r="DS244" s="215">
        <v>0.00039436534443822543</v>
      </c>
      <c r="DU244" s="9"/>
      <c r="DV244" s="9"/>
      <c r="DW244" s="206">
        <v>42321</v>
      </c>
      <c r="DX244" s="9">
        <v>234669.39525538508</v>
      </c>
    </row>
    <row r="245" spans="42:128" ht="11.25">
      <c r="AP245" s="12" t="s">
        <v>58</v>
      </c>
      <c r="AQ245" s="49" t="s">
        <v>179</v>
      </c>
      <c r="AR245" s="215">
        <v>0</v>
      </c>
      <c r="AS245" s="215">
        <v>0</v>
      </c>
      <c r="AT245" s="215">
        <v>0</v>
      </c>
      <c r="AU245" s="215">
        <v>0</v>
      </c>
      <c r="AV245" s="215">
        <v>0</v>
      </c>
      <c r="AW245" s="215">
        <v>0</v>
      </c>
      <c r="AX245" s="215">
        <v>0</v>
      </c>
      <c r="AY245" s="215">
        <v>0</v>
      </c>
      <c r="AZ245" s="215">
        <v>0</v>
      </c>
      <c r="BA245" s="215">
        <v>0</v>
      </c>
      <c r="BB245" s="215">
        <v>0</v>
      </c>
      <c r="BC245" s="215">
        <v>0</v>
      </c>
      <c r="BD245" s="215">
        <v>0</v>
      </c>
      <c r="BE245" s="215">
        <v>0</v>
      </c>
      <c r="BF245" s="215">
        <v>0</v>
      </c>
      <c r="BG245" s="215">
        <v>0</v>
      </c>
      <c r="BH245" s="215">
        <v>0</v>
      </c>
      <c r="BI245" s="215">
        <v>0</v>
      </c>
      <c r="BJ245" s="215">
        <v>0</v>
      </c>
      <c r="BK245" s="215">
        <v>0</v>
      </c>
      <c r="BL245" s="215">
        <v>0</v>
      </c>
      <c r="BM245" s="215">
        <v>0</v>
      </c>
      <c r="BN245" s="215">
        <v>0</v>
      </c>
      <c r="BO245" s="215">
        <v>0</v>
      </c>
      <c r="BP245" s="215">
        <v>0.004799628770684931</v>
      </c>
      <c r="BQ245" s="215">
        <v>0.0009790104933850338</v>
      </c>
      <c r="BR245" s="215">
        <v>3.820415577973929E-05</v>
      </c>
      <c r="BS245" s="215">
        <v>0.004799628770684932</v>
      </c>
      <c r="BT245" s="215">
        <v>0.004799628770684931</v>
      </c>
      <c r="BU245" s="215">
        <v>0.0019365854307530042</v>
      </c>
      <c r="BV245" s="215">
        <v>0.004799628770684931</v>
      </c>
      <c r="BW245" s="215">
        <v>0</v>
      </c>
      <c r="BX245" s="215">
        <v>0</v>
      </c>
      <c r="BY245" s="215">
        <v>0</v>
      </c>
      <c r="BZ245" s="215">
        <v>0.0005057189282010462</v>
      </c>
      <c r="CA245" s="215">
        <v>0.00479962877068493</v>
      </c>
      <c r="CB245" s="215">
        <v>0</v>
      </c>
      <c r="CC245" s="215">
        <v>0</v>
      </c>
      <c r="CD245" s="215">
        <v>0.0004895052466925169</v>
      </c>
      <c r="CE245" s="215">
        <v>0</v>
      </c>
      <c r="CF245" s="215">
        <v>0</v>
      </c>
      <c r="CG245" s="215">
        <v>0</v>
      </c>
      <c r="CH245" s="215">
        <v>0</v>
      </c>
      <c r="CI245" s="215">
        <v>0</v>
      </c>
      <c r="CJ245" s="215">
        <v>0.00479962877068493</v>
      </c>
      <c r="CK245" s="215">
        <v>0.00479962877068493</v>
      </c>
      <c r="CL245" s="215">
        <v>0</v>
      </c>
      <c r="CM245" s="215">
        <v>0</v>
      </c>
      <c r="CN245" s="215">
        <v>0</v>
      </c>
      <c r="CO245" s="215">
        <v>0.0009551840686191592</v>
      </c>
      <c r="CP245" s="215">
        <v>0.00025285946410052307</v>
      </c>
      <c r="CQ245" s="215">
        <v>0.0009551840686191593</v>
      </c>
      <c r="CR245" s="215">
        <v>0</v>
      </c>
      <c r="CS245" s="215">
        <v>0</v>
      </c>
      <c r="CT245" s="215">
        <v>0</v>
      </c>
      <c r="CU245" s="215">
        <v>0</v>
      </c>
      <c r="CV245" s="215">
        <v>0</v>
      </c>
      <c r="CW245" s="215">
        <v>0</v>
      </c>
      <c r="CX245" s="215">
        <v>0.004799628770684932</v>
      </c>
      <c r="CY245" s="215">
        <v>0.0019365854307530044</v>
      </c>
      <c r="CZ245" s="215">
        <v>0.0028774064196520456</v>
      </c>
      <c r="DA245" s="215">
        <v>0.004799628770684932</v>
      </c>
      <c r="DB245" s="215">
        <v>0.004799628770684932</v>
      </c>
      <c r="DC245" s="215">
        <v>0.004799628770684931</v>
      </c>
      <c r="DD245" s="215">
        <v>1.0047996287706846</v>
      </c>
      <c r="DE245" s="215">
        <v>0.0009790104933850338</v>
      </c>
      <c r="DF245" s="215">
        <v>0.0019365854307530042</v>
      </c>
      <c r="DG245" s="215">
        <v>0</v>
      </c>
      <c r="DH245" s="215">
        <v>0</v>
      </c>
      <c r="DI245" s="215">
        <v>0</v>
      </c>
      <c r="DJ245" s="215">
        <v>0</v>
      </c>
      <c r="DK245" s="215">
        <v>0</v>
      </c>
      <c r="DL245" s="215">
        <v>0</v>
      </c>
      <c r="DM245" s="215">
        <v>0</v>
      </c>
      <c r="DN245" s="215">
        <v>0</v>
      </c>
      <c r="DO245" s="215">
        <v>0.0009790104933850338</v>
      </c>
      <c r="DP245" s="215">
        <v>0</v>
      </c>
      <c r="DQ245" s="215">
        <v>0.004799628770684933</v>
      </c>
      <c r="DR245" s="215">
        <v>3.8204155779739296E-05</v>
      </c>
      <c r="DS245" s="215">
        <v>0.008769220675654612</v>
      </c>
      <c r="DU245" s="9"/>
      <c r="DV245" s="9"/>
      <c r="DW245" s="206">
        <v>3391455</v>
      </c>
      <c r="DX245" s="9">
        <v>3613323.1137325526</v>
      </c>
    </row>
    <row r="246" spans="42:128" ht="11.25">
      <c r="AP246" s="12" t="s">
        <v>59</v>
      </c>
      <c r="AQ246" s="49" t="s">
        <v>180</v>
      </c>
      <c r="AR246" s="215">
        <v>0</v>
      </c>
      <c r="AS246" s="215">
        <v>0</v>
      </c>
      <c r="AT246" s="215">
        <v>0</v>
      </c>
      <c r="AU246" s="215">
        <v>0</v>
      </c>
      <c r="AV246" s="215">
        <v>0</v>
      </c>
      <c r="AW246" s="215">
        <v>0</v>
      </c>
      <c r="AX246" s="215">
        <v>0</v>
      </c>
      <c r="AY246" s="215">
        <v>0</v>
      </c>
      <c r="AZ246" s="215">
        <v>0</v>
      </c>
      <c r="BA246" s="215">
        <v>0</v>
      </c>
      <c r="BB246" s="215">
        <v>0</v>
      </c>
      <c r="BC246" s="215">
        <v>0</v>
      </c>
      <c r="BD246" s="215">
        <v>0</v>
      </c>
      <c r="BE246" s="215">
        <v>0</v>
      </c>
      <c r="BF246" s="215">
        <v>0</v>
      </c>
      <c r="BG246" s="215">
        <v>0</v>
      </c>
      <c r="BH246" s="215">
        <v>0</v>
      </c>
      <c r="BI246" s="215">
        <v>0</v>
      </c>
      <c r="BJ246" s="215">
        <v>0</v>
      </c>
      <c r="BK246" s="215">
        <v>0</v>
      </c>
      <c r="BL246" s="215">
        <v>0</v>
      </c>
      <c r="BM246" s="215">
        <v>0</v>
      </c>
      <c r="BN246" s="215">
        <v>0</v>
      </c>
      <c r="BO246" s="215">
        <v>0</v>
      </c>
      <c r="BP246" s="215">
        <v>0.000164458076954466</v>
      </c>
      <c r="BQ246" s="215">
        <v>0.0002450920090898975</v>
      </c>
      <c r="BR246" s="215">
        <v>1.3579767707196123E-06</v>
      </c>
      <c r="BS246" s="215">
        <v>0.00016445807695446602</v>
      </c>
      <c r="BT246" s="215">
        <v>0.00016445807695446597</v>
      </c>
      <c r="BU246" s="215">
        <v>7.975477101532001E-05</v>
      </c>
      <c r="BV246" s="215">
        <v>0.000164458076954466</v>
      </c>
      <c r="BW246" s="215">
        <v>0</v>
      </c>
      <c r="BX246" s="215">
        <v>0</v>
      </c>
      <c r="BY246" s="215">
        <v>0</v>
      </c>
      <c r="BZ246" s="215">
        <v>0.00020705123522114988</v>
      </c>
      <c r="CA246" s="215">
        <v>0.000164458076954466</v>
      </c>
      <c r="CB246" s="215">
        <v>0</v>
      </c>
      <c r="CC246" s="215">
        <v>0</v>
      </c>
      <c r="CD246" s="215">
        <v>0.00012254600454494874</v>
      </c>
      <c r="CE246" s="215">
        <v>0</v>
      </c>
      <c r="CF246" s="215">
        <v>0</v>
      </c>
      <c r="CG246" s="215">
        <v>0</v>
      </c>
      <c r="CH246" s="215">
        <v>0</v>
      </c>
      <c r="CI246" s="215">
        <v>0</v>
      </c>
      <c r="CJ246" s="215">
        <v>0.00016445807695446597</v>
      </c>
      <c r="CK246" s="215">
        <v>0.00016445807695446597</v>
      </c>
      <c r="CL246" s="215">
        <v>0</v>
      </c>
      <c r="CM246" s="215">
        <v>0</v>
      </c>
      <c r="CN246" s="215">
        <v>0</v>
      </c>
      <c r="CO246" s="215">
        <v>2.492453469981125E-07</v>
      </c>
      <c r="CP246" s="215">
        <v>0.00010352561761057493</v>
      </c>
      <c r="CQ246" s="215">
        <v>2.492453469981125E-07</v>
      </c>
      <c r="CR246" s="215">
        <v>0</v>
      </c>
      <c r="CS246" s="215">
        <v>0</v>
      </c>
      <c r="CT246" s="215">
        <v>0</v>
      </c>
      <c r="CU246" s="215">
        <v>0</v>
      </c>
      <c r="CV246" s="215">
        <v>0</v>
      </c>
      <c r="CW246" s="215">
        <v>0</v>
      </c>
      <c r="CX246" s="215">
        <v>0.00016445807695446602</v>
      </c>
      <c r="CY246" s="215">
        <v>7.975477101532003E-05</v>
      </c>
      <c r="CZ246" s="215">
        <v>8.23536611507321E-05</v>
      </c>
      <c r="DA246" s="215">
        <v>0.00016445807695446602</v>
      </c>
      <c r="DB246" s="215">
        <v>0.000164458076954466</v>
      </c>
      <c r="DC246" s="215">
        <v>0.00016445807695446602</v>
      </c>
      <c r="DD246" s="215">
        <v>0.00016445807695446597</v>
      </c>
      <c r="DE246" s="215">
        <v>1.0002450920090897</v>
      </c>
      <c r="DF246" s="215">
        <v>7.975477101532001E-05</v>
      </c>
      <c r="DG246" s="215">
        <v>0</v>
      </c>
      <c r="DH246" s="215">
        <v>0</v>
      </c>
      <c r="DI246" s="215">
        <v>0</v>
      </c>
      <c r="DJ246" s="215">
        <v>0</v>
      </c>
      <c r="DK246" s="215">
        <v>0</v>
      </c>
      <c r="DL246" s="215">
        <v>0</v>
      </c>
      <c r="DM246" s="215">
        <v>0</v>
      </c>
      <c r="DN246" s="215">
        <v>0</v>
      </c>
      <c r="DO246" s="215">
        <v>0.0002450920090898975</v>
      </c>
      <c r="DP246" s="215">
        <v>0</v>
      </c>
      <c r="DQ246" s="215">
        <v>0.00016445807695446602</v>
      </c>
      <c r="DR246" s="215">
        <v>1.3579767707196127E-06</v>
      </c>
      <c r="DS246" s="215">
        <v>0.0003207356988181432</v>
      </c>
      <c r="DU246" s="9"/>
      <c r="DV246" s="9"/>
      <c r="DW246" s="206">
        <v>108080</v>
      </c>
      <c r="DX246" s="9">
        <v>117001.34079781517</v>
      </c>
    </row>
    <row r="247" spans="42:128" ht="11.25">
      <c r="AP247" s="12" t="s">
        <v>60</v>
      </c>
      <c r="AQ247" s="49" t="s">
        <v>264</v>
      </c>
      <c r="AR247" s="215">
        <v>0</v>
      </c>
      <c r="AS247" s="215">
        <v>0</v>
      </c>
      <c r="AT247" s="215">
        <v>0</v>
      </c>
      <c r="AU247" s="215">
        <v>0</v>
      </c>
      <c r="AV247" s="215">
        <v>0</v>
      </c>
      <c r="AW247" s="215">
        <v>0</v>
      </c>
      <c r="AX247" s="215">
        <v>0</v>
      </c>
      <c r="AY247" s="215">
        <v>0</v>
      </c>
      <c r="AZ247" s="215">
        <v>0</v>
      </c>
      <c r="BA247" s="215">
        <v>0</v>
      </c>
      <c r="BB247" s="215">
        <v>0</v>
      </c>
      <c r="BC247" s="215">
        <v>0</v>
      </c>
      <c r="BD247" s="215">
        <v>0</v>
      </c>
      <c r="BE247" s="215">
        <v>0</v>
      </c>
      <c r="BF247" s="215">
        <v>0</v>
      </c>
      <c r="BG247" s="215">
        <v>0</v>
      </c>
      <c r="BH247" s="215">
        <v>0</v>
      </c>
      <c r="BI247" s="215">
        <v>0</v>
      </c>
      <c r="BJ247" s="215">
        <v>0</v>
      </c>
      <c r="BK247" s="215">
        <v>0</v>
      </c>
      <c r="BL247" s="215">
        <v>0</v>
      </c>
      <c r="BM247" s="215">
        <v>0</v>
      </c>
      <c r="BN247" s="215">
        <v>0</v>
      </c>
      <c r="BO247" s="215">
        <v>0</v>
      </c>
      <c r="BP247" s="215">
        <v>0.04475948019911891</v>
      </c>
      <c r="BQ247" s="215">
        <v>0.14320679125784955</v>
      </c>
      <c r="BR247" s="215">
        <v>0.0004048064247524671</v>
      </c>
      <c r="BS247" s="215">
        <v>0.04475948019911893</v>
      </c>
      <c r="BT247" s="215">
        <v>0.04475948019911892</v>
      </c>
      <c r="BU247" s="215">
        <v>0.04240951609775508</v>
      </c>
      <c r="BV247" s="215">
        <v>0.04475948019911892</v>
      </c>
      <c r="BW247" s="215">
        <v>0</v>
      </c>
      <c r="BX247" s="215">
        <v>0</v>
      </c>
      <c r="BY247" s="215">
        <v>0</v>
      </c>
      <c r="BZ247" s="215">
        <v>0.006016939003377858</v>
      </c>
      <c r="CA247" s="215">
        <v>0.04475948019911891</v>
      </c>
      <c r="CB247" s="215">
        <v>0</v>
      </c>
      <c r="CC247" s="215">
        <v>0</v>
      </c>
      <c r="CD247" s="215">
        <v>0.07160339562892477</v>
      </c>
      <c r="CE247" s="215">
        <v>0</v>
      </c>
      <c r="CF247" s="215">
        <v>0</v>
      </c>
      <c r="CG247" s="215">
        <v>0</v>
      </c>
      <c r="CH247" s="215">
        <v>0</v>
      </c>
      <c r="CI247" s="215">
        <v>0</v>
      </c>
      <c r="CJ247" s="215">
        <v>0.04475948019911891</v>
      </c>
      <c r="CK247" s="215">
        <v>0.04475948019911891</v>
      </c>
      <c r="CL247" s="215">
        <v>0</v>
      </c>
      <c r="CM247" s="215">
        <v>0</v>
      </c>
      <c r="CN247" s="215">
        <v>0</v>
      </c>
      <c r="CO247" s="215">
        <v>0.0004844246601343486</v>
      </c>
      <c r="CP247" s="215">
        <v>0.003008469501688929</v>
      </c>
      <c r="CQ247" s="215">
        <v>0.0004844246601343487</v>
      </c>
      <c r="CR247" s="215">
        <v>0</v>
      </c>
      <c r="CS247" s="215">
        <v>0</v>
      </c>
      <c r="CT247" s="215">
        <v>0</v>
      </c>
      <c r="CU247" s="215">
        <v>0</v>
      </c>
      <c r="CV247" s="215">
        <v>0</v>
      </c>
      <c r="CW247" s="215">
        <v>0</v>
      </c>
      <c r="CX247" s="215">
        <v>0.04475948019911893</v>
      </c>
      <c r="CY247" s="215">
        <v>0.04240951609775509</v>
      </c>
      <c r="CZ247" s="215">
        <v>0.02262195242962663</v>
      </c>
      <c r="DA247" s="215">
        <v>0.04475948019911893</v>
      </c>
      <c r="DB247" s="215">
        <v>0.04475948019911892</v>
      </c>
      <c r="DC247" s="215">
        <v>0.04475948019911892</v>
      </c>
      <c r="DD247" s="215">
        <v>0.04475948019911891</v>
      </c>
      <c r="DE247" s="215">
        <v>0.14320679125784952</v>
      </c>
      <c r="DF247" s="215">
        <v>1.042409516097755</v>
      </c>
      <c r="DG247" s="215">
        <v>0</v>
      </c>
      <c r="DH247" s="215">
        <v>0</v>
      </c>
      <c r="DI247" s="215">
        <v>0</v>
      </c>
      <c r="DJ247" s="215">
        <v>0</v>
      </c>
      <c r="DK247" s="215">
        <v>0</v>
      </c>
      <c r="DL247" s="215">
        <v>0</v>
      </c>
      <c r="DM247" s="215">
        <v>0</v>
      </c>
      <c r="DN247" s="215">
        <v>0</v>
      </c>
      <c r="DO247" s="215">
        <v>0.14320679125784955</v>
      </c>
      <c r="DP247" s="215">
        <v>0</v>
      </c>
      <c r="DQ247" s="215">
        <v>0.04475948019911893</v>
      </c>
      <c r="DR247" s="215">
        <v>0.00040480642475246726</v>
      </c>
      <c r="DS247" s="215">
        <v>0.07737505301865795</v>
      </c>
      <c r="DU247" s="9"/>
      <c r="DV247" s="9"/>
      <c r="DW247" s="206">
        <v>51815774</v>
      </c>
      <c r="DX247" s="9">
        <v>55433404.82571011</v>
      </c>
    </row>
    <row r="248" spans="42:128" ht="11.25">
      <c r="AP248" s="12">
        <v>8260</v>
      </c>
      <c r="AQ248" s="49" t="s">
        <v>104</v>
      </c>
      <c r="AR248" s="215">
        <v>0</v>
      </c>
      <c r="AS248" s="215">
        <v>0</v>
      </c>
      <c r="AT248" s="215">
        <v>0</v>
      </c>
      <c r="AU248" s="215">
        <v>0</v>
      </c>
      <c r="AV248" s="215">
        <v>0</v>
      </c>
      <c r="AW248" s="215">
        <v>0</v>
      </c>
      <c r="AX248" s="215">
        <v>0</v>
      </c>
      <c r="AY248" s="215">
        <v>0</v>
      </c>
      <c r="AZ248" s="215">
        <v>0</v>
      </c>
      <c r="BA248" s="215">
        <v>0</v>
      </c>
      <c r="BB248" s="215">
        <v>0</v>
      </c>
      <c r="BC248" s="215">
        <v>0</v>
      </c>
      <c r="BD248" s="215">
        <v>0</v>
      </c>
      <c r="BE248" s="215">
        <v>0</v>
      </c>
      <c r="BF248" s="215">
        <v>0</v>
      </c>
      <c r="BG248" s="215">
        <v>0</v>
      </c>
      <c r="BH248" s="215">
        <v>0</v>
      </c>
      <c r="BI248" s="215">
        <v>0</v>
      </c>
      <c r="BJ248" s="215">
        <v>0</v>
      </c>
      <c r="BK248" s="215">
        <v>0</v>
      </c>
      <c r="BL248" s="215">
        <v>0</v>
      </c>
      <c r="BM248" s="215">
        <v>0</v>
      </c>
      <c r="BN248" s="215">
        <v>0</v>
      </c>
      <c r="BO248" s="215">
        <v>0</v>
      </c>
      <c r="BP248" s="215">
        <v>0.0003165180666056186</v>
      </c>
      <c r="BQ248" s="215">
        <v>1.0443436031027397E-05</v>
      </c>
      <c r="BR248" s="215">
        <v>2.5044695830039326E-06</v>
      </c>
      <c r="BS248" s="215">
        <v>0.00031651806660561876</v>
      </c>
      <c r="BT248" s="215">
        <v>0.00031651806660561865</v>
      </c>
      <c r="BU248" s="215">
        <v>1.134969784531807E-05</v>
      </c>
      <c r="BV248" s="215">
        <v>0.00031651806660561865</v>
      </c>
      <c r="BW248" s="215">
        <v>0</v>
      </c>
      <c r="BX248" s="215">
        <v>0</v>
      </c>
      <c r="BY248" s="215">
        <v>0</v>
      </c>
      <c r="BZ248" s="215">
        <v>5.4425784477448685E-06</v>
      </c>
      <c r="CA248" s="215">
        <v>0.00031651806660561865</v>
      </c>
      <c r="CB248" s="215">
        <v>0</v>
      </c>
      <c r="CC248" s="215">
        <v>0</v>
      </c>
      <c r="CD248" s="215">
        <v>5.2217180155136985E-06</v>
      </c>
      <c r="CE248" s="215">
        <v>0</v>
      </c>
      <c r="CF248" s="215">
        <v>0</v>
      </c>
      <c r="CG248" s="215">
        <v>0</v>
      </c>
      <c r="CH248" s="215">
        <v>0</v>
      </c>
      <c r="CI248" s="215">
        <v>0</v>
      </c>
      <c r="CJ248" s="215">
        <v>0.0003165180666056186</v>
      </c>
      <c r="CK248" s="215">
        <v>0.0003165180666056186</v>
      </c>
      <c r="CL248" s="215">
        <v>0</v>
      </c>
      <c r="CM248" s="215">
        <v>0</v>
      </c>
      <c r="CN248" s="215">
        <v>0</v>
      </c>
      <c r="CO248" s="215">
        <v>3.3568216961780924E-07</v>
      </c>
      <c r="CP248" s="215">
        <v>2.721289223872434E-06</v>
      </c>
      <c r="CQ248" s="215">
        <v>3.356821696178093E-07</v>
      </c>
      <c r="CR248" s="215">
        <v>0</v>
      </c>
      <c r="CS248" s="215">
        <v>0</v>
      </c>
      <c r="CT248" s="215">
        <v>0</v>
      </c>
      <c r="CU248" s="215">
        <v>0</v>
      </c>
      <c r="CV248" s="215">
        <v>0</v>
      </c>
      <c r="CW248" s="215">
        <v>0</v>
      </c>
      <c r="CX248" s="215">
        <v>0.0003165180666056187</v>
      </c>
      <c r="CY248" s="215">
        <v>1.1349697845318072E-05</v>
      </c>
      <c r="CZ248" s="215">
        <v>0.00015842687438761833</v>
      </c>
      <c r="DA248" s="215">
        <v>0.0003165180666056187</v>
      </c>
      <c r="DB248" s="215">
        <v>0.00031651806660561865</v>
      </c>
      <c r="DC248" s="215">
        <v>0.00031651806660561865</v>
      </c>
      <c r="DD248" s="215">
        <v>0.0003165180666056186</v>
      </c>
      <c r="DE248" s="215">
        <v>1.0443436031027395E-05</v>
      </c>
      <c r="DF248" s="215">
        <v>1.134969784531807E-05</v>
      </c>
      <c r="DG248" s="215">
        <v>1</v>
      </c>
      <c r="DH248" s="215">
        <v>0</v>
      </c>
      <c r="DI248" s="215">
        <v>0</v>
      </c>
      <c r="DJ248" s="215">
        <v>0</v>
      </c>
      <c r="DK248" s="215">
        <v>0</v>
      </c>
      <c r="DL248" s="215">
        <v>0</v>
      </c>
      <c r="DM248" s="215">
        <v>0</v>
      </c>
      <c r="DN248" s="215">
        <v>0</v>
      </c>
      <c r="DO248" s="215">
        <v>1.0443436031027397E-05</v>
      </c>
      <c r="DP248" s="215">
        <v>0</v>
      </c>
      <c r="DQ248" s="215">
        <v>0.00031651806660561876</v>
      </c>
      <c r="DR248" s="215">
        <v>2.504469583003933E-06</v>
      </c>
      <c r="DS248" s="215">
        <v>0.0005055720305227898</v>
      </c>
      <c r="DU248" s="9"/>
      <c r="DV248" s="9"/>
      <c r="DW248" s="206">
        <v>229737</v>
      </c>
      <c r="DX248" s="9">
        <v>237502.55021668915</v>
      </c>
    </row>
    <row r="249" spans="42:128" ht="11.25">
      <c r="AP249" s="12" t="s">
        <v>61</v>
      </c>
      <c r="AQ249" s="49" t="s">
        <v>185</v>
      </c>
      <c r="AR249" s="215">
        <v>0</v>
      </c>
      <c r="AS249" s="215">
        <v>0</v>
      </c>
      <c r="AT249" s="215">
        <v>0</v>
      </c>
      <c r="AU249" s="215">
        <v>0</v>
      </c>
      <c r="AV249" s="215">
        <v>0</v>
      </c>
      <c r="AW249" s="215">
        <v>0</v>
      </c>
      <c r="AX249" s="215">
        <v>0</v>
      </c>
      <c r="AY249" s="215">
        <v>0</v>
      </c>
      <c r="AZ249" s="215">
        <v>0</v>
      </c>
      <c r="BA249" s="215">
        <v>0</v>
      </c>
      <c r="BB249" s="215">
        <v>0</v>
      </c>
      <c r="BC249" s="215">
        <v>0</v>
      </c>
      <c r="BD249" s="215">
        <v>0</v>
      </c>
      <c r="BE249" s="215">
        <v>0</v>
      </c>
      <c r="BF249" s="215">
        <v>0</v>
      </c>
      <c r="BG249" s="215">
        <v>0</v>
      </c>
      <c r="BH249" s="215">
        <v>0</v>
      </c>
      <c r="BI249" s="215">
        <v>0</v>
      </c>
      <c r="BJ249" s="215">
        <v>0</v>
      </c>
      <c r="BK249" s="215">
        <v>0</v>
      </c>
      <c r="BL249" s="215">
        <v>0</v>
      </c>
      <c r="BM249" s="215">
        <v>0</v>
      </c>
      <c r="BN249" s="215">
        <v>0</v>
      </c>
      <c r="BO249" s="215">
        <v>0</v>
      </c>
      <c r="BP249" s="215">
        <v>0.004371929266461348</v>
      </c>
      <c r="BQ249" s="215">
        <v>0.0027750847885514313</v>
      </c>
      <c r="BR249" s="215">
        <v>0.049249115623936864</v>
      </c>
      <c r="BS249" s="215">
        <v>0.004371929266461349</v>
      </c>
      <c r="BT249" s="215">
        <v>0.004371929266461348</v>
      </c>
      <c r="BU249" s="215">
        <v>0.0014137515087184666</v>
      </c>
      <c r="BV249" s="215">
        <v>0.004371929266461348</v>
      </c>
      <c r="BW249" s="215">
        <v>0</v>
      </c>
      <c r="BX249" s="215">
        <v>0</v>
      </c>
      <c r="BY249" s="215">
        <v>0</v>
      </c>
      <c r="BZ249" s="215">
        <v>0.001798320734707801</v>
      </c>
      <c r="CA249" s="215">
        <v>0.004371929266461348</v>
      </c>
      <c r="CB249" s="215">
        <v>0</v>
      </c>
      <c r="CC249" s="215">
        <v>0</v>
      </c>
      <c r="CD249" s="215">
        <v>0.0013875423942757157</v>
      </c>
      <c r="CE249" s="215">
        <v>0</v>
      </c>
      <c r="CF249" s="215">
        <v>0</v>
      </c>
      <c r="CG249" s="215">
        <v>0</v>
      </c>
      <c r="CH249" s="215">
        <v>0</v>
      </c>
      <c r="CI249" s="215">
        <v>0</v>
      </c>
      <c r="CJ249" s="215">
        <v>0.004371929266461347</v>
      </c>
      <c r="CK249" s="215">
        <v>0.004371929266461347</v>
      </c>
      <c r="CL249" s="215">
        <v>0</v>
      </c>
      <c r="CM249" s="215">
        <v>0</v>
      </c>
      <c r="CN249" s="215">
        <v>0</v>
      </c>
      <c r="CO249" s="215">
        <v>5.6337946999880424E-06</v>
      </c>
      <c r="CP249" s="215">
        <v>0.0008991603673539003</v>
      </c>
      <c r="CQ249" s="215">
        <v>5.633794699988044E-06</v>
      </c>
      <c r="CR249" s="215">
        <v>0</v>
      </c>
      <c r="CS249" s="215">
        <v>0</v>
      </c>
      <c r="CT249" s="215">
        <v>0</v>
      </c>
      <c r="CU249" s="215">
        <v>0</v>
      </c>
      <c r="CV249" s="215">
        <v>0</v>
      </c>
      <c r="CW249" s="215">
        <v>0</v>
      </c>
      <c r="CX249" s="215">
        <v>0.004371929266461349</v>
      </c>
      <c r="CY249" s="215">
        <v>0.001413751508718467</v>
      </c>
      <c r="CZ249" s="215">
        <v>0.0021887815305806683</v>
      </c>
      <c r="DA249" s="215">
        <v>0.004371929266461349</v>
      </c>
      <c r="DB249" s="215">
        <v>0.004371929266461349</v>
      </c>
      <c r="DC249" s="215">
        <v>0.004371929266461348</v>
      </c>
      <c r="DD249" s="215">
        <v>0.004371929266461347</v>
      </c>
      <c r="DE249" s="215">
        <v>0.0027750847885514313</v>
      </c>
      <c r="DF249" s="215">
        <v>0.0014137515087184666</v>
      </c>
      <c r="DG249" s="215">
        <v>0</v>
      </c>
      <c r="DH249" s="215">
        <v>1</v>
      </c>
      <c r="DI249" s="215">
        <v>0</v>
      </c>
      <c r="DJ249" s="215">
        <v>0</v>
      </c>
      <c r="DK249" s="215">
        <v>0</v>
      </c>
      <c r="DL249" s="215">
        <v>0</v>
      </c>
      <c r="DM249" s="215">
        <v>0</v>
      </c>
      <c r="DN249" s="215">
        <v>0</v>
      </c>
      <c r="DO249" s="215">
        <v>0.0027750847885514313</v>
      </c>
      <c r="DP249" s="215">
        <v>0</v>
      </c>
      <c r="DQ249" s="215">
        <v>0.004371929266461349</v>
      </c>
      <c r="DR249" s="215">
        <v>0.04924911562393688</v>
      </c>
      <c r="DS249" s="215">
        <v>0.0018472533317256531</v>
      </c>
      <c r="DU249" s="9"/>
      <c r="DV249" s="9"/>
      <c r="DW249" s="206">
        <v>637925</v>
      </c>
      <c r="DX249" s="9">
        <v>902710.6168905165</v>
      </c>
    </row>
    <row r="250" spans="42:128" ht="11.25">
      <c r="AP250" s="12" t="s">
        <v>62</v>
      </c>
      <c r="AQ250" s="49" t="s">
        <v>186</v>
      </c>
      <c r="AR250" s="215">
        <v>0</v>
      </c>
      <c r="AS250" s="215">
        <v>0</v>
      </c>
      <c r="AT250" s="215">
        <v>0</v>
      </c>
      <c r="AU250" s="215">
        <v>0</v>
      </c>
      <c r="AV250" s="215">
        <v>0</v>
      </c>
      <c r="AW250" s="215">
        <v>0</v>
      </c>
      <c r="AX250" s="215">
        <v>0</v>
      </c>
      <c r="AY250" s="215">
        <v>0</v>
      </c>
      <c r="AZ250" s="215">
        <v>0</v>
      </c>
      <c r="BA250" s="215">
        <v>0</v>
      </c>
      <c r="BB250" s="215">
        <v>0</v>
      </c>
      <c r="BC250" s="215">
        <v>0</v>
      </c>
      <c r="BD250" s="215">
        <v>0</v>
      </c>
      <c r="BE250" s="215">
        <v>0</v>
      </c>
      <c r="BF250" s="215">
        <v>0</v>
      </c>
      <c r="BG250" s="215">
        <v>0</v>
      </c>
      <c r="BH250" s="215">
        <v>0</v>
      </c>
      <c r="BI250" s="215">
        <v>0</v>
      </c>
      <c r="BJ250" s="215">
        <v>0</v>
      </c>
      <c r="BK250" s="215">
        <v>0</v>
      </c>
      <c r="BL250" s="215">
        <v>0</v>
      </c>
      <c r="BM250" s="215">
        <v>0</v>
      </c>
      <c r="BN250" s="215">
        <v>0</v>
      </c>
      <c r="BO250" s="215">
        <v>0</v>
      </c>
      <c r="BP250" s="215">
        <v>0.0017818382506394244</v>
      </c>
      <c r="BQ250" s="215">
        <v>0.0034097257471353433</v>
      </c>
      <c r="BR250" s="215">
        <v>0.00026420448923297226</v>
      </c>
      <c r="BS250" s="215">
        <v>0.0017818382506394246</v>
      </c>
      <c r="BT250" s="215">
        <v>0.0017818382506394244</v>
      </c>
      <c r="BU250" s="215">
        <v>0.0019235230652998182</v>
      </c>
      <c r="BV250" s="215">
        <v>0.0017818382506394244</v>
      </c>
      <c r="BW250" s="215">
        <v>0</v>
      </c>
      <c r="BX250" s="215">
        <v>0</v>
      </c>
      <c r="BY250" s="215">
        <v>0</v>
      </c>
      <c r="BZ250" s="215">
        <v>0.0030858244819004566</v>
      </c>
      <c r="CA250" s="215">
        <v>0.0017818382506394241</v>
      </c>
      <c r="CB250" s="215">
        <v>0</v>
      </c>
      <c r="CC250" s="215">
        <v>0</v>
      </c>
      <c r="CD250" s="215">
        <v>0.0017048628735676717</v>
      </c>
      <c r="CE250" s="215">
        <v>0</v>
      </c>
      <c r="CF250" s="215">
        <v>0</v>
      </c>
      <c r="CG250" s="215">
        <v>0</v>
      </c>
      <c r="CH250" s="215">
        <v>0</v>
      </c>
      <c r="CI250" s="215">
        <v>0</v>
      </c>
      <c r="CJ250" s="215">
        <v>0.001781838250639424</v>
      </c>
      <c r="CK250" s="215">
        <v>0.001781838250639424</v>
      </c>
      <c r="CL250" s="215">
        <v>0</v>
      </c>
      <c r="CM250" s="215">
        <v>0</v>
      </c>
      <c r="CN250" s="215">
        <v>0</v>
      </c>
      <c r="CO250" s="215">
        <v>3.261662739093298E-06</v>
      </c>
      <c r="CP250" s="215">
        <v>0.0015429122409502279</v>
      </c>
      <c r="CQ250" s="215">
        <v>3.261662739093298E-06</v>
      </c>
      <c r="CR250" s="215">
        <v>0</v>
      </c>
      <c r="CS250" s="215">
        <v>0</v>
      </c>
      <c r="CT250" s="215">
        <v>0</v>
      </c>
      <c r="CU250" s="215">
        <v>0</v>
      </c>
      <c r="CV250" s="215">
        <v>0</v>
      </c>
      <c r="CW250" s="215">
        <v>0</v>
      </c>
      <c r="CX250" s="215">
        <v>0.0017818382506394248</v>
      </c>
      <c r="CY250" s="215">
        <v>0.0019235230652998186</v>
      </c>
      <c r="CZ250" s="215">
        <v>0.0008925499566892585</v>
      </c>
      <c r="DA250" s="215">
        <v>0.0017818382506394246</v>
      </c>
      <c r="DB250" s="215">
        <v>0.0017818382506394244</v>
      </c>
      <c r="DC250" s="215">
        <v>0.0017818382506394244</v>
      </c>
      <c r="DD250" s="215">
        <v>0.001781838250639424</v>
      </c>
      <c r="DE250" s="215">
        <v>0.0034097257471353425</v>
      </c>
      <c r="DF250" s="215">
        <v>0.0019235230652998184</v>
      </c>
      <c r="DG250" s="215">
        <v>0</v>
      </c>
      <c r="DH250" s="215">
        <v>0</v>
      </c>
      <c r="DI250" s="215">
        <v>1</v>
      </c>
      <c r="DJ250" s="215">
        <v>0</v>
      </c>
      <c r="DK250" s="215">
        <v>0</v>
      </c>
      <c r="DL250" s="215">
        <v>0</v>
      </c>
      <c r="DM250" s="215">
        <v>0</v>
      </c>
      <c r="DN250" s="215">
        <v>0</v>
      </c>
      <c r="DO250" s="215">
        <v>0.0034097257471353433</v>
      </c>
      <c r="DP250" s="215">
        <v>0</v>
      </c>
      <c r="DQ250" s="215">
        <v>0.001781838250639425</v>
      </c>
      <c r="DR250" s="215">
        <v>0.0002642044892329723</v>
      </c>
      <c r="DS250" s="215">
        <v>0.002912638618971175</v>
      </c>
      <c r="DU250" s="9"/>
      <c r="DV250" s="9"/>
      <c r="DW250" s="206">
        <v>1064197</v>
      </c>
      <c r="DX250" s="9">
        <v>1218320.1639422225</v>
      </c>
    </row>
    <row r="251" spans="42:128" ht="11.25">
      <c r="AP251" s="12" t="s">
        <v>63</v>
      </c>
      <c r="AQ251" s="49" t="s">
        <v>187</v>
      </c>
      <c r="AR251" s="215">
        <v>0</v>
      </c>
      <c r="AS251" s="215">
        <v>0</v>
      </c>
      <c r="AT251" s="215">
        <v>0</v>
      </c>
      <c r="AU251" s="215">
        <v>0</v>
      </c>
      <c r="AV251" s="215">
        <v>0</v>
      </c>
      <c r="AW251" s="215">
        <v>0</v>
      </c>
      <c r="AX251" s="215">
        <v>0</v>
      </c>
      <c r="AY251" s="215">
        <v>0</v>
      </c>
      <c r="AZ251" s="215">
        <v>0</v>
      </c>
      <c r="BA251" s="215">
        <v>0</v>
      </c>
      <c r="BB251" s="215">
        <v>0</v>
      </c>
      <c r="BC251" s="215">
        <v>0</v>
      </c>
      <c r="BD251" s="215">
        <v>0</v>
      </c>
      <c r="BE251" s="215">
        <v>0</v>
      </c>
      <c r="BF251" s="215">
        <v>0</v>
      </c>
      <c r="BG251" s="215">
        <v>0</v>
      </c>
      <c r="BH251" s="215">
        <v>0</v>
      </c>
      <c r="BI251" s="215">
        <v>0</v>
      </c>
      <c r="BJ251" s="215">
        <v>0</v>
      </c>
      <c r="BK251" s="215">
        <v>0</v>
      </c>
      <c r="BL251" s="215">
        <v>0</v>
      </c>
      <c r="BM251" s="215">
        <v>0</v>
      </c>
      <c r="BN251" s="215">
        <v>0</v>
      </c>
      <c r="BO251" s="215">
        <v>0</v>
      </c>
      <c r="BP251" s="215">
        <v>0.002155833992692188</v>
      </c>
      <c r="BQ251" s="215">
        <v>0.0029090618442945463</v>
      </c>
      <c r="BR251" s="215">
        <v>3.8586501257789636E-05</v>
      </c>
      <c r="BS251" s="215">
        <v>0.0021558339926921887</v>
      </c>
      <c r="BT251" s="215">
        <v>0.0021558339926921882</v>
      </c>
      <c r="BU251" s="215">
        <v>0.002295050511759515</v>
      </c>
      <c r="BV251" s="215">
        <v>0.0021558339926921882</v>
      </c>
      <c r="BW251" s="215">
        <v>0</v>
      </c>
      <c r="BX251" s="215">
        <v>0</v>
      </c>
      <c r="BY251" s="215">
        <v>0</v>
      </c>
      <c r="BZ251" s="215">
        <v>0.0031008707604331244</v>
      </c>
      <c r="CA251" s="215">
        <v>0.0021558339926921882</v>
      </c>
      <c r="CB251" s="215">
        <v>0</v>
      </c>
      <c r="CC251" s="215">
        <v>0</v>
      </c>
      <c r="CD251" s="215">
        <v>0.0014545309221472731</v>
      </c>
      <c r="CE251" s="215">
        <v>0</v>
      </c>
      <c r="CF251" s="215">
        <v>0</v>
      </c>
      <c r="CG251" s="215">
        <v>0</v>
      </c>
      <c r="CH251" s="215">
        <v>0</v>
      </c>
      <c r="CI251" s="215">
        <v>0</v>
      </c>
      <c r="CJ251" s="215">
        <v>0.002155833992692188</v>
      </c>
      <c r="CK251" s="215">
        <v>0.0021558339926921874</v>
      </c>
      <c r="CL251" s="215">
        <v>0</v>
      </c>
      <c r="CM251" s="215">
        <v>0</v>
      </c>
      <c r="CN251" s="215">
        <v>0</v>
      </c>
      <c r="CO251" s="215">
        <v>0.00336139360018887</v>
      </c>
      <c r="CP251" s="215">
        <v>0.001550435380216562</v>
      </c>
      <c r="CQ251" s="215">
        <v>0.0033613936001888707</v>
      </c>
      <c r="CR251" s="215">
        <v>0</v>
      </c>
      <c r="CS251" s="215">
        <v>0</v>
      </c>
      <c r="CT251" s="215">
        <v>0</v>
      </c>
      <c r="CU251" s="215">
        <v>0</v>
      </c>
      <c r="CV251" s="215">
        <v>0</v>
      </c>
      <c r="CW251" s="215">
        <v>0</v>
      </c>
      <c r="CX251" s="215">
        <v>0.0021558339926921887</v>
      </c>
      <c r="CY251" s="215">
        <v>0.0022950505117595153</v>
      </c>
      <c r="CZ251" s="215">
        <v>0.0027586137964405303</v>
      </c>
      <c r="DA251" s="215">
        <v>0.0021558339926921887</v>
      </c>
      <c r="DB251" s="215">
        <v>0.0021558339926921887</v>
      </c>
      <c r="DC251" s="215">
        <v>0.0021558339926921887</v>
      </c>
      <c r="DD251" s="215">
        <v>0.0021558339926921882</v>
      </c>
      <c r="DE251" s="215">
        <v>0.0029090618442945463</v>
      </c>
      <c r="DF251" s="215">
        <v>0.0022950505117595153</v>
      </c>
      <c r="DG251" s="215">
        <v>0</v>
      </c>
      <c r="DH251" s="215">
        <v>0</v>
      </c>
      <c r="DI251" s="215">
        <v>0</v>
      </c>
      <c r="DJ251" s="215">
        <v>1</v>
      </c>
      <c r="DK251" s="215">
        <v>0</v>
      </c>
      <c r="DL251" s="215">
        <v>0</v>
      </c>
      <c r="DM251" s="215">
        <v>0</v>
      </c>
      <c r="DN251" s="215">
        <v>0</v>
      </c>
      <c r="DO251" s="215">
        <v>0.0029090618442945463</v>
      </c>
      <c r="DP251" s="215">
        <v>0</v>
      </c>
      <c r="DQ251" s="215">
        <v>0.0021558339926921887</v>
      </c>
      <c r="DR251" s="215">
        <v>3.858650125778964E-05</v>
      </c>
      <c r="DS251" s="215">
        <v>0.0018612705162442207</v>
      </c>
      <c r="DU251" s="9"/>
      <c r="DV251" s="9"/>
      <c r="DW251" s="206">
        <v>793638</v>
      </c>
      <c r="DX251" s="9">
        <v>973659.9967891088</v>
      </c>
    </row>
    <row r="252" spans="42:128" ht="11.25">
      <c r="AP252" s="12" t="s">
        <v>64</v>
      </c>
      <c r="AQ252" s="49" t="s">
        <v>241</v>
      </c>
      <c r="AR252" s="215">
        <v>0</v>
      </c>
      <c r="AS252" s="215">
        <v>0</v>
      </c>
      <c r="AT252" s="215">
        <v>0</v>
      </c>
      <c r="AU252" s="215">
        <v>0</v>
      </c>
      <c r="AV252" s="215">
        <v>0</v>
      </c>
      <c r="AW252" s="215">
        <v>0</v>
      </c>
      <c r="AX252" s="215">
        <v>0</v>
      </c>
      <c r="AY252" s="215">
        <v>0</v>
      </c>
      <c r="AZ252" s="215">
        <v>0</v>
      </c>
      <c r="BA252" s="215">
        <v>0</v>
      </c>
      <c r="BB252" s="215">
        <v>0</v>
      </c>
      <c r="BC252" s="215">
        <v>0</v>
      </c>
      <c r="BD252" s="215">
        <v>0</v>
      </c>
      <c r="BE252" s="215">
        <v>0</v>
      </c>
      <c r="BF252" s="215">
        <v>0</v>
      </c>
      <c r="BG252" s="215">
        <v>0</v>
      </c>
      <c r="BH252" s="215">
        <v>0</v>
      </c>
      <c r="BI252" s="215">
        <v>0</v>
      </c>
      <c r="BJ252" s="215">
        <v>0</v>
      </c>
      <c r="BK252" s="215">
        <v>0</v>
      </c>
      <c r="BL252" s="215">
        <v>0</v>
      </c>
      <c r="BM252" s="215">
        <v>0</v>
      </c>
      <c r="BN252" s="215">
        <v>0</v>
      </c>
      <c r="BO252" s="215">
        <v>0</v>
      </c>
      <c r="BP252" s="215">
        <v>1.246667543051341E-09</v>
      </c>
      <c r="BQ252" s="215">
        <v>4.1133490032457E-11</v>
      </c>
      <c r="BR252" s="215">
        <v>9.864337208847674E-12</v>
      </c>
      <c r="BS252" s="215">
        <v>1.2466675430513415E-09</v>
      </c>
      <c r="BT252" s="215">
        <v>1.246667543051341E-09</v>
      </c>
      <c r="BU252" s="215">
        <v>4.4702977238982694E-11</v>
      </c>
      <c r="BV252" s="215">
        <v>1.246667543051341E-09</v>
      </c>
      <c r="BW252" s="215">
        <v>0</v>
      </c>
      <c r="BX252" s="215">
        <v>0</v>
      </c>
      <c r="BY252" s="215">
        <v>0</v>
      </c>
      <c r="BZ252" s="215">
        <v>2.143664648934081E-11</v>
      </c>
      <c r="CA252" s="215">
        <v>1.2466675430513409E-09</v>
      </c>
      <c r="CB252" s="215">
        <v>0</v>
      </c>
      <c r="CC252" s="215">
        <v>0</v>
      </c>
      <c r="CD252" s="215">
        <v>2.05667450162285E-11</v>
      </c>
      <c r="CE252" s="215">
        <v>0</v>
      </c>
      <c r="CF252" s="215">
        <v>0</v>
      </c>
      <c r="CG252" s="215">
        <v>0</v>
      </c>
      <c r="CH252" s="215">
        <v>0</v>
      </c>
      <c r="CI252" s="215">
        <v>0</v>
      </c>
      <c r="CJ252" s="215">
        <v>1.2466675430513409E-09</v>
      </c>
      <c r="CK252" s="215">
        <v>1.2466675430513409E-09</v>
      </c>
      <c r="CL252" s="215">
        <v>0</v>
      </c>
      <c r="CM252" s="215">
        <v>0</v>
      </c>
      <c r="CN252" s="215">
        <v>0</v>
      </c>
      <c r="CO252" s="215">
        <v>1.3221490644482188E-12</v>
      </c>
      <c r="CP252" s="215">
        <v>1.0718323244670404E-11</v>
      </c>
      <c r="CQ252" s="215">
        <v>1.322149064448219E-12</v>
      </c>
      <c r="CR252" s="215">
        <v>0</v>
      </c>
      <c r="CS252" s="215">
        <v>0</v>
      </c>
      <c r="CT252" s="215">
        <v>0</v>
      </c>
      <c r="CU252" s="215">
        <v>0</v>
      </c>
      <c r="CV252" s="215">
        <v>0</v>
      </c>
      <c r="CW252" s="215">
        <v>0</v>
      </c>
      <c r="CX252" s="215">
        <v>1.2466675430513415E-09</v>
      </c>
      <c r="CY252" s="215">
        <v>4.4702977238982707E-11</v>
      </c>
      <c r="CZ252" s="215">
        <v>6.239948460578946E-10</v>
      </c>
      <c r="DA252" s="215">
        <v>1.2466675430513413E-09</v>
      </c>
      <c r="DB252" s="215">
        <v>1.2466675430513413E-09</v>
      </c>
      <c r="DC252" s="215">
        <v>1.246667543051341E-09</v>
      </c>
      <c r="DD252" s="215">
        <v>1.2466675430513409E-09</v>
      </c>
      <c r="DE252" s="215">
        <v>4.113349003245698E-11</v>
      </c>
      <c r="DF252" s="215">
        <v>4.47029772389827E-11</v>
      </c>
      <c r="DG252" s="215">
        <v>0</v>
      </c>
      <c r="DH252" s="215">
        <v>0</v>
      </c>
      <c r="DI252" s="215">
        <v>0</v>
      </c>
      <c r="DJ252" s="215">
        <v>0</v>
      </c>
      <c r="DK252" s="215">
        <v>1</v>
      </c>
      <c r="DL252" s="215">
        <v>0</v>
      </c>
      <c r="DM252" s="215">
        <v>0</v>
      </c>
      <c r="DN252" s="215">
        <v>0</v>
      </c>
      <c r="DO252" s="215">
        <v>4.1133490032457E-11</v>
      </c>
      <c r="DP252" s="215">
        <v>0</v>
      </c>
      <c r="DQ252" s="215">
        <v>1.2466675430513415E-09</v>
      </c>
      <c r="DR252" s="215">
        <v>9.864337208847677E-12</v>
      </c>
      <c r="DS252" s="215">
        <v>2.0488030231153996E-07</v>
      </c>
      <c r="DU252" s="9"/>
      <c r="DV252" s="9"/>
      <c r="DW252" s="206">
        <v>73</v>
      </c>
      <c r="DX252" s="9">
        <v>73.94023899231303</v>
      </c>
    </row>
    <row r="253" spans="42:128" ht="11.25">
      <c r="AP253" s="12" t="s">
        <v>65</v>
      </c>
      <c r="AQ253" s="49" t="s">
        <v>242</v>
      </c>
      <c r="AR253" s="215">
        <v>0</v>
      </c>
      <c r="AS253" s="215">
        <v>0</v>
      </c>
      <c r="AT253" s="215">
        <v>0</v>
      </c>
      <c r="AU253" s="215">
        <v>0</v>
      </c>
      <c r="AV253" s="215">
        <v>0</v>
      </c>
      <c r="AW253" s="215">
        <v>0</v>
      </c>
      <c r="AX253" s="215">
        <v>0</v>
      </c>
      <c r="AY253" s="215">
        <v>0</v>
      </c>
      <c r="AZ253" s="215">
        <v>0</v>
      </c>
      <c r="BA253" s="215">
        <v>0</v>
      </c>
      <c r="BB253" s="215">
        <v>0</v>
      </c>
      <c r="BC253" s="215">
        <v>0</v>
      </c>
      <c r="BD253" s="215">
        <v>0</v>
      </c>
      <c r="BE253" s="215">
        <v>0</v>
      </c>
      <c r="BF253" s="215">
        <v>0</v>
      </c>
      <c r="BG253" s="215">
        <v>0</v>
      </c>
      <c r="BH253" s="215">
        <v>0</v>
      </c>
      <c r="BI253" s="215">
        <v>0</v>
      </c>
      <c r="BJ253" s="215">
        <v>0</v>
      </c>
      <c r="BK253" s="215">
        <v>0</v>
      </c>
      <c r="BL253" s="215">
        <v>0</v>
      </c>
      <c r="BM253" s="215">
        <v>0</v>
      </c>
      <c r="BN253" s="215">
        <v>0</v>
      </c>
      <c r="BO253" s="215">
        <v>0</v>
      </c>
      <c r="BP253" s="215">
        <v>0.00013959088580121844</v>
      </c>
      <c r="BQ253" s="215">
        <v>0.0002432672837996088</v>
      </c>
      <c r="BR253" s="215">
        <v>1.159977921981712E-06</v>
      </c>
      <c r="BS253" s="215">
        <v>0.00013959088580121846</v>
      </c>
      <c r="BT253" s="215">
        <v>0.00013959088580121844</v>
      </c>
      <c r="BU253" s="215">
        <v>5.808005312353798E-06</v>
      </c>
      <c r="BV253" s="215">
        <v>0.00013959088580121844</v>
      </c>
      <c r="BW253" s="215">
        <v>0</v>
      </c>
      <c r="BX253" s="215">
        <v>0</v>
      </c>
      <c r="BY253" s="215">
        <v>0</v>
      </c>
      <c r="BZ253" s="215">
        <v>0.00022224589754193862</v>
      </c>
      <c r="CA253" s="215">
        <v>0.00013959088580121844</v>
      </c>
      <c r="CB253" s="215">
        <v>0</v>
      </c>
      <c r="CC253" s="215">
        <v>0</v>
      </c>
      <c r="CD253" s="215">
        <v>0.0001216336418998044</v>
      </c>
      <c r="CE253" s="215">
        <v>0</v>
      </c>
      <c r="CF253" s="215">
        <v>0</v>
      </c>
      <c r="CG253" s="215">
        <v>0</v>
      </c>
      <c r="CH253" s="215">
        <v>0</v>
      </c>
      <c r="CI253" s="215">
        <v>0</v>
      </c>
      <c r="CJ253" s="215">
        <v>0.0001395908858012184</v>
      </c>
      <c r="CK253" s="215">
        <v>0.00013959088580121838</v>
      </c>
      <c r="CL253" s="215">
        <v>0</v>
      </c>
      <c r="CM253" s="215">
        <v>0</v>
      </c>
      <c r="CN253" s="215">
        <v>0</v>
      </c>
      <c r="CO253" s="215">
        <v>1.9390924848305423E-07</v>
      </c>
      <c r="CP253" s="215">
        <v>0.00011112294877096928</v>
      </c>
      <c r="CQ253" s="215">
        <v>1.9390924848305425E-07</v>
      </c>
      <c r="CR253" s="215">
        <v>0</v>
      </c>
      <c r="CS253" s="215">
        <v>0</v>
      </c>
      <c r="CT253" s="215">
        <v>0</v>
      </c>
      <c r="CU253" s="215">
        <v>0</v>
      </c>
      <c r="CV253" s="215">
        <v>0</v>
      </c>
      <c r="CW253" s="215">
        <v>0</v>
      </c>
      <c r="CX253" s="215">
        <v>0.00013959088580121846</v>
      </c>
      <c r="CY253" s="215">
        <v>5.8080053123538E-06</v>
      </c>
      <c r="CZ253" s="215">
        <v>6.989239752485073E-05</v>
      </c>
      <c r="DA253" s="215">
        <v>0.00013959088580121844</v>
      </c>
      <c r="DB253" s="215">
        <v>0.00013959088580121844</v>
      </c>
      <c r="DC253" s="215">
        <v>0.00013959088580121844</v>
      </c>
      <c r="DD253" s="215">
        <v>0.0001395908858012184</v>
      </c>
      <c r="DE253" s="215">
        <v>0.0002432672837996088</v>
      </c>
      <c r="DF253" s="215">
        <v>5.808005312353798E-06</v>
      </c>
      <c r="DG253" s="215">
        <v>0</v>
      </c>
      <c r="DH253" s="215">
        <v>0</v>
      </c>
      <c r="DI253" s="215">
        <v>0</v>
      </c>
      <c r="DJ253" s="215">
        <v>0</v>
      </c>
      <c r="DK253" s="215">
        <v>0</v>
      </c>
      <c r="DL253" s="215">
        <v>1</v>
      </c>
      <c r="DM253" s="215">
        <v>0</v>
      </c>
      <c r="DN253" s="215">
        <v>0</v>
      </c>
      <c r="DO253" s="215">
        <v>0.0002432672837996088</v>
      </c>
      <c r="DP253" s="215">
        <v>0</v>
      </c>
      <c r="DQ253" s="215">
        <v>0.00013959088580121846</v>
      </c>
      <c r="DR253" s="215">
        <v>1.1599779219817122E-06</v>
      </c>
      <c r="DS253" s="215">
        <v>0.00017508293021105032</v>
      </c>
      <c r="DU253" s="9"/>
      <c r="DV253" s="9"/>
      <c r="DW253" s="206">
        <v>71232</v>
      </c>
      <c r="DX253" s="9">
        <v>75126.13499003349</v>
      </c>
    </row>
    <row r="254" spans="42:128" ht="11.25">
      <c r="AP254" s="12" t="s">
        <v>66</v>
      </c>
      <c r="AQ254" s="49" t="s">
        <v>190</v>
      </c>
      <c r="AR254" s="215">
        <v>0</v>
      </c>
      <c r="AS254" s="215">
        <v>0</v>
      </c>
      <c r="AT254" s="215">
        <v>0</v>
      </c>
      <c r="AU254" s="215">
        <v>0</v>
      </c>
      <c r="AV254" s="215">
        <v>0</v>
      </c>
      <c r="AW254" s="215">
        <v>0</v>
      </c>
      <c r="AX254" s="215">
        <v>0</v>
      </c>
      <c r="AY254" s="215">
        <v>0</v>
      </c>
      <c r="AZ254" s="215">
        <v>0</v>
      </c>
      <c r="BA254" s="215">
        <v>0</v>
      </c>
      <c r="BB254" s="215">
        <v>0</v>
      </c>
      <c r="BC254" s="215">
        <v>0</v>
      </c>
      <c r="BD254" s="215">
        <v>0</v>
      </c>
      <c r="BE254" s="215">
        <v>0</v>
      </c>
      <c r="BF254" s="215">
        <v>0</v>
      </c>
      <c r="BG254" s="215">
        <v>0</v>
      </c>
      <c r="BH254" s="215">
        <v>0</v>
      </c>
      <c r="BI254" s="215">
        <v>0</v>
      </c>
      <c r="BJ254" s="215">
        <v>0</v>
      </c>
      <c r="BK254" s="215">
        <v>0</v>
      </c>
      <c r="BL254" s="215">
        <v>0</v>
      </c>
      <c r="BM254" s="215">
        <v>0</v>
      </c>
      <c r="BN254" s="215">
        <v>0</v>
      </c>
      <c r="BO254" s="215">
        <v>0</v>
      </c>
      <c r="BP254" s="215">
        <v>0.003810038374684901</v>
      </c>
      <c r="BQ254" s="215">
        <v>0.00454238929308218</v>
      </c>
      <c r="BR254" s="215">
        <v>0.0006710479567762056</v>
      </c>
      <c r="BS254" s="215">
        <v>0.003810038374684902</v>
      </c>
      <c r="BT254" s="215">
        <v>0.0038100383746849016</v>
      </c>
      <c r="BU254" s="215">
        <v>0.0021926822402109397</v>
      </c>
      <c r="BV254" s="215">
        <v>0.0038100383746849016</v>
      </c>
      <c r="BW254" s="215">
        <v>0</v>
      </c>
      <c r="BX254" s="215">
        <v>0</v>
      </c>
      <c r="BY254" s="215">
        <v>0</v>
      </c>
      <c r="BZ254" s="215">
        <v>0.003748683717536017</v>
      </c>
      <c r="CA254" s="215">
        <v>0.0038100383746849007</v>
      </c>
      <c r="CB254" s="215">
        <v>0</v>
      </c>
      <c r="CC254" s="215">
        <v>0</v>
      </c>
      <c r="CD254" s="215">
        <v>0.00227119464654109</v>
      </c>
      <c r="CE254" s="215">
        <v>0</v>
      </c>
      <c r="CF254" s="215">
        <v>0</v>
      </c>
      <c r="CG254" s="215">
        <v>0</v>
      </c>
      <c r="CH254" s="215">
        <v>0</v>
      </c>
      <c r="CI254" s="215">
        <v>0</v>
      </c>
      <c r="CJ254" s="215">
        <v>0.0038100383746849003</v>
      </c>
      <c r="CK254" s="215">
        <v>0.0038100383746849003</v>
      </c>
      <c r="CL254" s="215">
        <v>0</v>
      </c>
      <c r="CM254" s="215">
        <v>0</v>
      </c>
      <c r="CN254" s="215">
        <v>0</v>
      </c>
      <c r="CO254" s="215">
        <v>0.00010112257714840383</v>
      </c>
      <c r="CP254" s="215">
        <v>0.0018743418587680082</v>
      </c>
      <c r="CQ254" s="215">
        <v>0.00010112257714840384</v>
      </c>
      <c r="CR254" s="215">
        <v>0</v>
      </c>
      <c r="CS254" s="215">
        <v>0</v>
      </c>
      <c r="CT254" s="215">
        <v>0</v>
      </c>
      <c r="CU254" s="215">
        <v>0</v>
      </c>
      <c r="CV254" s="215">
        <v>0</v>
      </c>
      <c r="CW254" s="215">
        <v>0</v>
      </c>
      <c r="CX254" s="215">
        <v>0.0038100383746849024</v>
      </c>
      <c r="CY254" s="215">
        <v>0.0021926822402109397</v>
      </c>
      <c r="CZ254" s="215">
        <v>0.0019555804759166526</v>
      </c>
      <c r="DA254" s="215">
        <v>0.003810038374684902</v>
      </c>
      <c r="DB254" s="215">
        <v>0.003810038374684902</v>
      </c>
      <c r="DC254" s="215">
        <v>0.0038100383746849016</v>
      </c>
      <c r="DD254" s="215">
        <v>0.0038100383746849007</v>
      </c>
      <c r="DE254" s="215">
        <v>0.00454238929308218</v>
      </c>
      <c r="DF254" s="215">
        <v>0.0021926822402109397</v>
      </c>
      <c r="DG254" s="215">
        <v>0</v>
      </c>
      <c r="DH254" s="215">
        <v>0</v>
      </c>
      <c r="DI254" s="215">
        <v>0</v>
      </c>
      <c r="DJ254" s="215">
        <v>0</v>
      </c>
      <c r="DK254" s="215">
        <v>0</v>
      </c>
      <c r="DL254" s="215">
        <v>0</v>
      </c>
      <c r="DM254" s="215">
        <v>1</v>
      </c>
      <c r="DN254" s="215">
        <v>0</v>
      </c>
      <c r="DO254" s="215">
        <v>0.00454238929308218</v>
      </c>
      <c r="DP254" s="215">
        <v>0</v>
      </c>
      <c r="DQ254" s="215">
        <v>0.0038100383746849024</v>
      </c>
      <c r="DR254" s="215">
        <v>0.0006710479567762057</v>
      </c>
      <c r="DS254" s="215">
        <v>0.004322318490498393</v>
      </c>
      <c r="DU254" s="9"/>
      <c r="DV254" s="9"/>
      <c r="DW254" s="206">
        <v>1646800</v>
      </c>
      <c r="DX254" s="9">
        <v>1856715.5118296605</v>
      </c>
    </row>
    <row r="255" spans="42:128" ht="11.25">
      <c r="AP255" s="12" t="s">
        <v>67</v>
      </c>
      <c r="AQ255" s="49" t="s">
        <v>243</v>
      </c>
      <c r="AR255" s="215">
        <v>0</v>
      </c>
      <c r="AS255" s="215">
        <v>0</v>
      </c>
      <c r="AT255" s="215">
        <v>0</v>
      </c>
      <c r="AU255" s="215">
        <v>0</v>
      </c>
      <c r="AV255" s="215">
        <v>0</v>
      </c>
      <c r="AW255" s="215">
        <v>0</v>
      </c>
      <c r="AX255" s="215">
        <v>0</v>
      </c>
      <c r="AY255" s="215">
        <v>0</v>
      </c>
      <c r="AZ255" s="215">
        <v>0</v>
      </c>
      <c r="BA255" s="215">
        <v>0</v>
      </c>
      <c r="BB255" s="215">
        <v>0</v>
      </c>
      <c r="BC255" s="215">
        <v>0</v>
      </c>
      <c r="BD255" s="215">
        <v>0</v>
      </c>
      <c r="BE255" s="215">
        <v>0</v>
      </c>
      <c r="BF255" s="215">
        <v>0</v>
      </c>
      <c r="BG255" s="215">
        <v>0</v>
      </c>
      <c r="BH255" s="215">
        <v>0</v>
      </c>
      <c r="BI255" s="215">
        <v>0</v>
      </c>
      <c r="BJ255" s="215">
        <v>0</v>
      </c>
      <c r="BK255" s="215">
        <v>0</v>
      </c>
      <c r="BL255" s="215">
        <v>0</v>
      </c>
      <c r="BM255" s="215">
        <v>0</v>
      </c>
      <c r="BN255" s="215">
        <v>0</v>
      </c>
      <c r="BO255" s="215">
        <v>0</v>
      </c>
      <c r="BP255" s="215">
        <v>0.00047663663234642165</v>
      </c>
      <c r="BQ255" s="215">
        <v>0.0010978836034934948</v>
      </c>
      <c r="BR255" s="215">
        <v>0.00025332040692814414</v>
      </c>
      <c r="BS255" s="215">
        <v>0.0004766366323464218</v>
      </c>
      <c r="BT255" s="215">
        <v>0.0004766366323464217</v>
      </c>
      <c r="BU255" s="215">
        <v>0.00037132690701987853</v>
      </c>
      <c r="BV255" s="215">
        <v>0.0004766366323464217</v>
      </c>
      <c r="BW255" s="215">
        <v>0</v>
      </c>
      <c r="BX255" s="215">
        <v>0</v>
      </c>
      <c r="BY255" s="215">
        <v>0</v>
      </c>
      <c r="BZ255" s="215">
        <v>0.0010283424116518181</v>
      </c>
      <c r="CA255" s="215">
        <v>0.00047663663234642165</v>
      </c>
      <c r="CB255" s="215">
        <v>0</v>
      </c>
      <c r="CC255" s="215">
        <v>0</v>
      </c>
      <c r="CD255" s="215">
        <v>0.0005489418017467474</v>
      </c>
      <c r="CE255" s="215">
        <v>0</v>
      </c>
      <c r="CF255" s="215">
        <v>0</v>
      </c>
      <c r="CG255" s="215">
        <v>0</v>
      </c>
      <c r="CH255" s="215">
        <v>0</v>
      </c>
      <c r="CI255" s="215">
        <v>0</v>
      </c>
      <c r="CJ255" s="215">
        <v>0.00047663663234642165</v>
      </c>
      <c r="CK255" s="215">
        <v>0.0004766366323464216</v>
      </c>
      <c r="CL255" s="215">
        <v>0</v>
      </c>
      <c r="CM255" s="215">
        <v>0</v>
      </c>
      <c r="CN255" s="215">
        <v>0</v>
      </c>
      <c r="CO255" s="215">
        <v>8.515442870658541E-07</v>
      </c>
      <c r="CP255" s="215">
        <v>0.0005141712058259091</v>
      </c>
      <c r="CQ255" s="215">
        <v>8.515442870658542E-07</v>
      </c>
      <c r="CR255" s="215">
        <v>0</v>
      </c>
      <c r="CS255" s="215">
        <v>0</v>
      </c>
      <c r="CT255" s="215">
        <v>0</v>
      </c>
      <c r="CU255" s="215">
        <v>0</v>
      </c>
      <c r="CV255" s="215">
        <v>0</v>
      </c>
      <c r="CW255" s="215">
        <v>0</v>
      </c>
      <c r="CX255" s="215">
        <v>0.0004766366323464218</v>
      </c>
      <c r="CY255" s="215">
        <v>0.00037132690701987853</v>
      </c>
      <c r="CZ255" s="215">
        <v>0.00023874408831674372</v>
      </c>
      <c r="DA255" s="215">
        <v>0.00047663663234642176</v>
      </c>
      <c r="DB255" s="215">
        <v>0.00047663663234642176</v>
      </c>
      <c r="DC255" s="215">
        <v>0.0004766366323464217</v>
      </c>
      <c r="DD255" s="215">
        <v>0.0004766366323464216</v>
      </c>
      <c r="DE255" s="215">
        <v>0.0010978836034934948</v>
      </c>
      <c r="DF255" s="215">
        <v>0.00037132690701987853</v>
      </c>
      <c r="DG255" s="215">
        <v>0</v>
      </c>
      <c r="DH255" s="215">
        <v>0</v>
      </c>
      <c r="DI255" s="215">
        <v>0</v>
      </c>
      <c r="DJ255" s="215">
        <v>0</v>
      </c>
      <c r="DK255" s="215">
        <v>0</v>
      </c>
      <c r="DL255" s="215">
        <v>0</v>
      </c>
      <c r="DM255" s="215">
        <v>0</v>
      </c>
      <c r="DN255" s="215">
        <v>1</v>
      </c>
      <c r="DO255" s="215">
        <v>0.0010978836034934948</v>
      </c>
      <c r="DP255" s="215">
        <v>0</v>
      </c>
      <c r="DQ255" s="215">
        <v>0.00047663663234642187</v>
      </c>
      <c r="DR255" s="215">
        <v>0.0002533204069281442</v>
      </c>
      <c r="DS255" s="215">
        <v>0.0008533538020561941</v>
      </c>
      <c r="DU255" s="9"/>
      <c r="DV255" s="9"/>
      <c r="DW255" s="206">
        <v>310797</v>
      </c>
      <c r="DX255" s="9">
        <v>345526.37868719787</v>
      </c>
    </row>
    <row r="256" spans="42:128" ht="11.25">
      <c r="AP256" s="12" t="s">
        <v>68</v>
      </c>
      <c r="AQ256" s="49" t="s">
        <v>192</v>
      </c>
      <c r="AR256" s="215">
        <v>0</v>
      </c>
      <c r="AS256" s="215">
        <v>0</v>
      </c>
      <c r="AT256" s="215">
        <v>0</v>
      </c>
      <c r="AU256" s="215">
        <v>0</v>
      </c>
      <c r="AV256" s="215">
        <v>0</v>
      </c>
      <c r="AW256" s="215">
        <v>0</v>
      </c>
      <c r="AX256" s="215">
        <v>0</v>
      </c>
      <c r="AY256" s="215">
        <v>0</v>
      </c>
      <c r="AZ256" s="215">
        <v>0</v>
      </c>
      <c r="BA256" s="215">
        <v>0</v>
      </c>
      <c r="BB256" s="215">
        <v>0</v>
      </c>
      <c r="BC256" s="215">
        <v>0</v>
      </c>
      <c r="BD256" s="215">
        <v>0</v>
      </c>
      <c r="BE256" s="215">
        <v>0</v>
      </c>
      <c r="BF256" s="215">
        <v>0</v>
      </c>
      <c r="BG256" s="215">
        <v>0</v>
      </c>
      <c r="BH256" s="215">
        <v>0</v>
      </c>
      <c r="BI256" s="215">
        <v>0</v>
      </c>
      <c r="BJ256" s="215">
        <v>0</v>
      </c>
      <c r="BK256" s="215">
        <v>0</v>
      </c>
      <c r="BL256" s="215">
        <v>0</v>
      </c>
      <c r="BM256" s="215">
        <v>0</v>
      </c>
      <c r="BN256" s="215">
        <v>0</v>
      </c>
      <c r="BO256" s="215">
        <v>0</v>
      </c>
      <c r="BP256" s="215">
        <v>0.0002913409387622594</v>
      </c>
      <c r="BQ256" s="215">
        <v>0.01807253853071624</v>
      </c>
      <c r="BR256" s="215">
        <v>8.931577215456386E-05</v>
      </c>
      <c r="BS256" s="215">
        <v>0.0002913409387622595</v>
      </c>
      <c r="BT256" s="215">
        <v>0.0002913409387622594</v>
      </c>
      <c r="BU256" s="215">
        <v>6.1814037993169E-05</v>
      </c>
      <c r="BV256" s="215">
        <v>0.00029134093876225946</v>
      </c>
      <c r="BW256" s="215">
        <v>0</v>
      </c>
      <c r="BX256" s="215">
        <v>0</v>
      </c>
      <c r="BY256" s="215">
        <v>0</v>
      </c>
      <c r="BZ256" s="215">
        <v>0.007562086197462881</v>
      </c>
      <c r="CA256" s="215">
        <v>0.0002913409387622594</v>
      </c>
      <c r="CB256" s="215">
        <v>0</v>
      </c>
      <c r="CC256" s="215">
        <v>0</v>
      </c>
      <c r="CD256" s="215">
        <v>0.00903626926535812</v>
      </c>
      <c r="CE256" s="215">
        <v>0</v>
      </c>
      <c r="CF256" s="215">
        <v>0</v>
      </c>
      <c r="CG256" s="215">
        <v>0</v>
      </c>
      <c r="CH256" s="215">
        <v>0</v>
      </c>
      <c r="CI256" s="215">
        <v>0</v>
      </c>
      <c r="CJ256" s="215">
        <v>0.00029134093876225946</v>
      </c>
      <c r="CK256" s="215">
        <v>0.00029134093876225935</v>
      </c>
      <c r="CL256" s="215">
        <v>0</v>
      </c>
      <c r="CM256" s="215">
        <v>0</v>
      </c>
      <c r="CN256" s="215">
        <v>0</v>
      </c>
      <c r="CO256" s="215">
        <v>8.825831128833724E-06</v>
      </c>
      <c r="CP256" s="215">
        <v>0.00378104309873144</v>
      </c>
      <c r="CQ256" s="215">
        <v>8.825831128833726E-06</v>
      </c>
      <c r="CR256" s="215">
        <v>0</v>
      </c>
      <c r="CS256" s="215">
        <v>0</v>
      </c>
      <c r="CT256" s="215">
        <v>0</v>
      </c>
      <c r="CU256" s="215">
        <v>0</v>
      </c>
      <c r="CV256" s="215">
        <v>0</v>
      </c>
      <c r="CW256" s="215">
        <v>0</v>
      </c>
      <c r="CX256" s="215">
        <v>0.0002913409387622595</v>
      </c>
      <c r="CY256" s="215">
        <v>6.181403799316902E-05</v>
      </c>
      <c r="CZ256" s="215">
        <v>0.00015008338494554651</v>
      </c>
      <c r="DA256" s="215">
        <v>0.00029134093876225946</v>
      </c>
      <c r="DB256" s="215">
        <v>0.0002913409387622595</v>
      </c>
      <c r="DC256" s="215">
        <v>0.00029134093876225946</v>
      </c>
      <c r="DD256" s="215">
        <v>0.0002913409387622594</v>
      </c>
      <c r="DE256" s="215">
        <v>0.01807253853071624</v>
      </c>
      <c r="DF256" s="215">
        <v>6.181403799316901E-05</v>
      </c>
      <c r="DG256" s="215">
        <v>0</v>
      </c>
      <c r="DH256" s="215">
        <v>0</v>
      </c>
      <c r="DI256" s="215">
        <v>0</v>
      </c>
      <c r="DJ256" s="215">
        <v>0</v>
      </c>
      <c r="DK256" s="215">
        <v>0</v>
      </c>
      <c r="DL256" s="215">
        <v>0</v>
      </c>
      <c r="DM256" s="215">
        <v>0</v>
      </c>
      <c r="DN256" s="215">
        <v>0</v>
      </c>
      <c r="DO256" s="215">
        <v>1.018072538530716</v>
      </c>
      <c r="DP256" s="215">
        <v>0</v>
      </c>
      <c r="DQ256" s="215">
        <v>0.0002913409387622595</v>
      </c>
      <c r="DR256" s="215">
        <v>8.93157721545639E-05</v>
      </c>
      <c r="DS256" s="215">
        <v>0.00024303355791294824</v>
      </c>
      <c r="DU256" s="9"/>
      <c r="DV256" s="9"/>
      <c r="DW256" s="206">
        <v>166322</v>
      </c>
      <c r="DX256" s="9">
        <v>217004.4046295638</v>
      </c>
    </row>
    <row r="257" spans="42:128" ht="11.25">
      <c r="AP257" s="12">
        <v>8555</v>
      </c>
      <c r="AQ257" s="49" t="s">
        <v>193</v>
      </c>
      <c r="AR257" s="215">
        <v>0</v>
      </c>
      <c r="AS257" s="215">
        <v>0</v>
      </c>
      <c r="AT257" s="215">
        <v>0</v>
      </c>
      <c r="AU257" s="215">
        <v>0</v>
      </c>
      <c r="AV257" s="215">
        <v>0</v>
      </c>
      <c r="AW257" s="215">
        <v>0</v>
      </c>
      <c r="AX257" s="215">
        <v>0</v>
      </c>
      <c r="AY257" s="215">
        <v>0</v>
      </c>
      <c r="AZ257" s="215">
        <v>0</v>
      </c>
      <c r="BA257" s="215">
        <v>0</v>
      </c>
      <c r="BB257" s="215">
        <v>0</v>
      </c>
      <c r="BC257" s="215">
        <v>0</v>
      </c>
      <c r="BD257" s="215">
        <v>0</v>
      </c>
      <c r="BE257" s="215">
        <v>0</v>
      </c>
      <c r="BF257" s="215">
        <v>0</v>
      </c>
      <c r="BG257" s="215">
        <v>0</v>
      </c>
      <c r="BH257" s="215">
        <v>0</v>
      </c>
      <c r="BI257" s="215">
        <v>0</v>
      </c>
      <c r="BJ257" s="215">
        <v>0</v>
      </c>
      <c r="BK257" s="215">
        <v>0</v>
      </c>
      <c r="BL257" s="215">
        <v>0</v>
      </c>
      <c r="BM257" s="215">
        <v>0</v>
      </c>
      <c r="BN257" s="215">
        <v>0</v>
      </c>
      <c r="BO257" s="215">
        <v>0</v>
      </c>
      <c r="BP257" s="215">
        <v>0.0007310511686981857</v>
      </c>
      <c r="BQ257" s="215">
        <v>0.00426176339451102</v>
      </c>
      <c r="BR257" s="215">
        <v>8.986121531489514E-05</v>
      </c>
      <c r="BS257" s="215">
        <v>0.000731051168698186</v>
      </c>
      <c r="BT257" s="215">
        <v>0.0007310511686981858</v>
      </c>
      <c r="BU257" s="215">
        <v>4.0766525140844854E-05</v>
      </c>
      <c r="BV257" s="215">
        <v>0.0007310511686981859</v>
      </c>
      <c r="BW257" s="215">
        <v>0</v>
      </c>
      <c r="BX257" s="215">
        <v>0</v>
      </c>
      <c r="BY257" s="215">
        <v>0</v>
      </c>
      <c r="BZ257" s="215">
        <v>0.0036804566933517657</v>
      </c>
      <c r="CA257" s="215">
        <v>0.0007310511686981858</v>
      </c>
      <c r="CB257" s="215">
        <v>0</v>
      </c>
      <c r="CC257" s="215">
        <v>0</v>
      </c>
      <c r="CD257" s="215">
        <v>0.00213088169725551</v>
      </c>
      <c r="CE257" s="215">
        <v>0</v>
      </c>
      <c r="CF257" s="215">
        <v>0</v>
      </c>
      <c r="CG257" s="215">
        <v>0</v>
      </c>
      <c r="CH257" s="215">
        <v>0</v>
      </c>
      <c r="CI257" s="215">
        <v>0</v>
      </c>
      <c r="CJ257" s="215">
        <v>0.0007310511686981857</v>
      </c>
      <c r="CK257" s="215">
        <v>0.0007310511686981857</v>
      </c>
      <c r="CL257" s="215">
        <v>0</v>
      </c>
      <c r="CM257" s="215">
        <v>0</v>
      </c>
      <c r="CN257" s="215">
        <v>0</v>
      </c>
      <c r="CO257" s="215">
        <v>0.0002792936980209073</v>
      </c>
      <c r="CP257" s="215">
        <v>0.0018402283466758826</v>
      </c>
      <c r="CQ257" s="215">
        <v>0.00027929369802090736</v>
      </c>
      <c r="CR257" s="215">
        <v>0</v>
      </c>
      <c r="CS257" s="215">
        <v>0</v>
      </c>
      <c r="CT257" s="215">
        <v>0</v>
      </c>
      <c r="CU257" s="215">
        <v>0</v>
      </c>
      <c r="CV257" s="215">
        <v>0</v>
      </c>
      <c r="CW257" s="215">
        <v>0</v>
      </c>
      <c r="CX257" s="215">
        <v>0.000731051168698186</v>
      </c>
      <c r="CY257" s="215">
        <v>4.076652514084486E-05</v>
      </c>
      <c r="CZ257" s="215">
        <v>0.0005051724333595465</v>
      </c>
      <c r="DA257" s="215">
        <v>0.0007310511686981859</v>
      </c>
      <c r="DB257" s="215">
        <v>0.0007310511686981859</v>
      </c>
      <c r="DC257" s="215">
        <v>0.0007310511686981858</v>
      </c>
      <c r="DD257" s="215">
        <v>0.0007310511686981857</v>
      </c>
      <c r="DE257" s="215">
        <v>0.00426176339451102</v>
      </c>
      <c r="DF257" s="215">
        <v>4.0766525140844854E-05</v>
      </c>
      <c r="DG257" s="215">
        <v>1</v>
      </c>
      <c r="DH257" s="215">
        <v>0</v>
      </c>
      <c r="DI257" s="215">
        <v>0</v>
      </c>
      <c r="DJ257" s="215">
        <v>0</v>
      </c>
      <c r="DK257" s="215">
        <v>0</v>
      </c>
      <c r="DL257" s="215">
        <v>0</v>
      </c>
      <c r="DM257" s="215">
        <v>0</v>
      </c>
      <c r="DN257" s="215">
        <v>0</v>
      </c>
      <c r="DO257" s="215">
        <v>0.00426176339451102</v>
      </c>
      <c r="DP257" s="215">
        <v>1</v>
      </c>
      <c r="DQ257" s="215">
        <v>0.000731051168698186</v>
      </c>
      <c r="DR257" s="215">
        <v>8.986121531489516E-05</v>
      </c>
      <c r="DS257" s="215">
        <v>0.0011985414737137002</v>
      </c>
      <c r="DU257" s="9"/>
      <c r="DV257" s="9"/>
      <c r="DW257" s="206">
        <v>269060</v>
      </c>
      <c r="DX257" s="9">
        <v>529549.4078261583</v>
      </c>
    </row>
    <row r="258" spans="42:128" ht="11.25">
      <c r="AP258" s="12" t="s">
        <v>69</v>
      </c>
      <c r="AQ258" s="49" t="s">
        <v>244</v>
      </c>
      <c r="AR258" s="215">
        <v>0</v>
      </c>
      <c r="AS258" s="215">
        <v>0</v>
      </c>
      <c r="AT258" s="215">
        <v>0</v>
      </c>
      <c r="AU258" s="215">
        <v>0</v>
      </c>
      <c r="AV258" s="215">
        <v>0</v>
      </c>
      <c r="AW258" s="215">
        <v>0</v>
      </c>
      <c r="AX258" s="215">
        <v>0</v>
      </c>
      <c r="AY258" s="215">
        <v>0</v>
      </c>
      <c r="AZ258" s="215">
        <v>0</v>
      </c>
      <c r="BA258" s="215">
        <v>0</v>
      </c>
      <c r="BB258" s="215">
        <v>0</v>
      </c>
      <c r="BC258" s="215">
        <v>0</v>
      </c>
      <c r="BD258" s="215">
        <v>0</v>
      </c>
      <c r="BE258" s="215">
        <v>0</v>
      </c>
      <c r="BF258" s="215">
        <v>0</v>
      </c>
      <c r="BG258" s="215">
        <v>0</v>
      </c>
      <c r="BH258" s="215">
        <v>0</v>
      </c>
      <c r="BI258" s="215">
        <v>0</v>
      </c>
      <c r="BJ258" s="215">
        <v>0</v>
      </c>
      <c r="BK258" s="215">
        <v>0</v>
      </c>
      <c r="BL258" s="215">
        <v>0</v>
      </c>
      <c r="BM258" s="215">
        <v>0</v>
      </c>
      <c r="BN258" s="215">
        <v>0</v>
      </c>
      <c r="BO258" s="215">
        <v>0</v>
      </c>
      <c r="BP258" s="215">
        <v>0.0007715146843212652</v>
      </c>
      <c r="BQ258" s="215">
        <v>2.545593791569179E-05</v>
      </c>
      <c r="BR258" s="215">
        <v>6.104659618469911E-06</v>
      </c>
      <c r="BS258" s="215">
        <v>0.0007715146843212655</v>
      </c>
      <c r="BT258" s="215">
        <v>0.0007715146843212653</v>
      </c>
      <c r="BU258" s="215">
        <v>2.7664956519473675E-05</v>
      </c>
      <c r="BV258" s="215">
        <v>0.0007715146843212653</v>
      </c>
      <c r="BW258" s="215">
        <v>0</v>
      </c>
      <c r="BX258" s="215">
        <v>0</v>
      </c>
      <c r="BY258" s="215">
        <v>0</v>
      </c>
      <c r="BZ258" s="215">
        <v>1.3266317585079879E-05</v>
      </c>
      <c r="CA258" s="215">
        <v>0.0007715146843212652</v>
      </c>
      <c r="CB258" s="215">
        <v>0</v>
      </c>
      <c r="CC258" s="215">
        <v>0</v>
      </c>
      <c r="CD258" s="215">
        <v>1.2727968957845895E-05</v>
      </c>
      <c r="CE258" s="215">
        <v>0</v>
      </c>
      <c r="CF258" s="215">
        <v>0</v>
      </c>
      <c r="CG258" s="215">
        <v>0</v>
      </c>
      <c r="CH258" s="215">
        <v>0</v>
      </c>
      <c r="CI258" s="215">
        <v>0</v>
      </c>
      <c r="CJ258" s="215">
        <v>0.0007715146843212652</v>
      </c>
      <c r="CK258" s="215">
        <v>0.0007715146843212652</v>
      </c>
      <c r="CL258" s="215">
        <v>0</v>
      </c>
      <c r="CM258" s="215">
        <v>0</v>
      </c>
      <c r="CN258" s="215">
        <v>0</v>
      </c>
      <c r="CO258" s="215">
        <v>8.18227300268629E-07</v>
      </c>
      <c r="CP258" s="215">
        <v>6.6331587925399385E-06</v>
      </c>
      <c r="CQ258" s="215">
        <v>8.18227300268629E-07</v>
      </c>
      <c r="CR258" s="215">
        <v>0</v>
      </c>
      <c r="CS258" s="215">
        <v>0</v>
      </c>
      <c r="CT258" s="215">
        <v>0</v>
      </c>
      <c r="CU258" s="215">
        <v>0</v>
      </c>
      <c r="CV258" s="215">
        <v>0</v>
      </c>
      <c r="CW258" s="215">
        <v>0</v>
      </c>
      <c r="CX258" s="215">
        <v>0.0007715146843212655</v>
      </c>
      <c r="CY258" s="215">
        <v>2.7664956519473682E-05</v>
      </c>
      <c r="CZ258" s="215">
        <v>0.0003861664558107669</v>
      </c>
      <c r="DA258" s="215">
        <v>0.0007715146843212654</v>
      </c>
      <c r="DB258" s="215">
        <v>0.0007715146843212654</v>
      </c>
      <c r="DC258" s="215">
        <v>0.0007715146843212653</v>
      </c>
      <c r="DD258" s="215">
        <v>0.0007715146843212651</v>
      </c>
      <c r="DE258" s="215">
        <v>2.5455937915691787E-05</v>
      </c>
      <c r="DF258" s="215">
        <v>2.766495651947368E-05</v>
      </c>
      <c r="DG258" s="215">
        <v>0</v>
      </c>
      <c r="DH258" s="215">
        <v>0</v>
      </c>
      <c r="DI258" s="215">
        <v>0</v>
      </c>
      <c r="DJ258" s="215">
        <v>0</v>
      </c>
      <c r="DK258" s="215">
        <v>0</v>
      </c>
      <c r="DL258" s="215">
        <v>0</v>
      </c>
      <c r="DM258" s="215">
        <v>0</v>
      </c>
      <c r="DN258" s="215">
        <v>0</v>
      </c>
      <c r="DO258" s="215">
        <v>2.545593791569179E-05</v>
      </c>
      <c r="DP258" s="215">
        <v>0</v>
      </c>
      <c r="DQ258" s="215">
        <v>1.0007715146843217</v>
      </c>
      <c r="DR258" s="215">
        <v>6.104659618469912E-06</v>
      </c>
      <c r="DS258" s="215">
        <v>2.8836186144447956E-05</v>
      </c>
      <c r="DU258" s="9"/>
      <c r="DV258" s="9"/>
      <c r="DW258" s="206">
        <v>114540</v>
      </c>
      <c r="DX258" s="9">
        <v>128072.68891482346</v>
      </c>
    </row>
    <row r="259" spans="42:128" ht="11.25">
      <c r="AP259" s="12" t="s">
        <v>70</v>
      </c>
      <c r="AQ259" s="49" t="s">
        <v>245</v>
      </c>
      <c r="AR259" s="215">
        <v>0</v>
      </c>
      <c r="AS259" s="215">
        <v>0</v>
      </c>
      <c r="AT259" s="215">
        <v>0</v>
      </c>
      <c r="AU259" s="215">
        <v>0</v>
      </c>
      <c r="AV259" s="215">
        <v>0</v>
      </c>
      <c r="AW259" s="215">
        <v>0</v>
      </c>
      <c r="AX259" s="215">
        <v>0</v>
      </c>
      <c r="AY259" s="215">
        <v>0</v>
      </c>
      <c r="AZ259" s="215">
        <v>0</v>
      </c>
      <c r="BA259" s="215">
        <v>0</v>
      </c>
      <c r="BB259" s="215">
        <v>0</v>
      </c>
      <c r="BC259" s="215">
        <v>0</v>
      </c>
      <c r="BD259" s="215">
        <v>0</v>
      </c>
      <c r="BE259" s="215">
        <v>0</v>
      </c>
      <c r="BF259" s="215">
        <v>0</v>
      </c>
      <c r="BG259" s="215">
        <v>0</v>
      </c>
      <c r="BH259" s="215">
        <v>0</v>
      </c>
      <c r="BI259" s="215">
        <v>0</v>
      </c>
      <c r="BJ259" s="215">
        <v>0</v>
      </c>
      <c r="BK259" s="215">
        <v>0</v>
      </c>
      <c r="BL259" s="215">
        <v>0</v>
      </c>
      <c r="BM259" s="215">
        <v>0</v>
      </c>
      <c r="BN259" s="215">
        <v>0</v>
      </c>
      <c r="BO259" s="215">
        <v>0</v>
      </c>
      <c r="BP259" s="215">
        <v>0.0010223251117331246</v>
      </c>
      <c r="BQ259" s="215">
        <v>3.3731366496058016E-05</v>
      </c>
      <c r="BR259" s="215">
        <v>8.08921327535765E-06</v>
      </c>
      <c r="BS259" s="215">
        <v>0.0010223251117331248</v>
      </c>
      <c r="BT259" s="215">
        <v>0.0010223251117331246</v>
      </c>
      <c r="BU259" s="215">
        <v>3.665851128905521E-05</v>
      </c>
      <c r="BV259" s="215">
        <v>0.0010223251117331246</v>
      </c>
      <c r="BW259" s="215">
        <v>0</v>
      </c>
      <c r="BX259" s="215">
        <v>0</v>
      </c>
      <c r="BY259" s="215">
        <v>0</v>
      </c>
      <c r="BZ259" s="215">
        <v>1.757904273641326E-05</v>
      </c>
      <c r="CA259" s="215">
        <v>0.0010223251117331246</v>
      </c>
      <c r="CB259" s="215">
        <v>0</v>
      </c>
      <c r="CC259" s="215">
        <v>0</v>
      </c>
      <c r="CD259" s="215">
        <v>1.6865683248029008E-05</v>
      </c>
      <c r="CE259" s="215">
        <v>0</v>
      </c>
      <c r="CF259" s="215">
        <v>0</v>
      </c>
      <c r="CG259" s="215">
        <v>0</v>
      </c>
      <c r="CH259" s="215">
        <v>0</v>
      </c>
      <c r="CI259" s="215">
        <v>0</v>
      </c>
      <c r="CJ259" s="215">
        <v>0.0010223251117331244</v>
      </c>
      <c r="CK259" s="215">
        <v>0.0010223251117331244</v>
      </c>
      <c r="CL259" s="215">
        <v>0</v>
      </c>
      <c r="CM259" s="215">
        <v>0</v>
      </c>
      <c r="CN259" s="215">
        <v>0</v>
      </c>
      <c r="CO259" s="215">
        <v>1.084223454419561E-06</v>
      </c>
      <c r="CP259" s="215">
        <v>8.789521368206628E-06</v>
      </c>
      <c r="CQ259" s="215">
        <v>1.0842234544195611E-06</v>
      </c>
      <c r="CR259" s="215">
        <v>0</v>
      </c>
      <c r="CS259" s="215">
        <v>0</v>
      </c>
      <c r="CT259" s="215">
        <v>0</v>
      </c>
      <c r="CU259" s="215">
        <v>0</v>
      </c>
      <c r="CV259" s="215">
        <v>0</v>
      </c>
      <c r="CW259" s="215">
        <v>0</v>
      </c>
      <c r="CX259" s="215">
        <v>0.0010223251117331248</v>
      </c>
      <c r="CY259" s="215">
        <v>3.6658511289055216E-05</v>
      </c>
      <c r="CZ259" s="215">
        <v>0.0005117046675937723</v>
      </c>
      <c r="DA259" s="215">
        <v>0.0010223251117331246</v>
      </c>
      <c r="DB259" s="215">
        <v>0.0010223251117331248</v>
      </c>
      <c r="DC259" s="215">
        <v>0.0010223251117331246</v>
      </c>
      <c r="DD259" s="215">
        <v>0.0010223251117331244</v>
      </c>
      <c r="DE259" s="215">
        <v>3.373136649605801E-05</v>
      </c>
      <c r="DF259" s="215">
        <v>3.665851128905521E-05</v>
      </c>
      <c r="DG259" s="215">
        <v>0</v>
      </c>
      <c r="DH259" s="215">
        <v>0</v>
      </c>
      <c r="DI259" s="215">
        <v>0</v>
      </c>
      <c r="DJ259" s="215">
        <v>0</v>
      </c>
      <c r="DK259" s="215">
        <v>0</v>
      </c>
      <c r="DL259" s="215">
        <v>0</v>
      </c>
      <c r="DM259" s="215">
        <v>0</v>
      </c>
      <c r="DN259" s="215">
        <v>0</v>
      </c>
      <c r="DO259" s="215">
        <v>3.3731366496058016E-05</v>
      </c>
      <c r="DP259" s="215">
        <v>0</v>
      </c>
      <c r="DQ259" s="215">
        <v>0.001022325111733125</v>
      </c>
      <c r="DR259" s="215">
        <v>1.0000080892132754</v>
      </c>
      <c r="DS259" s="215">
        <v>3.82104940076607E-05</v>
      </c>
      <c r="DU259" s="9"/>
      <c r="DV259" s="9"/>
      <c r="DW259" s="206">
        <v>750000</v>
      </c>
      <c r="DX259" s="9">
        <v>767932.0082793598</v>
      </c>
    </row>
    <row r="260" spans="42:128" ht="11.25">
      <c r="AP260" s="12" t="s">
        <v>71</v>
      </c>
      <c r="AQ260" s="49" t="s">
        <v>267</v>
      </c>
      <c r="AR260" s="215">
        <v>0</v>
      </c>
      <c r="AS260" s="215">
        <v>0</v>
      </c>
      <c r="AT260" s="215">
        <v>0</v>
      </c>
      <c r="AU260" s="215">
        <v>0</v>
      </c>
      <c r="AV260" s="215">
        <v>0</v>
      </c>
      <c r="AW260" s="215">
        <v>0</v>
      </c>
      <c r="AX260" s="215">
        <v>0</v>
      </c>
      <c r="AY260" s="215">
        <v>0</v>
      </c>
      <c r="AZ260" s="215">
        <v>0</v>
      </c>
      <c r="BA260" s="215">
        <v>0</v>
      </c>
      <c r="BB260" s="215">
        <v>0</v>
      </c>
      <c r="BC260" s="215">
        <v>0</v>
      </c>
      <c r="BD260" s="215">
        <v>0</v>
      </c>
      <c r="BE260" s="215">
        <v>0</v>
      </c>
      <c r="BF260" s="215">
        <v>0</v>
      </c>
      <c r="BG260" s="215">
        <v>0</v>
      </c>
      <c r="BH260" s="215">
        <v>0</v>
      </c>
      <c r="BI260" s="215">
        <v>0</v>
      </c>
      <c r="BJ260" s="215">
        <v>0</v>
      </c>
      <c r="BK260" s="215">
        <v>0</v>
      </c>
      <c r="BL260" s="215">
        <v>0</v>
      </c>
      <c r="BM260" s="215">
        <v>0</v>
      </c>
      <c r="BN260" s="215">
        <v>0</v>
      </c>
      <c r="BO260" s="215">
        <v>0</v>
      </c>
      <c r="BP260" s="215">
        <v>0.006140311673514053</v>
      </c>
      <c r="BQ260" s="215">
        <v>0.00020259807871509498</v>
      </c>
      <c r="BR260" s="215">
        <v>4.858561149888858E-05</v>
      </c>
      <c r="BS260" s="215">
        <v>0.006140311673514055</v>
      </c>
      <c r="BT260" s="215">
        <v>0.006140311673514053</v>
      </c>
      <c r="BU260" s="215">
        <v>0.00022017916044362297</v>
      </c>
      <c r="BV260" s="215">
        <v>0.006140311673514053</v>
      </c>
      <c r="BW260" s="215">
        <v>0</v>
      </c>
      <c r="BX260" s="215">
        <v>0</v>
      </c>
      <c r="BY260" s="215">
        <v>0</v>
      </c>
      <c r="BZ260" s="215">
        <v>0.0001055836348777652</v>
      </c>
      <c r="CA260" s="215">
        <v>0.0061403116735140525</v>
      </c>
      <c r="CB260" s="215">
        <v>0</v>
      </c>
      <c r="CC260" s="215">
        <v>0</v>
      </c>
      <c r="CD260" s="215">
        <v>0.00010129903935754749</v>
      </c>
      <c r="CE260" s="215">
        <v>0</v>
      </c>
      <c r="CF260" s="215">
        <v>0</v>
      </c>
      <c r="CG260" s="215">
        <v>0</v>
      </c>
      <c r="CH260" s="215">
        <v>0</v>
      </c>
      <c r="CI260" s="215">
        <v>0</v>
      </c>
      <c r="CJ260" s="215">
        <v>0.0061403116735140525</v>
      </c>
      <c r="CK260" s="215">
        <v>0.006140311673514052</v>
      </c>
      <c r="CL260" s="215">
        <v>0</v>
      </c>
      <c r="CM260" s="215">
        <v>0</v>
      </c>
      <c r="CN260" s="215">
        <v>0</v>
      </c>
      <c r="CO260" s="215">
        <v>6.512086866949695E-06</v>
      </c>
      <c r="CP260" s="215">
        <v>5.279181743888259E-05</v>
      </c>
      <c r="CQ260" s="215">
        <v>6.512086866949696E-06</v>
      </c>
      <c r="CR260" s="215">
        <v>0</v>
      </c>
      <c r="CS260" s="215">
        <v>0</v>
      </c>
      <c r="CT260" s="215">
        <v>0</v>
      </c>
      <c r="CU260" s="215">
        <v>0</v>
      </c>
      <c r="CV260" s="215">
        <v>0</v>
      </c>
      <c r="CW260" s="215">
        <v>0</v>
      </c>
      <c r="CX260" s="215">
        <v>0.006140311673514055</v>
      </c>
      <c r="CY260" s="215">
        <v>0.00022017916044362302</v>
      </c>
      <c r="CZ260" s="215">
        <v>0.0030734118801905015</v>
      </c>
      <c r="DA260" s="215">
        <v>0.006140311673514054</v>
      </c>
      <c r="DB260" s="215">
        <v>0.006140311673514054</v>
      </c>
      <c r="DC260" s="215">
        <v>0.006140311673514053</v>
      </c>
      <c r="DD260" s="215">
        <v>0.0061403116735140525</v>
      </c>
      <c r="DE260" s="215">
        <v>0.0002025980787150949</v>
      </c>
      <c r="DF260" s="215">
        <v>0.000220179160443623</v>
      </c>
      <c r="DG260" s="215">
        <v>0</v>
      </c>
      <c r="DH260" s="215">
        <v>0</v>
      </c>
      <c r="DI260" s="215">
        <v>0</v>
      </c>
      <c r="DJ260" s="215">
        <v>0</v>
      </c>
      <c r="DK260" s="215">
        <v>0</v>
      </c>
      <c r="DL260" s="215">
        <v>0</v>
      </c>
      <c r="DM260" s="215">
        <v>0</v>
      </c>
      <c r="DN260" s="215">
        <v>0</v>
      </c>
      <c r="DO260" s="215">
        <v>0.00020259807871509498</v>
      </c>
      <c r="DP260" s="215">
        <v>0</v>
      </c>
      <c r="DQ260" s="215">
        <v>0.006140311673514055</v>
      </c>
      <c r="DR260" s="215">
        <v>4.858561149888859E-05</v>
      </c>
      <c r="DS260" s="215">
        <v>1.009113391111064</v>
      </c>
      <c r="DU260" s="9"/>
      <c r="DV260" s="9"/>
      <c r="DW260" s="206">
        <v>4483500</v>
      </c>
      <c r="DX260" s="9">
        <v>4631034.546918495</v>
      </c>
    </row>
    <row r="261" spans="42:128" ht="11.25">
      <c r="AP261" s="1" t="s">
        <v>369</v>
      </c>
      <c r="AQ261" s="1"/>
      <c r="AR261" s="218"/>
      <c r="AS261" s="218"/>
      <c r="AT261" s="218"/>
      <c r="AU261" s="218"/>
      <c r="AV261" s="218"/>
      <c r="AW261" s="218"/>
      <c r="AX261" s="218"/>
      <c r="AY261" s="218"/>
      <c r="AZ261" s="218"/>
      <c r="BA261" s="218"/>
      <c r="BB261" s="218"/>
      <c r="BC261" s="218"/>
      <c r="BD261" s="218"/>
      <c r="BE261" s="218"/>
      <c r="BF261" s="218"/>
      <c r="BG261" s="218"/>
      <c r="BH261" s="218"/>
      <c r="BI261" s="218"/>
      <c r="BJ261" s="218"/>
      <c r="BK261" s="218"/>
      <c r="BL261" s="218"/>
      <c r="BM261" s="218"/>
      <c r="BN261" s="218"/>
      <c r="BO261" s="218"/>
      <c r="BP261" s="219"/>
      <c r="BQ261" s="218"/>
      <c r="BR261" s="218"/>
      <c r="BS261" s="218"/>
      <c r="BT261" s="218"/>
      <c r="BU261" s="218"/>
      <c r="BV261" s="218"/>
      <c r="BW261" s="218"/>
      <c r="BX261" s="218"/>
      <c r="BY261" s="218"/>
      <c r="BZ261" s="218"/>
      <c r="CA261" s="218"/>
      <c r="CB261" s="218"/>
      <c r="CC261" s="218"/>
      <c r="CD261" s="218"/>
      <c r="CE261" s="218"/>
      <c r="CF261" s="218"/>
      <c r="CG261" s="218"/>
      <c r="CH261" s="218"/>
      <c r="CI261" s="218"/>
      <c r="CJ261" s="218"/>
      <c r="CK261" s="218"/>
      <c r="CL261" s="218"/>
      <c r="CM261" s="218"/>
      <c r="CN261" s="218"/>
      <c r="CO261" s="218"/>
      <c r="CP261" s="218"/>
      <c r="CQ261" s="218"/>
      <c r="CR261" s="218"/>
      <c r="CS261" s="218"/>
      <c r="CT261" s="218"/>
      <c r="CU261" s="218"/>
      <c r="CV261" s="218"/>
      <c r="CW261" s="218"/>
      <c r="CX261" s="218"/>
      <c r="CY261" s="218"/>
      <c r="CZ261" s="218"/>
      <c r="DA261" s="218"/>
      <c r="DB261" s="218"/>
      <c r="DC261" s="218"/>
      <c r="DD261" s="218"/>
      <c r="DE261" s="218"/>
      <c r="DF261" s="218"/>
      <c r="DG261" s="218"/>
      <c r="DH261" s="218"/>
      <c r="DI261" s="218"/>
      <c r="DJ261" s="218"/>
      <c r="DK261" s="218"/>
      <c r="DL261" s="218"/>
      <c r="DM261" s="218"/>
      <c r="DN261" s="218"/>
      <c r="DO261" s="218"/>
      <c r="DP261" s="218"/>
      <c r="DQ261" s="218"/>
      <c r="DR261" s="218"/>
      <c r="DS261" s="218"/>
      <c r="DU261" s="9"/>
      <c r="DV261" s="9"/>
      <c r="DW261" s="9"/>
      <c r="DX261" s="9"/>
    </row>
    <row r="262" spans="42:128" ht="11.25">
      <c r="AP262" s="1" t="s">
        <v>370</v>
      </c>
      <c r="AQ262" s="1"/>
      <c r="AR262" s="218"/>
      <c r="AS262" s="218"/>
      <c r="AT262" s="218"/>
      <c r="AU262" s="218"/>
      <c r="AV262" s="218"/>
      <c r="AW262" s="218"/>
      <c r="AX262" s="218"/>
      <c r="AY262" s="218"/>
      <c r="AZ262" s="218"/>
      <c r="BA262" s="218"/>
      <c r="BB262" s="218"/>
      <c r="BC262" s="218"/>
      <c r="BD262" s="218"/>
      <c r="BE262" s="218"/>
      <c r="BF262" s="218"/>
      <c r="BG262" s="218"/>
      <c r="BH262" s="218"/>
      <c r="BI262" s="218"/>
      <c r="BJ262" s="218"/>
      <c r="BK262" s="218"/>
      <c r="BL262" s="218"/>
      <c r="BM262" s="218"/>
      <c r="BN262" s="218"/>
      <c r="BO262" s="218"/>
      <c r="BP262" s="219"/>
      <c r="BQ262" s="218"/>
      <c r="BR262" s="218"/>
      <c r="BS262" s="218"/>
      <c r="BT262" s="218"/>
      <c r="BU262" s="218"/>
      <c r="BV262" s="218"/>
      <c r="BW262" s="218"/>
      <c r="BX262" s="218"/>
      <c r="BY262" s="218"/>
      <c r="BZ262" s="218"/>
      <c r="CA262" s="218"/>
      <c r="CB262" s="218"/>
      <c r="CC262" s="218"/>
      <c r="CD262" s="218"/>
      <c r="CE262" s="218"/>
      <c r="CF262" s="218"/>
      <c r="CG262" s="218"/>
      <c r="CH262" s="218"/>
      <c r="CI262" s="218"/>
      <c r="CJ262" s="218"/>
      <c r="CK262" s="218"/>
      <c r="CL262" s="218"/>
      <c r="CM262" s="218"/>
      <c r="CN262" s="218"/>
      <c r="CO262" s="218"/>
      <c r="CP262" s="218"/>
      <c r="CQ262" s="218"/>
      <c r="CR262" s="218"/>
      <c r="CS262" s="218"/>
      <c r="CT262" s="218"/>
      <c r="CU262" s="218"/>
      <c r="CV262" s="218"/>
      <c r="CW262" s="218"/>
      <c r="CX262" s="218"/>
      <c r="CY262" s="218"/>
      <c r="CZ262" s="218"/>
      <c r="DA262" s="218"/>
      <c r="DB262" s="218"/>
      <c r="DC262" s="218"/>
      <c r="DD262" s="218"/>
      <c r="DE262" s="218"/>
      <c r="DF262" s="218"/>
      <c r="DG262" s="218"/>
      <c r="DH262" s="218"/>
      <c r="DI262" s="218"/>
      <c r="DJ262" s="218"/>
      <c r="DK262" s="218"/>
      <c r="DL262" s="218"/>
      <c r="DM262" s="218"/>
      <c r="DN262" s="218"/>
      <c r="DO262" s="218"/>
      <c r="DP262" s="218"/>
      <c r="DQ262" s="218"/>
      <c r="DR262" s="218"/>
      <c r="DS262" s="218"/>
      <c r="DU262" s="9"/>
      <c r="DV262" s="9"/>
      <c r="DW262" s="9"/>
      <c r="DX262" s="9"/>
    </row>
    <row r="263" spans="42:125" ht="11.25">
      <c r="AP263" s="12" t="s">
        <v>0</v>
      </c>
      <c r="AQ263" s="49" t="s">
        <v>78</v>
      </c>
      <c r="AR263" s="217"/>
      <c r="AS263" s="217"/>
      <c r="AT263" s="217"/>
      <c r="AU263" s="217"/>
      <c r="AV263" s="217"/>
      <c r="AW263" s="217"/>
      <c r="AX263" s="217"/>
      <c r="AY263" s="217"/>
      <c r="AZ263" s="217"/>
      <c r="BA263" s="217"/>
      <c r="BB263" s="217"/>
      <c r="BC263" s="217"/>
      <c r="BD263" s="217"/>
      <c r="BE263" s="217"/>
      <c r="BF263" s="217"/>
      <c r="BG263" s="217"/>
      <c r="BH263" s="217"/>
      <c r="BI263" s="217"/>
      <c r="BJ263" s="217"/>
      <c r="BK263" s="217"/>
      <c r="BL263" s="217"/>
      <c r="BM263" s="217"/>
      <c r="BN263" s="217"/>
      <c r="BO263" s="217"/>
      <c r="BP263" s="220">
        <f>BP$7*BP10</f>
        <v>229849.59464559992</v>
      </c>
      <c r="BQ263" s="220">
        <f aca="true" t="shared" si="407" ref="BQ263:DS263">BQ$7*BQ10</f>
        <v>94167.14618629128</v>
      </c>
      <c r="BR263" s="220">
        <f t="shared" si="407"/>
        <v>428504.6352493618</v>
      </c>
      <c r="BS263" s="220">
        <f t="shared" si="407"/>
        <v>245383.43277512066</v>
      </c>
      <c r="BT263" s="220">
        <f t="shared" si="407"/>
        <v>94768.27295887381</v>
      </c>
      <c r="BU263" s="220">
        <f t="shared" si="407"/>
        <v>99373.9474928098</v>
      </c>
      <c r="BV263" s="220">
        <f t="shared" si="407"/>
        <v>286751.76163009397</v>
      </c>
      <c r="BW263" s="220">
        <f t="shared" si="407"/>
        <v>86209.23913043478</v>
      </c>
      <c r="BX263" s="220">
        <f t="shared" si="407"/>
        <v>94269.63004846527</v>
      </c>
      <c r="BY263" s="220">
        <f t="shared" si="407"/>
        <v>13922.84279869787</v>
      </c>
      <c r="BZ263" s="220">
        <f t="shared" si="407"/>
        <v>35569.00497138989</v>
      </c>
      <c r="CA263" s="220">
        <f t="shared" si="407"/>
        <v>44870.12547794251</v>
      </c>
      <c r="CB263" s="220">
        <f t="shared" si="407"/>
        <v>223857.80096965286</v>
      </c>
      <c r="CC263" s="220">
        <f t="shared" si="407"/>
        <v>100062.80731570178</v>
      </c>
      <c r="CD263" s="220">
        <f t="shared" si="407"/>
        <v>336329.9663439186</v>
      </c>
      <c r="CE263" s="220">
        <f t="shared" si="407"/>
        <v>21703.179795672473</v>
      </c>
      <c r="CF263" s="220">
        <f t="shared" si="407"/>
        <v>32514.695273641042</v>
      </c>
      <c r="CG263" s="220">
        <f t="shared" si="407"/>
        <v>62282.07672775572</v>
      </c>
      <c r="CH263" s="220">
        <f t="shared" si="407"/>
        <v>387926.7566790362</v>
      </c>
      <c r="CI263" s="220">
        <f t="shared" si="407"/>
        <v>115611.72719480857</v>
      </c>
      <c r="CJ263" s="220">
        <f t="shared" si="407"/>
        <v>56640.79297981723</v>
      </c>
      <c r="CK263" s="220">
        <f t="shared" si="407"/>
        <v>442068.18077128014</v>
      </c>
      <c r="CL263" s="220">
        <f t="shared" si="407"/>
        <v>199234.50217729225</v>
      </c>
      <c r="CM263" s="220">
        <f t="shared" si="407"/>
        <v>10685.255029965674</v>
      </c>
      <c r="CN263" s="220">
        <f t="shared" si="407"/>
        <v>372816.4616371125</v>
      </c>
      <c r="CO263" s="220">
        <f t="shared" si="407"/>
        <v>3732.1259461176146</v>
      </c>
      <c r="CP263" s="220">
        <f t="shared" si="407"/>
        <v>157868.30977173624</v>
      </c>
      <c r="CQ263" s="220">
        <f t="shared" si="407"/>
        <v>134279.19942520352</v>
      </c>
      <c r="CR263" s="220">
        <f t="shared" si="407"/>
        <v>385577.2346939347</v>
      </c>
      <c r="CS263" s="220">
        <f t="shared" si="407"/>
        <v>83944.28511482447</v>
      </c>
      <c r="CT263" s="220">
        <f t="shared" si="407"/>
        <v>357.09981221854963</v>
      </c>
      <c r="CU263" s="220">
        <f t="shared" si="407"/>
        <v>670.5635788036227</v>
      </c>
      <c r="CV263" s="220">
        <f t="shared" si="407"/>
        <v>5590.222749432379</v>
      </c>
      <c r="CW263" s="220">
        <f t="shared" si="407"/>
        <v>118997.5040321986</v>
      </c>
      <c r="CX263" s="220">
        <f t="shared" si="407"/>
        <v>351387.34449379146</v>
      </c>
      <c r="CY263" s="220">
        <f t="shared" si="407"/>
        <v>232682.3898688838</v>
      </c>
      <c r="CZ263" s="220">
        <f t="shared" si="407"/>
        <v>296093.1556731012</v>
      </c>
      <c r="DA263" s="220">
        <f t="shared" si="407"/>
        <v>103563.12466136724</v>
      </c>
      <c r="DB263" s="220">
        <f t="shared" si="407"/>
        <v>249293.63006997795</v>
      </c>
      <c r="DC263" s="220">
        <f t="shared" si="407"/>
        <v>38033.567524004866</v>
      </c>
      <c r="DD263" s="220">
        <f t="shared" si="407"/>
        <v>585622.034277778</v>
      </c>
      <c r="DE263" s="220">
        <f t="shared" si="407"/>
        <v>20143.2012666577</v>
      </c>
      <c r="DF263" s="220">
        <f t="shared" si="407"/>
        <v>7293407.6755297715</v>
      </c>
      <c r="DG263" s="220">
        <f t="shared" si="407"/>
        <v>0</v>
      </c>
      <c r="DH263" s="220">
        <f t="shared" si="407"/>
        <v>67414.20251512715</v>
      </c>
      <c r="DI263" s="220">
        <f t="shared" si="407"/>
        <v>90983.84435000518</v>
      </c>
      <c r="DJ263" s="220">
        <f t="shared" si="407"/>
        <v>72712.68441543086</v>
      </c>
      <c r="DK263" s="220">
        <f t="shared" si="407"/>
        <v>5.521838507466278</v>
      </c>
      <c r="DL263" s="220">
        <f t="shared" si="407"/>
        <v>5610.400923213186</v>
      </c>
      <c r="DM263" s="220">
        <f t="shared" si="407"/>
        <v>138659.04885291005</v>
      </c>
      <c r="DN263" s="220">
        <f t="shared" si="407"/>
        <v>25803.82331978529</v>
      </c>
      <c r="DO263" s="220">
        <f t="shared" si="407"/>
        <v>37359.94278696466</v>
      </c>
      <c r="DP263" s="220">
        <f t="shared" si="407"/>
        <v>39546.616992196075</v>
      </c>
      <c r="DQ263" s="220">
        <f t="shared" si="407"/>
        <v>20757.121978013998</v>
      </c>
      <c r="DR263" s="220">
        <f t="shared" si="407"/>
        <v>223869.49913134438</v>
      </c>
      <c r="DS263" s="220">
        <f t="shared" si="407"/>
        <v>532229.8421506851</v>
      </c>
      <c r="DT263" s="17"/>
      <c r="DU263" s="17">
        <f>SUM(BP263:DS263)</f>
        <v>15431569.054004725</v>
      </c>
    </row>
    <row r="264" spans="42:125" ht="11.25">
      <c r="AP264" s="12" t="s">
        <v>1</v>
      </c>
      <c r="AQ264" s="49" t="s">
        <v>297</v>
      </c>
      <c r="AR264" s="217"/>
      <c r="AS264" s="217"/>
      <c r="AT264" s="217"/>
      <c r="AU264" s="217"/>
      <c r="AV264" s="217"/>
      <c r="AW264" s="217"/>
      <c r="AX264" s="217"/>
      <c r="AY264" s="217"/>
      <c r="AZ264" s="217"/>
      <c r="BA264" s="217"/>
      <c r="BB264" s="217"/>
      <c r="BC264" s="217"/>
      <c r="BD264" s="217"/>
      <c r="BE264" s="217"/>
      <c r="BF264" s="217"/>
      <c r="BG264" s="217"/>
      <c r="BH264" s="217"/>
      <c r="BI264" s="217"/>
      <c r="BJ264" s="217"/>
      <c r="BK264" s="217"/>
      <c r="BL264" s="217"/>
      <c r="BM264" s="217"/>
      <c r="BN264" s="217"/>
      <c r="BO264" s="217"/>
      <c r="BP264" s="220">
        <f aca="true" t="shared" si="408" ref="BP264:DS264">BP$7*BP11</f>
        <v>59447.08318234248</v>
      </c>
      <c r="BQ264" s="220">
        <f t="shared" si="408"/>
        <v>16613.33871248193</v>
      </c>
      <c r="BR264" s="220">
        <f t="shared" si="408"/>
        <v>65487.17755626909</v>
      </c>
      <c r="BS264" s="220">
        <f t="shared" si="408"/>
        <v>63464.672897262346</v>
      </c>
      <c r="BT264" s="220">
        <f t="shared" si="408"/>
        <v>24510.364764051832</v>
      </c>
      <c r="BU264" s="220">
        <f t="shared" si="408"/>
        <v>9407.191475078616</v>
      </c>
      <c r="BV264" s="220">
        <f t="shared" si="408"/>
        <v>74163.95862081529</v>
      </c>
      <c r="BW264" s="220">
        <f t="shared" si="408"/>
        <v>84008.15217391304</v>
      </c>
      <c r="BX264" s="220">
        <f t="shared" si="408"/>
        <v>137934.01023155628</v>
      </c>
      <c r="BY264" s="220">
        <f t="shared" si="408"/>
        <v>31397.65299651006</v>
      </c>
      <c r="BZ264" s="220">
        <f t="shared" si="408"/>
        <v>8044.431279560464</v>
      </c>
      <c r="CA264" s="220">
        <f t="shared" si="408"/>
        <v>11604.971876509924</v>
      </c>
      <c r="CB264" s="220">
        <f t="shared" si="408"/>
        <v>337910.8995658701</v>
      </c>
      <c r="CC264" s="220">
        <f t="shared" si="408"/>
        <v>84253.6045741437</v>
      </c>
      <c r="CD264" s="220">
        <f t="shared" si="408"/>
        <v>194980.75917713644</v>
      </c>
      <c r="CE264" s="220">
        <f t="shared" si="408"/>
        <v>5613.195605691597</v>
      </c>
      <c r="CF264" s="220">
        <f t="shared" si="408"/>
        <v>47575.04944322578</v>
      </c>
      <c r="CG264" s="220">
        <f t="shared" si="408"/>
        <v>91130.26755480186</v>
      </c>
      <c r="CH264" s="220">
        <f t="shared" si="408"/>
        <v>585571.1918337567</v>
      </c>
      <c r="CI264" s="220">
        <f t="shared" si="408"/>
        <v>260718.08360353488</v>
      </c>
      <c r="CJ264" s="220">
        <f t="shared" si="408"/>
        <v>14649.275048654054</v>
      </c>
      <c r="CK264" s="220">
        <f t="shared" si="408"/>
        <v>114334.17559468462</v>
      </c>
      <c r="CL264" s="220">
        <f t="shared" si="408"/>
        <v>0</v>
      </c>
      <c r="CM264" s="220">
        <f t="shared" si="408"/>
        <v>2763.5778325836295</v>
      </c>
      <c r="CN264" s="220">
        <f t="shared" si="408"/>
        <v>0</v>
      </c>
      <c r="CO264" s="220">
        <f t="shared" si="408"/>
        <v>158.23484560122793</v>
      </c>
      <c r="CP264" s="220">
        <f t="shared" si="408"/>
        <v>90876.01913191208</v>
      </c>
      <c r="CQ264" s="220">
        <f t="shared" si="408"/>
        <v>5693.175604270985</v>
      </c>
      <c r="CR264" s="220">
        <f t="shared" si="408"/>
        <v>174683.0367556378</v>
      </c>
      <c r="CS264" s="220">
        <f t="shared" si="408"/>
        <v>38030.36414683143</v>
      </c>
      <c r="CT264" s="220">
        <f t="shared" si="408"/>
        <v>613.2956694815572</v>
      </c>
      <c r="CU264" s="220">
        <f t="shared" si="408"/>
        <v>1151.6492726146384</v>
      </c>
      <c r="CV264" s="220">
        <f t="shared" si="408"/>
        <v>1445.8256378730214</v>
      </c>
      <c r="CW264" s="220">
        <f t="shared" si="408"/>
        <v>204370.4628368621</v>
      </c>
      <c r="CX264" s="220">
        <f t="shared" si="408"/>
        <v>90880.96383007799</v>
      </c>
      <c r="CY264" s="220">
        <f t="shared" si="408"/>
        <v>22026.77713425704</v>
      </c>
      <c r="CZ264" s="220">
        <f t="shared" si="408"/>
        <v>47562.91193607604</v>
      </c>
      <c r="DA264" s="220">
        <f t="shared" si="408"/>
        <v>26785.018680847425</v>
      </c>
      <c r="DB264" s="220">
        <f t="shared" si="408"/>
        <v>64475.98563942821</v>
      </c>
      <c r="DC264" s="220">
        <f t="shared" si="408"/>
        <v>9836.80069484969</v>
      </c>
      <c r="DD264" s="220">
        <f t="shared" si="408"/>
        <v>151462.18482047747</v>
      </c>
      <c r="DE264" s="220">
        <f t="shared" si="408"/>
        <v>3553.7428811386944</v>
      </c>
      <c r="DF264" s="220">
        <f t="shared" si="408"/>
        <v>690427.262281001</v>
      </c>
      <c r="DG264" s="220">
        <f t="shared" si="408"/>
        <v>0</v>
      </c>
      <c r="DH264" s="220">
        <f t="shared" si="408"/>
        <v>101761.00058487806</v>
      </c>
      <c r="DI264" s="220">
        <f t="shared" si="408"/>
        <v>137339.1168728545</v>
      </c>
      <c r="DJ264" s="220">
        <f t="shared" si="408"/>
        <v>109759.00100081095</v>
      </c>
      <c r="DK264" s="220">
        <f t="shared" si="408"/>
        <v>8.335154768934496</v>
      </c>
      <c r="DL264" s="220">
        <f t="shared" si="408"/>
        <v>8468.838765842967</v>
      </c>
      <c r="DM264" s="220">
        <f t="shared" si="408"/>
        <v>209304.31607869925</v>
      </c>
      <c r="DN264" s="220">
        <f t="shared" si="408"/>
        <v>38950.5887776029</v>
      </c>
      <c r="DO264" s="220">
        <f t="shared" si="408"/>
        <v>6591.188210917098</v>
      </c>
      <c r="DP264" s="220">
        <f t="shared" si="408"/>
        <v>59695.18535756312</v>
      </c>
      <c r="DQ264" s="220">
        <f t="shared" si="408"/>
        <v>5368.512216676425</v>
      </c>
      <c r="DR264" s="220">
        <f t="shared" si="408"/>
        <v>34213.35601309394</v>
      </c>
      <c r="DS264" s="220">
        <f t="shared" si="408"/>
        <v>267681.9323959218</v>
      </c>
      <c r="DT264" s="17"/>
      <c r="DU264" s="17">
        <f aca="true" t="shared" si="409" ref="DU264:DU327">SUM(BP264:DS264)</f>
        <v>4928758.168829301</v>
      </c>
    </row>
    <row r="265" spans="42:125" ht="11.25">
      <c r="AP265" s="12" t="s">
        <v>2</v>
      </c>
      <c r="AQ265" s="49" t="s">
        <v>80</v>
      </c>
      <c r="AR265" s="217"/>
      <c r="AS265" s="217"/>
      <c r="AT265" s="217"/>
      <c r="AU265" s="217"/>
      <c r="AV265" s="217"/>
      <c r="AW265" s="217"/>
      <c r="AX265" s="217"/>
      <c r="AY265" s="217"/>
      <c r="AZ265" s="217"/>
      <c r="BA265" s="217"/>
      <c r="BB265" s="217"/>
      <c r="BC265" s="217"/>
      <c r="BD265" s="217"/>
      <c r="BE265" s="217"/>
      <c r="BF265" s="217"/>
      <c r="BG265" s="217"/>
      <c r="BH265" s="217"/>
      <c r="BI265" s="217"/>
      <c r="BJ265" s="217"/>
      <c r="BK265" s="217"/>
      <c r="BL265" s="217"/>
      <c r="BM265" s="217"/>
      <c r="BN265" s="217"/>
      <c r="BO265" s="217"/>
      <c r="BP265" s="220">
        <f aca="true" t="shared" si="410" ref="BP265:DS265">BP$7*BP12</f>
        <v>39491.68210137957</v>
      </c>
      <c r="BQ265" s="220">
        <f t="shared" si="410"/>
        <v>13516.548714455179</v>
      </c>
      <c r="BR265" s="220">
        <f t="shared" si="410"/>
        <v>13182.88010452388</v>
      </c>
      <c r="BS265" s="220">
        <f t="shared" si="410"/>
        <v>42160.633500537784</v>
      </c>
      <c r="BT265" s="220">
        <f t="shared" si="410"/>
        <v>16282.641327948304</v>
      </c>
      <c r="BU265" s="220">
        <f t="shared" si="410"/>
        <v>11357.096556760569</v>
      </c>
      <c r="BV265" s="220">
        <f t="shared" si="410"/>
        <v>49268.34624079694</v>
      </c>
      <c r="BW265" s="220">
        <f t="shared" si="410"/>
        <v>22010.869565217392</v>
      </c>
      <c r="BX265" s="220">
        <f t="shared" si="410"/>
        <v>26543.56830012565</v>
      </c>
      <c r="BY265" s="220">
        <f t="shared" si="410"/>
        <v>8728.883933808434</v>
      </c>
      <c r="BZ265" s="220">
        <f t="shared" si="410"/>
        <v>6162.448798356103</v>
      </c>
      <c r="CA265" s="220">
        <f t="shared" si="410"/>
        <v>7709.375054396423</v>
      </c>
      <c r="CB265" s="220">
        <f t="shared" si="410"/>
        <v>105147.80651384789</v>
      </c>
      <c r="CC265" s="220">
        <f t="shared" si="410"/>
        <v>64691.05348568816</v>
      </c>
      <c r="CD265" s="220">
        <f t="shared" si="410"/>
        <v>81465.0500926279</v>
      </c>
      <c r="CE265" s="220">
        <f t="shared" si="410"/>
        <v>3728.938823674315</v>
      </c>
      <c r="CF265" s="220">
        <f t="shared" si="410"/>
        <v>9155.186397888217</v>
      </c>
      <c r="CG265" s="220">
        <f t="shared" si="410"/>
        <v>17536.809645343088</v>
      </c>
      <c r="CH265" s="220">
        <f t="shared" si="410"/>
        <v>182212.3123525254</v>
      </c>
      <c r="CI265" s="220">
        <f t="shared" si="410"/>
        <v>72482.42062784689</v>
      </c>
      <c r="CJ265" s="220">
        <f t="shared" si="410"/>
        <v>9731.756080657568</v>
      </c>
      <c r="CK265" s="220">
        <f t="shared" si="410"/>
        <v>75954.08679781544</v>
      </c>
      <c r="CL265" s="220">
        <f t="shared" si="410"/>
        <v>0</v>
      </c>
      <c r="CM265" s="220">
        <f t="shared" si="410"/>
        <v>1835.8905329644424</v>
      </c>
      <c r="CN265" s="220">
        <f t="shared" si="410"/>
        <v>0</v>
      </c>
      <c r="CO265" s="220">
        <f t="shared" si="410"/>
        <v>1180.4487816793733</v>
      </c>
      <c r="CP265" s="220">
        <f t="shared" si="410"/>
        <v>69578.18569136591</v>
      </c>
      <c r="CQ265" s="220">
        <f t="shared" si="410"/>
        <v>42471.69566484073</v>
      </c>
      <c r="CR265" s="220">
        <f t="shared" si="410"/>
        <v>134816.17853680305</v>
      </c>
      <c r="CS265" s="220">
        <f t="shared" si="410"/>
        <v>29350.92300811736</v>
      </c>
      <c r="CT265" s="220">
        <f t="shared" si="410"/>
        <v>469.45386135344404</v>
      </c>
      <c r="CU265" s="220">
        <f t="shared" si="410"/>
        <v>881.5425003911351</v>
      </c>
      <c r="CV265" s="220">
        <f t="shared" si="410"/>
        <v>960.4859213995129</v>
      </c>
      <c r="CW265" s="220">
        <f t="shared" si="410"/>
        <v>156437.600491227</v>
      </c>
      <c r="CX265" s="220">
        <f t="shared" si="410"/>
        <v>60373.729719181</v>
      </c>
      <c r="CY265" s="220">
        <f t="shared" si="410"/>
        <v>26592.446365179618</v>
      </c>
      <c r="CZ265" s="220">
        <f t="shared" si="410"/>
        <v>70261.09725918842</v>
      </c>
      <c r="DA265" s="220">
        <f t="shared" si="410"/>
        <v>17793.731604610213</v>
      </c>
      <c r="DB265" s="220">
        <f t="shared" si="410"/>
        <v>42832.46530759525</v>
      </c>
      <c r="DC265" s="220">
        <f t="shared" si="410"/>
        <v>6534.749648592028</v>
      </c>
      <c r="DD265" s="220">
        <f t="shared" si="410"/>
        <v>100618.83835349174</v>
      </c>
      <c r="DE265" s="220">
        <f t="shared" si="410"/>
        <v>2891.3115902145732</v>
      </c>
      <c r="DF265" s="220">
        <f t="shared" si="410"/>
        <v>833537.7358819682</v>
      </c>
      <c r="DG265" s="220">
        <f t="shared" si="410"/>
        <v>0</v>
      </c>
      <c r="DH265" s="220">
        <f t="shared" si="410"/>
        <v>31664.99220327323</v>
      </c>
      <c r="DI265" s="220">
        <f t="shared" si="410"/>
        <v>42735.84221841484</v>
      </c>
      <c r="DJ265" s="220">
        <f t="shared" si="410"/>
        <v>34153.731694401285</v>
      </c>
      <c r="DK265" s="220">
        <f t="shared" si="410"/>
        <v>2.5936518828865323</v>
      </c>
      <c r="DL265" s="220">
        <f t="shared" si="410"/>
        <v>2635.250360647945</v>
      </c>
      <c r="DM265" s="220">
        <f t="shared" si="410"/>
        <v>65129.26856704206</v>
      </c>
      <c r="DN265" s="220">
        <f t="shared" si="410"/>
        <v>12120.262997286009</v>
      </c>
      <c r="DO265" s="220">
        <f t="shared" si="410"/>
        <v>5362.5654710855</v>
      </c>
      <c r="DP265" s="220">
        <f t="shared" si="410"/>
        <v>18575.363528816186</v>
      </c>
      <c r="DQ265" s="220">
        <f t="shared" si="410"/>
        <v>3566.3915951612507</v>
      </c>
      <c r="DR265" s="220">
        <f t="shared" si="410"/>
        <v>6887.311182505397</v>
      </c>
      <c r="DS265" s="220">
        <f t="shared" si="410"/>
        <v>139251.622999171</v>
      </c>
      <c r="DT265" s="17"/>
      <c r="DU265" s="17">
        <f t="shared" si="409"/>
        <v>2840024.1022060714</v>
      </c>
    </row>
    <row r="266" spans="42:125" ht="11.25">
      <c r="AP266" s="12" t="s">
        <v>3</v>
      </c>
      <c r="AQ266" s="49" t="s">
        <v>81</v>
      </c>
      <c r="AR266" s="217"/>
      <c r="AS266" s="217"/>
      <c r="AT266" s="217"/>
      <c r="AU266" s="217"/>
      <c r="AV266" s="217"/>
      <c r="AW266" s="217"/>
      <c r="AX266" s="217"/>
      <c r="AY266" s="217"/>
      <c r="AZ266" s="217"/>
      <c r="BA266" s="217"/>
      <c r="BB266" s="217"/>
      <c r="BC266" s="217"/>
      <c r="BD266" s="217"/>
      <c r="BE266" s="217"/>
      <c r="BF266" s="217"/>
      <c r="BG266" s="217"/>
      <c r="BH266" s="217"/>
      <c r="BI266" s="217"/>
      <c r="BJ266" s="217"/>
      <c r="BK266" s="217"/>
      <c r="BL266" s="217"/>
      <c r="BM266" s="217"/>
      <c r="BN266" s="217"/>
      <c r="BO266" s="217"/>
      <c r="BP266" s="220">
        <f aca="true" t="shared" si="411" ref="BP266:DS266">BP$7*BP13</f>
        <v>262029.33082582822</v>
      </c>
      <c r="BQ266" s="220">
        <f t="shared" si="411"/>
        <v>59472.569489679234</v>
      </c>
      <c r="BR266" s="220">
        <f t="shared" si="411"/>
        <v>258225.76723259507</v>
      </c>
      <c r="BS266" s="220">
        <f t="shared" si="411"/>
        <v>279737.9598817593</v>
      </c>
      <c r="BT266" s="220">
        <f t="shared" si="411"/>
        <v>108036.1581025242</v>
      </c>
      <c r="BU266" s="220">
        <f t="shared" si="411"/>
        <v>134721.0913911721</v>
      </c>
      <c r="BV266" s="220">
        <f t="shared" si="411"/>
        <v>326897.99748793815</v>
      </c>
      <c r="BW266" s="220">
        <f t="shared" si="411"/>
        <v>145271.73913043478</v>
      </c>
      <c r="BX266" s="220">
        <f t="shared" si="411"/>
        <v>203682.9757673667</v>
      </c>
      <c r="BY266" s="220">
        <f t="shared" si="411"/>
        <v>43724.19753357968</v>
      </c>
      <c r="BZ266" s="220">
        <f t="shared" si="411"/>
        <v>27914.655927559746</v>
      </c>
      <c r="CA266" s="220">
        <f t="shared" si="411"/>
        <v>51152.09783678117</v>
      </c>
      <c r="CB266" s="220">
        <f t="shared" si="411"/>
        <v>556948.4048212129</v>
      </c>
      <c r="CC266" s="220">
        <f t="shared" si="411"/>
        <v>223039.73882432733</v>
      </c>
      <c r="CD266" s="220">
        <f t="shared" si="411"/>
        <v>401308.363260812</v>
      </c>
      <c r="CE266" s="220">
        <f t="shared" si="411"/>
        <v>24741.69983819703</v>
      </c>
      <c r="CF266" s="220">
        <f t="shared" si="411"/>
        <v>70252.6347679473</v>
      </c>
      <c r="CG266" s="220">
        <f t="shared" si="411"/>
        <v>134569.30634350432</v>
      </c>
      <c r="CH266" s="220">
        <f t="shared" si="411"/>
        <v>965144.7811244488</v>
      </c>
      <c r="CI266" s="220">
        <f t="shared" si="411"/>
        <v>363074.5581309663</v>
      </c>
      <c r="CJ266" s="220">
        <f t="shared" si="411"/>
        <v>64570.69939509634</v>
      </c>
      <c r="CK266" s="220">
        <f t="shared" si="411"/>
        <v>503959.25111590035</v>
      </c>
      <c r="CL266" s="220">
        <f t="shared" si="411"/>
        <v>0</v>
      </c>
      <c r="CM266" s="220">
        <f t="shared" si="411"/>
        <v>12181.227595907874</v>
      </c>
      <c r="CN266" s="220">
        <f t="shared" si="411"/>
        <v>0</v>
      </c>
      <c r="CO266" s="220">
        <f t="shared" si="411"/>
        <v>8792.695143869652</v>
      </c>
      <c r="CP266" s="220">
        <f t="shared" si="411"/>
        <v>241289.73869673026</v>
      </c>
      <c r="CQ266" s="220">
        <f t="shared" si="411"/>
        <v>316354.8287905189</v>
      </c>
      <c r="CR266" s="220">
        <f t="shared" si="411"/>
        <v>563257.2843350859</v>
      </c>
      <c r="CS266" s="220">
        <f t="shared" si="411"/>
        <v>122627.13099946918</v>
      </c>
      <c r="CT266" s="220">
        <f t="shared" si="411"/>
        <v>1413.3710002637988</v>
      </c>
      <c r="CU266" s="220">
        <f t="shared" si="411"/>
        <v>2654.0342046836768</v>
      </c>
      <c r="CV266" s="220">
        <f t="shared" si="411"/>
        <v>6372.873219374758</v>
      </c>
      <c r="CW266" s="220">
        <f t="shared" si="411"/>
        <v>470982.10513745935</v>
      </c>
      <c r="CX266" s="220">
        <f t="shared" si="411"/>
        <v>400582.7849309002</v>
      </c>
      <c r="CY266" s="220">
        <f t="shared" si="411"/>
        <v>315447.1197082149</v>
      </c>
      <c r="CZ266" s="220">
        <f t="shared" si="411"/>
        <v>500716.2832729683</v>
      </c>
      <c r="DA266" s="220">
        <f t="shared" si="411"/>
        <v>118062.31938364381</v>
      </c>
      <c r="DB266" s="220">
        <f t="shared" si="411"/>
        <v>284195.5982872053</v>
      </c>
      <c r="DC266" s="220">
        <f t="shared" si="411"/>
        <v>43358.39818469189</v>
      </c>
      <c r="DD266" s="220">
        <f t="shared" si="411"/>
        <v>667611.1393420894</v>
      </c>
      <c r="DE266" s="220">
        <f t="shared" si="411"/>
        <v>12721.718620483087</v>
      </c>
      <c r="DF266" s="220">
        <f t="shared" si="411"/>
        <v>9887660.365703162</v>
      </c>
      <c r="DG266" s="220">
        <f t="shared" si="411"/>
        <v>0</v>
      </c>
      <c r="DH266" s="220">
        <f t="shared" si="411"/>
        <v>167723.58341081085</v>
      </c>
      <c r="DI266" s="220">
        <f t="shared" si="411"/>
        <v>226363.8200488997</v>
      </c>
      <c r="DJ266" s="220">
        <f t="shared" si="411"/>
        <v>180905.9743284643</v>
      </c>
      <c r="DK266" s="220">
        <f t="shared" si="411"/>
        <v>13.738092374232703</v>
      </c>
      <c r="DL266" s="220">
        <f t="shared" si="411"/>
        <v>13958.431785965067</v>
      </c>
      <c r="DM266" s="220">
        <f t="shared" si="411"/>
        <v>344977.6408869664</v>
      </c>
      <c r="DN266" s="220">
        <f t="shared" si="411"/>
        <v>64198.78232517383</v>
      </c>
      <c r="DO266" s="220">
        <f t="shared" si="411"/>
        <v>23595.190929250613</v>
      </c>
      <c r="DP266" s="220">
        <f t="shared" si="411"/>
        <v>98390.25110795643</v>
      </c>
      <c r="DQ266" s="220">
        <f t="shared" si="411"/>
        <v>23663.190662377874</v>
      </c>
      <c r="DR266" s="220">
        <f t="shared" si="411"/>
        <v>134908.39635731635</v>
      </c>
      <c r="DS266" s="220">
        <f t="shared" si="411"/>
        <v>684689.6076342284</v>
      </c>
      <c r="DT266" s="17"/>
      <c r="DU266" s="17">
        <f t="shared" si="409"/>
        <v>21148145.602356132</v>
      </c>
    </row>
    <row r="267" spans="42:125" ht="11.25">
      <c r="AP267" s="12" t="s">
        <v>4</v>
      </c>
      <c r="AQ267" s="49" t="s">
        <v>82</v>
      </c>
      <c r="AR267" s="217"/>
      <c r="AS267" s="217"/>
      <c r="AT267" s="217"/>
      <c r="AU267" s="217"/>
      <c r="AV267" s="217"/>
      <c r="AW267" s="217"/>
      <c r="AX267" s="217"/>
      <c r="AY267" s="217"/>
      <c r="AZ267" s="217"/>
      <c r="BA267" s="217"/>
      <c r="BB267" s="217"/>
      <c r="BC267" s="217"/>
      <c r="BD267" s="217"/>
      <c r="BE267" s="217"/>
      <c r="BF267" s="217"/>
      <c r="BG267" s="217"/>
      <c r="BH267" s="217"/>
      <c r="BI267" s="217"/>
      <c r="BJ267" s="217"/>
      <c r="BK267" s="217"/>
      <c r="BL267" s="217"/>
      <c r="BM267" s="217"/>
      <c r="BN267" s="217"/>
      <c r="BO267" s="217"/>
      <c r="BP267" s="220">
        <f aca="true" t="shared" si="412" ref="BP267:DS267">BP$7*BP14</f>
        <v>55372.93412532091</v>
      </c>
      <c r="BQ267" s="220">
        <f t="shared" si="412"/>
        <v>26138.15633835588</v>
      </c>
      <c r="BR267" s="220">
        <f t="shared" si="412"/>
        <v>70705.40093097647</v>
      </c>
      <c r="BS267" s="220">
        <f t="shared" si="412"/>
        <v>59115.18216707014</v>
      </c>
      <c r="BT267" s="220">
        <f t="shared" si="412"/>
        <v>22830.570329320384</v>
      </c>
      <c r="BU267" s="220">
        <f t="shared" si="412"/>
        <v>69880.6620641025</v>
      </c>
      <c r="BV267" s="220">
        <f t="shared" si="412"/>
        <v>69081.20256442175</v>
      </c>
      <c r="BW267" s="220">
        <f t="shared" si="412"/>
        <v>63342.39130434783</v>
      </c>
      <c r="BX267" s="220">
        <f t="shared" si="412"/>
        <v>85183.40064620356</v>
      </c>
      <c r="BY267" s="220">
        <f t="shared" si="412"/>
        <v>19190.157780514986</v>
      </c>
      <c r="BZ267" s="220">
        <f t="shared" si="412"/>
        <v>11627.079523874516</v>
      </c>
      <c r="CA267" s="220">
        <f t="shared" si="412"/>
        <v>10809.636215003686</v>
      </c>
      <c r="CB267" s="220">
        <f t="shared" si="412"/>
        <v>223285.90147812452</v>
      </c>
      <c r="CC267" s="220">
        <f t="shared" si="412"/>
        <v>96043.02541906743</v>
      </c>
      <c r="CD267" s="220">
        <f t="shared" si="412"/>
        <v>166605.4209109977</v>
      </c>
      <c r="CE267" s="220">
        <f t="shared" si="412"/>
        <v>5228.500607054577</v>
      </c>
      <c r="CF267" s="220">
        <f t="shared" si="412"/>
        <v>29380.748741241903</v>
      </c>
      <c r="CG267" s="220">
        <f t="shared" si="412"/>
        <v>56278.98499495998</v>
      </c>
      <c r="CH267" s="220">
        <f t="shared" si="412"/>
        <v>386935.702921097</v>
      </c>
      <c r="CI267" s="220">
        <f t="shared" si="412"/>
        <v>159350.16420308404</v>
      </c>
      <c r="CJ267" s="220">
        <f t="shared" si="412"/>
        <v>13645.300977420711</v>
      </c>
      <c r="CK267" s="220">
        <f t="shared" si="412"/>
        <v>106498.39209197472</v>
      </c>
      <c r="CL267" s="220">
        <f t="shared" si="412"/>
        <v>0</v>
      </c>
      <c r="CM267" s="220">
        <f t="shared" si="412"/>
        <v>2574.1786658307246</v>
      </c>
      <c r="CN267" s="220">
        <f t="shared" si="412"/>
        <v>0</v>
      </c>
      <c r="CO267" s="220">
        <f t="shared" si="412"/>
        <v>182.36285397304638</v>
      </c>
      <c r="CP267" s="220">
        <f t="shared" si="412"/>
        <v>92003.62490504596</v>
      </c>
      <c r="CQ267" s="220">
        <f t="shared" si="412"/>
        <v>6561.283941092447</v>
      </c>
      <c r="CR267" s="220">
        <f t="shared" si="412"/>
        <v>291451.26956429426</v>
      </c>
      <c r="CS267" s="220">
        <f t="shared" si="412"/>
        <v>63452.056470095165</v>
      </c>
      <c r="CT267" s="220">
        <f t="shared" si="412"/>
        <v>506.66666743633897</v>
      </c>
      <c r="CU267" s="220">
        <f t="shared" si="412"/>
        <v>951.4208693245788</v>
      </c>
      <c r="CV267" s="220">
        <f t="shared" si="412"/>
        <v>1346.737358956292</v>
      </c>
      <c r="CW267" s="220">
        <f t="shared" si="412"/>
        <v>168838.14199358036</v>
      </c>
      <c r="CX267" s="220">
        <f t="shared" si="412"/>
        <v>84652.5237911645</v>
      </c>
      <c r="CY267" s="220">
        <f t="shared" si="412"/>
        <v>163624.3690115229</v>
      </c>
      <c r="CZ267" s="220">
        <f t="shared" si="412"/>
        <v>45560.69319015896</v>
      </c>
      <c r="DA267" s="220">
        <f t="shared" si="412"/>
        <v>24949.33301287014</v>
      </c>
      <c r="DB267" s="220">
        <f t="shared" si="412"/>
        <v>60057.1855565431</v>
      </c>
      <c r="DC267" s="220">
        <f t="shared" si="412"/>
        <v>9162.644956171918</v>
      </c>
      <c r="DD267" s="220">
        <f t="shared" si="412"/>
        <v>141081.86867329155</v>
      </c>
      <c r="DE267" s="220">
        <f t="shared" si="412"/>
        <v>5591.1872153508575</v>
      </c>
      <c r="DF267" s="220">
        <f t="shared" si="412"/>
        <v>5128790.492158966</v>
      </c>
      <c r="DG267" s="220">
        <f t="shared" si="412"/>
        <v>0</v>
      </c>
      <c r="DH267" s="220">
        <f t="shared" si="412"/>
        <v>67241.97645030748</v>
      </c>
      <c r="DI267" s="220">
        <f t="shared" si="412"/>
        <v>90751.40387173873</v>
      </c>
      <c r="DJ267" s="220">
        <f t="shared" si="412"/>
        <v>72526.92208298268</v>
      </c>
      <c r="DK267" s="220">
        <f t="shared" si="412"/>
        <v>5.50773162076837</v>
      </c>
      <c r="DL267" s="220">
        <f t="shared" si="412"/>
        <v>5596.067782168479</v>
      </c>
      <c r="DM267" s="220">
        <f t="shared" si="412"/>
        <v>138304.81040693546</v>
      </c>
      <c r="DN267" s="220">
        <f t="shared" si="412"/>
        <v>25737.90114342087</v>
      </c>
      <c r="DO267" s="220">
        <f t="shared" si="412"/>
        <v>10370.07135615918</v>
      </c>
      <c r="DP267" s="220">
        <f t="shared" si="412"/>
        <v>39445.585488931334</v>
      </c>
      <c r="DQ267" s="220">
        <f t="shared" si="412"/>
        <v>5000.586360363299</v>
      </c>
      <c r="DR267" s="220">
        <f t="shared" si="412"/>
        <v>36939.58335616899</v>
      </c>
      <c r="DS267" s="220">
        <f t="shared" si="412"/>
        <v>269020.79408101697</v>
      </c>
      <c r="DT267" s="17"/>
      <c r="DU267" s="17">
        <f t="shared" si="409"/>
        <v>8858808.167302018</v>
      </c>
    </row>
    <row r="268" spans="42:125" ht="11.25">
      <c r="AP268" s="12" t="s">
        <v>5</v>
      </c>
      <c r="AQ268" s="49" t="s">
        <v>83</v>
      </c>
      <c r="AR268" s="217"/>
      <c r="AS268" s="217"/>
      <c r="AT268" s="217"/>
      <c r="AU268" s="217"/>
      <c r="AV268" s="217"/>
      <c r="AW268" s="217"/>
      <c r="AX268" s="217"/>
      <c r="AY268" s="217"/>
      <c r="AZ268" s="217"/>
      <c r="BA268" s="217"/>
      <c r="BB268" s="217"/>
      <c r="BC268" s="217"/>
      <c r="BD268" s="217"/>
      <c r="BE268" s="217"/>
      <c r="BF268" s="217"/>
      <c r="BG268" s="217"/>
      <c r="BH268" s="217"/>
      <c r="BI268" s="217"/>
      <c r="BJ268" s="217"/>
      <c r="BK268" s="217"/>
      <c r="BL268" s="217"/>
      <c r="BM268" s="217"/>
      <c r="BN268" s="217"/>
      <c r="BO268" s="217"/>
      <c r="BP268" s="220">
        <f aca="true" t="shared" si="413" ref="BP268:DS268">BP$7*BP15</f>
        <v>17283.98267703079</v>
      </c>
      <c r="BQ268" s="220">
        <f t="shared" si="413"/>
        <v>7726.365557440933</v>
      </c>
      <c r="BR268" s="220">
        <f t="shared" si="413"/>
        <v>81630.10249907727</v>
      </c>
      <c r="BS268" s="220">
        <f t="shared" si="413"/>
        <v>18452.079534249136</v>
      </c>
      <c r="BT268" s="220">
        <f t="shared" si="413"/>
        <v>7126.282692292129</v>
      </c>
      <c r="BU268" s="220">
        <f t="shared" si="413"/>
        <v>6731.445232180925</v>
      </c>
      <c r="BV268" s="220">
        <f t="shared" si="413"/>
        <v>21562.850647026295</v>
      </c>
      <c r="BW268" s="220">
        <f t="shared" si="413"/>
        <v>0</v>
      </c>
      <c r="BX268" s="220">
        <f t="shared" si="413"/>
        <v>21790.12421468318</v>
      </c>
      <c r="BY268" s="220">
        <f t="shared" si="413"/>
        <v>3920.9708963868848</v>
      </c>
      <c r="BZ268" s="220">
        <f t="shared" si="413"/>
        <v>3469.760223666626</v>
      </c>
      <c r="CA268" s="220">
        <f t="shared" si="413"/>
        <v>3374.095449995184</v>
      </c>
      <c r="CB268" s="220">
        <f t="shared" si="413"/>
        <v>49101.65634407349</v>
      </c>
      <c r="CC268" s="220">
        <f t="shared" si="413"/>
        <v>14061.621093490048</v>
      </c>
      <c r="CD268" s="220">
        <f t="shared" si="413"/>
        <v>41565.80846774535</v>
      </c>
      <c r="CE268" s="220">
        <f t="shared" si="413"/>
        <v>1632.0123783697463</v>
      </c>
      <c r="CF268" s="220">
        <f t="shared" si="413"/>
        <v>7515.668073068299</v>
      </c>
      <c r="CG268" s="220">
        <f t="shared" si="413"/>
        <v>14396.303322167541</v>
      </c>
      <c r="CH268" s="220">
        <f t="shared" si="413"/>
        <v>85089.04407448933</v>
      </c>
      <c r="CI268" s="220">
        <f t="shared" si="413"/>
        <v>32558.739918708285</v>
      </c>
      <c r="CJ268" s="220">
        <f t="shared" si="413"/>
        <v>4259.213448628934</v>
      </c>
      <c r="CK268" s="220">
        <f t="shared" si="413"/>
        <v>33242.167732766065</v>
      </c>
      <c r="CL268" s="220">
        <f t="shared" si="413"/>
        <v>0</v>
      </c>
      <c r="CM268" s="220">
        <f t="shared" si="413"/>
        <v>803.498318638946</v>
      </c>
      <c r="CN268" s="220">
        <f t="shared" si="413"/>
        <v>0</v>
      </c>
      <c r="CO268" s="220">
        <f t="shared" si="413"/>
        <v>261.62055589210115</v>
      </c>
      <c r="CP268" s="220">
        <f t="shared" si="413"/>
        <v>17944.787984369155</v>
      </c>
      <c r="CQ268" s="220">
        <f t="shared" si="413"/>
        <v>9412.918884721088</v>
      </c>
      <c r="CR268" s="220">
        <f t="shared" si="413"/>
        <v>49763.58758253558</v>
      </c>
      <c r="CS268" s="220">
        <f t="shared" si="413"/>
        <v>10834.064899295305</v>
      </c>
      <c r="CT268" s="220">
        <f t="shared" si="413"/>
        <v>59.39736355539002</v>
      </c>
      <c r="CU268" s="220">
        <f t="shared" si="413"/>
        <v>111.53662733607351</v>
      </c>
      <c r="CV268" s="220">
        <f t="shared" si="413"/>
        <v>420.3675595378402</v>
      </c>
      <c r="CW268" s="220">
        <f t="shared" si="413"/>
        <v>19793.17201337171</v>
      </c>
      <c r="CX268" s="220">
        <f t="shared" si="413"/>
        <v>26423.24770910709</v>
      </c>
      <c r="CY268" s="220">
        <f t="shared" si="413"/>
        <v>15761.563301172973</v>
      </c>
      <c r="CZ268" s="220">
        <f t="shared" si="413"/>
        <v>21581.279388558392</v>
      </c>
      <c r="DA268" s="220">
        <f t="shared" si="413"/>
        <v>7787.62849412977</v>
      </c>
      <c r="DB268" s="220">
        <f t="shared" si="413"/>
        <v>18746.114346067243</v>
      </c>
      <c r="DC268" s="220">
        <f t="shared" si="413"/>
        <v>2860.0073158456844</v>
      </c>
      <c r="DD268" s="220">
        <f t="shared" si="413"/>
        <v>44036.97605536939</v>
      </c>
      <c r="DE268" s="220">
        <f t="shared" si="413"/>
        <v>1652.7392279194032</v>
      </c>
      <c r="DF268" s="220">
        <f t="shared" si="413"/>
        <v>494044.72261051036</v>
      </c>
      <c r="DG268" s="220">
        <f t="shared" si="413"/>
        <v>0</v>
      </c>
      <c r="DH268" s="220">
        <f t="shared" si="413"/>
        <v>14786.837850945774</v>
      </c>
      <c r="DI268" s="220">
        <f t="shared" si="413"/>
        <v>19956.675348304056</v>
      </c>
      <c r="DJ268" s="220">
        <f t="shared" si="413"/>
        <v>15949.023114479543</v>
      </c>
      <c r="DK268" s="220">
        <f t="shared" si="413"/>
        <v>1.2111769864916908</v>
      </c>
      <c r="DL268" s="220">
        <f t="shared" si="413"/>
        <v>1230.6025382668338</v>
      </c>
      <c r="DM268" s="220">
        <f t="shared" si="413"/>
        <v>30413.900861532464</v>
      </c>
      <c r="DN268" s="220">
        <f t="shared" si="413"/>
        <v>5659.889713573342</v>
      </c>
      <c r="DO268" s="220">
        <f t="shared" si="413"/>
        <v>3065.3639498229777</v>
      </c>
      <c r="DP268" s="220">
        <f t="shared" si="413"/>
        <v>8674.276208872205</v>
      </c>
      <c r="DQ268" s="220">
        <f t="shared" si="413"/>
        <v>1560.8717398270032</v>
      </c>
      <c r="DR268" s="220">
        <f t="shared" si="413"/>
        <v>42647.12364167115</v>
      </c>
      <c r="DS268" s="220">
        <f t="shared" si="413"/>
        <v>58505.79169729919</v>
      </c>
      <c r="DT268" s="17"/>
      <c r="DU268" s="17">
        <f t="shared" si="409"/>
        <v>1421241.092557051</v>
      </c>
    </row>
    <row r="269" spans="42:125" ht="11.25">
      <c r="AP269" s="12" t="s">
        <v>6</v>
      </c>
      <c r="AQ269" s="49" t="s">
        <v>84</v>
      </c>
      <c r="AR269" s="217"/>
      <c r="AS269" s="217"/>
      <c r="AT269" s="217"/>
      <c r="AU269" s="217"/>
      <c r="AV269" s="217"/>
      <c r="AW269" s="217"/>
      <c r="AX269" s="217"/>
      <c r="AY269" s="217"/>
      <c r="AZ269" s="217"/>
      <c r="BA269" s="217"/>
      <c r="BB269" s="217"/>
      <c r="BC269" s="217"/>
      <c r="BD269" s="217"/>
      <c r="BE269" s="217"/>
      <c r="BF269" s="217"/>
      <c r="BG269" s="217"/>
      <c r="BH269" s="217"/>
      <c r="BI269" s="217"/>
      <c r="BJ269" s="217"/>
      <c r="BK269" s="217"/>
      <c r="BL269" s="217"/>
      <c r="BM269" s="217"/>
      <c r="BN269" s="217"/>
      <c r="BO269" s="217"/>
      <c r="BP269" s="220">
        <f aca="true" t="shared" si="414" ref="BP269:DS269">BP$7*BP16</f>
        <v>18758.454601745267</v>
      </c>
      <c r="BQ269" s="220">
        <f t="shared" si="414"/>
        <v>5656.737768682591</v>
      </c>
      <c r="BR269" s="220">
        <f t="shared" si="414"/>
        <v>44309.124795760814</v>
      </c>
      <c r="BS269" s="220">
        <f t="shared" si="414"/>
        <v>20026.200136788575</v>
      </c>
      <c r="BT269" s="220">
        <f t="shared" si="414"/>
        <v>7734.215710607819</v>
      </c>
      <c r="BU269" s="220">
        <f t="shared" si="414"/>
        <v>6635.503687325258</v>
      </c>
      <c r="BV269" s="220">
        <f t="shared" si="414"/>
        <v>23402.346698946287</v>
      </c>
      <c r="BW269" s="220">
        <f t="shared" si="414"/>
        <v>0</v>
      </c>
      <c r="BX269" s="220">
        <f t="shared" si="414"/>
        <v>0</v>
      </c>
      <c r="BY269" s="220">
        <f t="shared" si="414"/>
        <v>4513.006627954719</v>
      </c>
      <c r="BZ269" s="220">
        <f t="shared" si="414"/>
        <v>2246.5489314458787</v>
      </c>
      <c r="CA269" s="220">
        <f t="shared" si="414"/>
        <v>3661.934723227979</v>
      </c>
      <c r="CB269" s="220">
        <f t="shared" si="414"/>
        <v>50735.65489129723</v>
      </c>
      <c r="CC269" s="220">
        <f t="shared" si="414"/>
        <v>47480.51013862806</v>
      </c>
      <c r="CD269" s="220">
        <f t="shared" si="414"/>
        <v>37152.95908562708</v>
      </c>
      <c r="CE269" s="220">
        <f t="shared" si="414"/>
        <v>1771.2370280154887</v>
      </c>
      <c r="CF269" s="220">
        <f t="shared" si="414"/>
        <v>0</v>
      </c>
      <c r="CG269" s="220">
        <f t="shared" si="414"/>
        <v>0</v>
      </c>
      <c r="CH269" s="220">
        <f t="shared" si="414"/>
        <v>87920.62624002973</v>
      </c>
      <c r="CI269" s="220">
        <f t="shared" si="414"/>
        <v>37474.853278402385</v>
      </c>
      <c r="CJ269" s="220">
        <f t="shared" si="414"/>
        <v>4622.560876633215</v>
      </c>
      <c r="CK269" s="220">
        <f t="shared" si="414"/>
        <v>36078.00967698127</v>
      </c>
      <c r="CL269" s="220">
        <f t="shared" si="414"/>
        <v>0</v>
      </c>
      <c r="CM269" s="220">
        <f t="shared" si="414"/>
        <v>872.0436148548954</v>
      </c>
      <c r="CN269" s="220">
        <f t="shared" si="414"/>
        <v>0</v>
      </c>
      <c r="CO269" s="220">
        <f t="shared" si="414"/>
        <v>3.7875361979017326</v>
      </c>
      <c r="CP269" s="220">
        <f t="shared" si="414"/>
        <v>53676.09798085574</v>
      </c>
      <c r="CQ269" s="220">
        <f t="shared" si="414"/>
        <v>136.27282031499698</v>
      </c>
      <c r="CR269" s="220">
        <f t="shared" si="414"/>
        <v>51048.02167632703</v>
      </c>
      <c r="CS269" s="220">
        <f t="shared" si="414"/>
        <v>11113.699929786711</v>
      </c>
      <c r="CT269" s="220">
        <f t="shared" si="414"/>
        <v>444.4067803361109</v>
      </c>
      <c r="CU269" s="220">
        <f t="shared" si="414"/>
        <v>834.5089828397789</v>
      </c>
      <c r="CV269" s="220">
        <f t="shared" si="414"/>
        <v>456.22851682883453</v>
      </c>
      <c r="CW269" s="220">
        <f t="shared" si="414"/>
        <v>148091.08217233533</v>
      </c>
      <c r="CX269" s="220">
        <f t="shared" si="414"/>
        <v>28677.377306137416</v>
      </c>
      <c r="CY269" s="220">
        <f t="shared" si="414"/>
        <v>15536.917823077778</v>
      </c>
      <c r="CZ269" s="220">
        <f t="shared" si="414"/>
        <v>13349.3051830837</v>
      </c>
      <c r="DA269" s="220">
        <f t="shared" si="414"/>
        <v>8451.979980084478</v>
      </c>
      <c r="DB269" s="220">
        <f t="shared" si="414"/>
        <v>20345.31863927079</v>
      </c>
      <c r="DC269" s="220">
        <f t="shared" si="414"/>
        <v>3103.990463161411</v>
      </c>
      <c r="DD269" s="220">
        <f t="shared" si="414"/>
        <v>47793.70771012018</v>
      </c>
      <c r="DE269" s="220">
        <f t="shared" si="414"/>
        <v>1210.027191031786</v>
      </c>
      <c r="DF269" s="220">
        <f t="shared" si="414"/>
        <v>487003.23118034325</v>
      </c>
      <c r="DG269" s="220">
        <f t="shared" si="414"/>
        <v>0</v>
      </c>
      <c r="DH269" s="220">
        <f t="shared" si="414"/>
        <v>15278.912321859108</v>
      </c>
      <c r="DI269" s="220">
        <f t="shared" si="414"/>
        <v>20620.79100049387</v>
      </c>
      <c r="DJ269" s="220">
        <f t="shared" si="414"/>
        <v>16479.77263576006</v>
      </c>
      <c r="DK269" s="220">
        <f t="shared" si="414"/>
        <v>1.2514823770571377</v>
      </c>
      <c r="DL269" s="220">
        <f t="shared" si="414"/>
        <v>1271.5543698231343</v>
      </c>
      <c r="DM269" s="220">
        <f t="shared" si="414"/>
        <v>31426.010707174137</v>
      </c>
      <c r="DN269" s="220">
        <f t="shared" si="414"/>
        <v>5848.238788900241</v>
      </c>
      <c r="DO269" s="220">
        <f t="shared" si="414"/>
        <v>2244.2582998188986</v>
      </c>
      <c r="DP269" s="220">
        <f t="shared" si="414"/>
        <v>8962.937646771445</v>
      </c>
      <c r="DQ269" s="220">
        <f t="shared" si="414"/>
        <v>1694.027483006128</v>
      </c>
      <c r="DR269" s="220">
        <f t="shared" si="414"/>
        <v>23149.01814119869</v>
      </c>
      <c r="DS269" s="220">
        <f t="shared" si="414"/>
        <v>76402.76435648838</v>
      </c>
      <c r="DT269" s="17"/>
      <c r="DU269" s="17">
        <f t="shared" si="409"/>
        <v>1535708.027618759</v>
      </c>
    </row>
    <row r="270" spans="42:125" ht="11.25">
      <c r="AP270" s="12" t="s">
        <v>7</v>
      </c>
      <c r="AQ270" s="49" t="s">
        <v>85</v>
      </c>
      <c r="AR270" s="217"/>
      <c r="AS270" s="217"/>
      <c r="AT270" s="217"/>
      <c r="AU270" s="217"/>
      <c r="AV270" s="217"/>
      <c r="AW270" s="217"/>
      <c r="AX270" s="217"/>
      <c r="AY270" s="217"/>
      <c r="AZ270" s="217"/>
      <c r="BA270" s="217"/>
      <c r="BB270" s="217"/>
      <c r="BC270" s="217"/>
      <c r="BD270" s="217"/>
      <c r="BE270" s="217"/>
      <c r="BF270" s="217"/>
      <c r="BG270" s="217"/>
      <c r="BH270" s="217"/>
      <c r="BI270" s="217"/>
      <c r="BJ270" s="217"/>
      <c r="BK270" s="217"/>
      <c r="BL270" s="217"/>
      <c r="BM270" s="217"/>
      <c r="BN270" s="217"/>
      <c r="BO270" s="217"/>
      <c r="BP270" s="220">
        <f aca="true" t="shared" si="415" ref="BP270:DS270">BP$7*BP17</f>
        <v>244601.86560554735</v>
      </c>
      <c r="BQ270" s="220">
        <f t="shared" si="415"/>
        <v>86431.59860671744</v>
      </c>
      <c r="BR270" s="220">
        <f t="shared" si="415"/>
        <v>160940.9946093957</v>
      </c>
      <c r="BS270" s="220">
        <f t="shared" si="415"/>
        <v>261132.70087786485</v>
      </c>
      <c r="BT270" s="220">
        <f t="shared" si="415"/>
        <v>100850.7167554408</v>
      </c>
      <c r="BU270" s="220">
        <f t="shared" si="415"/>
        <v>144886.49296972546</v>
      </c>
      <c r="BV270" s="220">
        <f t="shared" si="415"/>
        <v>305156.1433838748</v>
      </c>
      <c r="BW270" s="220">
        <f t="shared" si="415"/>
        <v>504782.60869565216</v>
      </c>
      <c r="BX270" s="220">
        <f t="shared" si="415"/>
        <v>550347.8669897685</v>
      </c>
      <c r="BY270" s="220">
        <f t="shared" si="415"/>
        <v>125254.70518798757</v>
      </c>
      <c r="BZ270" s="220">
        <f t="shared" si="415"/>
        <v>42827.08613452273</v>
      </c>
      <c r="CA270" s="220">
        <f t="shared" si="415"/>
        <v>47749.99241909624</v>
      </c>
      <c r="CB270" s="220">
        <f t="shared" si="415"/>
        <v>1239469.5979965706</v>
      </c>
      <c r="CC270" s="220">
        <f t="shared" si="415"/>
        <v>302128.50708435976</v>
      </c>
      <c r="CD270" s="220">
        <f t="shared" si="415"/>
        <v>778701.9454913891</v>
      </c>
      <c r="CE270" s="220">
        <f t="shared" si="415"/>
        <v>23096.139350514768</v>
      </c>
      <c r="CF270" s="220">
        <f t="shared" si="415"/>
        <v>189821.4003860088</v>
      </c>
      <c r="CG270" s="220">
        <f t="shared" si="415"/>
        <v>363603.9312044748</v>
      </c>
      <c r="CH270" s="220">
        <f t="shared" si="415"/>
        <v>2147896.651670678</v>
      </c>
      <c r="CI270" s="220">
        <f t="shared" si="415"/>
        <v>1040083.0502384265</v>
      </c>
      <c r="CJ270" s="220">
        <f t="shared" si="415"/>
        <v>60276.12819419042</v>
      </c>
      <c r="CK270" s="220">
        <f t="shared" si="415"/>
        <v>470441.12437191745</v>
      </c>
      <c r="CL270" s="220">
        <f t="shared" si="415"/>
        <v>247603.4422097347</v>
      </c>
      <c r="CM270" s="220">
        <f t="shared" si="415"/>
        <v>11371.059056382357</v>
      </c>
      <c r="CN270" s="220">
        <f t="shared" si="415"/>
        <v>396744.67203434935</v>
      </c>
      <c r="CO270" s="220">
        <f t="shared" si="415"/>
        <v>4638.188772126773</v>
      </c>
      <c r="CP270" s="220">
        <f t="shared" si="415"/>
        <v>300343.62409181474</v>
      </c>
      <c r="CQ270" s="220">
        <f t="shared" si="415"/>
        <v>166878.68632944667</v>
      </c>
      <c r="CR270" s="220">
        <f t="shared" si="415"/>
        <v>964626.4715411487</v>
      </c>
      <c r="CS270" s="220">
        <f t="shared" si="415"/>
        <v>210009.49296354054</v>
      </c>
      <c r="CT270" s="220">
        <f t="shared" si="415"/>
        <v>1494.2372904054744</v>
      </c>
      <c r="CU270" s="220">
        <f t="shared" si="415"/>
        <v>2805.8852756351985</v>
      </c>
      <c r="CV270" s="220">
        <f t="shared" si="415"/>
        <v>5949.015989217052</v>
      </c>
      <c r="CW270" s="220">
        <f t="shared" si="415"/>
        <v>497929.4357098811</v>
      </c>
      <c r="CX270" s="220">
        <f t="shared" si="415"/>
        <v>373940.18530197965</v>
      </c>
      <c r="CY270" s="220">
        <f t="shared" si="415"/>
        <v>339249.23276652786</v>
      </c>
      <c r="CZ270" s="220">
        <f t="shared" si="415"/>
        <v>339062.51352788927</v>
      </c>
      <c r="DA270" s="220">
        <f t="shared" si="415"/>
        <v>110210.04208934431</v>
      </c>
      <c r="DB270" s="220">
        <f t="shared" si="415"/>
        <v>265293.86354896973</v>
      </c>
      <c r="DC270" s="220">
        <f t="shared" si="415"/>
        <v>40474.648590746336</v>
      </c>
      <c r="DD270" s="220">
        <f t="shared" si="415"/>
        <v>623208.5914483577</v>
      </c>
      <c r="DE270" s="220">
        <f t="shared" si="415"/>
        <v>18488.497921449532</v>
      </c>
      <c r="DF270" s="220">
        <f t="shared" si="415"/>
        <v>10633735.365926212</v>
      </c>
      <c r="DG270" s="220">
        <f t="shared" si="415"/>
        <v>0</v>
      </c>
      <c r="DH270" s="220">
        <f t="shared" si="415"/>
        <v>373263.0899113117</v>
      </c>
      <c r="DI270" s="220">
        <f t="shared" si="415"/>
        <v>503764.927968587</v>
      </c>
      <c r="DJ270" s="220">
        <f t="shared" si="415"/>
        <v>402600.0493673363</v>
      </c>
      <c r="DK270" s="220">
        <f t="shared" si="415"/>
        <v>30.573654013420033</v>
      </c>
      <c r="DL270" s="220">
        <f t="shared" si="415"/>
        <v>31064.011827031838</v>
      </c>
      <c r="DM270" s="220">
        <f t="shared" si="415"/>
        <v>767735.9234114958</v>
      </c>
      <c r="DN270" s="220">
        <f t="shared" si="415"/>
        <v>142872.1910892199</v>
      </c>
      <c r="DO270" s="220">
        <f t="shared" si="415"/>
        <v>34290.93595493226</v>
      </c>
      <c r="DP270" s="220">
        <f t="shared" si="415"/>
        <v>218964.13371846956</v>
      </c>
      <c r="DQ270" s="220">
        <f t="shared" si="415"/>
        <v>22089.36138544253</v>
      </c>
      <c r="DR270" s="220">
        <f t="shared" si="415"/>
        <v>84082.59068642005</v>
      </c>
      <c r="DS270" s="220">
        <f t="shared" si="415"/>
        <v>1017297.038847225</v>
      </c>
      <c r="DT270" s="17"/>
      <c r="DU270" s="17">
        <f t="shared" si="409"/>
        <v>28342593.228430774</v>
      </c>
    </row>
    <row r="271" spans="42:125" ht="11.25">
      <c r="AP271" s="12" t="s">
        <v>8</v>
      </c>
      <c r="AQ271" s="49" t="s">
        <v>86</v>
      </c>
      <c r="AR271" s="217"/>
      <c r="AS271" s="217"/>
      <c r="AT271" s="217"/>
      <c r="AU271" s="217"/>
      <c r="AV271" s="217"/>
      <c r="AW271" s="217"/>
      <c r="AX271" s="217"/>
      <c r="AY271" s="217"/>
      <c r="AZ271" s="217"/>
      <c r="BA271" s="217"/>
      <c r="BB271" s="217"/>
      <c r="BC271" s="217"/>
      <c r="BD271" s="217"/>
      <c r="BE271" s="217"/>
      <c r="BF271" s="217"/>
      <c r="BG271" s="217"/>
      <c r="BH271" s="217"/>
      <c r="BI271" s="217"/>
      <c r="BJ271" s="217"/>
      <c r="BK271" s="217"/>
      <c r="BL271" s="217"/>
      <c r="BM271" s="217"/>
      <c r="BN271" s="217"/>
      <c r="BO271" s="217"/>
      <c r="BP271" s="220">
        <f aca="true" t="shared" si="416" ref="BP271:DS271">BP$7*BP18</f>
        <v>19224.772867307976</v>
      </c>
      <c r="BQ271" s="220">
        <f t="shared" si="416"/>
        <v>8275.450480989066</v>
      </c>
      <c r="BR271" s="220">
        <f t="shared" si="416"/>
        <v>14220.421594231777</v>
      </c>
      <c r="BS271" s="220">
        <f t="shared" si="416"/>
        <v>20524.03341313588</v>
      </c>
      <c r="BT271" s="220">
        <f t="shared" si="416"/>
        <v>7926.481338679491</v>
      </c>
      <c r="BU271" s="220">
        <f t="shared" si="416"/>
        <v>16941.77490258976</v>
      </c>
      <c r="BV271" s="220">
        <f t="shared" si="416"/>
        <v>23984.10793431663</v>
      </c>
      <c r="BW271" s="220">
        <f t="shared" si="416"/>
        <v>25067.934782608696</v>
      </c>
      <c r="BX271" s="220">
        <f t="shared" si="416"/>
        <v>44295.368336025844</v>
      </c>
      <c r="BY271" s="220">
        <f t="shared" si="416"/>
        <v>8849.415196639098</v>
      </c>
      <c r="BZ271" s="220">
        <f t="shared" si="416"/>
        <v>3756.2329061999926</v>
      </c>
      <c r="CA271" s="220">
        <f t="shared" si="416"/>
        <v>3752.967118219657</v>
      </c>
      <c r="CB271" s="220">
        <f t="shared" si="416"/>
        <v>101798.10949203922</v>
      </c>
      <c r="CC271" s="220">
        <f t="shared" si="416"/>
        <v>25584.347169464472</v>
      </c>
      <c r="CD271" s="220">
        <f t="shared" si="416"/>
        <v>66886.54759291057</v>
      </c>
      <c r="CE271" s="220">
        <f t="shared" si="416"/>
        <v>1815.2683832811717</v>
      </c>
      <c r="CF271" s="220">
        <f t="shared" si="416"/>
        <v>15277.989345445789</v>
      </c>
      <c r="CG271" s="220">
        <f t="shared" si="416"/>
        <v>29265.072197379188</v>
      </c>
      <c r="CH271" s="220">
        <f t="shared" si="416"/>
        <v>176407.56891316755</v>
      </c>
      <c r="CI271" s="220">
        <f t="shared" si="416"/>
        <v>73483.2814203086</v>
      </c>
      <c r="CJ271" s="220">
        <f t="shared" si="416"/>
        <v>4737.473571533417</v>
      </c>
      <c r="CK271" s="220">
        <f t="shared" si="416"/>
        <v>36974.87646343603</v>
      </c>
      <c r="CL271" s="220">
        <f t="shared" si="416"/>
        <v>0</v>
      </c>
      <c r="CM271" s="220">
        <f t="shared" si="416"/>
        <v>893.7218327362519</v>
      </c>
      <c r="CN271" s="220">
        <f t="shared" si="416"/>
        <v>0</v>
      </c>
      <c r="CO271" s="220">
        <f t="shared" si="416"/>
        <v>216.450679754162</v>
      </c>
      <c r="CP271" s="220">
        <f t="shared" si="416"/>
        <v>27073.841495860237</v>
      </c>
      <c r="CQ271" s="220">
        <f t="shared" si="416"/>
        <v>7787.739323927421</v>
      </c>
      <c r="CR271" s="220">
        <f t="shared" si="416"/>
        <v>76127.42071279351</v>
      </c>
      <c r="CS271" s="220">
        <f t="shared" si="416"/>
        <v>16573.753153356116</v>
      </c>
      <c r="CT271" s="220">
        <f t="shared" si="416"/>
        <v>138.11676103843703</v>
      </c>
      <c r="CU271" s="220">
        <f t="shared" si="416"/>
        <v>259.35625392605044</v>
      </c>
      <c r="CV271" s="220">
        <f t="shared" si="416"/>
        <v>467.5699463434</v>
      </c>
      <c r="CW271" s="220">
        <f t="shared" si="416"/>
        <v>46025.08672988843</v>
      </c>
      <c r="CX271" s="220">
        <f t="shared" si="416"/>
        <v>29390.27104553113</v>
      </c>
      <c r="CY271" s="220">
        <f t="shared" si="416"/>
        <v>39668.87471427548</v>
      </c>
      <c r="CZ271" s="220">
        <f t="shared" si="416"/>
        <v>21324.223077765306</v>
      </c>
      <c r="DA271" s="220">
        <f t="shared" si="416"/>
        <v>8662.088580636095</v>
      </c>
      <c r="DB271" s="220">
        <f t="shared" si="416"/>
        <v>20851.084913817882</v>
      </c>
      <c r="DC271" s="220">
        <f t="shared" si="416"/>
        <v>3181.1528669859754</v>
      </c>
      <c r="DD271" s="220">
        <f t="shared" si="416"/>
        <v>48981.81618479809</v>
      </c>
      <c r="DE271" s="220">
        <f t="shared" si="416"/>
        <v>1770.1934417875466</v>
      </c>
      <c r="DF271" s="220">
        <f t="shared" si="416"/>
        <v>1243417.1553926268</v>
      </c>
      <c r="DG271" s="220">
        <f t="shared" si="416"/>
        <v>0</v>
      </c>
      <c r="DH271" s="220">
        <f t="shared" si="416"/>
        <v>30656.23953790089</v>
      </c>
      <c r="DI271" s="220">
        <f t="shared" si="416"/>
        <v>41374.40513142571</v>
      </c>
      <c r="DJ271" s="220">
        <f t="shared" si="416"/>
        <v>33065.69517577622</v>
      </c>
      <c r="DK271" s="220">
        <f t="shared" si="416"/>
        <v>2.5110258322273653</v>
      </c>
      <c r="DL271" s="220">
        <f t="shared" si="416"/>
        <v>2551.299105957529</v>
      </c>
      <c r="DM271" s="220">
        <f t="shared" si="416"/>
        <v>63054.44338347662</v>
      </c>
      <c r="DN271" s="220">
        <f t="shared" si="416"/>
        <v>11734.147392865863</v>
      </c>
      <c r="DO271" s="220">
        <f t="shared" si="416"/>
        <v>3283.208305946509</v>
      </c>
      <c r="DP271" s="220">
        <f t="shared" si="416"/>
        <v>17983.60758112274</v>
      </c>
      <c r="DQ271" s="220">
        <f t="shared" si="416"/>
        <v>1736.139478608233</v>
      </c>
      <c r="DR271" s="220">
        <f t="shared" si="416"/>
        <v>7429.368081128506</v>
      </c>
      <c r="DS271" s="220">
        <f t="shared" si="416"/>
        <v>84877.09975424707</v>
      </c>
      <c r="DT271" s="17"/>
      <c r="DU271" s="17">
        <f t="shared" si="409"/>
        <v>2619607.5764820464</v>
      </c>
    </row>
    <row r="272" spans="42:125" ht="11.25">
      <c r="AP272" s="12" t="s">
        <v>9</v>
      </c>
      <c r="AQ272" s="49" t="s">
        <v>87</v>
      </c>
      <c r="AR272" s="217"/>
      <c r="AS272" s="217"/>
      <c r="AT272" s="217"/>
      <c r="AU272" s="217"/>
      <c r="AV272" s="217"/>
      <c r="AW272" s="217"/>
      <c r="AX272" s="217"/>
      <c r="AY272" s="217"/>
      <c r="AZ272" s="217"/>
      <c r="BA272" s="217"/>
      <c r="BB272" s="217"/>
      <c r="BC272" s="217"/>
      <c r="BD272" s="217"/>
      <c r="BE272" s="217"/>
      <c r="BF272" s="217"/>
      <c r="BG272" s="217"/>
      <c r="BH272" s="217"/>
      <c r="BI272" s="217"/>
      <c r="BJ272" s="217"/>
      <c r="BK272" s="217"/>
      <c r="BL272" s="217"/>
      <c r="BM272" s="217"/>
      <c r="BN272" s="217"/>
      <c r="BO272" s="217"/>
      <c r="BP272" s="220">
        <f aca="true" t="shared" si="417" ref="BP272:DS272">BP$7*BP19</f>
        <v>52829.894839033586</v>
      </c>
      <c r="BQ272" s="220">
        <f t="shared" si="417"/>
        <v>22649.600062658217</v>
      </c>
      <c r="BR272" s="220">
        <f t="shared" si="417"/>
        <v>20994.95720350099</v>
      </c>
      <c r="BS272" s="220">
        <f t="shared" si="417"/>
        <v>56400.27761954053</v>
      </c>
      <c r="BT272" s="220">
        <f t="shared" si="417"/>
        <v>21782.06101348013</v>
      </c>
      <c r="BU272" s="220">
        <f t="shared" si="417"/>
        <v>21373.730476691573</v>
      </c>
      <c r="BV272" s="220">
        <f t="shared" si="417"/>
        <v>65908.60181930494</v>
      </c>
      <c r="BW272" s="220">
        <f t="shared" si="417"/>
        <v>0</v>
      </c>
      <c r="BX272" s="220">
        <f t="shared" si="417"/>
        <v>0</v>
      </c>
      <c r="BY272" s="220">
        <f t="shared" si="417"/>
        <v>4165.985266731186</v>
      </c>
      <c r="BZ272" s="220">
        <f t="shared" si="417"/>
        <v>8124.071458510359</v>
      </c>
      <c r="CA272" s="220">
        <f t="shared" si="417"/>
        <v>10313.196392923564</v>
      </c>
      <c r="CB272" s="220">
        <f t="shared" si="417"/>
        <v>38725.76556920272</v>
      </c>
      <c r="CC272" s="220">
        <f t="shared" si="417"/>
        <v>52268.49252786057</v>
      </c>
      <c r="CD272" s="220">
        <f t="shared" si="417"/>
        <v>74024.231885183</v>
      </c>
      <c r="CE272" s="220">
        <f t="shared" si="417"/>
        <v>4988.378195949821</v>
      </c>
      <c r="CF272" s="220">
        <f t="shared" si="417"/>
        <v>0</v>
      </c>
      <c r="CG272" s="220">
        <f t="shared" si="417"/>
        <v>0</v>
      </c>
      <c r="CH272" s="220">
        <f t="shared" si="417"/>
        <v>67108.49732330772</v>
      </c>
      <c r="CI272" s="220">
        <f t="shared" si="417"/>
        <v>34593.27661158127</v>
      </c>
      <c r="CJ272" s="220">
        <f t="shared" si="417"/>
        <v>13018.631341669408</v>
      </c>
      <c r="CK272" s="220">
        <f t="shared" si="417"/>
        <v>101607.38172211825</v>
      </c>
      <c r="CL272" s="220">
        <f t="shared" si="417"/>
        <v>33144.59337104663</v>
      </c>
      <c r="CM272" s="220">
        <f t="shared" si="417"/>
        <v>2455.957777222679</v>
      </c>
      <c r="CN272" s="220">
        <f t="shared" si="417"/>
        <v>85690.1857622062</v>
      </c>
      <c r="CO272" s="220">
        <f t="shared" si="417"/>
        <v>620.8753782190025</v>
      </c>
      <c r="CP272" s="220">
        <f t="shared" si="417"/>
        <v>62750.50345254938</v>
      </c>
      <c r="CQ272" s="220">
        <f t="shared" si="417"/>
        <v>22338.64824867321</v>
      </c>
      <c r="CR272" s="220">
        <f t="shared" si="417"/>
        <v>128163.46861511396</v>
      </c>
      <c r="CS272" s="220">
        <f t="shared" si="417"/>
        <v>27902.5569527516</v>
      </c>
      <c r="CT272" s="220">
        <f t="shared" si="417"/>
        <v>339.2090400633117</v>
      </c>
      <c r="CU272" s="220">
        <f t="shared" si="417"/>
        <v>636.9682091240825</v>
      </c>
      <c r="CV272" s="220">
        <f t="shared" si="417"/>
        <v>1284.8875388910303</v>
      </c>
      <c r="CW272" s="220">
        <f t="shared" si="417"/>
        <v>113035.70523299025</v>
      </c>
      <c r="CX272" s="220">
        <f t="shared" si="417"/>
        <v>80764.7996334182</v>
      </c>
      <c r="CY272" s="220">
        <f t="shared" si="417"/>
        <v>50046.22250806565</v>
      </c>
      <c r="CZ272" s="220">
        <f t="shared" si="417"/>
        <v>59536.44512180313</v>
      </c>
      <c r="DA272" s="220">
        <f t="shared" si="417"/>
        <v>23803.518094072457</v>
      </c>
      <c r="DB272" s="220">
        <f t="shared" si="417"/>
        <v>57299.018869033265</v>
      </c>
      <c r="DC272" s="220">
        <f t="shared" si="417"/>
        <v>8741.8443166914</v>
      </c>
      <c r="DD272" s="220">
        <f t="shared" si="417"/>
        <v>134602.5888538942</v>
      </c>
      <c r="DE272" s="220">
        <f t="shared" si="417"/>
        <v>4844.9535867727645</v>
      </c>
      <c r="DF272" s="220">
        <f t="shared" si="417"/>
        <v>1568694.1481788892</v>
      </c>
      <c r="DG272" s="220">
        <f t="shared" si="417"/>
        <v>0</v>
      </c>
      <c r="DH272" s="220">
        <f t="shared" si="417"/>
        <v>11662.164960646083</v>
      </c>
      <c r="DI272" s="220">
        <f t="shared" si="417"/>
        <v>15739.540956898705</v>
      </c>
      <c r="DJ272" s="220">
        <f t="shared" si="417"/>
        <v>12578.763654348259</v>
      </c>
      <c r="DK272" s="220">
        <f t="shared" si="417"/>
        <v>0.9552377564011004</v>
      </c>
      <c r="DL272" s="220">
        <f t="shared" si="417"/>
        <v>970.5584078843248</v>
      </c>
      <c r="DM272" s="220">
        <f t="shared" si="417"/>
        <v>23987.003341707798</v>
      </c>
      <c r="DN272" s="220">
        <f t="shared" si="417"/>
        <v>4463.873085247527</v>
      </c>
      <c r="DO272" s="220">
        <f t="shared" si="417"/>
        <v>8986.018975392173</v>
      </c>
      <c r="DP272" s="220">
        <f t="shared" si="417"/>
        <v>6841.276078212021</v>
      </c>
      <c r="DQ272" s="220">
        <f t="shared" si="417"/>
        <v>4770.9310645089045</v>
      </c>
      <c r="DR272" s="220">
        <f t="shared" si="417"/>
        <v>10968.680772138223</v>
      </c>
      <c r="DS272" s="220">
        <f t="shared" si="417"/>
        <v>183093.92393184546</v>
      </c>
      <c r="DT272" s="17"/>
      <c r="DU272" s="17">
        <f t="shared" si="409"/>
        <v>3421637.8205373255</v>
      </c>
    </row>
    <row r="273" spans="42:127" ht="11.25">
      <c r="AP273" s="12" t="s">
        <v>10</v>
      </c>
      <c r="AQ273" s="49" t="s">
        <v>88</v>
      </c>
      <c r="AR273" s="217"/>
      <c r="AS273" s="217"/>
      <c r="AT273" s="217"/>
      <c r="AU273" s="217"/>
      <c r="AV273" s="217"/>
      <c r="AW273" s="217"/>
      <c r="AX273" s="217"/>
      <c r="AY273" s="217"/>
      <c r="AZ273" s="217"/>
      <c r="BA273" s="217"/>
      <c r="BB273" s="217"/>
      <c r="BC273" s="217"/>
      <c r="BD273" s="217"/>
      <c r="BE273" s="217"/>
      <c r="BF273" s="217"/>
      <c r="BG273" s="217"/>
      <c r="BH273" s="217"/>
      <c r="BI273" s="217"/>
      <c r="BJ273" s="217"/>
      <c r="BK273" s="217"/>
      <c r="BL273" s="217"/>
      <c r="BM273" s="217"/>
      <c r="BN273" s="217"/>
      <c r="BO273" s="217"/>
      <c r="BP273" s="220">
        <f aca="true" t="shared" si="418" ref="BP273:DS273">BP$7*BP20</f>
        <v>319.0598659113275</v>
      </c>
      <c r="BQ273" s="220">
        <f t="shared" si="418"/>
        <v>336.6741448734364</v>
      </c>
      <c r="BR273" s="220">
        <f t="shared" si="418"/>
        <v>305.1592616787935</v>
      </c>
      <c r="BS273" s="220">
        <f t="shared" si="418"/>
        <v>340.6227680271004</v>
      </c>
      <c r="BT273" s="220">
        <f t="shared" si="418"/>
        <v>131.5501665753544</v>
      </c>
      <c r="BU273" s="220">
        <f t="shared" si="418"/>
        <v>2448.904695546644</v>
      </c>
      <c r="BV273" s="220">
        <f t="shared" si="418"/>
        <v>398.0471610428666</v>
      </c>
      <c r="BW273" s="220">
        <f t="shared" si="418"/>
        <v>0</v>
      </c>
      <c r="BX273" s="220">
        <f t="shared" si="418"/>
        <v>0</v>
      </c>
      <c r="BY273" s="220">
        <f t="shared" si="418"/>
        <v>585.6139839580035</v>
      </c>
      <c r="BZ273" s="220">
        <f t="shared" si="418"/>
        <v>0</v>
      </c>
      <c r="CA273" s="220">
        <f t="shared" si="418"/>
        <v>62.285322889042725</v>
      </c>
      <c r="CB273" s="220">
        <f t="shared" si="418"/>
        <v>0</v>
      </c>
      <c r="CC273" s="220">
        <f t="shared" si="418"/>
        <v>0</v>
      </c>
      <c r="CD273" s="220">
        <f t="shared" si="418"/>
        <v>838.6769585835514</v>
      </c>
      <c r="CE273" s="220">
        <f t="shared" si="418"/>
        <v>30.126716760730435</v>
      </c>
      <c r="CF273" s="220">
        <f t="shared" si="418"/>
        <v>0</v>
      </c>
      <c r="CG273" s="220">
        <f t="shared" si="418"/>
        <v>0</v>
      </c>
      <c r="CH273" s="220">
        <f t="shared" si="418"/>
        <v>0</v>
      </c>
      <c r="CI273" s="220">
        <f t="shared" si="418"/>
        <v>4862.788809276053</v>
      </c>
      <c r="CJ273" s="220">
        <f t="shared" si="418"/>
        <v>78.62447545803275</v>
      </c>
      <c r="CK273" s="220">
        <f t="shared" si="418"/>
        <v>613.6456959953539</v>
      </c>
      <c r="CL273" s="220">
        <f t="shared" si="418"/>
        <v>0</v>
      </c>
      <c r="CM273" s="220">
        <f t="shared" si="418"/>
        <v>14.832464866191357</v>
      </c>
      <c r="CN273" s="220">
        <f t="shared" si="418"/>
        <v>0</v>
      </c>
      <c r="CO273" s="220">
        <f t="shared" si="418"/>
        <v>0</v>
      </c>
      <c r="CP273" s="220">
        <f t="shared" si="418"/>
        <v>0</v>
      </c>
      <c r="CQ273" s="220">
        <f t="shared" si="418"/>
        <v>0</v>
      </c>
      <c r="CR273" s="220">
        <f t="shared" si="418"/>
        <v>0</v>
      </c>
      <c r="CS273" s="220">
        <f t="shared" si="418"/>
        <v>0</v>
      </c>
      <c r="CT273" s="220">
        <f t="shared" si="418"/>
        <v>0</v>
      </c>
      <c r="CU273" s="220">
        <f t="shared" si="418"/>
        <v>0</v>
      </c>
      <c r="CV273" s="220">
        <f t="shared" si="418"/>
        <v>7.759925457334242</v>
      </c>
      <c r="CW273" s="220">
        <f t="shared" si="418"/>
        <v>0</v>
      </c>
      <c r="CX273" s="220">
        <f t="shared" si="418"/>
        <v>487.7694006378043</v>
      </c>
      <c r="CY273" s="220">
        <f t="shared" si="418"/>
        <v>5734.068249247655</v>
      </c>
      <c r="CZ273" s="220">
        <f t="shared" si="418"/>
        <v>224.74009295727993</v>
      </c>
      <c r="DA273" s="220">
        <f t="shared" si="418"/>
        <v>143.75851616689582</v>
      </c>
      <c r="DB273" s="220">
        <f t="shared" si="418"/>
        <v>346.0506089006405</v>
      </c>
      <c r="DC273" s="220">
        <f t="shared" si="418"/>
        <v>52.79532893259647</v>
      </c>
      <c r="DD273" s="220">
        <f t="shared" si="418"/>
        <v>812.9163247796207</v>
      </c>
      <c r="DE273" s="220">
        <f t="shared" si="418"/>
        <v>72.01763392138106</v>
      </c>
      <c r="DF273" s="220">
        <f t="shared" si="418"/>
        <v>179733.8311878283</v>
      </c>
      <c r="DG273" s="220">
        <f t="shared" si="418"/>
        <v>0</v>
      </c>
      <c r="DH273" s="220">
        <f t="shared" si="418"/>
        <v>0</v>
      </c>
      <c r="DI273" s="220">
        <f t="shared" si="418"/>
        <v>0</v>
      </c>
      <c r="DJ273" s="220">
        <f t="shared" si="418"/>
        <v>0</v>
      </c>
      <c r="DK273" s="220">
        <f t="shared" si="418"/>
        <v>0</v>
      </c>
      <c r="DL273" s="220">
        <f t="shared" si="418"/>
        <v>0</v>
      </c>
      <c r="DM273" s="220">
        <f t="shared" si="418"/>
        <v>0</v>
      </c>
      <c r="DN273" s="220">
        <f t="shared" si="418"/>
        <v>0</v>
      </c>
      <c r="DO273" s="220">
        <f t="shared" si="418"/>
        <v>133.57234767886533</v>
      </c>
      <c r="DP273" s="220">
        <f t="shared" si="418"/>
        <v>0</v>
      </c>
      <c r="DQ273" s="220">
        <f t="shared" si="418"/>
        <v>28.81347067512436</v>
      </c>
      <c r="DR273" s="220">
        <f t="shared" si="418"/>
        <v>159.4284995950323</v>
      </c>
      <c r="DS273" s="220">
        <f t="shared" si="418"/>
        <v>1775.9955366035406</v>
      </c>
      <c r="DT273" s="17"/>
      <c r="DU273" s="17">
        <f t="shared" si="409"/>
        <v>201080.12961482452</v>
      </c>
      <c r="DV273" s="3"/>
      <c r="DW273" s="3"/>
    </row>
    <row r="274" spans="42:127" ht="11.25">
      <c r="AP274" s="12" t="s">
        <v>11</v>
      </c>
      <c r="AQ274" s="49" t="s">
        <v>89</v>
      </c>
      <c r="AR274" s="217"/>
      <c r="AS274" s="217"/>
      <c r="AT274" s="217"/>
      <c r="AU274" s="217"/>
      <c r="AV274" s="217"/>
      <c r="AW274" s="217"/>
      <c r="AX274" s="217"/>
      <c r="AY274" s="217"/>
      <c r="AZ274" s="217"/>
      <c r="BA274" s="217"/>
      <c r="BB274" s="217"/>
      <c r="BC274" s="217"/>
      <c r="BD274" s="217"/>
      <c r="BE274" s="217"/>
      <c r="BF274" s="217"/>
      <c r="BG274" s="217"/>
      <c r="BH274" s="217"/>
      <c r="BI274" s="217"/>
      <c r="BJ274" s="217"/>
      <c r="BK274" s="217"/>
      <c r="BL274" s="217"/>
      <c r="BM274" s="217"/>
      <c r="BN274" s="217"/>
      <c r="BO274" s="217"/>
      <c r="BP274" s="220">
        <f aca="true" t="shared" si="419" ref="BP274:DS274">BP$7*BP21</f>
        <v>14905.193144200774</v>
      </c>
      <c r="BQ274" s="220">
        <f t="shared" si="419"/>
        <v>4061.514456791364</v>
      </c>
      <c r="BR274" s="220">
        <f t="shared" si="419"/>
        <v>976.5096373721393</v>
      </c>
      <c r="BS274" s="220">
        <f t="shared" si="419"/>
        <v>15912.525169076673</v>
      </c>
      <c r="BT274" s="220">
        <f t="shared" si="419"/>
        <v>6145.494468120847</v>
      </c>
      <c r="BU274" s="220">
        <f t="shared" si="419"/>
        <v>10.228585753842912</v>
      </c>
      <c r="BV274" s="220">
        <f t="shared" si="419"/>
        <v>18595.161754043977</v>
      </c>
      <c r="BW274" s="220">
        <f t="shared" si="419"/>
        <v>14307.065217391306</v>
      </c>
      <c r="BX274" s="220">
        <f t="shared" si="419"/>
        <v>7698.055465805061</v>
      </c>
      <c r="BY274" s="220">
        <f t="shared" si="419"/>
        <v>625.1324307877295</v>
      </c>
      <c r="BZ274" s="220">
        <f t="shared" si="419"/>
        <v>1784.1719701639531</v>
      </c>
      <c r="CA274" s="220">
        <f t="shared" si="419"/>
        <v>2909.7196698756943</v>
      </c>
      <c r="CB274" s="220">
        <f t="shared" si="419"/>
        <v>14951.086707097253</v>
      </c>
      <c r="CC274" s="220">
        <f t="shared" si="419"/>
        <v>810.7139194133409</v>
      </c>
      <c r="CD274" s="220">
        <f t="shared" si="419"/>
        <v>16913.442358138494</v>
      </c>
      <c r="CE274" s="220">
        <f t="shared" si="419"/>
        <v>1407.398987135898</v>
      </c>
      <c r="CF274" s="220">
        <f t="shared" si="419"/>
        <v>2655.1491455048235</v>
      </c>
      <c r="CG274" s="220">
        <f t="shared" si="419"/>
        <v>5085.95271806305</v>
      </c>
      <c r="CH274" s="220">
        <f t="shared" si="419"/>
        <v>25908.976814694754</v>
      </c>
      <c r="CI274" s="220">
        <f t="shared" si="419"/>
        <v>5190.939888771695</v>
      </c>
      <c r="CJ274" s="220">
        <f t="shared" si="419"/>
        <v>3673.019134563128</v>
      </c>
      <c r="CK274" s="220">
        <f t="shared" si="419"/>
        <v>28667.057809960468</v>
      </c>
      <c r="CL274" s="220">
        <f t="shared" si="419"/>
        <v>0</v>
      </c>
      <c r="CM274" s="220">
        <f t="shared" si="419"/>
        <v>692.9130776247382</v>
      </c>
      <c r="CN274" s="220">
        <f t="shared" si="419"/>
        <v>0</v>
      </c>
      <c r="CO274" s="220">
        <f t="shared" si="419"/>
        <v>205.3686293973384</v>
      </c>
      <c r="CP274" s="220">
        <f t="shared" si="419"/>
        <v>6063.031603619457</v>
      </c>
      <c r="CQ274" s="220">
        <f t="shared" si="419"/>
        <v>7389.015145968726</v>
      </c>
      <c r="CR274" s="220">
        <f t="shared" si="419"/>
        <v>4511.986432036648</v>
      </c>
      <c r="CS274" s="220">
        <f t="shared" si="419"/>
        <v>982.3076712134061</v>
      </c>
      <c r="CT274" s="220">
        <f t="shared" si="419"/>
        <v>0</v>
      </c>
      <c r="CU274" s="220">
        <f t="shared" si="419"/>
        <v>0</v>
      </c>
      <c r="CV274" s="220">
        <f t="shared" si="419"/>
        <v>362.51249399795176</v>
      </c>
      <c r="CW274" s="220">
        <f t="shared" si="419"/>
        <v>0</v>
      </c>
      <c r="CX274" s="220">
        <f t="shared" si="419"/>
        <v>22786.62377535778</v>
      </c>
      <c r="CY274" s="220">
        <f t="shared" si="419"/>
        <v>23.950057718650985</v>
      </c>
      <c r="CZ274" s="220">
        <f t="shared" si="419"/>
        <v>17883.12512562411</v>
      </c>
      <c r="DA274" s="220">
        <f t="shared" si="419"/>
        <v>6715.819438684275</v>
      </c>
      <c r="DB274" s="220">
        <f t="shared" si="419"/>
        <v>16166.092054855366</v>
      </c>
      <c r="DC274" s="220">
        <f t="shared" si="419"/>
        <v>2466.3853368215923</v>
      </c>
      <c r="DD274" s="220">
        <f t="shared" si="419"/>
        <v>37976.179787781686</v>
      </c>
      <c r="DE274" s="220">
        <f t="shared" si="419"/>
        <v>868.7945473970242</v>
      </c>
      <c r="DF274" s="220">
        <f t="shared" si="419"/>
        <v>750.7123117182211</v>
      </c>
      <c r="DG274" s="220">
        <f t="shared" si="419"/>
        <v>0</v>
      </c>
      <c r="DH274" s="220">
        <f t="shared" si="419"/>
        <v>4502.481408857033</v>
      </c>
      <c r="DI274" s="220">
        <f t="shared" si="419"/>
        <v>6076.658217536842</v>
      </c>
      <c r="DJ274" s="220">
        <f t="shared" si="419"/>
        <v>4856.358119716733</v>
      </c>
      <c r="DK274" s="220">
        <f t="shared" si="419"/>
        <v>0.3687943236738426</v>
      </c>
      <c r="DL274" s="220">
        <f t="shared" si="419"/>
        <v>374.7092587401507</v>
      </c>
      <c r="DM274" s="220">
        <f t="shared" si="419"/>
        <v>9260.805087621366</v>
      </c>
      <c r="DN274" s="220">
        <f t="shared" si="419"/>
        <v>1723.3940392411341</v>
      </c>
      <c r="DO274" s="220">
        <f t="shared" si="419"/>
        <v>1611.3682306350386</v>
      </c>
      <c r="DP274" s="220">
        <f t="shared" si="419"/>
        <v>2641.252156778059</v>
      </c>
      <c r="DQ274" s="220">
        <f t="shared" si="419"/>
        <v>1346.0494140834724</v>
      </c>
      <c r="DR274" s="220">
        <f t="shared" si="419"/>
        <v>510.1711987041034</v>
      </c>
      <c r="DS274" s="220">
        <f t="shared" si="419"/>
        <v>23913.626370931215</v>
      </c>
      <c r="DT274" s="17"/>
      <c r="DU274" s="17">
        <f t="shared" si="409"/>
        <v>375856.56923971215</v>
      </c>
      <c r="DV274" s="3"/>
      <c r="DW274" s="3"/>
    </row>
    <row r="275" spans="42:127" ht="11.25">
      <c r="AP275" s="12" t="s">
        <v>12</v>
      </c>
      <c r="AQ275" s="49" t="s">
        <v>90</v>
      </c>
      <c r="AR275" s="217"/>
      <c r="AS275" s="217"/>
      <c r="AT275" s="217"/>
      <c r="AU275" s="217"/>
      <c r="AV275" s="217"/>
      <c r="AW275" s="217"/>
      <c r="AX275" s="217"/>
      <c r="AY275" s="217"/>
      <c r="AZ275" s="217"/>
      <c r="BA275" s="217"/>
      <c r="BB275" s="217"/>
      <c r="BC275" s="217"/>
      <c r="BD275" s="217"/>
      <c r="BE275" s="217"/>
      <c r="BF275" s="217"/>
      <c r="BG275" s="217"/>
      <c r="BH275" s="217"/>
      <c r="BI275" s="217"/>
      <c r="BJ275" s="217"/>
      <c r="BK275" s="217"/>
      <c r="BL275" s="217"/>
      <c r="BM275" s="217"/>
      <c r="BN275" s="217"/>
      <c r="BO275" s="217"/>
      <c r="BP275" s="220">
        <f aca="true" t="shared" si="420" ref="BP275:DS275">BP$7*BP22</f>
        <v>5373.043659074781</v>
      </c>
      <c r="BQ275" s="220">
        <f t="shared" si="420"/>
        <v>1782.5365634026305</v>
      </c>
      <c r="BR275" s="220">
        <f t="shared" si="420"/>
        <v>11046.765272772323</v>
      </c>
      <c r="BS275" s="220">
        <f t="shared" si="420"/>
        <v>5736.168034349868</v>
      </c>
      <c r="BT275" s="220">
        <f t="shared" si="420"/>
        <v>2215.335941263069</v>
      </c>
      <c r="BU275" s="220">
        <f t="shared" si="420"/>
        <v>1373.22000639567</v>
      </c>
      <c r="BV275" s="220">
        <f t="shared" si="420"/>
        <v>6703.208404307682</v>
      </c>
      <c r="BW275" s="220">
        <f t="shared" si="420"/>
        <v>0</v>
      </c>
      <c r="BX275" s="220">
        <f t="shared" si="420"/>
        <v>0</v>
      </c>
      <c r="BY275" s="220">
        <f t="shared" si="420"/>
        <v>773.3266063992023</v>
      </c>
      <c r="BZ275" s="220">
        <f t="shared" si="420"/>
        <v>855.1654166853011</v>
      </c>
      <c r="CA275" s="220">
        <f t="shared" si="420"/>
        <v>1048.899579539737</v>
      </c>
      <c r="CB275" s="220">
        <f t="shared" si="420"/>
        <v>10539.290629593144</v>
      </c>
      <c r="CC275" s="220">
        <f t="shared" si="420"/>
        <v>11114.792088268674</v>
      </c>
      <c r="CD275" s="220">
        <f t="shared" si="420"/>
        <v>9230.99992871561</v>
      </c>
      <c r="CE275" s="220">
        <f t="shared" si="420"/>
        <v>507.3410408345492</v>
      </c>
      <c r="CF275" s="220">
        <f t="shared" si="420"/>
        <v>0</v>
      </c>
      <c r="CG275" s="220">
        <f t="shared" si="420"/>
        <v>0</v>
      </c>
      <c r="CH275" s="220">
        <f t="shared" si="420"/>
        <v>18263.704967735644</v>
      </c>
      <c r="CI275" s="220">
        <f t="shared" si="420"/>
        <v>6421.506436880355</v>
      </c>
      <c r="CJ275" s="220">
        <f t="shared" si="420"/>
        <v>1324.054776056575</v>
      </c>
      <c r="CK275" s="220">
        <f t="shared" si="420"/>
        <v>10333.938762146608</v>
      </c>
      <c r="CL275" s="220">
        <f t="shared" si="420"/>
        <v>0</v>
      </c>
      <c r="CM275" s="220">
        <f t="shared" si="420"/>
        <v>249.7822189892343</v>
      </c>
      <c r="CN275" s="220">
        <f t="shared" si="420"/>
        <v>0</v>
      </c>
      <c r="CO275" s="220">
        <f t="shared" si="420"/>
        <v>24.268287490259247</v>
      </c>
      <c r="CP275" s="220">
        <f t="shared" si="420"/>
        <v>12470.290148917262</v>
      </c>
      <c r="CQ275" s="220">
        <f t="shared" si="420"/>
        <v>873.1554783146103</v>
      </c>
      <c r="CR275" s="220">
        <f t="shared" si="420"/>
        <v>17570.399718916433</v>
      </c>
      <c r="CS275" s="220">
        <f t="shared" si="420"/>
        <v>3825.2638145427163</v>
      </c>
      <c r="CT275" s="220">
        <f t="shared" si="420"/>
        <v>92.31638432102787</v>
      </c>
      <c r="CU275" s="220">
        <f t="shared" si="420"/>
        <v>173.3521075464275</v>
      </c>
      <c r="CV275" s="220">
        <f t="shared" si="420"/>
        <v>130.67898137025594</v>
      </c>
      <c r="CW275" s="220">
        <f t="shared" si="420"/>
        <v>30762.88180391507</v>
      </c>
      <c r="CX275" s="220">
        <f t="shared" si="420"/>
        <v>8214.152155119473</v>
      </c>
      <c r="CY275" s="220">
        <f t="shared" si="420"/>
        <v>3215.3710400507894</v>
      </c>
      <c r="CZ275" s="220">
        <f t="shared" si="420"/>
        <v>4657.259555987335</v>
      </c>
      <c r="DA275" s="220">
        <f t="shared" si="420"/>
        <v>2420.9274379348253</v>
      </c>
      <c r="DB275" s="220">
        <f t="shared" si="420"/>
        <v>5827.574159356348</v>
      </c>
      <c r="DC275" s="220">
        <f t="shared" si="420"/>
        <v>889.0858351607665</v>
      </c>
      <c r="DD275" s="220">
        <f t="shared" si="420"/>
        <v>13689.703315519528</v>
      </c>
      <c r="DE275" s="220">
        <f t="shared" si="420"/>
        <v>381.30063632556664</v>
      </c>
      <c r="DF275" s="220">
        <f t="shared" si="420"/>
        <v>100785.50352004373</v>
      </c>
      <c r="DG275" s="220">
        <f t="shared" si="420"/>
        <v>0</v>
      </c>
      <c r="DH275" s="220">
        <f t="shared" si="420"/>
        <v>3173.8803373910227</v>
      </c>
      <c r="DI275" s="220">
        <f t="shared" si="420"/>
        <v>4283.545956624331</v>
      </c>
      <c r="DJ275" s="220">
        <f t="shared" si="420"/>
        <v>3423.334412259336</v>
      </c>
      <c r="DK275" s="220">
        <f t="shared" si="420"/>
        <v>0.25996976914713493</v>
      </c>
      <c r="DL275" s="220">
        <f t="shared" si="420"/>
        <v>264.139313538139</v>
      </c>
      <c r="DM275" s="220">
        <f t="shared" si="420"/>
        <v>6528.108504388831</v>
      </c>
      <c r="DN275" s="220">
        <f t="shared" si="420"/>
        <v>1214.8515358585043</v>
      </c>
      <c r="DO275" s="220">
        <f t="shared" si="420"/>
        <v>707.2048662561015</v>
      </c>
      <c r="DP275" s="220">
        <f t="shared" si="420"/>
        <v>1861.866274450107</v>
      </c>
      <c r="DQ275" s="220">
        <f t="shared" si="420"/>
        <v>485.225665925467</v>
      </c>
      <c r="DR275" s="220">
        <f t="shared" si="420"/>
        <v>5771.31168534017</v>
      </c>
      <c r="DS275" s="220">
        <f t="shared" si="420"/>
        <v>25724.642590001866</v>
      </c>
      <c r="DT275" s="17"/>
      <c r="DU275" s="17">
        <f t="shared" si="409"/>
        <v>364334.93582604616</v>
      </c>
      <c r="DV275" s="3"/>
      <c r="DW275" s="3"/>
    </row>
    <row r="276" spans="42:127" ht="11.25">
      <c r="AP276" s="12" t="s">
        <v>13</v>
      </c>
      <c r="AQ276" s="49" t="s">
        <v>91</v>
      </c>
      <c r="AR276" s="217"/>
      <c r="AS276" s="217"/>
      <c r="AT276" s="217"/>
      <c r="AU276" s="217"/>
      <c r="AV276" s="217"/>
      <c r="AW276" s="217"/>
      <c r="AX276" s="217"/>
      <c r="AY276" s="217"/>
      <c r="AZ276" s="217"/>
      <c r="BA276" s="217"/>
      <c r="BB276" s="217"/>
      <c r="BC276" s="217"/>
      <c r="BD276" s="217"/>
      <c r="BE276" s="217"/>
      <c r="BF276" s="217"/>
      <c r="BG276" s="217"/>
      <c r="BH276" s="217"/>
      <c r="BI276" s="217"/>
      <c r="BJ276" s="217"/>
      <c r="BK276" s="217"/>
      <c r="BL276" s="217"/>
      <c r="BM276" s="217"/>
      <c r="BN276" s="217"/>
      <c r="BO276" s="217"/>
      <c r="BP276" s="220">
        <f aca="true" t="shared" si="421" ref="BP276:DS276">BP$7*BP23</f>
        <v>28930.61174689457</v>
      </c>
      <c r="BQ276" s="220">
        <f t="shared" si="421"/>
        <v>8050.1848713282925</v>
      </c>
      <c r="BR276" s="220">
        <f t="shared" si="421"/>
        <v>66402.65534130546</v>
      </c>
      <c r="BS276" s="220">
        <f t="shared" si="421"/>
        <v>30885.818326907018</v>
      </c>
      <c r="BT276" s="220">
        <f t="shared" si="421"/>
        <v>11928.252973968822</v>
      </c>
      <c r="BU276" s="220">
        <f t="shared" si="421"/>
        <v>21477.4405676894</v>
      </c>
      <c r="BV276" s="220">
        <f t="shared" si="421"/>
        <v>36092.74967941354</v>
      </c>
      <c r="BW276" s="220">
        <f t="shared" si="421"/>
        <v>0</v>
      </c>
      <c r="BX276" s="220">
        <f t="shared" si="421"/>
        <v>0</v>
      </c>
      <c r="BY276" s="220">
        <f t="shared" si="421"/>
        <v>0</v>
      </c>
      <c r="BZ276" s="220">
        <f t="shared" si="421"/>
        <v>3294.2425477285033</v>
      </c>
      <c r="CA276" s="220">
        <f t="shared" si="421"/>
        <v>5647.694011548465</v>
      </c>
      <c r="CB276" s="220">
        <f t="shared" si="421"/>
        <v>0</v>
      </c>
      <c r="CC276" s="220">
        <f t="shared" si="421"/>
        <v>124.27001684438072</v>
      </c>
      <c r="CD276" s="220">
        <f t="shared" si="421"/>
        <v>20053.52851333142</v>
      </c>
      <c r="CE276" s="220">
        <f t="shared" si="421"/>
        <v>2731.726672434516</v>
      </c>
      <c r="CF276" s="220">
        <f t="shared" si="421"/>
        <v>0</v>
      </c>
      <c r="CG276" s="220">
        <f t="shared" si="421"/>
        <v>0</v>
      </c>
      <c r="CH276" s="220">
        <f t="shared" si="421"/>
        <v>0</v>
      </c>
      <c r="CI276" s="220">
        <f t="shared" si="421"/>
        <v>0</v>
      </c>
      <c r="CJ276" s="220">
        <f t="shared" si="421"/>
        <v>7129.239419638425</v>
      </c>
      <c r="CK276" s="220">
        <f t="shared" si="421"/>
        <v>55642.05115640711</v>
      </c>
      <c r="CL276" s="220">
        <f t="shared" si="421"/>
        <v>61166.97665040869</v>
      </c>
      <c r="CM276" s="220">
        <f t="shared" si="421"/>
        <v>1344.9271692870789</v>
      </c>
      <c r="CN276" s="220">
        <f t="shared" si="421"/>
        <v>46925.505007327585</v>
      </c>
      <c r="CO276" s="220">
        <f t="shared" si="421"/>
        <v>1145.7998394244944</v>
      </c>
      <c r="CP276" s="220">
        <f t="shared" si="421"/>
        <v>11194.60288070236</v>
      </c>
      <c r="CQ276" s="220">
        <f t="shared" si="421"/>
        <v>41225.05171603316</v>
      </c>
      <c r="CR276" s="220">
        <f t="shared" si="421"/>
        <v>691.6183581953985</v>
      </c>
      <c r="CS276" s="220">
        <f t="shared" si="421"/>
        <v>150.57270872614254</v>
      </c>
      <c r="CT276" s="220">
        <f t="shared" si="421"/>
        <v>0</v>
      </c>
      <c r="CU276" s="220">
        <f t="shared" si="421"/>
        <v>0</v>
      </c>
      <c r="CV276" s="220">
        <f t="shared" si="421"/>
        <v>703.6277970898813</v>
      </c>
      <c r="CW276" s="220">
        <f t="shared" si="421"/>
        <v>0</v>
      </c>
      <c r="CX276" s="220">
        <f t="shared" si="421"/>
        <v>44228.27393712256</v>
      </c>
      <c r="CY276" s="220">
        <f t="shared" si="421"/>
        <v>50289.057903415516</v>
      </c>
      <c r="CZ276" s="220">
        <f t="shared" si="421"/>
        <v>61576.24032240738</v>
      </c>
      <c r="DA276" s="220">
        <f t="shared" si="421"/>
        <v>13035.239655275214</v>
      </c>
      <c r="DB276" s="220">
        <f t="shared" si="421"/>
        <v>31377.985389310143</v>
      </c>
      <c r="DC276" s="220">
        <f t="shared" si="421"/>
        <v>4787.193021083481</v>
      </c>
      <c r="DD276" s="220">
        <f t="shared" si="421"/>
        <v>73710.8269877095</v>
      </c>
      <c r="DE276" s="220">
        <f t="shared" si="421"/>
        <v>1722.0070976365132</v>
      </c>
      <c r="DF276" s="220">
        <f t="shared" si="421"/>
        <v>1576305.8008584625</v>
      </c>
      <c r="DG276" s="220">
        <f t="shared" si="421"/>
        <v>0</v>
      </c>
      <c r="DH276" s="220">
        <f t="shared" si="421"/>
        <v>0</v>
      </c>
      <c r="DI276" s="220">
        <f t="shared" si="421"/>
        <v>0</v>
      </c>
      <c r="DJ276" s="220">
        <f t="shared" si="421"/>
        <v>0</v>
      </c>
      <c r="DK276" s="220">
        <f t="shared" si="421"/>
        <v>0</v>
      </c>
      <c r="DL276" s="220">
        <f t="shared" si="421"/>
        <v>0</v>
      </c>
      <c r="DM276" s="220">
        <f t="shared" si="421"/>
        <v>0</v>
      </c>
      <c r="DN276" s="220">
        <f t="shared" si="421"/>
        <v>0</v>
      </c>
      <c r="DO276" s="220">
        <f t="shared" si="421"/>
        <v>3193.83626240865</v>
      </c>
      <c r="DP276" s="220">
        <f t="shared" si="421"/>
        <v>0</v>
      </c>
      <c r="DQ276" s="220">
        <f t="shared" si="421"/>
        <v>2612.6486664237023</v>
      </c>
      <c r="DR276" s="220">
        <f t="shared" si="421"/>
        <v>34691.64151187903</v>
      </c>
      <c r="DS276" s="220">
        <f t="shared" si="421"/>
        <v>30447.321368542038</v>
      </c>
      <c r="DT276" s="17"/>
      <c r="DU276" s="17">
        <f t="shared" si="409"/>
        <v>2390917.2209543106</v>
      </c>
      <c r="DV276" s="3"/>
      <c r="DW276" s="3"/>
    </row>
    <row r="277" spans="42:127" ht="11.25">
      <c r="AP277" s="12">
        <v>66</v>
      </c>
      <c r="AQ277" s="49" t="s">
        <v>92</v>
      </c>
      <c r="AR277" s="221"/>
      <c r="AS277" s="217"/>
      <c r="AT277" s="217"/>
      <c r="AU277" s="217"/>
      <c r="AV277" s="217"/>
      <c r="AW277" s="217"/>
      <c r="AX277" s="217"/>
      <c r="AY277" s="217"/>
      <c r="AZ277" s="217"/>
      <c r="BA277" s="217"/>
      <c r="BB277" s="217"/>
      <c r="BC277" s="217"/>
      <c r="BD277" s="217"/>
      <c r="BE277" s="217"/>
      <c r="BF277" s="217"/>
      <c r="BG277" s="217"/>
      <c r="BH277" s="217"/>
      <c r="BI277" s="217"/>
      <c r="BJ277" s="217"/>
      <c r="BK277" s="217"/>
      <c r="BL277" s="217"/>
      <c r="BM277" s="217"/>
      <c r="BN277" s="217"/>
      <c r="BO277" s="217"/>
      <c r="BP277" s="220">
        <f aca="true" t="shared" si="422" ref="BP277:DS277">BP$7*BP24</f>
        <v>1755.7732266126307</v>
      </c>
      <c r="BQ277" s="220">
        <f t="shared" si="422"/>
        <v>421.7608833050866</v>
      </c>
      <c r="BR277" s="220">
        <f t="shared" si="422"/>
        <v>91.54777850363806</v>
      </c>
      <c r="BS277" s="220">
        <f t="shared" si="422"/>
        <v>1874.4329838177714</v>
      </c>
      <c r="BT277" s="220">
        <f t="shared" si="422"/>
        <v>723.9151178407077</v>
      </c>
      <c r="BU277" s="220">
        <f t="shared" si="422"/>
        <v>2303.1149796121235</v>
      </c>
      <c r="BV277" s="220">
        <f t="shared" si="422"/>
        <v>2190.4370400583784</v>
      </c>
      <c r="BW277" s="220">
        <f t="shared" si="422"/>
        <v>0</v>
      </c>
      <c r="BX277" s="220">
        <f t="shared" si="422"/>
        <v>0</v>
      </c>
      <c r="BY277" s="220">
        <f t="shared" si="422"/>
        <v>20.994174878291982</v>
      </c>
      <c r="BZ277" s="220">
        <f t="shared" si="422"/>
        <v>150.3884932597568</v>
      </c>
      <c r="CA277" s="220">
        <f t="shared" si="422"/>
        <v>342.753551992957</v>
      </c>
      <c r="CB277" s="220">
        <f t="shared" si="422"/>
        <v>0</v>
      </c>
      <c r="CC277" s="220">
        <f t="shared" si="422"/>
        <v>0</v>
      </c>
      <c r="CD277" s="220">
        <f t="shared" si="422"/>
        <v>1050.6334990255762</v>
      </c>
      <c r="CE277" s="220">
        <f t="shared" si="422"/>
        <v>165.78607448212605</v>
      </c>
      <c r="CF277" s="220">
        <f t="shared" si="422"/>
        <v>0</v>
      </c>
      <c r="CG277" s="220">
        <f t="shared" si="422"/>
        <v>0</v>
      </c>
      <c r="CH277" s="220">
        <f t="shared" si="422"/>
        <v>0</v>
      </c>
      <c r="CI277" s="220">
        <f t="shared" si="422"/>
        <v>174.3302609820601</v>
      </c>
      <c r="CJ277" s="220">
        <f t="shared" si="422"/>
        <v>432.66723181047604</v>
      </c>
      <c r="CK277" s="220">
        <f t="shared" si="422"/>
        <v>3376.8668477850833</v>
      </c>
      <c r="CL277" s="220">
        <f t="shared" si="422"/>
        <v>0</v>
      </c>
      <c r="CM277" s="220">
        <f t="shared" si="422"/>
        <v>81.62243979620095</v>
      </c>
      <c r="CN277" s="220">
        <f t="shared" si="422"/>
        <v>0</v>
      </c>
      <c r="CO277" s="220">
        <f t="shared" si="422"/>
        <v>34.64894225487881</v>
      </c>
      <c r="CP277" s="220">
        <f t="shared" si="422"/>
        <v>511.0551015835252</v>
      </c>
      <c r="CQ277" s="220">
        <f t="shared" si="422"/>
        <v>1246.6439488075648</v>
      </c>
      <c r="CR277" s="220">
        <f t="shared" si="422"/>
        <v>0</v>
      </c>
      <c r="CS277" s="220">
        <f t="shared" si="422"/>
        <v>0</v>
      </c>
      <c r="CT277" s="220">
        <f t="shared" si="422"/>
        <v>0</v>
      </c>
      <c r="CU277" s="220">
        <f t="shared" si="422"/>
        <v>0</v>
      </c>
      <c r="CV277" s="220">
        <f t="shared" si="422"/>
        <v>42.70254837467956</v>
      </c>
      <c r="CW277" s="220">
        <f t="shared" si="422"/>
        <v>0</v>
      </c>
      <c r="CX277" s="220">
        <f t="shared" si="422"/>
        <v>2684.1748082435383</v>
      </c>
      <c r="CY277" s="220">
        <f t="shared" si="422"/>
        <v>5392.704135434985</v>
      </c>
      <c r="CZ277" s="220">
        <f t="shared" si="422"/>
        <v>2482.562300374207</v>
      </c>
      <c r="DA277" s="220">
        <f t="shared" si="422"/>
        <v>791.0971599716752</v>
      </c>
      <c r="DB277" s="220">
        <f t="shared" si="422"/>
        <v>1904.3021673230512</v>
      </c>
      <c r="DC277" s="220">
        <f t="shared" si="422"/>
        <v>290.530508327306</v>
      </c>
      <c r="DD277" s="220">
        <f t="shared" si="422"/>
        <v>4473.444864171877</v>
      </c>
      <c r="DE277" s="220">
        <f t="shared" si="422"/>
        <v>90.21845413060282</v>
      </c>
      <c r="DF277" s="220">
        <f t="shared" si="422"/>
        <v>169033.80507397113</v>
      </c>
      <c r="DG277" s="220">
        <f t="shared" si="422"/>
        <v>0</v>
      </c>
      <c r="DH277" s="220">
        <f t="shared" si="422"/>
        <v>0</v>
      </c>
      <c r="DI277" s="220">
        <f t="shared" si="422"/>
        <v>0</v>
      </c>
      <c r="DJ277" s="220">
        <f t="shared" si="422"/>
        <v>0</v>
      </c>
      <c r="DK277" s="220">
        <f t="shared" si="422"/>
        <v>0</v>
      </c>
      <c r="DL277" s="220">
        <f t="shared" si="422"/>
        <v>0</v>
      </c>
      <c r="DM277" s="220">
        <f t="shared" si="422"/>
        <v>0</v>
      </c>
      <c r="DN277" s="220">
        <f t="shared" si="422"/>
        <v>0</v>
      </c>
      <c r="DO277" s="220">
        <f t="shared" si="422"/>
        <v>167.329722819524</v>
      </c>
      <c r="DP277" s="220">
        <f t="shared" si="422"/>
        <v>0</v>
      </c>
      <c r="DQ277" s="220">
        <f t="shared" si="422"/>
        <v>158.55933566784412</v>
      </c>
      <c r="DR277" s="220">
        <f t="shared" si="422"/>
        <v>47.82854987850969</v>
      </c>
      <c r="DS277" s="220">
        <f t="shared" si="422"/>
        <v>6312.3653148175745</v>
      </c>
      <c r="DT277" s="17"/>
      <c r="DU277" s="17">
        <f t="shared" si="409"/>
        <v>210820.99751991534</v>
      </c>
      <c r="DV277" s="3"/>
      <c r="DW277" s="3"/>
    </row>
    <row r="278" spans="42:127" ht="11.25">
      <c r="AP278" s="12" t="s">
        <v>14</v>
      </c>
      <c r="AQ278" s="49" t="s">
        <v>93</v>
      </c>
      <c r="AR278" s="217"/>
      <c r="AS278" s="217"/>
      <c r="AT278" s="217"/>
      <c r="AU278" s="217"/>
      <c r="AV278" s="217"/>
      <c r="AW278" s="217"/>
      <c r="AX278" s="217"/>
      <c r="AY278" s="217"/>
      <c r="AZ278" s="217"/>
      <c r="BA278" s="217"/>
      <c r="BB278" s="217"/>
      <c r="BC278" s="217"/>
      <c r="BD278" s="217"/>
      <c r="BE278" s="217"/>
      <c r="BF278" s="217"/>
      <c r="BG278" s="217"/>
      <c r="BH278" s="217"/>
      <c r="BI278" s="217"/>
      <c r="BJ278" s="217"/>
      <c r="BK278" s="217"/>
      <c r="BL278" s="217"/>
      <c r="BM278" s="217"/>
      <c r="BN278" s="217"/>
      <c r="BO278" s="217"/>
      <c r="BP278" s="220">
        <f aca="true" t="shared" si="423" ref="BP278:DS278">BP$7*BP25</f>
        <v>8548.538892582787</v>
      </c>
      <c r="BQ278" s="220">
        <f t="shared" si="423"/>
        <v>3396.736054368542</v>
      </c>
      <c r="BR278" s="220">
        <f t="shared" si="423"/>
        <v>579.8025971897076</v>
      </c>
      <c r="BS278" s="220">
        <f t="shared" si="423"/>
        <v>9126.271559921364</v>
      </c>
      <c r="BT278" s="220">
        <f t="shared" si="423"/>
        <v>3524.610380196478</v>
      </c>
      <c r="BU278" s="220">
        <f t="shared" si="423"/>
        <v>2327.844851497997</v>
      </c>
      <c r="BV278" s="220">
        <f t="shared" si="423"/>
        <v>10664.837545574555</v>
      </c>
      <c r="BW278" s="220">
        <f t="shared" si="423"/>
        <v>0</v>
      </c>
      <c r="BX278" s="220">
        <f t="shared" si="423"/>
        <v>0</v>
      </c>
      <c r="BY278" s="220">
        <f t="shared" si="423"/>
        <v>2355.5464213443606</v>
      </c>
      <c r="BZ278" s="220">
        <f t="shared" si="423"/>
        <v>1812.7805781362463</v>
      </c>
      <c r="CA278" s="220">
        <f t="shared" si="423"/>
        <v>1668.804390778612</v>
      </c>
      <c r="CB278" s="220">
        <f t="shared" si="423"/>
        <v>24183.1784989114</v>
      </c>
      <c r="CC278" s="220">
        <f t="shared" si="423"/>
        <v>22993.720701004408</v>
      </c>
      <c r="CD278" s="220">
        <f t="shared" si="423"/>
        <v>19453.84194165086</v>
      </c>
      <c r="CE278" s="220">
        <f t="shared" si="423"/>
        <v>807.1820916721148</v>
      </c>
      <c r="CF278" s="220">
        <f t="shared" si="423"/>
        <v>0</v>
      </c>
      <c r="CG278" s="220">
        <f t="shared" si="423"/>
        <v>0</v>
      </c>
      <c r="CH278" s="220">
        <f t="shared" si="423"/>
        <v>41907.416049998064</v>
      </c>
      <c r="CI278" s="220">
        <f t="shared" si="423"/>
        <v>19559.855282187145</v>
      </c>
      <c r="CJ278" s="220">
        <f t="shared" si="423"/>
        <v>2106.5776619761673</v>
      </c>
      <c r="CK278" s="220">
        <f t="shared" si="423"/>
        <v>16441.347405129953</v>
      </c>
      <c r="CL278" s="220">
        <f t="shared" si="423"/>
        <v>0</v>
      </c>
      <c r="CM278" s="220">
        <f t="shared" si="423"/>
        <v>397.404739136772</v>
      </c>
      <c r="CN278" s="220">
        <f t="shared" si="423"/>
        <v>0</v>
      </c>
      <c r="CO278" s="220">
        <f t="shared" si="423"/>
        <v>361.63956734039505</v>
      </c>
      <c r="CP278" s="220">
        <f t="shared" si="423"/>
        <v>28106.10111268921</v>
      </c>
      <c r="CQ278" s="220">
        <f t="shared" si="423"/>
        <v>13011.530769335637</v>
      </c>
      <c r="CR278" s="220">
        <f t="shared" si="423"/>
        <v>26347.36602649137</v>
      </c>
      <c r="CS278" s="220">
        <f t="shared" si="423"/>
        <v>5736.103189567335</v>
      </c>
      <c r="CT278" s="220">
        <f t="shared" si="423"/>
        <v>211.82674231801744</v>
      </c>
      <c r="CU278" s="220">
        <f t="shared" si="423"/>
        <v>397.76917700575615</v>
      </c>
      <c r="CV278" s="220">
        <f t="shared" si="423"/>
        <v>207.91090219413874</v>
      </c>
      <c r="CW278" s="220">
        <f t="shared" si="423"/>
        <v>70587.69778262683</v>
      </c>
      <c r="CX278" s="220">
        <f t="shared" si="423"/>
        <v>13068.75648572768</v>
      </c>
      <c r="CY278" s="220">
        <f t="shared" si="423"/>
        <v>5450.608705362356</v>
      </c>
      <c r="CZ278" s="220">
        <f t="shared" si="423"/>
        <v>19024.44149887999</v>
      </c>
      <c r="DA278" s="220">
        <f t="shared" si="423"/>
        <v>3851.707462743812</v>
      </c>
      <c r="DB278" s="220">
        <f t="shared" si="423"/>
        <v>9271.699154450296</v>
      </c>
      <c r="DC278" s="220">
        <f t="shared" si="423"/>
        <v>1414.5399373183243</v>
      </c>
      <c r="DD278" s="220">
        <f t="shared" si="423"/>
        <v>21780.38531717232</v>
      </c>
      <c r="DE278" s="220">
        <f t="shared" si="423"/>
        <v>726.5924556904428</v>
      </c>
      <c r="DF278" s="220">
        <f t="shared" si="423"/>
        <v>170848.818384581</v>
      </c>
      <c r="DG278" s="220">
        <f t="shared" si="423"/>
        <v>0</v>
      </c>
      <c r="DH278" s="220">
        <f t="shared" si="423"/>
        <v>7282.702169517385</v>
      </c>
      <c r="DI278" s="220">
        <f t="shared" si="423"/>
        <v>9828.911652409317</v>
      </c>
      <c r="DJ278" s="220">
        <f t="shared" si="423"/>
        <v>7855.092914951654</v>
      </c>
      <c r="DK278" s="220">
        <f t="shared" si="423"/>
        <v>0.5965197803686196</v>
      </c>
      <c r="DL278" s="220">
        <f t="shared" si="423"/>
        <v>606.0871070332491</v>
      </c>
      <c r="DM278" s="220">
        <f t="shared" si="423"/>
        <v>14979.22571549685</v>
      </c>
      <c r="DN278" s="220">
        <f t="shared" si="423"/>
        <v>2787.566314838118</v>
      </c>
      <c r="DO278" s="220">
        <f t="shared" si="423"/>
        <v>1347.62355867277</v>
      </c>
      <c r="DP278" s="220">
        <f t="shared" si="423"/>
        <v>4272.189280908772</v>
      </c>
      <c r="DQ278" s="220">
        <f t="shared" si="423"/>
        <v>771.9964214021486</v>
      </c>
      <c r="DR278" s="220">
        <f t="shared" si="423"/>
        <v>302.9141492305614</v>
      </c>
      <c r="DS278" s="220">
        <f t="shared" si="423"/>
        <v>23103.616919046643</v>
      </c>
      <c r="DT278" s="17"/>
      <c r="DU278" s="17">
        <f t="shared" si="409"/>
        <v>655400.3150380402</v>
      </c>
      <c r="DV278" s="3"/>
      <c r="DW278" s="3"/>
    </row>
    <row r="279" spans="42:127" ht="11.25">
      <c r="AP279" s="12" t="s">
        <v>15</v>
      </c>
      <c r="AQ279" s="49" t="s">
        <v>261</v>
      </c>
      <c r="AR279" s="217"/>
      <c r="AS279" s="217"/>
      <c r="AT279" s="217"/>
      <c r="AU279" s="217"/>
      <c r="AV279" s="217"/>
      <c r="AW279" s="217"/>
      <c r="AX279" s="217"/>
      <c r="AY279" s="217"/>
      <c r="AZ279" s="217"/>
      <c r="BA279" s="217"/>
      <c r="BB279" s="217"/>
      <c r="BC279" s="217"/>
      <c r="BD279" s="217"/>
      <c r="BE279" s="217"/>
      <c r="BF279" s="217"/>
      <c r="BG279" s="217"/>
      <c r="BH279" s="217"/>
      <c r="BI279" s="217"/>
      <c r="BJ279" s="217"/>
      <c r="BK279" s="217"/>
      <c r="BL279" s="217"/>
      <c r="BM279" s="217"/>
      <c r="BN279" s="217"/>
      <c r="BO279" s="217"/>
      <c r="BP279" s="220">
        <f aca="true" t="shared" si="424" ref="BP279:DS279">BP$7*BP26</f>
        <v>11116.121245478676</v>
      </c>
      <c r="BQ279" s="220">
        <f t="shared" si="424"/>
        <v>3859.754823790847</v>
      </c>
      <c r="BR279" s="220">
        <f t="shared" si="424"/>
        <v>13884.746406385104</v>
      </c>
      <c r="BS279" s="220">
        <f t="shared" si="424"/>
        <v>11867.377858837675</v>
      </c>
      <c r="BT279" s="220">
        <f t="shared" si="424"/>
        <v>4583.2389396194485</v>
      </c>
      <c r="BU279" s="220">
        <f t="shared" si="424"/>
        <v>1742.096472379195</v>
      </c>
      <c r="BV279" s="220">
        <f t="shared" si="424"/>
        <v>13868.05730307928</v>
      </c>
      <c r="BW279" s="220">
        <f t="shared" si="424"/>
        <v>0</v>
      </c>
      <c r="BX279" s="220">
        <f t="shared" si="424"/>
        <v>0</v>
      </c>
      <c r="BY279" s="220">
        <f t="shared" si="424"/>
        <v>0</v>
      </c>
      <c r="BZ279" s="220">
        <f t="shared" si="424"/>
        <v>754.8033270960134</v>
      </c>
      <c r="CA279" s="220">
        <f t="shared" si="424"/>
        <v>2170.035391542506</v>
      </c>
      <c r="CB279" s="220">
        <f t="shared" si="424"/>
        <v>0</v>
      </c>
      <c r="CC279" s="220">
        <f t="shared" si="424"/>
        <v>0</v>
      </c>
      <c r="CD279" s="220">
        <f t="shared" si="424"/>
        <v>9614.897626641317</v>
      </c>
      <c r="CE279" s="220">
        <f t="shared" si="424"/>
        <v>0</v>
      </c>
      <c r="CF279" s="220">
        <f t="shared" si="424"/>
        <v>0</v>
      </c>
      <c r="CG279" s="220">
        <f t="shared" si="424"/>
        <v>0</v>
      </c>
      <c r="CH279" s="220">
        <f t="shared" si="424"/>
        <v>0</v>
      </c>
      <c r="CI279" s="220">
        <f t="shared" si="424"/>
        <v>0</v>
      </c>
      <c r="CJ279" s="220">
        <f t="shared" si="424"/>
        <v>2739.2953343011645</v>
      </c>
      <c r="CK279" s="220">
        <f t="shared" si="424"/>
        <v>21379.56129006298</v>
      </c>
      <c r="CL279" s="220">
        <f t="shared" si="424"/>
        <v>0</v>
      </c>
      <c r="CM279" s="220">
        <f t="shared" si="424"/>
        <v>0</v>
      </c>
      <c r="CN279" s="220">
        <f t="shared" si="424"/>
        <v>0</v>
      </c>
      <c r="CO279" s="220">
        <f t="shared" si="424"/>
        <v>7.967853927437721</v>
      </c>
      <c r="CP279" s="220">
        <f t="shared" si="424"/>
        <v>2564.9973787446647</v>
      </c>
      <c r="CQ279" s="220">
        <f t="shared" si="424"/>
        <v>286.67763681080856</v>
      </c>
      <c r="CR279" s="220">
        <f t="shared" si="424"/>
        <v>0</v>
      </c>
      <c r="CS279" s="220">
        <f t="shared" si="424"/>
        <v>0</v>
      </c>
      <c r="CT279" s="220">
        <f t="shared" si="424"/>
        <v>0</v>
      </c>
      <c r="CU279" s="220">
        <f t="shared" si="424"/>
        <v>0</v>
      </c>
      <c r="CV279" s="220">
        <f t="shared" si="424"/>
        <v>0</v>
      </c>
      <c r="CW279" s="220">
        <f t="shared" si="424"/>
        <v>0</v>
      </c>
      <c r="CX279" s="220">
        <f t="shared" si="424"/>
        <v>16994.00136659995</v>
      </c>
      <c r="CY279" s="220">
        <f t="shared" si="424"/>
        <v>4079.0889443601145</v>
      </c>
      <c r="CZ279" s="220">
        <f t="shared" si="424"/>
        <v>8116.487775063972</v>
      </c>
      <c r="DA279" s="220">
        <f t="shared" si="424"/>
        <v>5008.5807289389495</v>
      </c>
      <c r="DB279" s="220">
        <f t="shared" si="424"/>
        <v>12056.485119567877</v>
      </c>
      <c r="DC279" s="220">
        <f t="shared" si="424"/>
        <v>1839.4017559475028</v>
      </c>
      <c r="DD279" s="220">
        <f t="shared" si="424"/>
        <v>28322.1971615527</v>
      </c>
      <c r="DE279" s="220">
        <f t="shared" si="424"/>
        <v>825.6363435052294</v>
      </c>
      <c r="DF279" s="220">
        <f t="shared" si="424"/>
        <v>127858.6601793502</v>
      </c>
      <c r="DG279" s="220">
        <f t="shared" si="424"/>
        <v>0</v>
      </c>
      <c r="DH279" s="220">
        <f t="shared" si="424"/>
        <v>0</v>
      </c>
      <c r="DI279" s="220">
        <f t="shared" si="424"/>
        <v>0</v>
      </c>
      <c r="DJ279" s="220">
        <f t="shared" si="424"/>
        <v>0</v>
      </c>
      <c r="DK279" s="220">
        <f t="shared" si="424"/>
        <v>0</v>
      </c>
      <c r="DL279" s="220">
        <f t="shared" si="424"/>
        <v>0</v>
      </c>
      <c r="DM279" s="220">
        <f t="shared" si="424"/>
        <v>0</v>
      </c>
      <c r="DN279" s="220">
        <f t="shared" si="424"/>
        <v>0</v>
      </c>
      <c r="DO279" s="220">
        <f t="shared" si="424"/>
        <v>1531.3219655533042</v>
      </c>
      <c r="DP279" s="220">
        <f t="shared" si="424"/>
        <v>0</v>
      </c>
      <c r="DQ279" s="220">
        <f t="shared" si="424"/>
        <v>1003.8681380777055</v>
      </c>
      <c r="DR279" s="220">
        <f t="shared" si="424"/>
        <v>7253.9967315739705</v>
      </c>
      <c r="DS279" s="220">
        <f t="shared" si="424"/>
        <v>31632.099778773623</v>
      </c>
      <c r="DT279" s="17"/>
      <c r="DU279" s="17">
        <f t="shared" si="409"/>
        <v>346961.45487756224</v>
      </c>
      <c r="DV279" s="3"/>
      <c r="DW279" s="3"/>
    </row>
    <row r="280" spans="42:127" ht="11.25">
      <c r="AP280" s="12" t="s">
        <v>16</v>
      </c>
      <c r="AQ280" s="49" t="s">
        <v>95</v>
      </c>
      <c r="AR280" s="217"/>
      <c r="AS280" s="217"/>
      <c r="AT280" s="217"/>
      <c r="AU280" s="217"/>
      <c r="AV280" s="217"/>
      <c r="AW280" s="217"/>
      <c r="AX280" s="217"/>
      <c r="AY280" s="217"/>
      <c r="AZ280" s="217"/>
      <c r="BA280" s="217"/>
      <c r="BB280" s="217"/>
      <c r="BC280" s="217"/>
      <c r="BD280" s="217"/>
      <c r="BE280" s="217"/>
      <c r="BF280" s="217"/>
      <c r="BG280" s="217"/>
      <c r="BH280" s="217"/>
      <c r="BI280" s="217"/>
      <c r="BJ280" s="217"/>
      <c r="BK280" s="217"/>
      <c r="BL280" s="217"/>
      <c r="BM280" s="217"/>
      <c r="BN280" s="217"/>
      <c r="BO280" s="217"/>
      <c r="BP280" s="220">
        <f aca="true" t="shared" si="425" ref="BP280:DS280">BP$7*BP27</f>
        <v>9681.295812978033</v>
      </c>
      <c r="BQ280" s="220">
        <f t="shared" si="425"/>
        <v>3981.3247968306005</v>
      </c>
      <c r="BR280" s="220">
        <f t="shared" si="425"/>
        <v>11046.765272772323</v>
      </c>
      <c r="BS280" s="220">
        <f t="shared" si="425"/>
        <v>10335.583162384442</v>
      </c>
      <c r="BT280" s="220">
        <f t="shared" si="425"/>
        <v>3991.6523917066124</v>
      </c>
      <c r="BU280" s="220">
        <f t="shared" si="425"/>
        <v>1714.0002304983857</v>
      </c>
      <c r="BV280" s="220">
        <f t="shared" si="425"/>
        <v>12078.022732708994</v>
      </c>
      <c r="BW280" s="220">
        <f t="shared" si="425"/>
        <v>0</v>
      </c>
      <c r="BX280" s="220">
        <f t="shared" si="425"/>
        <v>0</v>
      </c>
      <c r="BY280" s="220">
        <f t="shared" si="425"/>
        <v>1471.568163821925</v>
      </c>
      <c r="BZ280" s="220">
        <f t="shared" si="425"/>
        <v>2181.986262103001</v>
      </c>
      <c r="CA280" s="220">
        <f t="shared" si="425"/>
        <v>1889.935714645036</v>
      </c>
      <c r="CB280" s="220">
        <f t="shared" si="425"/>
        <v>20915.181404463914</v>
      </c>
      <c r="CC280" s="220">
        <f t="shared" si="425"/>
        <v>19564.590607690665</v>
      </c>
      <c r="CD280" s="220">
        <f t="shared" si="425"/>
        <v>19424.636890442533</v>
      </c>
      <c r="CE280" s="220">
        <f t="shared" si="425"/>
        <v>914.1408494025187</v>
      </c>
      <c r="CF280" s="220">
        <f t="shared" si="425"/>
        <v>0</v>
      </c>
      <c r="CG280" s="220">
        <f t="shared" si="425"/>
        <v>0</v>
      </c>
      <c r="CH280" s="220">
        <f t="shared" si="425"/>
        <v>36244.25171891725</v>
      </c>
      <c r="CI280" s="220">
        <f t="shared" si="425"/>
        <v>12219.52582271899</v>
      </c>
      <c r="CJ280" s="220">
        <f t="shared" si="425"/>
        <v>2385.717811531313</v>
      </c>
      <c r="CK280" s="220">
        <f t="shared" si="425"/>
        <v>18619.971177894524</v>
      </c>
      <c r="CL280" s="220">
        <f t="shared" si="425"/>
        <v>0</v>
      </c>
      <c r="CM280" s="220">
        <f t="shared" si="425"/>
        <v>450.0643777149661</v>
      </c>
      <c r="CN280" s="220">
        <f t="shared" si="425"/>
        <v>0</v>
      </c>
      <c r="CO280" s="220">
        <f t="shared" si="425"/>
        <v>234.40640691458498</v>
      </c>
      <c r="CP280" s="220">
        <f t="shared" si="425"/>
        <v>26395.092442286867</v>
      </c>
      <c r="CQ280" s="220">
        <f t="shared" si="425"/>
        <v>8433.773435050369</v>
      </c>
      <c r="CR280" s="220">
        <f t="shared" si="425"/>
        <v>20995.55730236031</v>
      </c>
      <c r="CS280" s="220">
        <f t="shared" si="425"/>
        <v>4570.95722918647</v>
      </c>
      <c r="CT280" s="220">
        <f t="shared" si="425"/>
        <v>183.20150686963672</v>
      </c>
      <c r="CU280" s="220">
        <f t="shared" si="425"/>
        <v>344.0165855184918</v>
      </c>
      <c r="CV280" s="220">
        <f t="shared" si="425"/>
        <v>235.46093340360943</v>
      </c>
      <c r="CW280" s="220">
        <f t="shared" si="425"/>
        <v>61048.81970389347</v>
      </c>
      <c r="CX280" s="220">
        <f t="shared" si="425"/>
        <v>14800.482168465447</v>
      </c>
      <c r="CY280" s="220">
        <f t="shared" si="425"/>
        <v>4013.3020769557183</v>
      </c>
      <c r="CZ280" s="220">
        <f t="shared" si="425"/>
        <v>15247.578324177754</v>
      </c>
      <c r="DA280" s="220">
        <f t="shared" si="425"/>
        <v>4362.092727241667</v>
      </c>
      <c r="DB280" s="220">
        <f t="shared" si="425"/>
        <v>10500.281197884524</v>
      </c>
      <c r="DC280" s="220">
        <f t="shared" si="425"/>
        <v>1601.9789749488443</v>
      </c>
      <c r="DD280" s="220">
        <f t="shared" si="425"/>
        <v>24666.478777928372</v>
      </c>
      <c r="DE280" s="220">
        <f t="shared" si="425"/>
        <v>851.6412564084773</v>
      </c>
      <c r="DF280" s="220">
        <f t="shared" si="425"/>
        <v>125796.57699399762</v>
      </c>
      <c r="DG280" s="220">
        <f t="shared" si="425"/>
        <v>0</v>
      </c>
      <c r="DH280" s="220">
        <f t="shared" si="425"/>
        <v>6298.5532276907115</v>
      </c>
      <c r="DI280" s="220">
        <f t="shared" si="425"/>
        <v>8500.68034802968</v>
      </c>
      <c r="DJ280" s="220">
        <f t="shared" si="425"/>
        <v>6793.59387239062</v>
      </c>
      <c r="DK280" s="220">
        <f t="shared" si="425"/>
        <v>0.5159089992377252</v>
      </c>
      <c r="DL280" s="220">
        <f t="shared" si="425"/>
        <v>524.183443920648</v>
      </c>
      <c r="DM280" s="220">
        <f t="shared" si="425"/>
        <v>12955.006024213493</v>
      </c>
      <c r="DN280" s="220">
        <f t="shared" si="425"/>
        <v>2410.8681641843186</v>
      </c>
      <c r="DO280" s="220">
        <f t="shared" si="425"/>
        <v>1579.5537260060728</v>
      </c>
      <c r="DP280" s="220">
        <f t="shared" si="425"/>
        <v>3694.8664051102896</v>
      </c>
      <c r="DQ280" s="220">
        <f t="shared" si="425"/>
        <v>874.292766994306</v>
      </c>
      <c r="DR280" s="220">
        <f t="shared" si="425"/>
        <v>5771.31168534017</v>
      </c>
      <c r="DS280" s="220">
        <f t="shared" si="425"/>
        <v>26730.363432135706</v>
      </c>
      <c r="DT280" s="17"/>
      <c r="DU280" s="17">
        <f t="shared" si="409"/>
        <v>589525.7022497335</v>
      </c>
      <c r="DV280" s="3"/>
      <c r="DW280" s="3"/>
    </row>
    <row r="281" spans="42:127" ht="11.25">
      <c r="AP281" s="12" t="s">
        <v>17</v>
      </c>
      <c r="AQ281" s="49" t="s">
        <v>96</v>
      </c>
      <c r="AR281" s="217"/>
      <c r="AS281" s="217"/>
      <c r="AT281" s="217"/>
      <c r="AU281" s="217"/>
      <c r="AV281" s="217"/>
      <c r="AW281" s="217"/>
      <c r="AX281" s="217"/>
      <c r="AY281" s="217"/>
      <c r="AZ281" s="217"/>
      <c r="BA281" s="217"/>
      <c r="BB281" s="217"/>
      <c r="BC281" s="217"/>
      <c r="BD281" s="217"/>
      <c r="BE281" s="217"/>
      <c r="BF281" s="217"/>
      <c r="BG281" s="217"/>
      <c r="BH281" s="217"/>
      <c r="BI281" s="217"/>
      <c r="BJ281" s="217"/>
      <c r="BK281" s="217"/>
      <c r="BL281" s="217"/>
      <c r="BM281" s="217"/>
      <c r="BN281" s="217"/>
      <c r="BO281" s="217"/>
      <c r="BP281" s="220">
        <f aca="true" t="shared" si="426" ref="BP281:DS281">BP$7*BP28</f>
        <v>8963.88309672771</v>
      </c>
      <c r="BQ281" s="220">
        <f t="shared" si="426"/>
        <v>1917.8183561608655</v>
      </c>
      <c r="BR281" s="220">
        <f t="shared" si="426"/>
        <v>2319.2103887588305</v>
      </c>
      <c r="BS281" s="220">
        <f t="shared" si="426"/>
        <v>9569.685814157827</v>
      </c>
      <c r="BT281" s="220">
        <f t="shared" si="426"/>
        <v>3695.859117750194</v>
      </c>
      <c r="BU281" s="220">
        <f t="shared" si="426"/>
        <v>1170.8493793924235</v>
      </c>
      <c r="BV281" s="220">
        <f t="shared" si="426"/>
        <v>11183.00544752385</v>
      </c>
      <c r="BW281" s="220">
        <f t="shared" si="426"/>
        <v>0</v>
      </c>
      <c r="BX281" s="220">
        <f t="shared" si="426"/>
        <v>0</v>
      </c>
      <c r="BY281" s="220">
        <f t="shared" si="426"/>
        <v>0</v>
      </c>
      <c r="BZ281" s="220">
        <f t="shared" si="426"/>
        <v>708.642951529908</v>
      </c>
      <c r="CA281" s="220">
        <f t="shared" si="426"/>
        <v>1749.8858761963008</v>
      </c>
      <c r="CB281" s="220">
        <f t="shared" si="426"/>
        <v>0</v>
      </c>
      <c r="CC281" s="220">
        <f t="shared" si="426"/>
        <v>0</v>
      </c>
      <c r="CD281" s="220">
        <f t="shared" si="426"/>
        <v>4777.4089295313925</v>
      </c>
      <c r="CE281" s="220">
        <f t="shared" si="426"/>
        <v>0</v>
      </c>
      <c r="CF281" s="220">
        <f t="shared" si="426"/>
        <v>0</v>
      </c>
      <c r="CG281" s="220">
        <f t="shared" si="426"/>
        <v>0</v>
      </c>
      <c r="CH281" s="220">
        <f t="shared" si="426"/>
        <v>0</v>
      </c>
      <c r="CI281" s="220">
        <f t="shared" si="426"/>
        <v>0</v>
      </c>
      <c r="CJ281" s="220">
        <f t="shared" si="426"/>
        <v>2208.9290501463875</v>
      </c>
      <c r="CK281" s="220">
        <f t="shared" si="426"/>
        <v>17240.1761218103</v>
      </c>
      <c r="CL281" s="220">
        <f t="shared" si="426"/>
        <v>0</v>
      </c>
      <c r="CM281" s="220">
        <f t="shared" si="426"/>
        <v>0</v>
      </c>
      <c r="CN281" s="220">
        <f t="shared" si="426"/>
        <v>0</v>
      </c>
      <c r="CO281" s="220">
        <f t="shared" si="426"/>
        <v>43.62680583509032</v>
      </c>
      <c r="CP281" s="220">
        <f t="shared" si="426"/>
        <v>2408.133679184066</v>
      </c>
      <c r="CQ281" s="220">
        <f t="shared" si="426"/>
        <v>1569.6610043690393</v>
      </c>
      <c r="CR281" s="220">
        <f t="shared" si="426"/>
        <v>0</v>
      </c>
      <c r="CS281" s="220">
        <f t="shared" si="426"/>
        <v>0</v>
      </c>
      <c r="CT281" s="220">
        <f t="shared" si="426"/>
        <v>0</v>
      </c>
      <c r="CU281" s="220">
        <f t="shared" si="426"/>
        <v>0</v>
      </c>
      <c r="CV281" s="220">
        <f t="shared" si="426"/>
        <v>0</v>
      </c>
      <c r="CW281" s="220">
        <f t="shared" si="426"/>
        <v>0</v>
      </c>
      <c r="CX281" s="220">
        <f t="shared" si="426"/>
        <v>13703.722569398195</v>
      </c>
      <c r="CY281" s="220">
        <f t="shared" si="426"/>
        <v>2741.5236955665932</v>
      </c>
      <c r="CZ281" s="220">
        <f t="shared" si="426"/>
        <v>7882.631993760431</v>
      </c>
      <c r="DA281" s="220">
        <f t="shared" si="426"/>
        <v>4038.8487263930256</v>
      </c>
      <c r="DB281" s="220">
        <f t="shared" si="426"/>
        <v>9722.179237042847</v>
      </c>
      <c r="DC281" s="220">
        <f t="shared" si="426"/>
        <v>1483.267584449515</v>
      </c>
      <c r="DD281" s="220">
        <f t="shared" si="426"/>
        <v>22838.61958611621</v>
      </c>
      <c r="DE281" s="220">
        <f t="shared" si="426"/>
        <v>410.23863104670335</v>
      </c>
      <c r="DF281" s="220">
        <f t="shared" si="426"/>
        <v>85932.80297301106</v>
      </c>
      <c r="DG281" s="220">
        <f t="shared" si="426"/>
        <v>0</v>
      </c>
      <c r="DH281" s="220">
        <f t="shared" si="426"/>
        <v>0</v>
      </c>
      <c r="DI281" s="220">
        <f t="shared" si="426"/>
        <v>0</v>
      </c>
      <c r="DJ281" s="220">
        <f t="shared" si="426"/>
        <v>0</v>
      </c>
      <c r="DK281" s="220">
        <f t="shared" si="426"/>
        <v>0</v>
      </c>
      <c r="DL281" s="220">
        <f t="shared" si="426"/>
        <v>0</v>
      </c>
      <c r="DM281" s="220">
        <f t="shared" si="426"/>
        <v>0</v>
      </c>
      <c r="DN281" s="220">
        <f t="shared" si="426"/>
        <v>0</v>
      </c>
      <c r="DO281" s="220">
        <f t="shared" si="426"/>
        <v>760.876664141609</v>
      </c>
      <c r="DP281" s="220">
        <f t="shared" si="426"/>
        <v>0</v>
      </c>
      <c r="DQ281" s="220">
        <f t="shared" si="426"/>
        <v>809.5050814526063</v>
      </c>
      <c r="DR281" s="220">
        <f t="shared" si="426"/>
        <v>1211.6565969222456</v>
      </c>
      <c r="DS281" s="220">
        <f t="shared" si="426"/>
        <v>9984.436499330606</v>
      </c>
      <c r="DT281" s="17"/>
      <c r="DU281" s="17">
        <f t="shared" si="409"/>
        <v>231047.08585770577</v>
      </c>
      <c r="DV281" s="3"/>
      <c r="DW281" s="3"/>
    </row>
    <row r="282" spans="42:127" ht="11.25">
      <c r="AP282" s="12" t="s">
        <v>18</v>
      </c>
      <c r="AQ282" s="49" t="s">
        <v>97</v>
      </c>
      <c r="AR282" s="217"/>
      <c r="AS282" s="217"/>
      <c r="AT282" s="217"/>
      <c r="AU282" s="217"/>
      <c r="AV282" s="217"/>
      <c r="AW282" s="217"/>
      <c r="AX282" s="217"/>
      <c r="AY282" s="217"/>
      <c r="AZ282" s="217"/>
      <c r="BA282" s="217"/>
      <c r="BB282" s="217"/>
      <c r="BC282" s="217"/>
      <c r="BD282" s="217"/>
      <c r="BE282" s="217"/>
      <c r="BF282" s="217"/>
      <c r="BG282" s="217"/>
      <c r="BH282" s="217"/>
      <c r="BI282" s="217"/>
      <c r="BJ282" s="217"/>
      <c r="BK282" s="217"/>
      <c r="BL282" s="217"/>
      <c r="BM282" s="217"/>
      <c r="BN282" s="217"/>
      <c r="BO282" s="217"/>
      <c r="BP282" s="220">
        <f aca="true" t="shared" si="427" ref="BP282:DS282">BP$7*BP29</f>
        <v>50511.51900862466</v>
      </c>
      <c r="BQ282" s="220">
        <f t="shared" si="427"/>
        <v>21211.08326183535</v>
      </c>
      <c r="BR282" s="220">
        <f t="shared" si="427"/>
        <v>33506.48693233153</v>
      </c>
      <c r="BS282" s="220">
        <f t="shared" si="427"/>
        <v>53925.219873166105</v>
      </c>
      <c r="BT282" s="220">
        <f t="shared" si="427"/>
        <v>20826.181696589392</v>
      </c>
      <c r="BU282" s="220">
        <f t="shared" si="427"/>
        <v>96670.49343533842</v>
      </c>
      <c r="BV282" s="220">
        <f t="shared" si="427"/>
        <v>63016.2828029698</v>
      </c>
      <c r="BW282" s="220">
        <f t="shared" si="427"/>
        <v>0</v>
      </c>
      <c r="BX282" s="220">
        <f t="shared" si="427"/>
        <v>0</v>
      </c>
      <c r="BY282" s="220">
        <f t="shared" si="427"/>
        <v>0</v>
      </c>
      <c r="BZ282" s="220">
        <f t="shared" si="427"/>
        <v>4550.701681646779</v>
      </c>
      <c r="CA282" s="220">
        <f t="shared" si="427"/>
        <v>9860.614283410285</v>
      </c>
      <c r="CB282" s="220">
        <f t="shared" si="427"/>
        <v>0</v>
      </c>
      <c r="CC282" s="220">
        <f t="shared" si="427"/>
        <v>24484.152128267866</v>
      </c>
      <c r="CD282" s="220">
        <f t="shared" si="427"/>
        <v>52838.173257961156</v>
      </c>
      <c r="CE282" s="220">
        <f t="shared" si="427"/>
        <v>0</v>
      </c>
      <c r="CF282" s="220">
        <f t="shared" si="427"/>
        <v>0</v>
      </c>
      <c r="CG282" s="220">
        <f t="shared" si="427"/>
        <v>0</v>
      </c>
      <c r="CH282" s="220">
        <f t="shared" si="427"/>
        <v>0</v>
      </c>
      <c r="CI282" s="220">
        <f t="shared" si="427"/>
        <v>0</v>
      </c>
      <c r="CJ282" s="220">
        <f t="shared" si="427"/>
        <v>12447.324502246545</v>
      </c>
      <c r="CK282" s="220">
        <f t="shared" si="427"/>
        <v>97148.46506719345</v>
      </c>
      <c r="CL282" s="220">
        <f t="shared" si="427"/>
        <v>0</v>
      </c>
      <c r="CM282" s="220">
        <f t="shared" si="427"/>
        <v>0</v>
      </c>
      <c r="CN282" s="220">
        <f t="shared" si="427"/>
        <v>0</v>
      </c>
      <c r="CO282" s="220">
        <f t="shared" si="427"/>
        <v>135.36934929537674</v>
      </c>
      <c r="CP282" s="220">
        <f t="shared" si="427"/>
        <v>15464.343446631554</v>
      </c>
      <c r="CQ282" s="220">
        <f t="shared" si="427"/>
        <v>4870.491540887855</v>
      </c>
      <c r="CR282" s="220">
        <f t="shared" si="427"/>
        <v>136265.28366826006</v>
      </c>
      <c r="CS282" s="220">
        <f t="shared" si="427"/>
        <v>29666.40868354356</v>
      </c>
      <c r="CT282" s="220">
        <f t="shared" si="427"/>
        <v>0</v>
      </c>
      <c r="CU282" s="220">
        <f t="shared" si="427"/>
        <v>0</v>
      </c>
      <c r="CV282" s="220">
        <f t="shared" si="427"/>
        <v>0</v>
      </c>
      <c r="CW282" s="220">
        <f t="shared" si="427"/>
        <v>0</v>
      </c>
      <c r="CX282" s="220">
        <f t="shared" si="427"/>
        <v>77220.53440274825</v>
      </c>
      <c r="CY282" s="220">
        <f t="shared" si="427"/>
        <v>226352.29866425807</v>
      </c>
      <c r="CZ282" s="220">
        <f t="shared" si="427"/>
        <v>40446.714647696776</v>
      </c>
      <c r="DA282" s="220">
        <f t="shared" si="427"/>
        <v>22758.92958606685</v>
      </c>
      <c r="DB282" s="220">
        <f t="shared" si="427"/>
        <v>54784.52095347122</v>
      </c>
      <c r="DC282" s="220">
        <f t="shared" si="427"/>
        <v>8358.219086340938</v>
      </c>
      <c r="DD282" s="220">
        <f t="shared" si="427"/>
        <v>128695.71757088018</v>
      </c>
      <c r="DE282" s="220">
        <f t="shared" si="427"/>
        <v>4537.241878199591</v>
      </c>
      <c r="DF282" s="220">
        <f t="shared" si="427"/>
        <v>7094991.560736399</v>
      </c>
      <c r="DG282" s="220">
        <f t="shared" si="427"/>
        <v>0</v>
      </c>
      <c r="DH282" s="220">
        <f t="shared" si="427"/>
        <v>0</v>
      </c>
      <c r="DI282" s="220">
        <f t="shared" si="427"/>
        <v>0</v>
      </c>
      <c r="DJ282" s="220">
        <f t="shared" si="427"/>
        <v>0</v>
      </c>
      <c r="DK282" s="220">
        <f t="shared" si="427"/>
        <v>0</v>
      </c>
      <c r="DL282" s="220">
        <f t="shared" si="427"/>
        <v>0</v>
      </c>
      <c r="DM282" s="220">
        <f t="shared" si="427"/>
        <v>0</v>
      </c>
      <c r="DN282" s="220">
        <f t="shared" si="427"/>
        <v>0</v>
      </c>
      <c r="DO282" s="220">
        <f t="shared" si="427"/>
        <v>8415.300762582476</v>
      </c>
      <c r="DP282" s="220">
        <f t="shared" si="427"/>
        <v>0</v>
      </c>
      <c r="DQ282" s="220">
        <f t="shared" si="427"/>
        <v>4561.564543863623</v>
      </c>
      <c r="DR282" s="220">
        <f t="shared" si="427"/>
        <v>17505.24925553455</v>
      </c>
      <c r="DS282" s="220">
        <f t="shared" si="427"/>
        <v>183173.1100869789</v>
      </c>
      <c r="DT282" s="17"/>
      <c r="DU282" s="17">
        <f t="shared" si="409"/>
        <v>8599199.55679522</v>
      </c>
      <c r="DV282" s="3"/>
      <c r="DW282" s="3"/>
    </row>
    <row r="283" spans="42:127" ht="11.25">
      <c r="AP283" s="12" t="s">
        <v>19</v>
      </c>
      <c r="AQ283" s="49" t="s">
        <v>98</v>
      </c>
      <c r="AR283" s="217"/>
      <c r="AS283" s="217"/>
      <c r="AT283" s="217"/>
      <c r="AU283" s="217"/>
      <c r="AV283" s="217"/>
      <c r="AW283" s="217"/>
      <c r="AX283" s="217"/>
      <c r="AY283" s="217"/>
      <c r="AZ283" s="217"/>
      <c r="BA283" s="217"/>
      <c r="BB283" s="217"/>
      <c r="BC283" s="217"/>
      <c r="BD283" s="217"/>
      <c r="BE283" s="217"/>
      <c r="BF283" s="217"/>
      <c r="BG283" s="217"/>
      <c r="BH283" s="217"/>
      <c r="BI283" s="217"/>
      <c r="BJ283" s="217"/>
      <c r="BK283" s="217"/>
      <c r="BL283" s="217"/>
      <c r="BM283" s="217"/>
      <c r="BN283" s="217"/>
      <c r="BO283" s="217"/>
      <c r="BP283" s="220">
        <f aca="true" t="shared" si="428" ref="BP283:DS283">BP$7*BP30</f>
        <v>91724.99162900502</v>
      </c>
      <c r="BQ283" s="220">
        <f t="shared" si="428"/>
        <v>14106.646670196982</v>
      </c>
      <c r="BR283" s="220">
        <f t="shared" si="428"/>
        <v>47635.36074805966</v>
      </c>
      <c r="BS283" s="220">
        <f t="shared" si="428"/>
        <v>97924.00700944777</v>
      </c>
      <c r="BT283" s="220">
        <f t="shared" si="428"/>
        <v>37818.72688203311</v>
      </c>
      <c r="BU283" s="220">
        <f t="shared" si="428"/>
        <v>12010.949190392299</v>
      </c>
      <c r="BV283" s="220">
        <f t="shared" si="428"/>
        <v>114432.67052821109</v>
      </c>
      <c r="BW283" s="220">
        <f t="shared" si="428"/>
        <v>0</v>
      </c>
      <c r="BX283" s="220">
        <f t="shared" si="428"/>
        <v>0</v>
      </c>
      <c r="BY283" s="220">
        <f t="shared" si="428"/>
        <v>0</v>
      </c>
      <c r="BZ283" s="220">
        <f t="shared" si="428"/>
        <v>6468.251621411288</v>
      </c>
      <c r="CA283" s="220">
        <f t="shared" si="428"/>
        <v>17906.10895008367</v>
      </c>
      <c r="CB283" s="220">
        <f t="shared" si="428"/>
        <v>0</v>
      </c>
      <c r="CC283" s="220">
        <f t="shared" si="428"/>
        <v>0</v>
      </c>
      <c r="CD283" s="220">
        <f t="shared" si="428"/>
        <v>35140.5645646508</v>
      </c>
      <c r="CE283" s="220">
        <f t="shared" si="428"/>
        <v>8660.985407219458</v>
      </c>
      <c r="CF283" s="220">
        <f t="shared" si="428"/>
        <v>0</v>
      </c>
      <c r="CG283" s="220">
        <f t="shared" si="428"/>
        <v>0</v>
      </c>
      <c r="CH283" s="220">
        <f t="shared" si="428"/>
        <v>0</v>
      </c>
      <c r="CI283" s="220">
        <f t="shared" si="428"/>
        <v>0</v>
      </c>
      <c r="CJ283" s="220">
        <f t="shared" si="428"/>
        <v>22603.373610227936</v>
      </c>
      <c r="CK283" s="220">
        <f t="shared" si="428"/>
        <v>176414.05999961105</v>
      </c>
      <c r="CL283" s="220">
        <f t="shared" si="428"/>
        <v>0</v>
      </c>
      <c r="CM283" s="220">
        <f t="shared" si="428"/>
        <v>4264.1142338692725</v>
      </c>
      <c r="CN283" s="220">
        <f t="shared" si="428"/>
        <v>0</v>
      </c>
      <c r="CO283" s="220">
        <f t="shared" si="428"/>
        <v>5047.944077092365</v>
      </c>
      <c r="CP283" s="220">
        <f t="shared" si="428"/>
        <v>21980.624433403496</v>
      </c>
      <c r="CQ283" s="220">
        <f t="shared" si="428"/>
        <v>181621.38663093207</v>
      </c>
      <c r="CR283" s="220">
        <f t="shared" si="428"/>
        <v>0</v>
      </c>
      <c r="CS283" s="220">
        <f t="shared" si="428"/>
        <v>0</v>
      </c>
      <c r="CT283" s="220">
        <f t="shared" si="428"/>
        <v>0</v>
      </c>
      <c r="CU283" s="220">
        <f t="shared" si="428"/>
        <v>0</v>
      </c>
      <c r="CV283" s="220">
        <f t="shared" si="428"/>
        <v>2230.863777186889</v>
      </c>
      <c r="CW283" s="220">
        <f t="shared" si="428"/>
        <v>0</v>
      </c>
      <c r="CX283" s="220">
        <f t="shared" si="428"/>
        <v>140226.48715969067</v>
      </c>
      <c r="CY283" s="220">
        <f t="shared" si="428"/>
        <v>28123.43106744781</v>
      </c>
      <c r="CZ283" s="220">
        <f t="shared" si="428"/>
        <v>246111.80111553124</v>
      </c>
      <c r="DA283" s="220">
        <f t="shared" si="428"/>
        <v>41328.4467927138</v>
      </c>
      <c r="DB283" s="220">
        <f t="shared" si="428"/>
        <v>99484.4309670865</v>
      </c>
      <c r="DC283" s="220">
        <f t="shared" si="428"/>
        <v>15177.876072131357</v>
      </c>
      <c r="DD283" s="220">
        <f t="shared" si="428"/>
        <v>233701.41798472113</v>
      </c>
      <c r="DE283" s="220">
        <f t="shared" si="428"/>
        <v>3017.5388613058662</v>
      </c>
      <c r="DF283" s="220">
        <f t="shared" si="428"/>
        <v>881526.3077069937</v>
      </c>
      <c r="DG283" s="220">
        <f t="shared" si="428"/>
        <v>0</v>
      </c>
      <c r="DH283" s="220">
        <f t="shared" si="428"/>
        <v>0</v>
      </c>
      <c r="DI283" s="220">
        <f t="shared" si="428"/>
        <v>0</v>
      </c>
      <c r="DJ283" s="220">
        <f t="shared" si="428"/>
        <v>0</v>
      </c>
      <c r="DK283" s="220">
        <f t="shared" si="428"/>
        <v>0</v>
      </c>
      <c r="DL283" s="220">
        <f t="shared" si="428"/>
        <v>0</v>
      </c>
      <c r="DM283" s="220">
        <f t="shared" si="428"/>
        <v>0</v>
      </c>
      <c r="DN283" s="220">
        <f t="shared" si="428"/>
        <v>0</v>
      </c>
      <c r="DO283" s="220">
        <f t="shared" si="428"/>
        <v>5596.681367744456</v>
      </c>
      <c r="DP283" s="220">
        <f t="shared" si="428"/>
        <v>0</v>
      </c>
      <c r="DQ283" s="220">
        <f t="shared" si="428"/>
        <v>8283.446584324953</v>
      </c>
      <c r="DR283" s="220">
        <f t="shared" si="428"/>
        <v>24886.788786784542</v>
      </c>
      <c r="DS283" s="220">
        <f t="shared" si="428"/>
        <v>90422.0239715581</v>
      </c>
      <c r="DT283" s="17"/>
      <c r="DU283" s="17">
        <f t="shared" si="409"/>
        <v>2715878.308401068</v>
      </c>
      <c r="DV283" s="3"/>
      <c r="DW283" s="3"/>
    </row>
    <row r="284" spans="42:127" ht="11.25">
      <c r="AP284" s="12" t="s">
        <v>20</v>
      </c>
      <c r="AQ284" s="49" t="s">
        <v>99</v>
      </c>
      <c r="AR284" s="217"/>
      <c r="AS284" s="217"/>
      <c r="AT284" s="217"/>
      <c r="AU284" s="217"/>
      <c r="AV284" s="217"/>
      <c r="AW284" s="217"/>
      <c r="AX284" s="217"/>
      <c r="AY284" s="217"/>
      <c r="AZ284" s="217"/>
      <c r="BA284" s="217"/>
      <c r="BB284" s="217"/>
      <c r="BC284" s="217"/>
      <c r="BD284" s="217"/>
      <c r="BE284" s="217"/>
      <c r="BF284" s="217"/>
      <c r="BG284" s="217"/>
      <c r="BH284" s="217"/>
      <c r="BI284" s="217"/>
      <c r="BJ284" s="217"/>
      <c r="BK284" s="217"/>
      <c r="BL284" s="217"/>
      <c r="BM284" s="217"/>
      <c r="BN284" s="217"/>
      <c r="BO284" s="217"/>
      <c r="BP284" s="220">
        <f aca="true" t="shared" si="429" ref="BP284:DS284">BP$7*BP31</f>
        <v>3513.43438142592</v>
      </c>
      <c r="BQ284" s="220">
        <f t="shared" si="429"/>
        <v>2650.5437223672347</v>
      </c>
      <c r="BR284" s="220">
        <f t="shared" si="429"/>
        <v>13945.778258720864</v>
      </c>
      <c r="BS284" s="220">
        <f t="shared" si="429"/>
        <v>3750.8814869729813</v>
      </c>
      <c r="BT284" s="220">
        <f t="shared" si="429"/>
        <v>1448.6086390339324</v>
      </c>
      <c r="BU284" s="220">
        <f t="shared" si="429"/>
        <v>5105.48852462701</v>
      </c>
      <c r="BV284" s="220">
        <f t="shared" si="429"/>
        <v>4383.229388761981</v>
      </c>
      <c r="BW284" s="220">
        <f t="shared" si="429"/>
        <v>0</v>
      </c>
      <c r="BX284" s="220">
        <f t="shared" si="429"/>
        <v>0</v>
      </c>
      <c r="BY284" s="220">
        <f t="shared" si="429"/>
        <v>0</v>
      </c>
      <c r="BZ284" s="220">
        <f t="shared" si="429"/>
        <v>1480.6887639713846</v>
      </c>
      <c r="CA284" s="220">
        <f t="shared" si="429"/>
        <v>685.8756561923581</v>
      </c>
      <c r="CB284" s="220">
        <f t="shared" si="429"/>
        <v>0</v>
      </c>
      <c r="CC284" s="220">
        <f t="shared" si="429"/>
        <v>0</v>
      </c>
      <c r="CD284" s="220">
        <f t="shared" si="429"/>
        <v>6602.674964848685</v>
      </c>
      <c r="CE284" s="220">
        <f t="shared" si="429"/>
        <v>0</v>
      </c>
      <c r="CF284" s="220">
        <f t="shared" si="429"/>
        <v>0</v>
      </c>
      <c r="CG284" s="220">
        <f t="shared" si="429"/>
        <v>0</v>
      </c>
      <c r="CH284" s="220">
        <f t="shared" si="429"/>
        <v>0</v>
      </c>
      <c r="CI284" s="220">
        <f t="shared" si="429"/>
        <v>0</v>
      </c>
      <c r="CJ284" s="220">
        <f t="shared" si="429"/>
        <v>865.799697203544</v>
      </c>
      <c r="CK284" s="220">
        <f t="shared" si="429"/>
        <v>6757.364735191441</v>
      </c>
      <c r="CL284" s="220">
        <f t="shared" si="429"/>
        <v>0</v>
      </c>
      <c r="CM284" s="220">
        <f t="shared" si="429"/>
        <v>0</v>
      </c>
      <c r="CN284" s="220">
        <f t="shared" si="429"/>
        <v>0</v>
      </c>
      <c r="CO284" s="220">
        <f t="shared" si="429"/>
        <v>177.0322474722958</v>
      </c>
      <c r="CP284" s="220">
        <f t="shared" si="429"/>
        <v>5031.725036156558</v>
      </c>
      <c r="CQ284" s="220">
        <f t="shared" si="429"/>
        <v>6369.492564352822</v>
      </c>
      <c r="CR284" s="220">
        <f t="shared" si="429"/>
        <v>0</v>
      </c>
      <c r="CS284" s="220">
        <f t="shared" si="429"/>
        <v>0</v>
      </c>
      <c r="CT284" s="220">
        <f t="shared" si="429"/>
        <v>0</v>
      </c>
      <c r="CU284" s="220">
        <f t="shared" si="429"/>
        <v>0</v>
      </c>
      <c r="CV284" s="220">
        <f t="shared" si="429"/>
        <v>0</v>
      </c>
      <c r="CW284" s="220">
        <f t="shared" si="429"/>
        <v>0</v>
      </c>
      <c r="CX284" s="220">
        <f t="shared" si="429"/>
        <v>5371.235825958306</v>
      </c>
      <c r="CY284" s="220">
        <f t="shared" si="429"/>
        <v>11954.4136197702</v>
      </c>
      <c r="CZ284" s="220">
        <f t="shared" si="429"/>
        <v>8840.118561396232</v>
      </c>
      <c r="DA284" s="220">
        <f t="shared" si="429"/>
        <v>1583.0449620508468</v>
      </c>
      <c r="DB284" s="220">
        <f t="shared" si="429"/>
        <v>3810.6519713851594</v>
      </c>
      <c r="DC284" s="220">
        <f t="shared" si="429"/>
        <v>581.3734150506629</v>
      </c>
      <c r="DD284" s="220">
        <f t="shared" si="429"/>
        <v>8951.69988411168</v>
      </c>
      <c r="DE284" s="220">
        <f t="shared" si="429"/>
        <v>566.9751906901454</v>
      </c>
      <c r="DF284" s="220">
        <f t="shared" si="429"/>
        <v>374709.9731097835</v>
      </c>
      <c r="DG284" s="220">
        <f t="shared" si="429"/>
        <v>0</v>
      </c>
      <c r="DH284" s="220">
        <f t="shared" si="429"/>
        <v>0</v>
      </c>
      <c r="DI284" s="220">
        <f t="shared" si="429"/>
        <v>0</v>
      </c>
      <c r="DJ284" s="220">
        <f t="shared" si="429"/>
        <v>0</v>
      </c>
      <c r="DK284" s="220">
        <f t="shared" si="429"/>
        <v>0</v>
      </c>
      <c r="DL284" s="220">
        <f t="shared" si="429"/>
        <v>0</v>
      </c>
      <c r="DM284" s="220">
        <f t="shared" si="429"/>
        <v>0</v>
      </c>
      <c r="DN284" s="220">
        <f t="shared" si="429"/>
        <v>0</v>
      </c>
      <c r="DO284" s="220">
        <f t="shared" si="429"/>
        <v>1051.5786644536122</v>
      </c>
      <c r="DP284" s="220">
        <f t="shared" si="429"/>
        <v>0</v>
      </c>
      <c r="DQ284" s="220">
        <f t="shared" si="429"/>
        <v>317.2891652450085</v>
      </c>
      <c r="DR284" s="220">
        <f t="shared" si="429"/>
        <v>7285.882431492977</v>
      </c>
      <c r="DS284" s="220">
        <f t="shared" si="429"/>
        <v>1069.4123738734</v>
      </c>
      <c r="DT284" s="17"/>
      <c r="DU284" s="17">
        <f t="shared" si="409"/>
        <v>488862.26724256075</v>
      </c>
      <c r="DV284" s="3"/>
      <c r="DW284" s="3"/>
    </row>
    <row r="285" spans="42:127" ht="11.25">
      <c r="AP285" s="12">
        <v>174</v>
      </c>
      <c r="AQ285" s="49" t="s">
        <v>262</v>
      </c>
      <c r="AR285" s="217"/>
      <c r="AS285" s="217"/>
      <c r="AT285" s="217"/>
      <c r="AU285" s="217"/>
      <c r="AV285" s="217"/>
      <c r="AW285" s="217"/>
      <c r="AX285" s="217"/>
      <c r="AY285" s="217"/>
      <c r="AZ285" s="217"/>
      <c r="BA285" s="217"/>
      <c r="BB285" s="217"/>
      <c r="BC285" s="217"/>
      <c r="BD285" s="217"/>
      <c r="BE285" s="217"/>
      <c r="BF285" s="217"/>
      <c r="BG285" s="217"/>
      <c r="BH285" s="217"/>
      <c r="BI285" s="217"/>
      <c r="BJ285" s="217"/>
      <c r="BK285" s="217"/>
      <c r="BL285" s="217"/>
      <c r="BM285" s="217"/>
      <c r="BN285" s="217"/>
      <c r="BO285" s="217"/>
      <c r="BP285" s="220">
        <f aca="true" t="shared" si="430" ref="BP285:DS285">BP$7*BP32</f>
        <v>3875.9165959523984</v>
      </c>
      <c r="BQ285" s="220">
        <f t="shared" si="430"/>
        <v>1040.6291750633488</v>
      </c>
      <c r="BR285" s="220">
        <f t="shared" si="430"/>
        <v>183.0955570072761</v>
      </c>
      <c r="BS285" s="220">
        <f t="shared" si="430"/>
        <v>4137.861199761166</v>
      </c>
      <c r="BT285" s="220">
        <f t="shared" si="430"/>
        <v>1598.0620827171754</v>
      </c>
      <c r="BU285" s="220">
        <f t="shared" si="430"/>
        <v>1684.2208036201089</v>
      </c>
      <c r="BV285" s="220">
        <f t="shared" si="430"/>
        <v>4835.448648645001</v>
      </c>
      <c r="BW285" s="220">
        <f t="shared" si="430"/>
        <v>0</v>
      </c>
      <c r="BX285" s="220">
        <f t="shared" si="430"/>
        <v>0</v>
      </c>
      <c r="BY285" s="220">
        <f t="shared" si="430"/>
        <v>0</v>
      </c>
      <c r="BZ285" s="220">
        <f t="shared" si="430"/>
        <v>386.6028104363929</v>
      </c>
      <c r="CA285" s="220">
        <f t="shared" si="430"/>
        <v>756.6376798296137</v>
      </c>
      <c r="CB285" s="220">
        <f t="shared" si="430"/>
        <v>0</v>
      </c>
      <c r="CC285" s="220">
        <f t="shared" si="430"/>
        <v>0</v>
      </c>
      <c r="CD285" s="220">
        <f t="shared" si="430"/>
        <v>2592.274235621886</v>
      </c>
      <c r="CE285" s="220">
        <f t="shared" si="430"/>
        <v>0</v>
      </c>
      <c r="CF285" s="220">
        <f t="shared" si="430"/>
        <v>0</v>
      </c>
      <c r="CG285" s="220">
        <f t="shared" si="430"/>
        <v>0</v>
      </c>
      <c r="CH285" s="220">
        <f t="shared" si="430"/>
        <v>0</v>
      </c>
      <c r="CI285" s="220">
        <f t="shared" si="430"/>
        <v>0</v>
      </c>
      <c r="CJ285" s="220">
        <f t="shared" si="430"/>
        <v>955.1245450611907</v>
      </c>
      <c r="CK285" s="220">
        <f t="shared" si="430"/>
        <v>7454.524342476104</v>
      </c>
      <c r="CL285" s="220">
        <f t="shared" si="430"/>
        <v>0</v>
      </c>
      <c r="CM285" s="220">
        <f t="shared" si="430"/>
        <v>0</v>
      </c>
      <c r="CN285" s="220">
        <f t="shared" si="430"/>
        <v>0</v>
      </c>
      <c r="CO285" s="220">
        <f t="shared" si="430"/>
        <v>70.27983833884326</v>
      </c>
      <c r="CP285" s="220">
        <f t="shared" si="430"/>
        <v>1313.766327978214</v>
      </c>
      <c r="CQ285" s="220">
        <f t="shared" si="430"/>
        <v>2528.617888067166</v>
      </c>
      <c r="CR285" s="220">
        <f t="shared" si="430"/>
        <v>0</v>
      </c>
      <c r="CS285" s="220">
        <f t="shared" si="430"/>
        <v>0</v>
      </c>
      <c r="CT285" s="220">
        <f t="shared" si="430"/>
        <v>0</v>
      </c>
      <c r="CU285" s="220">
        <f t="shared" si="430"/>
        <v>0</v>
      </c>
      <c r="CV285" s="220">
        <f t="shared" si="430"/>
        <v>0</v>
      </c>
      <c r="CW285" s="220">
        <f t="shared" si="430"/>
        <v>0</v>
      </c>
      <c r="CX285" s="220">
        <f t="shared" si="430"/>
        <v>5925.388044434392</v>
      </c>
      <c r="CY285" s="220">
        <f t="shared" si="430"/>
        <v>3943.5740608128103</v>
      </c>
      <c r="CZ285" s="220">
        <f t="shared" si="430"/>
        <v>5257.087281139312</v>
      </c>
      <c r="DA285" s="220">
        <f t="shared" si="430"/>
        <v>1746.3682466901603</v>
      </c>
      <c r="DB285" s="220">
        <f t="shared" si="430"/>
        <v>4203.798225284112</v>
      </c>
      <c r="DC285" s="220">
        <f t="shared" si="430"/>
        <v>641.3539070924293</v>
      </c>
      <c r="DD285" s="220">
        <f t="shared" si="430"/>
        <v>9875.249791553617</v>
      </c>
      <c r="DE285" s="220">
        <f t="shared" si="430"/>
        <v>222.59995939335965</v>
      </c>
      <c r="DF285" s="220">
        <f t="shared" si="430"/>
        <v>123610.95887127367</v>
      </c>
      <c r="DG285" s="220">
        <f t="shared" si="430"/>
        <v>0</v>
      </c>
      <c r="DH285" s="220">
        <f t="shared" si="430"/>
        <v>0</v>
      </c>
      <c r="DI285" s="220">
        <f t="shared" si="430"/>
        <v>0</v>
      </c>
      <c r="DJ285" s="220">
        <f t="shared" si="430"/>
        <v>0</v>
      </c>
      <c r="DK285" s="220">
        <f t="shared" si="430"/>
        <v>0</v>
      </c>
      <c r="DL285" s="220">
        <f t="shared" si="430"/>
        <v>0</v>
      </c>
      <c r="DM285" s="220">
        <f t="shared" si="430"/>
        <v>0</v>
      </c>
      <c r="DN285" s="220">
        <f t="shared" si="430"/>
        <v>0</v>
      </c>
      <c r="DO285" s="220">
        <f t="shared" si="430"/>
        <v>412.8599837346746</v>
      </c>
      <c r="DP285" s="220">
        <f t="shared" si="430"/>
        <v>0</v>
      </c>
      <c r="DQ285" s="220">
        <f t="shared" si="430"/>
        <v>350.0239958344989</v>
      </c>
      <c r="DR285" s="220">
        <f t="shared" si="430"/>
        <v>95.65709975701938</v>
      </c>
      <c r="DS285" s="220">
        <f t="shared" si="430"/>
        <v>25607.988555024072</v>
      </c>
      <c r="DT285" s="17"/>
      <c r="DU285" s="17">
        <f t="shared" si="409"/>
        <v>215305.9697526</v>
      </c>
      <c r="DV285" s="3"/>
      <c r="DW285" s="3"/>
    </row>
    <row r="286" spans="42:127" ht="11.25">
      <c r="AP286" s="12" t="s">
        <v>22</v>
      </c>
      <c r="AQ286" s="49" t="s">
        <v>228</v>
      </c>
      <c r="AR286" s="222"/>
      <c r="AS286" s="222"/>
      <c r="AT286" s="222"/>
      <c r="AU286" s="222"/>
      <c r="AV286" s="222"/>
      <c r="AW286" s="222"/>
      <c r="AX286" s="222"/>
      <c r="AY286" s="222"/>
      <c r="AZ286" s="222"/>
      <c r="BA286" s="222"/>
      <c r="BB286" s="222"/>
      <c r="BC286" s="222"/>
      <c r="BD286" s="222"/>
      <c r="BE286" s="222"/>
      <c r="BF286" s="222"/>
      <c r="BG286" s="222"/>
      <c r="BH286" s="222"/>
      <c r="BI286" s="222"/>
      <c r="BJ286" s="222"/>
      <c r="BK286" s="222"/>
      <c r="BL286" s="222"/>
      <c r="BM286" s="222"/>
      <c r="BN286" s="222"/>
      <c r="BO286" s="222"/>
      <c r="BP286" s="220">
        <f aca="true" t="shared" si="431" ref="BP286:DS286">BP$7*BP33</f>
        <v>5720.42244799599</v>
      </c>
      <c r="BQ286" s="220">
        <f t="shared" si="431"/>
        <v>1456.8808450886881</v>
      </c>
      <c r="BR286" s="220">
        <f t="shared" si="431"/>
        <v>30.515926167879353</v>
      </c>
      <c r="BS286" s="220">
        <f t="shared" si="431"/>
        <v>6107.023592438546</v>
      </c>
      <c r="BT286" s="220">
        <f t="shared" si="431"/>
        <v>2358.562158126177</v>
      </c>
      <c r="BU286" s="220">
        <f t="shared" si="431"/>
        <v>3443.278601743018</v>
      </c>
      <c r="BV286" s="220">
        <f t="shared" si="431"/>
        <v>7136.585195028911</v>
      </c>
      <c r="BW286" s="220">
        <f t="shared" si="431"/>
        <v>0</v>
      </c>
      <c r="BX286" s="220">
        <f t="shared" si="431"/>
        <v>0</v>
      </c>
      <c r="BY286" s="220">
        <f t="shared" si="431"/>
        <v>0</v>
      </c>
      <c r="BZ286" s="220">
        <f t="shared" si="431"/>
        <v>463.9233725236714</v>
      </c>
      <c r="CA286" s="220">
        <f t="shared" si="431"/>
        <v>1116.7131855254406</v>
      </c>
      <c r="CB286" s="220">
        <f t="shared" si="431"/>
        <v>0</v>
      </c>
      <c r="CC286" s="220">
        <f t="shared" si="431"/>
        <v>1183.523969946483</v>
      </c>
      <c r="CD286" s="220">
        <f t="shared" si="431"/>
        <v>3629.18392987064</v>
      </c>
      <c r="CE286" s="220">
        <f t="shared" si="431"/>
        <v>0</v>
      </c>
      <c r="CF286" s="220">
        <f t="shared" si="431"/>
        <v>0</v>
      </c>
      <c r="CG286" s="220">
        <f t="shared" si="431"/>
        <v>0</v>
      </c>
      <c r="CH286" s="220">
        <f t="shared" si="431"/>
        <v>0</v>
      </c>
      <c r="CI286" s="220">
        <f t="shared" si="431"/>
        <v>0</v>
      </c>
      <c r="CJ286" s="220">
        <f t="shared" si="431"/>
        <v>1409.6577552534866</v>
      </c>
      <c r="CK286" s="220">
        <f t="shared" si="431"/>
        <v>11002.050052461078</v>
      </c>
      <c r="CL286" s="220">
        <f t="shared" si="431"/>
        <v>0</v>
      </c>
      <c r="CM286" s="220">
        <f t="shared" si="431"/>
        <v>0</v>
      </c>
      <c r="CN286" s="220">
        <f t="shared" si="431"/>
        <v>0</v>
      </c>
      <c r="CO286" s="220">
        <f t="shared" si="431"/>
        <v>38.57675757122135</v>
      </c>
      <c r="CP286" s="220">
        <f t="shared" si="431"/>
        <v>1576.5195935738566</v>
      </c>
      <c r="CQ286" s="220">
        <f t="shared" si="431"/>
        <v>1387.96391061571</v>
      </c>
      <c r="CR286" s="220">
        <f t="shared" si="431"/>
        <v>6586.841506622843</v>
      </c>
      <c r="CS286" s="220">
        <f t="shared" si="431"/>
        <v>1434.0257973918337</v>
      </c>
      <c r="CT286" s="220">
        <f t="shared" si="431"/>
        <v>0</v>
      </c>
      <c r="CU286" s="220">
        <f t="shared" si="431"/>
        <v>0</v>
      </c>
      <c r="CV286" s="220">
        <f t="shared" si="431"/>
        <v>0</v>
      </c>
      <c r="CW286" s="220">
        <f t="shared" si="431"/>
        <v>0</v>
      </c>
      <c r="CX286" s="220">
        <f t="shared" si="431"/>
        <v>8745.214697825722</v>
      </c>
      <c r="CY286" s="220">
        <f t="shared" si="431"/>
        <v>8062.3776578456245</v>
      </c>
      <c r="CZ286" s="220">
        <f t="shared" si="431"/>
        <v>5416.418012750037</v>
      </c>
      <c r="DA286" s="220">
        <f t="shared" si="431"/>
        <v>2577.4455857141675</v>
      </c>
      <c r="DB286" s="220">
        <f t="shared" si="431"/>
        <v>6204.339319342845</v>
      </c>
      <c r="DC286" s="220">
        <f t="shared" si="431"/>
        <v>946.567140034126</v>
      </c>
      <c r="DD286" s="220">
        <f t="shared" si="431"/>
        <v>14574.77197681805</v>
      </c>
      <c r="DE286" s="220">
        <f t="shared" si="431"/>
        <v>311.63994315070346</v>
      </c>
      <c r="DF286" s="220">
        <f t="shared" si="431"/>
        <v>252714.4711118275</v>
      </c>
      <c r="DG286" s="220">
        <f t="shared" si="431"/>
        <v>0</v>
      </c>
      <c r="DH286" s="220">
        <f t="shared" si="431"/>
        <v>0</v>
      </c>
      <c r="DI286" s="220">
        <f t="shared" si="431"/>
        <v>0</v>
      </c>
      <c r="DJ286" s="220">
        <f t="shared" si="431"/>
        <v>0</v>
      </c>
      <c r="DK286" s="220">
        <f t="shared" si="431"/>
        <v>0</v>
      </c>
      <c r="DL286" s="220">
        <f t="shared" si="431"/>
        <v>0</v>
      </c>
      <c r="DM286" s="220">
        <f t="shared" si="431"/>
        <v>0</v>
      </c>
      <c r="DN286" s="220">
        <f t="shared" si="431"/>
        <v>0</v>
      </c>
      <c r="DO286" s="220">
        <f t="shared" si="431"/>
        <v>578.0039772285444</v>
      </c>
      <c r="DP286" s="220">
        <f t="shared" si="431"/>
        <v>0</v>
      </c>
      <c r="DQ286" s="220">
        <f t="shared" si="431"/>
        <v>516.5965452403954</v>
      </c>
      <c r="DR286" s="220">
        <f t="shared" si="431"/>
        <v>15.942849959503231</v>
      </c>
      <c r="DS286" s="220">
        <f t="shared" si="431"/>
        <v>23204.60889081002</v>
      </c>
      <c r="DT286" s="17"/>
      <c r="DU286" s="17">
        <f t="shared" si="409"/>
        <v>379950.6463064926</v>
      </c>
      <c r="DV286" s="3"/>
      <c r="DW286" s="3"/>
    </row>
    <row r="287" spans="42:130" ht="11.25">
      <c r="AP287" s="70" t="s">
        <v>23</v>
      </c>
      <c r="AQ287" s="49" t="s">
        <v>105</v>
      </c>
      <c r="AR287" s="221"/>
      <c r="AS287" s="221"/>
      <c r="AT287" s="221"/>
      <c r="AU287" s="221"/>
      <c r="AV287" s="221"/>
      <c r="AW287" s="221"/>
      <c r="AX287" s="221"/>
      <c r="AY287" s="221"/>
      <c r="AZ287" s="221"/>
      <c r="BA287" s="221"/>
      <c r="BB287" s="221"/>
      <c r="BC287" s="221"/>
      <c r="BD287" s="221"/>
      <c r="BE287" s="221"/>
      <c r="BF287" s="221"/>
      <c r="BG287" s="221"/>
      <c r="BH287" s="221"/>
      <c r="BI287" s="221"/>
      <c r="BJ287" s="221"/>
      <c r="BK287" s="221"/>
      <c r="BL287" s="221"/>
      <c r="BM287" s="221"/>
      <c r="BN287" s="221"/>
      <c r="BO287" s="221"/>
      <c r="BP287" s="220">
        <f aca="true" t="shared" si="432" ref="BP287:DS287">BP$7*BP34</f>
        <v>3239.684792330402</v>
      </c>
      <c r="BQ287" s="220">
        <f t="shared" si="432"/>
        <v>1193.662877278547</v>
      </c>
      <c r="BR287" s="220">
        <f t="shared" si="432"/>
        <v>7690.013394305597</v>
      </c>
      <c r="BS287" s="220">
        <f t="shared" si="432"/>
        <v>3458.631183044404</v>
      </c>
      <c r="BT287" s="220">
        <f t="shared" si="432"/>
        <v>1335.7401529189833</v>
      </c>
      <c r="BU287" s="220">
        <f t="shared" si="432"/>
        <v>837.319798355723</v>
      </c>
      <c r="BV287" s="220">
        <f t="shared" si="432"/>
        <v>4041.709635204492</v>
      </c>
      <c r="BW287" s="220">
        <f t="shared" si="432"/>
        <v>0</v>
      </c>
      <c r="BX287" s="220">
        <f t="shared" si="432"/>
        <v>0</v>
      </c>
      <c r="BY287" s="220">
        <f t="shared" si="432"/>
        <v>0</v>
      </c>
      <c r="BZ287" s="220">
        <f t="shared" si="432"/>
        <v>309.2822483491143</v>
      </c>
      <c r="CA287" s="220">
        <f t="shared" si="432"/>
        <v>632.4355862579722</v>
      </c>
      <c r="CB287" s="220">
        <f t="shared" si="432"/>
        <v>0</v>
      </c>
      <c r="CC287" s="220">
        <f t="shared" si="432"/>
        <v>0</v>
      </c>
      <c r="CD287" s="220">
        <f t="shared" si="432"/>
        <v>2973.4910349780453</v>
      </c>
      <c r="CE287" s="220">
        <f t="shared" si="432"/>
        <v>0</v>
      </c>
      <c r="CF287" s="220">
        <f t="shared" si="432"/>
        <v>0</v>
      </c>
      <c r="CG287" s="220">
        <f t="shared" si="432"/>
        <v>0</v>
      </c>
      <c r="CH287" s="220">
        <f t="shared" si="432"/>
        <v>0</v>
      </c>
      <c r="CI287" s="220">
        <f t="shared" si="432"/>
        <v>0</v>
      </c>
      <c r="CJ287" s="220">
        <f t="shared" si="432"/>
        <v>798.3408277277172</v>
      </c>
      <c r="CK287" s="220">
        <f t="shared" si="432"/>
        <v>6230.86399010667</v>
      </c>
      <c r="CL287" s="220">
        <f t="shared" si="432"/>
        <v>0</v>
      </c>
      <c r="CM287" s="220">
        <f t="shared" si="432"/>
        <v>0</v>
      </c>
      <c r="CN287" s="220">
        <f t="shared" si="432"/>
        <v>0</v>
      </c>
      <c r="CO287" s="220">
        <f t="shared" si="432"/>
        <v>2.5250241319344884</v>
      </c>
      <c r="CP287" s="220">
        <f t="shared" si="432"/>
        <v>1051.013062382571</v>
      </c>
      <c r="CQ287" s="220">
        <f t="shared" si="432"/>
        <v>90.84854687666466</v>
      </c>
      <c r="CR287" s="220">
        <f t="shared" si="432"/>
        <v>0</v>
      </c>
      <c r="CS287" s="220">
        <f t="shared" si="432"/>
        <v>0</v>
      </c>
      <c r="CT287" s="220">
        <f t="shared" si="432"/>
        <v>0</v>
      </c>
      <c r="CU287" s="220">
        <f t="shared" si="432"/>
        <v>0</v>
      </c>
      <c r="CV287" s="220">
        <f t="shared" si="432"/>
        <v>0</v>
      </c>
      <c r="CW287" s="220">
        <f t="shared" si="432"/>
        <v>0</v>
      </c>
      <c r="CX287" s="220">
        <f t="shared" si="432"/>
        <v>4952.735452630013</v>
      </c>
      <c r="CY287" s="220">
        <f t="shared" si="432"/>
        <v>1960.5699147660246</v>
      </c>
      <c r="CZ287" s="220">
        <f t="shared" si="432"/>
        <v>2372.7653317145982</v>
      </c>
      <c r="DA287" s="220">
        <f t="shared" si="432"/>
        <v>1459.7018564638652</v>
      </c>
      <c r="DB287" s="220">
        <f t="shared" si="432"/>
        <v>3513.744644221888</v>
      </c>
      <c r="DC287" s="220">
        <f t="shared" si="432"/>
        <v>536.0756476232872</v>
      </c>
      <c r="DD287" s="220">
        <f t="shared" si="432"/>
        <v>8254.227297762302</v>
      </c>
      <c r="DE287" s="220">
        <f t="shared" si="432"/>
        <v>255.33524753944192</v>
      </c>
      <c r="DF287" s="220">
        <f t="shared" si="432"/>
        <v>61453.879998503</v>
      </c>
      <c r="DG287" s="220">
        <f t="shared" si="432"/>
        <v>0</v>
      </c>
      <c r="DH287" s="220">
        <f t="shared" si="432"/>
        <v>0</v>
      </c>
      <c r="DI287" s="220">
        <f t="shared" si="432"/>
        <v>0</v>
      </c>
      <c r="DJ287" s="220">
        <f t="shared" si="432"/>
        <v>0</v>
      </c>
      <c r="DK287" s="220">
        <f t="shared" si="432"/>
        <v>0</v>
      </c>
      <c r="DL287" s="220">
        <f t="shared" si="432"/>
        <v>0</v>
      </c>
      <c r="DM287" s="220">
        <f t="shared" si="432"/>
        <v>0</v>
      </c>
      <c r="DN287" s="220">
        <f t="shared" si="432"/>
        <v>0</v>
      </c>
      <c r="DO287" s="220">
        <f t="shared" si="432"/>
        <v>473.57468722506786</v>
      </c>
      <c r="DP287" s="220">
        <f t="shared" si="432"/>
        <v>0</v>
      </c>
      <c r="DQ287" s="220">
        <f t="shared" si="432"/>
        <v>292.56754839357046</v>
      </c>
      <c r="DR287" s="220">
        <f t="shared" si="432"/>
        <v>4017.5981897948145</v>
      </c>
      <c r="DS287" s="220">
        <f t="shared" si="432"/>
        <v>14343.461747610967</v>
      </c>
      <c r="DT287" s="143"/>
      <c r="DU287" s="17">
        <f t="shared" si="409"/>
        <v>137771.79971849767</v>
      </c>
      <c r="DV287" s="44"/>
      <c r="DW287" s="44"/>
      <c r="DX287" s="19"/>
      <c r="DY287" s="19"/>
      <c r="DZ287" s="19"/>
    </row>
    <row r="288" spans="42:130" ht="11.25">
      <c r="AP288" s="12" t="s">
        <v>24</v>
      </c>
      <c r="AQ288" s="49" t="s">
        <v>108</v>
      </c>
      <c r="AR288" s="221"/>
      <c r="AS288" s="221"/>
      <c r="AT288" s="221"/>
      <c r="AU288" s="221"/>
      <c r="AV288" s="221"/>
      <c r="AW288" s="221"/>
      <c r="AX288" s="221"/>
      <c r="AY288" s="221"/>
      <c r="AZ288" s="221"/>
      <c r="BA288" s="221"/>
      <c r="BB288" s="221"/>
      <c r="BC288" s="221"/>
      <c r="BD288" s="221"/>
      <c r="BE288" s="221"/>
      <c r="BF288" s="221"/>
      <c r="BG288" s="221"/>
      <c r="BH288" s="221"/>
      <c r="BI288" s="221"/>
      <c r="BJ288" s="221"/>
      <c r="BK288" s="221"/>
      <c r="BL288" s="221"/>
      <c r="BM288" s="221"/>
      <c r="BN288" s="221"/>
      <c r="BO288" s="221"/>
      <c r="BP288" s="220">
        <f aca="true" t="shared" si="433" ref="BP288:DS288">BP$7*BP35</f>
        <v>675.8782958358298</v>
      </c>
      <c r="BQ288" s="220">
        <f t="shared" si="433"/>
        <v>367.280885316476</v>
      </c>
      <c r="BR288" s="220">
        <f t="shared" si="433"/>
        <v>61.03185233575871</v>
      </c>
      <c r="BS288" s="220">
        <f t="shared" si="433"/>
        <v>721.55592280297</v>
      </c>
      <c r="BT288" s="220">
        <f t="shared" si="433"/>
        <v>278.66840020104667</v>
      </c>
      <c r="BU288" s="220">
        <f t="shared" si="433"/>
        <v>212.7286885261254</v>
      </c>
      <c r="BV288" s="220">
        <f t="shared" si="433"/>
        <v>843.2004949902145</v>
      </c>
      <c r="BW288" s="220">
        <f t="shared" si="433"/>
        <v>0</v>
      </c>
      <c r="BX288" s="220">
        <f t="shared" si="433"/>
        <v>0</v>
      </c>
      <c r="BY288" s="220">
        <f t="shared" si="433"/>
        <v>0</v>
      </c>
      <c r="BZ288" s="220">
        <f t="shared" si="433"/>
        <v>115.98084313091785</v>
      </c>
      <c r="CA288" s="220">
        <f t="shared" si="433"/>
        <v>131.94168990696625</v>
      </c>
      <c r="CB288" s="220">
        <f t="shared" si="433"/>
        <v>0</v>
      </c>
      <c r="CC288" s="220">
        <f t="shared" si="433"/>
        <v>0</v>
      </c>
      <c r="CD288" s="220">
        <f t="shared" si="433"/>
        <v>914.9203184547831</v>
      </c>
      <c r="CE288" s="220">
        <f t="shared" si="433"/>
        <v>0</v>
      </c>
      <c r="CF288" s="220">
        <f t="shared" si="433"/>
        <v>0</v>
      </c>
      <c r="CG288" s="220">
        <f t="shared" si="433"/>
        <v>0</v>
      </c>
      <c r="CH288" s="220">
        <f t="shared" si="433"/>
        <v>0</v>
      </c>
      <c r="CI288" s="220">
        <f t="shared" si="433"/>
        <v>0</v>
      </c>
      <c r="CJ288" s="220">
        <f t="shared" si="433"/>
        <v>166.5536225679037</v>
      </c>
      <c r="CK288" s="220">
        <f t="shared" si="433"/>
        <v>1299.9121844161934</v>
      </c>
      <c r="CL288" s="220">
        <f t="shared" si="433"/>
        <v>0</v>
      </c>
      <c r="CM288" s="220">
        <f t="shared" si="433"/>
        <v>0</v>
      </c>
      <c r="CN288" s="220">
        <f t="shared" si="433"/>
        <v>0</v>
      </c>
      <c r="CO288" s="220">
        <f t="shared" si="433"/>
        <v>0</v>
      </c>
      <c r="CP288" s="220">
        <f t="shared" si="433"/>
        <v>394.12989839346415</v>
      </c>
      <c r="CQ288" s="220">
        <f t="shared" si="433"/>
        <v>0</v>
      </c>
      <c r="CR288" s="220">
        <f t="shared" si="433"/>
        <v>0</v>
      </c>
      <c r="CS288" s="220">
        <f t="shared" si="433"/>
        <v>0</v>
      </c>
      <c r="CT288" s="220">
        <f t="shared" si="433"/>
        <v>0</v>
      </c>
      <c r="CU288" s="220">
        <f t="shared" si="433"/>
        <v>0</v>
      </c>
      <c r="CV288" s="220">
        <f t="shared" si="433"/>
        <v>0</v>
      </c>
      <c r="CW288" s="220">
        <f t="shared" si="433"/>
        <v>0</v>
      </c>
      <c r="CX288" s="220">
        <f t="shared" si="433"/>
        <v>1033.2629907002008</v>
      </c>
      <c r="CY288" s="220">
        <f t="shared" si="433"/>
        <v>498.10056749042496</v>
      </c>
      <c r="CZ288" s="220">
        <f t="shared" si="433"/>
        <v>476.0766466195634</v>
      </c>
      <c r="DA288" s="220">
        <f t="shared" si="433"/>
        <v>304.5298744837201</v>
      </c>
      <c r="DB288" s="220">
        <f t="shared" si="433"/>
        <v>733.0539525824219</v>
      </c>
      <c r="DC288" s="220">
        <f t="shared" si="433"/>
        <v>111.83862578621027</v>
      </c>
      <c r="DD288" s="220">
        <f t="shared" si="433"/>
        <v>1722.0357649177763</v>
      </c>
      <c r="DE288" s="220">
        <f t="shared" si="433"/>
        <v>78.56469155059752</v>
      </c>
      <c r="DF288" s="220">
        <f t="shared" si="433"/>
        <v>15612.91554624098</v>
      </c>
      <c r="DG288" s="220">
        <f t="shared" si="433"/>
        <v>0</v>
      </c>
      <c r="DH288" s="220">
        <f t="shared" si="433"/>
        <v>0</v>
      </c>
      <c r="DI288" s="220">
        <f t="shared" si="433"/>
        <v>0</v>
      </c>
      <c r="DJ288" s="220">
        <f t="shared" si="433"/>
        <v>0</v>
      </c>
      <c r="DK288" s="220">
        <f t="shared" si="433"/>
        <v>0</v>
      </c>
      <c r="DL288" s="220">
        <f t="shared" si="433"/>
        <v>0</v>
      </c>
      <c r="DM288" s="220">
        <f t="shared" si="433"/>
        <v>0</v>
      </c>
      <c r="DN288" s="220">
        <f t="shared" si="433"/>
        <v>0</v>
      </c>
      <c r="DO288" s="220">
        <f t="shared" si="433"/>
        <v>145.71528837694396</v>
      </c>
      <c r="DP288" s="220">
        <f t="shared" si="433"/>
        <v>0</v>
      </c>
      <c r="DQ288" s="220">
        <f t="shared" si="433"/>
        <v>61.03681953665397</v>
      </c>
      <c r="DR288" s="220">
        <f t="shared" si="433"/>
        <v>31.885699919006463</v>
      </c>
      <c r="DS288" s="220">
        <f t="shared" si="433"/>
        <v>6145.994533122954</v>
      </c>
      <c r="DT288" s="136"/>
      <c r="DU288" s="17">
        <f t="shared" si="409"/>
        <v>33138.7940982061</v>
      </c>
      <c r="DV288" s="44"/>
      <c r="DW288" s="44"/>
      <c r="DX288" s="19"/>
      <c r="DY288" s="19"/>
      <c r="DZ288" s="19"/>
    </row>
    <row r="289" spans="42:127" ht="11.25">
      <c r="AP289" s="12" t="s">
        <v>25</v>
      </c>
      <c r="AQ289" s="49" t="s">
        <v>229</v>
      </c>
      <c r="AR289" s="217"/>
      <c r="AS289" s="217"/>
      <c r="AT289" s="217"/>
      <c r="AU289" s="217"/>
      <c r="AV289" s="217"/>
      <c r="AW289" s="217"/>
      <c r="AX289" s="217"/>
      <c r="AY289" s="217"/>
      <c r="AZ289" s="217"/>
      <c r="BA289" s="217"/>
      <c r="BB289" s="217"/>
      <c r="BC289" s="217"/>
      <c r="BD289" s="217"/>
      <c r="BE289" s="217"/>
      <c r="BF289" s="217"/>
      <c r="BG289" s="217"/>
      <c r="BH289" s="217"/>
      <c r="BI289" s="217"/>
      <c r="BJ289" s="217"/>
      <c r="BK289" s="217"/>
      <c r="BL289" s="217"/>
      <c r="BM289" s="217"/>
      <c r="BN289" s="217"/>
      <c r="BO289" s="217"/>
      <c r="BP289" s="220">
        <f aca="true" t="shared" si="434" ref="BP289:DS289">BP$7*BP36</f>
        <v>2214.539779372705</v>
      </c>
      <c r="BQ289" s="220">
        <f t="shared" si="434"/>
        <v>1016.1437827089171</v>
      </c>
      <c r="BR289" s="220">
        <f t="shared" si="434"/>
        <v>945.9937112042597</v>
      </c>
      <c r="BS289" s="220">
        <f t="shared" si="434"/>
        <v>2364.2041828153183</v>
      </c>
      <c r="BT289" s="220">
        <f t="shared" si="434"/>
        <v>913.067132502312</v>
      </c>
      <c r="BU289" s="220">
        <f t="shared" si="434"/>
        <v>164.30475090666653</v>
      </c>
      <c r="BV289" s="220">
        <f t="shared" si="434"/>
        <v>2762.7770408478254</v>
      </c>
      <c r="BW289" s="220">
        <f t="shared" si="434"/>
        <v>0</v>
      </c>
      <c r="BX289" s="220">
        <f t="shared" si="434"/>
        <v>0</v>
      </c>
      <c r="BY289" s="220">
        <f t="shared" si="434"/>
        <v>0</v>
      </c>
      <c r="BZ289" s="220">
        <f t="shared" si="434"/>
        <v>456.19131631494366</v>
      </c>
      <c r="CA289" s="220">
        <f t="shared" si="434"/>
        <v>432.31173815885865</v>
      </c>
      <c r="CB289" s="220">
        <f t="shared" si="434"/>
        <v>0</v>
      </c>
      <c r="CC289" s="220">
        <f t="shared" si="434"/>
        <v>0</v>
      </c>
      <c r="CD289" s="220">
        <f t="shared" si="434"/>
        <v>2531.2795477249006</v>
      </c>
      <c r="CE289" s="220">
        <f t="shared" si="434"/>
        <v>0</v>
      </c>
      <c r="CF289" s="220">
        <f t="shared" si="434"/>
        <v>0</v>
      </c>
      <c r="CG289" s="220">
        <f t="shared" si="434"/>
        <v>0</v>
      </c>
      <c r="CH289" s="220">
        <f t="shared" si="434"/>
        <v>0</v>
      </c>
      <c r="CI289" s="220">
        <f t="shared" si="434"/>
        <v>0</v>
      </c>
      <c r="CJ289" s="220">
        <f t="shared" si="434"/>
        <v>545.7189923803102</v>
      </c>
      <c r="CK289" s="220">
        <f t="shared" si="434"/>
        <v>4259.209475754734</v>
      </c>
      <c r="CL289" s="220">
        <f t="shared" si="434"/>
        <v>0</v>
      </c>
      <c r="CM289" s="220">
        <f t="shared" si="434"/>
        <v>0</v>
      </c>
      <c r="CN289" s="220">
        <f t="shared" si="434"/>
        <v>0</v>
      </c>
      <c r="CO289" s="220">
        <f t="shared" si="434"/>
        <v>0</v>
      </c>
      <c r="CP289" s="220">
        <f t="shared" si="434"/>
        <v>1550.2442670142925</v>
      </c>
      <c r="CQ289" s="220">
        <f t="shared" si="434"/>
        <v>0</v>
      </c>
      <c r="CR289" s="220">
        <f t="shared" si="434"/>
        <v>0</v>
      </c>
      <c r="CS289" s="220">
        <f t="shared" si="434"/>
        <v>0</v>
      </c>
      <c r="CT289" s="220">
        <f t="shared" si="434"/>
        <v>0</v>
      </c>
      <c r="CU289" s="220">
        <f t="shared" si="434"/>
        <v>0</v>
      </c>
      <c r="CV289" s="220">
        <f t="shared" si="434"/>
        <v>0</v>
      </c>
      <c r="CW289" s="220">
        <f t="shared" si="434"/>
        <v>0</v>
      </c>
      <c r="CX289" s="220">
        <f t="shared" si="434"/>
        <v>3385.523709752334</v>
      </c>
      <c r="CY289" s="220">
        <f t="shared" si="434"/>
        <v>384.71674993630506</v>
      </c>
      <c r="CZ289" s="220">
        <f t="shared" si="434"/>
        <v>1559.8824203484576</v>
      </c>
      <c r="DA289" s="220">
        <f t="shared" si="434"/>
        <v>997.8031920933064</v>
      </c>
      <c r="DB289" s="220">
        <f t="shared" si="434"/>
        <v>2401.8778949139128</v>
      </c>
      <c r="DC289" s="220">
        <f t="shared" si="434"/>
        <v>366.4433185676666</v>
      </c>
      <c r="DD289" s="220">
        <f t="shared" si="434"/>
        <v>5642.312715778077</v>
      </c>
      <c r="DE289" s="220">
        <f t="shared" si="434"/>
        <v>217.3623132899865</v>
      </c>
      <c r="DF289" s="220">
        <f t="shared" si="434"/>
        <v>12058.910424942058</v>
      </c>
      <c r="DG289" s="220">
        <f t="shared" si="434"/>
        <v>0</v>
      </c>
      <c r="DH289" s="220">
        <f t="shared" si="434"/>
        <v>0</v>
      </c>
      <c r="DI289" s="220">
        <f t="shared" si="434"/>
        <v>0</v>
      </c>
      <c r="DJ289" s="220">
        <f t="shared" si="434"/>
        <v>0</v>
      </c>
      <c r="DK289" s="220">
        <f t="shared" si="434"/>
        <v>0</v>
      </c>
      <c r="DL289" s="220">
        <f t="shared" si="434"/>
        <v>0</v>
      </c>
      <c r="DM289" s="220">
        <f t="shared" si="434"/>
        <v>0</v>
      </c>
      <c r="DN289" s="220">
        <f t="shared" si="434"/>
        <v>0</v>
      </c>
      <c r="DO289" s="220">
        <f t="shared" si="434"/>
        <v>403.1456311762117</v>
      </c>
      <c r="DP289" s="220">
        <f t="shared" si="434"/>
        <v>0</v>
      </c>
      <c r="DQ289" s="220">
        <f t="shared" si="434"/>
        <v>199.9893556326679</v>
      </c>
      <c r="DR289" s="220">
        <f t="shared" si="434"/>
        <v>494.2283487446001</v>
      </c>
      <c r="DS289" s="220">
        <f t="shared" si="434"/>
        <v>17283.84667629772</v>
      </c>
      <c r="DT289" s="17"/>
      <c r="DU289" s="17">
        <f t="shared" si="409"/>
        <v>65552.02846917935</v>
      </c>
      <c r="DV289" s="3"/>
      <c r="DW289" s="3"/>
    </row>
    <row r="290" spans="42:127" ht="11.25">
      <c r="AP290" s="12" t="s">
        <v>26</v>
      </c>
      <c r="AQ290" s="49" t="s">
        <v>114</v>
      </c>
      <c r="AR290" s="217"/>
      <c r="AS290" s="217"/>
      <c r="AT290" s="217"/>
      <c r="AU290" s="217"/>
      <c r="AV290" s="217"/>
      <c r="AW290" s="217"/>
      <c r="AX290" s="217"/>
      <c r="AY290" s="217"/>
      <c r="AZ290" s="217"/>
      <c r="BA290" s="217"/>
      <c r="BB290" s="217"/>
      <c r="BC290" s="217"/>
      <c r="BD290" s="217"/>
      <c r="BE290" s="217"/>
      <c r="BF290" s="217"/>
      <c r="BG290" s="217"/>
      <c r="BH290" s="217"/>
      <c r="BI290" s="217"/>
      <c r="BJ290" s="217"/>
      <c r="BK290" s="217"/>
      <c r="BL290" s="217"/>
      <c r="BM290" s="217"/>
      <c r="BN290" s="217"/>
      <c r="BO290" s="217"/>
      <c r="BP290" s="220">
        <f aca="true" t="shared" si="435" ref="BP290:DS290">BP$7*BP37</f>
        <v>2716.7286807479304</v>
      </c>
      <c r="BQ290" s="220">
        <f t="shared" si="435"/>
        <v>1944.7522877507406</v>
      </c>
      <c r="BR290" s="220">
        <f t="shared" si="435"/>
        <v>0</v>
      </c>
      <c r="BS290" s="220">
        <f t="shared" si="435"/>
        <v>2900.3323265739496</v>
      </c>
      <c r="BT290" s="220">
        <f t="shared" si="435"/>
        <v>1120.1224242718047</v>
      </c>
      <c r="BU290" s="220">
        <f t="shared" si="435"/>
        <v>865.5455160055681</v>
      </c>
      <c r="BV290" s="220">
        <f t="shared" si="435"/>
        <v>3389.2891404774264</v>
      </c>
      <c r="BW290" s="220">
        <f t="shared" si="435"/>
        <v>0</v>
      </c>
      <c r="BX290" s="220">
        <f t="shared" si="435"/>
        <v>0</v>
      </c>
      <c r="BY290" s="220">
        <f t="shared" si="435"/>
        <v>0</v>
      </c>
      <c r="BZ290" s="220">
        <f t="shared" si="435"/>
        <v>970.3730541953461</v>
      </c>
      <c r="CA290" s="220">
        <f t="shared" si="435"/>
        <v>530.3466250729732</v>
      </c>
      <c r="CB290" s="220">
        <f t="shared" si="435"/>
        <v>0</v>
      </c>
      <c r="CC290" s="220">
        <f t="shared" si="435"/>
        <v>0</v>
      </c>
      <c r="CD290" s="220">
        <f t="shared" si="435"/>
        <v>4844.503086218077</v>
      </c>
      <c r="CE290" s="220">
        <f t="shared" si="435"/>
        <v>0</v>
      </c>
      <c r="CF290" s="220">
        <f t="shared" si="435"/>
        <v>0</v>
      </c>
      <c r="CG290" s="220">
        <f t="shared" si="435"/>
        <v>0</v>
      </c>
      <c r="CH290" s="220">
        <f t="shared" si="435"/>
        <v>0</v>
      </c>
      <c r="CI290" s="220">
        <f t="shared" si="435"/>
        <v>0</v>
      </c>
      <c r="CJ290" s="220">
        <f t="shared" si="435"/>
        <v>669.4711253497582</v>
      </c>
      <c r="CK290" s="220">
        <f t="shared" si="435"/>
        <v>5225.066015013694</v>
      </c>
      <c r="CL290" s="220">
        <f t="shared" si="435"/>
        <v>0</v>
      </c>
      <c r="CM290" s="220">
        <f t="shared" si="435"/>
        <v>0</v>
      </c>
      <c r="CN290" s="220">
        <f t="shared" si="435"/>
        <v>0</v>
      </c>
      <c r="CO290" s="220">
        <f t="shared" si="435"/>
        <v>0</v>
      </c>
      <c r="CP290" s="220">
        <f t="shared" si="435"/>
        <v>3297.553483225317</v>
      </c>
      <c r="CQ290" s="220">
        <f t="shared" si="435"/>
        <v>0</v>
      </c>
      <c r="CR290" s="220">
        <f t="shared" si="435"/>
        <v>0</v>
      </c>
      <c r="CS290" s="220">
        <f t="shared" si="435"/>
        <v>0</v>
      </c>
      <c r="CT290" s="220">
        <f t="shared" si="435"/>
        <v>0</v>
      </c>
      <c r="CU290" s="220">
        <f t="shared" si="435"/>
        <v>0</v>
      </c>
      <c r="CV290" s="220">
        <f t="shared" si="435"/>
        <v>0</v>
      </c>
      <c r="CW290" s="220">
        <f t="shared" si="435"/>
        <v>0</v>
      </c>
      <c r="CX290" s="220">
        <f t="shared" si="435"/>
        <v>4153.25542909941</v>
      </c>
      <c r="CY290" s="220">
        <f t="shared" si="435"/>
        <v>2026.6599474579982</v>
      </c>
      <c r="CZ290" s="220">
        <f t="shared" si="435"/>
        <v>1913.6153477250048</v>
      </c>
      <c r="DA290" s="220">
        <f t="shared" si="435"/>
        <v>1224.0739926873555</v>
      </c>
      <c r="DB290" s="220">
        <f t="shared" si="435"/>
        <v>2946.549267503087</v>
      </c>
      <c r="DC290" s="220">
        <f t="shared" si="435"/>
        <v>449.54129191719716</v>
      </c>
      <c r="DD290" s="220">
        <f t="shared" si="435"/>
        <v>6921.814150046593</v>
      </c>
      <c r="DE290" s="220">
        <f t="shared" si="435"/>
        <v>416.00004176041386</v>
      </c>
      <c r="DF290" s="220">
        <f t="shared" si="435"/>
        <v>63525.46587134568</v>
      </c>
      <c r="DG290" s="220">
        <f t="shared" si="435"/>
        <v>0</v>
      </c>
      <c r="DH290" s="220">
        <f t="shared" si="435"/>
        <v>0</v>
      </c>
      <c r="DI290" s="220">
        <f t="shared" si="435"/>
        <v>0</v>
      </c>
      <c r="DJ290" s="220">
        <f t="shared" si="435"/>
        <v>0</v>
      </c>
      <c r="DK290" s="220">
        <f t="shared" si="435"/>
        <v>0</v>
      </c>
      <c r="DL290" s="220">
        <f t="shared" si="435"/>
        <v>0</v>
      </c>
      <c r="DM290" s="220">
        <f t="shared" si="435"/>
        <v>0</v>
      </c>
      <c r="DN290" s="220">
        <f t="shared" si="435"/>
        <v>0</v>
      </c>
      <c r="DO290" s="220">
        <f t="shared" si="435"/>
        <v>771.5624519559184</v>
      </c>
      <c r="DP290" s="220">
        <f t="shared" si="435"/>
        <v>0</v>
      </c>
      <c r="DQ290" s="220">
        <f t="shared" si="435"/>
        <v>245.34073551185773</v>
      </c>
      <c r="DR290" s="220">
        <f t="shared" si="435"/>
        <v>0</v>
      </c>
      <c r="DS290" s="220">
        <f t="shared" si="435"/>
        <v>15062.55137693749</v>
      </c>
      <c r="DT290" s="17"/>
      <c r="DU290" s="17">
        <f t="shared" si="409"/>
        <v>128130.5136688506</v>
      </c>
      <c r="DV290" s="3"/>
      <c r="DW290" s="3"/>
    </row>
    <row r="291" spans="42:127" ht="11.25">
      <c r="AP291" s="70" t="s">
        <v>27</v>
      </c>
      <c r="AQ291" s="19" t="s">
        <v>115</v>
      </c>
      <c r="AR291" s="217"/>
      <c r="AS291" s="217"/>
      <c r="AT291" s="217"/>
      <c r="AU291" s="217"/>
      <c r="AV291" s="217"/>
      <c r="AW291" s="217"/>
      <c r="AX291" s="217"/>
      <c r="AY291" s="217"/>
      <c r="AZ291" s="217"/>
      <c r="BA291" s="217"/>
      <c r="BB291" s="217"/>
      <c r="BC291" s="217"/>
      <c r="BD291" s="217"/>
      <c r="BE291" s="217"/>
      <c r="BF291" s="217"/>
      <c r="BG291" s="217"/>
      <c r="BH291" s="217"/>
      <c r="BI291" s="217"/>
      <c r="BJ291" s="217"/>
      <c r="BK291" s="217"/>
      <c r="BL291" s="217"/>
      <c r="BM291" s="217"/>
      <c r="BN291" s="217"/>
      <c r="BO291" s="217"/>
      <c r="BP291" s="220">
        <f aca="true" t="shared" si="436" ref="BP291:DS291">BP$7*BP38</f>
        <v>194.45660466785048</v>
      </c>
      <c r="BQ291" s="220">
        <f t="shared" si="436"/>
        <v>91.820221329119</v>
      </c>
      <c r="BR291" s="220">
        <f t="shared" si="436"/>
        <v>152.57963083939674</v>
      </c>
      <c r="BS291" s="220">
        <f t="shared" si="436"/>
        <v>207.59849175616176</v>
      </c>
      <c r="BT291" s="220">
        <f t="shared" si="436"/>
        <v>80.17554530923967</v>
      </c>
      <c r="BU291" s="220">
        <f t="shared" si="436"/>
        <v>0</v>
      </c>
      <c r="BV291" s="220">
        <f t="shared" si="436"/>
        <v>242.59679045807846</v>
      </c>
      <c r="BW291" s="220">
        <f t="shared" si="436"/>
        <v>0</v>
      </c>
      <c r="BX291" s="220">
        <f t="shared" si="436"/>
        <v>0</v>
      </c>
      <c r="BY291" s="220">
        <f t="shared" si="436"/>
        <v>0</v>
      </c>
      <c r="BZ291" s="220">
        <f t="shared" si="436"/>
        <v>19.330140521819644</v>
      </c>
      <c r="CA291" s="220">
        <f t="shared" si="436"/>
        <v>37.960877263736094</v>
      </c>
      <c r="CB291" s="220">
        <f t="shared" si="436"/>
        <v>0</v>
      </c>
      <c r="CC291" s="220">
        <f t="shared" si="436"/>
        <v>0</v>
      </c>
      <c r="CD291" s="220">
        <f t="shared" si="436"/>
        <v>228.73007961369578</v>
      </c>
      <c r="CE291" s="220">
        <f t="shared" si="436"/>
        <v>0</v>
      </c>
      <c r="CF291" s="220">
        <f t="shared" si="436"/>
        <v>0</v>
      </c>
      <c r="CG291" s="220">
        <f t="shared" si="436"/>
        <v>0</v>
      </c>
      <c r="CH291" s="220">
        <f t="shared" si="436"/>
        <v>0</v>
      </c>
      <c r="CI291" s="220">
        <f t="shared" si="436"/>
        <v>0</v>
      </c>
      <c r="CJ291" s="220">
        <f t="shared" si="436"/>
        <v>47.919059006966705</v>
      </c>
      <c r="CK291" s="220">
        <f t="shared" si="436"/>
        <v>373.99708099125115</v>
      </c>
      <c r="CL291" s="220">
        <f t="shared" si="436"/>
        <v>0</v>
      </c>
      <c r="CM291" s="220">
        <f t="shared" si="436"/>
        <v>0</v>
      </c>
      <c r="CN291" s="220">
        <f t="shared" si="436"/>
        <v>0</v>
      </c>
      <c r="CO291" s="220">
        <f t="shared" si="436"/>
        <v>0</v>
      </c>
      <c r="CP291" s="220">
        <f t="shared" si="436"/>
        <v>65.68831639891069</v>
      </c>
      <c r="CQ291" s="220">
        <f t="shared" si="436"/>
        <v>0</v>
      </c>
      <c r="CR291" s="220">
        <f t="shared" si="436"/>
        <v>0</v>
      </c>
      <c r="CS291" s="220">
        <f t="shared" si="436"/>
        <v>0</v>
      </c>
      <c r="CT291" s="220">
        <f t="shared" si="436"/>
        <v>0</v>
      </c>
      <c r="CU291" s="220">
        <f t="shared" si="436"/>
        <v>0</v>
      </c>
      <c r="CV291" s="220">
        <f t="shared" si="436"/>
        <v>0</v>
      </c>
      <c r="CW291" s="220">
        <f t="shared" si="436"/>
        <v>0</v>
      </c>
      <c r="CX291" s="220">
        <f t="shared" si="436"/>
        <v>297.27957553664993</v>
      </c>
      <c r="CY291" s="220">
        <f t="shared" si="436"/>
        <v>0</v>
      </c>
      <c r="CZ291" s="220">
        <f t="shared" si="436"/>
        <v>136.97177263076824</v>
      </c>
      <c r="DA291" s="220">
        <f t="shared" si="436"/>
        <v>87.61613707213176</v>
      </c>
      <c r="DB291" s="220">
        <f t="shared" si="436"/>
        <v>210.90658412287556</v>
      </c>
      <c r="DC291" s="220">
        <f t="shared" si="436"/>
        <v>32.177034793239265</v>
      </c>
      <c r="DD291" s="220">
        <f t="shared" si="436"/>
        <v>495.4460440964552</v>
      </c>
      <c r="DE291" s="220">
        <f t="shared" si="436"/>
        <v>19.64117288764938</v>
      </c>
      <c r="DF291" s="220">
        <f t="shared" si="436"/>
        <v>0</v>
      </c>
      <c r="DG291" s="220">
        <f t="shared" si="436"/>
        <v>0</v>
      </c>
      <c r="DH291" s="220">
        <f t="shared" si="436"/>
        <v>0</v>
      </c>
      <c r="DI291" s="220">
        <f t="shared" si="436"/>
        <v>0</v>
      </c>
      <c r="DJ291" s="220">
        <f t="shared" si="436"/>
        <v>0</v>
      </c>
      <c r="DK291" s="220">
        <f t="shared" si="436"/>
        <v>0</v>
      </c>
      <c r="DL291" s="220">
        <f t="shared" si="436"/>
        <v>0</v>
      </c>
      <c r="DM291" s="220">
        <f t="shared" si="436"/>
        <v>0</v>
      </c>
      <c r="DN291" s="220">
        <f t="shared" si="436"/>
        <v>0</v>
      </c>
      <c r="DO291" s="220">
        <f t="shared" si="436"/>
        <v>36.42882209423599</v>
      </c>
      <c r="DP291" s="220">
        <f t="shared" si="436"/>
        <v>0</v>
      </c>
      <c r="DQ291" s="220">
        <f t="shared" si="436"/>
        <v>17.560872659987037</v>
      </c>
      <c r="DR291" s="220">
        <f t="shared" si="436"/>
        <v>79.71424979751615</v>
      </c>
      <c r="DS291" s="220">
        <f t="shared" si="436"/>
        <v>5168.339180910348</v>
      </c>
      <c r="DT291" s="17"/>
      <c r="DU291" s="17">
        <f t="shared" si="409"/>
        <v>8324.934284758081</v>
      </c>
      <c r="DV291" s="3"/>
      <c r="DW291" s="3"/>
    </row>
    <row r="292" spans="42:127" ht="11.25">
      <c r="AP292" s="12" t="s">
        <v>28</v>
      </c>
      <c r="AQ292" s="49" t="s">
        <v>230</v>
      </c>
      <c r="AR292" s="217"/>
      <c r="AS292" s="217"/>
      <c r="AT292" s="217"/>
      <c r="AU292" s="217"/>
      <c r="AV292" s="217"/>
      <c r="AW292" s="217"/>
      <c r="AX292" s="217"/>
      <c r="AY292" s="217"/>
      <c r="AZ292" s="217"/>
      <c r="BA292" s="217"/>
      <c r="BB292" s="217"/>
      <c r="BC292" s="217"/>
      <c r="BD292" s="217"/>
      <c r="BE292" s="217"/>
      <c r="BF292" s="217"/>
      <c r="BG292" s="217"/>
      <c r="BH292" s="217"/>
      <c r="BI292" s="217"/>
      <c r="BJ292" s="217"/>
      <c r="BK292" s="217"/>
      <c r="BL292" s="217"/>
      <c r="BM292" s="217"/>
      <c r="BN292" s="217"/>
      <c r="BO292" s="217"/>
      <c r="BP292" s="220">
        <f aca="true" t="shared" si="437" ref="BP292:DS292">BP$7*BP39</f>
        <v>3402.046617587054</v>
      </c>
      <c r="BQ292" s="220">
        <f t="shared" si="437"/>
        <v>0</v>
      </c>
      <c r="BR292" s="220">
        <f t="shared" si="437"/>
        <v>0</v>
      </c>
      <c r="BS292" s="220">
        <f t="shared" si="437"/>
        <v>3631.9658460641117</v>
      </c>
      <c r="BT292" s="220">
        <f t="shared" si="437"/>
        <v>1402.6828412354357</v>
      </c>
      <c r="BU292" s="220">
        <f t="shared" si="437"/>
        <v>0</v>
      </c>
      <c r="BV292" s="220">
        <f t="shared" si="437"/>
        <v>4244.266178693761</v>
      </c>
      <c r="BW292" s="220">
        <f t="shared" si="437"/>
        <v>0</v>
      </c>
      <c r="BX292" s="220">
        <f t="shared" si="437"/>
        <v>0</v>
      </c>
      <c r="BY292" s="220">
        <f t="shared" si="437"/>
        <v>0</v>
      </c>
      <c r="BZ292" s="220">
        <f t="shared" si="437"/>
        <v>0</v>
      </c>
      <c r="CA292" s="220">
        <f t="shared" si="437"/>
        <v>664.1310760121596</v>
      </c>
      <c r="CB292" s="220">
        <f t="shared" si="437"/>
        <v>0</v>
      </c>
      <c r="CC292" s="220">
        <f t="shared" si="437"/>
        <v>0</v>
      </c>
      <c r="CD292" s="220">
        <f t="shared" si="437"/>
        <v>0</v>
      </c>
      <c r="CE292" s="220">
        <f t="shared" si="437"/>
        <v>0</v>
      </c>
      <c r="CF292" s="220">
        <f t="shared" si="437"/>
        <v>0</v>
      </c>
      <c r="CG292" s="220">
        <f t="shared" si="437"/>
        <v>0</v>
      </c>
      <c r="CH292" s="220">
        <f t="shared" si="437"/>
        <v>0</v>
      </c>
      <c r="CI292" s="220">
        <f t="shared" si="437"/>
        <v>0</v>
      </c>
      <c r="CJ292" s="220">
        <f t="shared" si="437"/>
        <v>838.3509158306213</v>
      </c>
      <c r="CK292" s="220">
        <f t="shared" si="437"/>
        <v>6543.133397536258</v>
      </c>
      <c r="CL292" s="220">
        <f t="shared" si="437"/>
        <v>0</v>
      </c>
      <c r="CM292" s="220">
        <f t="shared" si="437"/>
        <v>0</v>
      </c>
      <c r="CN292" s="220">
        <f t="shared" si="437"/>
        <v>0</v>
      </c>
      <c r="CO292" s="220">
        <f t="shared" si="437"/>
        <v>0</v>
      </c>
      <c r="CP292" s="220">
        <f t="shared" si="437"/>
        <v>0</v>
      </c>
      <c r="CQ292" s="220">
        <f t="shared" si="437"/>
        <v>0</v>
      </c>
      <c r="CR292" s="220">
        <f t="shared" si="437"/>
        <v>0</v>
      </c>
      <c r="CS292" s="220">
        <f t="shared" si="437"/>
        <v>0</v>
      </c>
      <c r="CT292" s="220">
        <f t="shared" si="437"/>
        <v>0</v>
      </c>
      <c r="CU292" s="220">
        <f t="shared" si="437"/>
        <v>0</v>
      </c>
      <c r="CV292" s="220">
        <f t="shared" si="437"/>
        <v>0</v>
      </c>
      <c r="CW292" s="220">
        <f t="shared" si="437"/>
        <v>0</v>
      </c>
      <c r="CX292" s="220">
        <f t="shared" si="437"/>
        <v>5200.949467155759</v>
      </c>
      <c r="CY292" s="220">
        <f t="shared" si="437"/>
        <v>0</v>
      </c>
      <c r="CZ292" s="220">
        <f t="shared" si="437"/>
        <v>2396.341109520819</v>
      </c>
      <c r="DA292" s="220">
        <f t="shared" si="437"/>
        <v>1532.8570777085577</v>
      </c>
      <c r="DB292" s="220">
        <f t="shared" si="437"/>
        <v>3689.8414037807934</v>
      </c>
      <c r="DC292" s="220">
        <f t="shared" si="437"/>
        <v>562.9419096836617</v>
      </c>
      <c r="DD292" s="220">
        <f t="shared" si="437"/>
        <v>8667.900693804002</v>
      </c>
      <c r="DE292" s="220">
        <f t="shared" si="437"/>
        <v>0</v>
      </c>
      <c r="DF292" s="220">
        <f t="shared" si="437"/>
        <v>0</v>
      </c>
      <c r="DG292" s="220">
        <f t="shared" si="437"/>
        <v>0</v>
      </c>
      <c r="DH292" s="220">
        <f t="shared" si="437"/>
        <v>0</v>
      </c>
      <c r="DI292" s="220">
        <f t="shared" si="437"/>
        <v>0</v>
      </c>
      <c r="DJ292" s="220">
        <f t="shared" si="437"/>
        <v>0</v>
      </c>
      <c r="DK292" s="220">
        <f t="shared" si="437"/>
        <v>0</v>
      </c>
      <c r="DL292" s="220">
        <f t="shared" si="437"/>
        <v>0</v>
      </c>
      <c r="DM292" s="220">
        <f t="shared" si="437"/>
        <v>0</v>
      </c>
      <c r="DN292" s="220">
        <f t="shared" si="437"/>
        <v>0</v>
      </c>
      <c r="DO292" s="220">
        <f t="shared" si="437"/>
        <v>0</v>
      </c>
      <c r="DP292" s="220">
        <f t="shared" si="437"/>
        <v>0</v>
      </c>
      <c r="DQ292" s="220">
        <f t="shared" si="437"/>
        <v>307.230024595113</v>
      </c>
      <c r="DR292" s="220">
        <f t="shared" si="437"/>
        <v>0</v>
      </c>
      <c r="DS292" s="220">
        <f t="shared" si="437"/>
        <v>2104.1389449207863</v>
      </c>
      <c r="DT292" s="17"/>
      <c r="DU292" s="17">
        <f t="shared" si="409"/>
        <v>45188.77750412889</v>
      </c>
      <c r="DV292" s="3"/>
      <c r="DW292" s="3"/>
    </row>
    <row r="293" spans="42:127" ht="11.25">
      <c r="AP293" s="12" t="s">
        <v>29</v>
      </c>
      <c r="AQ293" s="49" t="s">
        <v>119</v>
      </c>
      <c r="AR293" s="217"/>
      <c r="AS293" s="217"/>
      <c r="AT293" s="217"/>
      <c r="AU293" s="217"/>
      <c r="AV293" s="217"/>
      <c r="AW293" s="217"/>
      <c r="AX293" s="217"/>
      <c r="AY293" s="217"/>
      <c r="AZ293" s="217"/>
      <c r="BA293" s="217"/>
      <c r="BB293" s="217"/>
      <c r="BC293" s="217"/>
      <c r="BD293" s="217"/>
      <c r="BE293" s="217"/>
      <c r="BF293" s="217"/>
      <c r="BG293" s="217"/>
      <c r="BH293" s="217"/>
      <c r="BI293" s="217"/>
      <c r="BJ293" s="217"/>
      <c r="BK293" s="217"/>
      <c r="BL293" s="217"/>
      <c r="BM293" s="217"/>
      <c r="BN293" s="217"/>
      <c r="BO293" s="217"/>
      <c r="BP293" s="220">
        <f aca="true" t="shared" si="438" ref="BP293:DS293">BP$7*BP40</f>
        <v>6298.128477397565</v>
      </c>
      <c r="BQ293" s="220">
        <f t="shared" si="438"/>
        <v>1141.6314185253796</v>
      </c>
      <c r="BR293" s="220">
        <f t="shared" si="438"/>
        <v>3051.5926167879347</v>
      </c>
      <c r="BS293" s="220">
        <f t="shared" si="438"/>
        <v>6723.772509694715</v>
      </c>
      <c r="BT293" s="220">
        <f t="shared" si="438"/>
        <v>2596.7535839963452</v>
      </c>
      <c r="BU293" s="220">
        <f t="shared" si="438"/>
        <v>444.23136356246886</v>
      </c>
      <c r="BV293" s="220">
        <f t="shared" si="438"/>
        <v>7857.3096404674725</v>
      </c>
      <c r="BW293" s="220">
        <f t="shared" si="438"/>
        <v>0</v>
      </c>
      <c r="BX293" s="220">
        <f t="shared" si="438"/>
        <v>0</v>
      </c>
      <c r="BY293" s="220">
        <f t="shared" si="438"/>
        <v>0</v>
      </c>
      <c r="BZ293" s="220">
        <f t="shared" si="438"/>
        <v>411.73199311475844</v>
      </c>
      <c r="CA293" s="220">
        <f t="shared" si="438"/>
        <v>1229.4901606973167</v>
      </c>
      <c r="CB293" s="220">
        <f t="shared" si="438"/>
        <v>0</v>
      </c>
      <c r="CC293" s="220">
        <f t="shared" si="438"/>
        <v>0</v>
      </c>
      <c r="CD293" s="220">
        <f t="shared" si="438"/>
        <v>2843.8773231969512</v>
      </c>
      <c r="CE293" s="220">
        <f t="shared" si="438"/>
        <v>0</v>
      </c>
      <c r="CF293" s="220">
        <f t="shared" si="438"/>
        <v>0</v>
      </c>
      <c r="CG293" s="220">
        <f t="shared" si="438"/>
        <v>0</v>
      </c>
      <c r="CH293" s="220">
        <f t="shared" si="438"/>
        <v>0</v>
      </c>
      <c r="CI293" s="220">
        <f t="shared" si="438"/>
        <v>0</v>
      </c>
      <c r="CJ293" s="220">
        <f t="shared" si="438"/>
        <v>1552.0192315266108</v>
      </c>
      <c r="CK293" s="220">
        <f t="shared" si="438"/>
        <v>12113.148176571009</v>
      </c>
      <c r="CL293" s="220">
        <f t="shared" si="438"/>
        <v>0</v>
      </c>
      <c r="CM293" s="220">
        <f t="shared" si="438"/>
        <v>0</v>
      </c>
      <c r="CN293" s="220">
        <f t="shared" si="438"/>
        <v>0</v>
      </c>
      <c r="CO293" s="220">
        <f t="shared" si="438"/>
        <v>0</v>
      </c>
      <c r="CP293" s="220">
        <f t="shared" si="438"/>
        <v>1399.1611392967977</v>
      </c>
      <c r="CQ293" s="220">
        <f t="shared" si="438"/>
        <v>0</v>
      </c>
      <c r="CR293" s="220">
        <f t="shared" si="438"/>
        <v>0</v>
      </c>
      <c r="CS293" s="220">
        <f t="shared" si="438"/>
        <v>0</v>
      </c>
      <c r="CT293" s="220">
        <f t="shared" si="438"/>
        <v>0</v>
      </c>
      <c r="CU293" s="220">
        <f t="shared" si="438"/>
        <v>0</v>
      </c>
      <c r="CV293" s="220">
        <f t="shared" si="438"/>
        <v>0</v>
      </c>
      <c r="CW293" s="220">
        <f t="shared" si="438"/>
        <v>0</v>
      </c>
      <c r="CX293" s="220">
        <f t="shared" si="438"/>
        <v>9628.394796021983</v>
      </c>
      <c r="CY293" s="220">
        <f t="shared" si="438"/>
        <v>1040.1601016796399</v>
      </c>
      <c r="CZ293" s="220">
        <f t="shared" si="438"/>
        <v>4436.28964559459</v>
      </c>
      <c r="DA293" s="220">
        <f t="shared" si="438"/>
        <v>2837.7420706080734</v>
      </c>
      <c r="DB293" s="220">
        <f t="shared" si="438"/>
        <v>6830.9161614943</v>
      </c>
      <c r="DC293" s="220">
        <f t="shared" si="438"/>
        <v>1042.1610492256912</v>
      </c>
      <c r="DD293" s="220">
        <f t="shared" si="438"/>
        <v>16046.679641803636</v>
      </c>
      <c r="DE293" s="220">
        <f t="shared" si="438"/>
        <v>244.20524956977397</v>
      </c>
      <c r="DF293" s="220">
        <f t="shared" si="438"/>
        <v>32603.720778547053</v>
      </c>
      <c r="DG293" s="220">
        <f t="shared" si="438"/>
        <v>0</v>
      </c>
      <c r="DH293" s="220">
        <f t="shared" si="438"/>
        <v>0</v>
      </c>
      <c r="DI293" s="220">
        <f t="shared" si="438"/>
        <v>0</v>
      </c>
      <c r="DJ293" s="220">
        <f t="shared" si="438"/>
        <v>0</v>
      </c>
      <c r="DK293" s="220">
        <f t="shared" si="438"/>
        <v>0</v>
      </c>
      <c r="DL293" s="220">
        <f t="shared" si="438"/>
        <v>0</v>
      </c>
      <c r="DM293" s="220">
        <f t="shared" si="438"/>
        <v>0</v>
      </c>
      <c r="DN293" s="220">
        <f t="shared" si="438"/>
        <v>0</v>
      </c>
      <c r="DO293" s="220">
        <f t="shared" si="438"/>
        <v>452.9316880383342</v>
      </c>
      <c r="DP293" s="220">
        <f t="shared" si="438"/>
        <v>0</v>
      </c>
      <c r="DQ293" s="220">
        <f t="shared" si="438"/>
        <v>568.7676814923957</v>
      </c>
      <c r="DR293" s="220">
        <f t="shared" si="438"/>
        <v>1594.284995950323</v>
      </c>
      <c r="DS293" s="220">
        <f t="shared" si="438"/>
        <v>19007.485069014238</v>
      </c>
      <c r="DT293" s="17"/>
      <c r="DU293" s="17">
        <f t="shared" si="409"/>
        <v>143996.58656387535</v>
      </c>
      <c r="DV293" s="3"/>
      <c r="DW293" s="3"/>
    </row>
    <row r="294" spans="42:127" ht="11.25">
      <c r="AP294" s="12" t="s">
        <v>30</v>
      </c>
      <c r="AQ294" s="49" t="s">
        <v>231</v>
      </c>
      <c r="AR294" s="217"/>
      <c r="AS294" s="217"/>
      <c r="AT294" s="217"/>
      <c r="AU294" s="217"/>
      <c r="AV294" s="217"/>
      <c r="AW294" s="217"/>
      <c r="AX294" s="217"/>
      <c r="AY294" s="217"/>
      <c r="AZ294" s="217"/>
      <c r="BA294" s="217"/>
      <c r="BB294" s="217"/>
      <c r="BC294" s="217"/>
      <c r="BD294" s="217"/>
      <c r="BE294" s="217"/>
      <c r="BF294" s="217"/>
      <c r="BG294" s="217"/>
      <c r="BH294" s="217"/>
      <c r="BI294" s="217"/>
      <c r="BJ294" s="217"/>
      <c r="BK294" s="217"/>
      <c r="BL294" s="217"/>
      <c r="BM294" s="217"/>
      <c r="BN294" s="217"/>
      <c r="BO294" s="217"/>
      <c r="BP294" s="220">
        <f aca="true" t="shared" si="439" ref="BP294:DS294">BP$7*BP41</f>
        <v>0</v>
      </c>
      <c r="BQ294" s="220">
        <f t="shared" si="439"/>
        <v>0</v>
      </c>
      <c r="BR294" s="220">
        <f t="shared" si="439"/>
        <v>0</v>
      </c>
      <c r="BS294" s="220">
        <f t="shared" si="439"/>
        <v>0</v>
      </c>
      <c r="BT294" s="220">
        <f t="shared" si="439"/>
        <v>0</v>
      </c>
      <c r="BU294" s="220">
        <f t="shared" si="439"/>
        <v>0</v>
      </c>
      <c r="BV294" s="220">
        <f t="shared" si="439"/>
        <v>0</v>
      </c>
      <c r="BW294" s="220">
        <f t="shared" si="439"/>
        <v>0</v>
      </c>
      <c r="BX294" s="220">
        <f t="shared" si="439"/>
        <v>0</v>
      </c>
      <c r="BY294" s="220">
        <f t="shared" si="439"/>
        <v>0</v>
      </c>
      <c r="BZ294" s="220">
        <f t="shared" si="439"/>
        <v>0</v>
      </c>
      <c r="CA294" s="220">
        <f t="shared" si="439"/>
        <v>0</v>
      </c>
      <c r="CB294" s="220">
        <f t="shared" si="439"/>
        <v>0</v>
      </c>
      <c r="CC294" s="220">
        <f t="shared" si="439"/>
        <v>0</v>
      </c>
      <c r="CD294" s="220">
        <f t="shared" si="439"/>
        <v>0</v>
      </c>
      <c r="CE294" s="220">
        <f t="shared" si="439"/>
        <v>0</v>
      </c>
      <c r="CF294" s="220">
        <f t="shared" si="439"/>
        <v>0</v>
      </c>
      <c r="CG294" s="220">
        <f t="shared" si="439"/>
        <v>0</v>
      </c>
      <c r="CH294" s="220">
        <f t="shared" si="439"/>
        <v>0</v>
      </c>
      <c r="CI294" s="220">
        <f t="shared" si="439"/>
        <v>0</v>
      </c>
      <c r="CJ294" s="220">
        <f t="shared" si="439"/>
        <v>0</v>
      </c>
      <c r="CK294" s="220">
        <f t="shared" si="439"/>
        <v>0</v>
      </c>
      <c r="CL294" s="220">
        <f t="shared" si="439"/>
        <v>0</v>
      </c>
      <c r="CM294" s="220">
        <f t="shared" si="439"/>
        <v>0</v>
      </c>
      <c r="CN294" s="220">
        <f t="shared" si="439"/>
        <v>0</v>
      </c>
      <c r="CO294" s="220">
        <f t="shared" si="439"/>
        <v>0</v>
      </c>
      <c r="CP294" s="220">
        <f t="shared" si="439"/>
        <v>0</v>
      </c>
      <c r="CQ294" s="220">
        <f t="shared" si="439"/>
        <v>0</v>
      </c>
      <c r="CR294" s="220">
        <f t="shared" si="439"/>
        <v>0</v>
      </c>
      <c r="CS294" s="220">
        <f t="shared" si="439"/>
        <v>0</v>
      </c>
      <c r="CT294" s="220">
        <f t="shared" si="439"/>
        <v>0</v>
      </c>
      <c r="CU294" s="220">
        <f t="shared" si="439"/>
        <v>0</v>
      </c>
      <c r="CV294" s="220">
        <f t="shared" si="439"/>
        <v>0</v>
      </c>
      <c r="CW294" s="220">
        <f t="shared" si="439"/>
        <v>0</v>
      </c>
      <c r="CX294" s="220">
        <f t="shared" si="439"/>
        <v>0</v>
      </c>
      <c r="CY294" s="220">
        <f t="shared" si="439"/>
        <v>0</v>
      </c>
      <c r="CZ294" s="220">
        <f t="shared" si="439"/>
        <v>0</v>
      </c>
      <c r="DA294" s="220">
        <f t="shared" si="439"/>
        <v>0</v>
      </c>
      <c r="DB294" s="220">
        <f t="shared" si="439"/>
        <v>0</v>
      </c>
      <c r="DC294" s="220">
        <f t="shared" si="439"/>
        <v>0</v>
      </c>
      <c r="DD294" s="220">
        <f t="shared" si="439"/>
        <v>0</v>
      </c>
      <c r="DE294" s="220">
        <f t="shared" si="439"/>
        <v>0</v>
      </c>
      <c r="DF294" s="220">
        <f t="shared" si="439"/>
        <v>0</v>
      </c>
      <c r="DG294" s="220">
        <f t="shared" si="439"/>
        <v>0</v>
      </c>
      <c r="DH294" s="220">
        <f t="shared" si="439"/>
        <v>0</v>
      </c>
      <c r="DI294" s="220">
        <f t="shared" si="439"/>
        <v>0</v>
      </c>
      <c r="DJ294" s="220">
        <f t="shared" si="439"/>
        <v>0</v>
      </c>
      <c r="DK294" s="220">
        <f t="shared" si="439"/>
        <v>0</v>
      </c>
      <c r="DL294" s="220">
        <f t="shared" si="439"/>
        <v>0</v>
      </c>
      <c r="DM294" s="220">
        <f t="shared" si="439"/>
        <v>0</v>
      </c>
      <c r="DN294" s="220">
        <f t="shared" si="439"/>
        <v>0</v>
      </c>
      <c r="DO294" s="220">
        <f t="shared" si="439"/>
        <v>0</v>
      </c>
      <c r="DP294" s="220">
        <f t="shared" si="439"/>
        <v>0</v>
      </c>
      <c r="DQ294" s="220">
        <f t="shared" si="439"/>
        <v>0</v>
      </c>
      <c r="DR294" s="220">
        <f t="shared" si="439"/>
        <v>0</v>
      </c>
      <c r="DS294" s="220">
        <f t="shared" si="439"/>
        <v>0</v>
      </c>
      <c r="DT294" s="17"/>
      <c r="DU294" s="17">
        <f t="shared" si="409"/>
        <v>0</v>
      </c>
      <c r="DV294" s="3"/>
      <c r="DW294" s="3"/>
    </row>
    <row r="295" spans="42:127" ht="11.25">
      <c r="AP295" s="12" t="s">
        <v>31</v>
      </c>
      <c r="AQ295" s="49" t="s">
        <v>232</v>
      </c>
      <c r="AR295" s="223"/>
      <c r="AS295" s="223"/>
      <c r="AT295" s="223"/>
      <c r="AU295" s="223"/>
      <c r="AV295" s="223"/>
      <c r="AW295" s="223"/>
      <c r="AX295" s="223"/>
      <c r="AY295" s="223"/>
      <c r="AZ295" s="223"/>
      <c r="BA295" s="223"/>
      <c r="BB295" s="223"/>
      <c r="BC295" s="223"/>
      <c r="BD295" s="223"/>
      <c r="BE295" s="223"/>
      <c r="BF295" s="223"/>
      <c r="BG295" s="223"/>
      <c r="BH295" s="223"/>
      <c r="BI295" s="223"/>
      <c r="BJ295" s="223"/>
      <c r="BK295" s="223"/>
      <c r="BL295" s="223"/>
      <c r="BM295" s="223"/>
      <c r="BN295" s="223"/>
      <c r="BO295" s="223"/>
      <c r="BP295" s="220">
        <f aca="true" t="shared" si="440" ref="BP295:DS295">BP$7*BP42</f>
        <v>0</v>
      </c>
      <c r="BQ295" s="220">
        <f t="shared" si="440"/>
        <v>0</v>
      </c>
      <c r="BR295" s="220">
        <f t="shared" si="440"/>
        <v>0</v>
      </c>
      <c r="BS295" s="220">
        <f t="shared" si="440"/>
        <v>0</v>
      </c>
      <c r="BT295" s="220">
        <f t="shared" si="440"/>
        <v>0</v>
      </c>
      <c r="BU295" s="220">
        <f t="shared" si="440"/>
        <v>0</v>
      </c>
      <c r="BV295" s="220">
        <f t="shared" si="440"/>
        <v>0</v>
      </c>
      <c r="BW295" s="220">
        <f t="shared" si="440"/>
        <v>0</v>
      </c>
      <c r="BX295" s="220">
        <f t="shared" si="440"/>
        <v>0</v>
      </c>
      <c r="BY295" s="220">
        <f t="shared" si="440"/>
        <v>0</v>
      </c>
      <c r="BZ295" s="220">
        <f t="shared" si="440"/>
        <v>0</v>
      </c>
      <c r="CA295" s="220">
        <f t="shared" si="440"/>
        <v>0</v>
      </c>
      <c r="CB295" s="220">
        <f t="shared" si="440"/>
        <v>0</v>
      </c>
      <c r="CC295" s="220">
        <f t="shared" si="440"/>
        <v>0</v>
      </c>
      <c r="CD295" s="220">
        <f t="shared" si="440"/>
        <v>0</v>
      </c>
      <c r="CE295" s="220">
        <f t="shared" si="440"/>
        <v>0</v>
      </c>
      <c r="CF295" s="220">
        <f t="shared" si="440"/>
        <v>0</v>
      </c>
      <c r="CG295" s="220">
        <f t="shared" si="440"/>
        <v>0</v>
      </c>
      <c r="CH295" s="220">
        <f t="shared" si="440"/>
        <v>0</v>
      </c>
      <c r="CI295" s="220">
        <f t="shared" si="440"/>
        <v>0</v>
      </c>
      <c r="CJ295" s="220">
        <f t="shared" si="440"/>
        <v>0</v>
      </c>
      <c r="CK295" s="220">
        <f t="shared" si="440"/>
        <v>0</v>
      </c>
      <c r="CL295" s="220">
        <f t="shared" si="440"/>
        <v>0</v>
      </c>
      <c r="CM295" s="220">
        <f t="shared" si="440"/>
        <v>0</v>
      </c>
      <c r="CN295" s="220">
        <f t="shared" si="440"/>
        <v>0</v>
      </c>
      <c r="CO295" s="220">
        <f t="shared" si="440"/>
        <v>0</v>
      </c>
      <c r="CP295" s="220">
        <f t="shared" si="440"/>
        <v>0</v>
      </c>
      <c r="CQ295" s="220">
        <f t="shared" si="440"/>
        <v>0</v>
      </c>
      <c r="CR295" s="220">
        <f t="shared" si="440"/>
        <v>0</v>
      </c>
      <c r="CS295" s="220">
        <f t="shared" si="440"/>
        <v>0</v>
      </c>
      <c r="CT295" s="220">
        <f t="shared" si="440"/>
        <v>0</v>
      </c>
      <c r="CU295" s="220">
        <f t="shared" si="440"/>
        <v>0</v>
      </c>
      <c r="CV295" s="220">
        <f t="shared" si="440"/>
        <v>0</v>
      </c>
      <c r="CW295" s="220">
        <f t="shared" si="440"/>
        <v>0</v>
      </c>
      <c r="CX295" s="220">
        <f t="shared" si="440"/>
        <v>0</v>
      </c>
      <c r="CY295" s="220">
        <f t="shared" si="440"/>
        <v>0</v>
      </c>
      <c r="CZ295" s="220">
        <f t="shared" si="440"/>
        <v>0</v>
      </c>
      <c r="DA295" s="220">
        <f t="shared" si="440"/>
        <v>0</v>
      </c>
      <c r="DB295" s="220">
        <f t="shared" si="440"/>
        <v>0</v>
      </c>
      <c r="DC295" s="220">
        <f t="shared" si="440"/>
        <v>0</v>
      </c>
      <c r="DD295" s="220">
        <f t="shared" si="440"/>
        <v>0</v>
      </c>
      <c r="DE295" s="220">
        <f t="shared" si="440"/>
        <v>0</v>
      </c>
      <c r="DF295" s="220">
        <f t="shared" si="440"/>
        <v>0</v>
      </c>
      <c r="DG295" s="220">
        <f t="shared" si="440"/>
        <v>0</v>
      </c>
      <c r="DH295" s="220">
        <f t="shared" si="440"/>
        <v>0</v>
      </c>
      <c r="DI295" s="220">
        <f t="shared" si="440"/>
        <v>0</v>
      </c>
      <c r="DJ295" s="220">
        <f t="shared" si="440"/>
        <v>0</v>
      </c>
      <c r="DK295" s="220">
        <f t="shared" si="440"/>
        <v>0</v>
      </c>
      <c r="DL295" s="220">
        <f t="shared" si="440"/>
        <v>0</v>
      </c>
      <c r="DM295" s="220">
        <f t="shared" si="440"/>
        <v>0</v>
      </c>
      <c r="DN295" s="220">
        <f t="shared" si="440"/>
        <v>0</v>
      </c>
      <c r="DO295" s="220">
        <f t="shared" si="440"/>
        <v>0</v>
      </c>
      <c r="DP295" s="220">
        <f t="shared" si="440"/>
        <v>0</v>
      </c>
      <c r="DQ295" s="220">
        <f t="shared" si="440"/>
        <v>0</v>
      </c>
      <c r="DR295" s="220">
        <f t="shared" si="440"/>
        <v>0</v>
      </c>
      <c r="DS295" s="220">
        <f t="shared" si="440"/>
        <v>0</v>
      </c>
      <c r="DT295" s="55"/>
      <c r="DU295" s="17">
        <f t="shared" si="409"/>
        <v>0</v>
      </c>
      <c r="DV295" s="3"/>
      <c r="DW295" s="3"/>
    </row>
    <row r="296" spans="42:127" ht="11.25">
      <c r="AP296" s="12" t="s">
        <v>32</v>
      </c>
      <c r="AQ296" s="49" t="s">
        <v>233</v>
      </c>
      <c r="AR296" s="223"/>
      <c r="AS296" s="223"/>
      <c r="AT296" s="223"/>
      <c r="AU296" s="223"/>
      <c r="AV296" s="223"/>
      <c r="AW296" s="223"/>
      <c r="AX296" s="223"/>
      <c r="AY296" s="223"/>
      <c r="AZ296" s="223"/>
      <c r="BA296" s="223"/>
      <c r="BB296" s="223"/>
      <c r="BC296" s="223"/>
      <c r="BD296" s="223"/>
      <c r="BE296" s="223"/>
      <c r="BF296" s="223"/>
      <c r="BG296" s="223"/>
      <c r="BH296" s="223"/>
      <c r="BI296" s="223"/>
      <c r="BJ296" s="223"/>
      <c r="BK296" s="223"/>
      <c r="BL296" s="223"/>
      <c r="BM296" s="223"/>
      <c r="BN296" s="223"/>
      <c r="BO296" s="223"/>
      <c r="BP296" s="220">
        <f aca="true" t="shared" si="441" ref="BP296:DS296">BP$7*BP43</f>
        <v>0</v>
      </c>
      <c r="BQ296" s="220">
        <f t="shared" si="441"/>
        <v>0</v>
      </c>
      <c r="BR296" s="220">
        <f t="shared" si="441"/>
        <v>0</v>
      </c>
      <c r="BS296" s="220">
        <f t="shared" si="441"/>
        <v>0</v>
      </c>
      <c r="BT296" s="220">
        <f t="shared" si="441"/>
        <v>0</v>
      </c>
      <c r="BU296" s="220">
        <f t="shared" si="441"/>
        <v>0</v>
      </c>
      <c r="BV296" s="220">
        <f t="shared" si="441"/>
        <v>0</v>
      </c>
      <c r="BW296" s="220">
        <f t="shared" si="441"/>
        <v>0</v>
      </c>
      <c r="BX296" s="220">
        <f t="shared" si="441"/>
        <v>0</v>
      </c>
      <c r="BY296" s="220">
        <f t="shared" si="441"/>
        <v>0</v>
      </c>
      <c r="BZ296" s="220">
        <f t="shared" si="441"/>
        <v>0</v>
      </c>
      <c r="CA296" s="220">
        <f t="shared" si="441"/>
        <v>0</v>
      </c>
      <c r="CB296" s="220">
        <f t="shared" si="441"/>
        <v>0</v>
      </c>
      <c r="CC296" s="220">
        <f t="shared" si="441"/>
        <v>0</v>
      </c>
      <c r="CD296" s="220">
        <f t="shared" si="441"/>
        <v>0</v>
      </c>
      <c r="CE296" s="220">
        <f t="shared" si="441"/>
        <v>0</v>
      </c>
      <c r="CF296" s="220">
        <f t="shared" si="441"/>
        <v>0</v>
      </c>
      <c r="CG296" s="220">
        <f t="shared" si="441"/>
        <v>0</v>
      </c>
      <c r="CH296" s="220">
        <f t="shared" si="441"/>
        <v>0</v>
      </c>
      <c r="CI296" s="220">
        <f t="shared" si="441"/>
        <v>0</v>
      </c>
      <c r="CJ296" s="220">
        <f t="shared" si="441"/>
        <v>0</v>
      </c>
      <c r="CK296" s="220">
        <f t="shared" si="441"/>
        <v>0</v>
      </c>
      <c r="CL296" s="220">
        <f t="shared" si="441"/>
        <v>0</v>
      </c>
      <c r="CM296" s="220">
        <f t="shared" si="441"/>
        <v>0</v>
      </c>
      <c r="CN296" s="220">
        <f t="shared" si="441"/>
        <v>0</v>
      </c>
      <c r="CO296" s="220">
        <f t="shared" si="441"/>
        <v>0</v>
      </c>
      <c r="CP296" s="220">
        <f t="shared" si="441"/>
        <v>0</v>
      </c>
      <c r="CQ296" s="220">
        <f t="shared" si="441"/>
        <v>0</v>
      </c>
      <c r="CR296" s="220">
        <f t="shared" si="441"/>
        <v>0</v>
      </c>
      <c r="CS296" s="220">
        <f t="shared" si="441"/>
        <v>0</v>
      </c>
      <c r="CT296" s="220">
        <f t="shared" si="441"/>
        <v>0</v>
      </c>
      <c r="CU296" s="220">
        <f t="shared" si="441"/>
        <v>0</v>
      </c>
      <c r="CV296" s="220">
        <f t="shared" si="441"/>
        <v>0</v>
      </c>
      <c r="CW296" s="220">
        <f t="shared" si="441"/>
        <v>0</v>
      </c>
      <c r="CX296" s="220">
        <f t="shared" si="441"/>
        <v>0</v>
      </c>
      <c r="CY296" s="220">
        <f t="shared" si="441"/>
        <v>0</v>
      </c>
      <c r="CZ296" s="220">
        <f t="shared" si="441"/>
        <v>0</v>
      </c>
      <c r="DA296" s="220">
        <f t="shared" si="441"/>
        <v>0</v>
      </c>
      <c r="DB296" s="220">
        <f t="shared" si="441"/>
        <v>0</v>
      </c>
      <c r="DC296" s="220">
        <f t="shared" si="441"/>
        <v>0</v>
      </c>
      <c r="DD296" s="220">
        <f t="shared" si="441"/>
        <v>0</v>
      </c>
      <c r="DE296" s="220">
        <f t="shared" si="441"/>
        <v>0</v>
      </c>
      <c r="DF296" s="220">
        <f t="shared" si="441"/>
        <v>0</v>
      </c>
      <c r="DG296" s="220">
        <f t="shared" si="441"/>
        <v>0</v>
      </c>
      <c r="DH296" s="220">
        <f t="shared" si="441"/>
        <v>0</v>
      </c>
      <c r="DI296" s="220">
        <f t="shared" si="441"/>
        <v>0</v>
      </c>
      <c r="DJ296" s="220">
        <f t="shared" si="441"/>
        <v>0</v>
      </c>
      <c r="DK296" s="220">
        <f t="shared" si="441"/>
        <v>0</v>
      </c>
      <c r="DL296" s="220">
        <f t="shared" si="441"/>
        <v>0</v>
      </c>
      <c r="DM296" s="220">
        <f t="shared" si="441"/>
        <v>0</v>
      </c>
      <c r="DN296" s="220">
        <f t="shared" si="441"/>
        <v>0</v>
      </c>
      <c r="DO296" s="220">
        <f t="shared" si="441"/>
        <v>0</v>
      </c>
      <c r="DP296" s="220">
        <f t="shared" si="441"/>
        <v>0</v>
      </c>
      <c r="DQ296" s="220">
        <f t="shared" si="441"/>
        <v>0</v>
      </c>
      <c r="DR296" s="220">
        <f t="shared" si="441"/>
        <v>0</v>
      </c>
      <c r="DS296" s="220">
        <f t="shared" si="441"/>
        <v>0</v>
      </c>
      <c r="DT296" s="55"/>
      <c r="DU296" s="17">
        <f t="shared" si="409"/>
        <v>0</v>
      </c>
      <c r="DV296" s="3"/>
      <c r="DW296" s="3"/>
    </row>
    <row r="297" spans="42:127" ht="11.25">
      <c r="AP297" s="59" t="s">
        <v>33</v>
      </c>
      <c r="AQ297" s="49" t="s">
        <v>129</v>
      </c>
      <c r="AR297" s="223"/>
      <c r="AS297" s="223"/>
      <c r="AT297" s="223"/>
      <c r="AU297" s="223"/>
      <c r="AV297" s="223"/>
      <c r="AW297" s="223"/>
      <c r="AX297" s="223"/>
      <c r="AY297" s="223"/>
      <c r="AZ297" s="223"/>
      <c r="BA297" s="223"/>
      <c r="BB297" s="223"/>
      <c r="BC297" s="223"/>
      <c r="BD297" s="223"/>
      <c r="BE297" s="223"/>
      <c r="BF297" s="223"/>
      <c r="BG297" s="223"/>
      <c r="BH297" s="223"/>
      <c r="BI297" s="223"/>
      <c r="BJ297" s="223"/>
      <c r="BK297" s="223"/>
      <c r="BL297" s="223"/>
      <c r="BM297" s="223"/>
      <c r="BN297" s="223"/>
      <c r="BO297" s="223"/>
      <c r="BP297" s="220">
        <f aca="true" t="shared" si="442" ref="BP297:DS297">BP$7*BP44</f>
        <v>360.5942863258198</v>
      </c>
      <c r="BQ297" s="220">
        <f t="shared" si="442"/>
        <v>244.85392354431735</v>
      </c>
      <c r="BR297" s="220">
        <f t="shared" si="442"/>
        <v>0</v>
      </c>
      <c r="BS297" s="220">
        <f t="shared" si="442"/>
        <v>384.96419345074656</v>
      </c>
      <c r="BT297" s="220">
        <f t="shared" si="442"/>
        <v>148.67504033072598</v>
      </c>
      <c r="BU297" s="220">
        <f t="shared" si="442"/>
        <v>90.37408678711839</v>
      </c>
      <c r="BV297" s="220">
        <f t="shared" si="442"/>
        <v>449.86395123779596</v>
      </c>
      <c r="BW297" s="220">
        <f t="shared" si="442"/>
        <v>0</v>
      </c>
      <c r="BX297" s="220">
        <f t="shared" si="442"/>
        <v>0</v>
      </c>
      <c r="BY297" s="220">
        <f t="shared" si="442"/>
        <v>0</v>
      </c>
      <c r="BZ297" s="220">
        <f t="shared" si="442"/>
        <v>77.32056208727857</v>
      </c>
      <c r="CA297" s="220">
        <f t="shared" si="442"/>
        <v>70.39347143081159</v>
      </c>
      <c r="CB297" s="220">
        <f t="shared" si="442"/>
        <v>0</v>
      </c>
      <c r="CC297" s="220">
        <f t="shared" si="442"/>
        <v>0</v>
      </c>
      <c r="CD297" s="220">
        <f t="shared" si="442"/>
        <v>609.9468789698554</v>
      </c>
      <c r="CE297" s="220">
        <f t="shared" si="442"/>
        <v>0</v>
      </c>
      <c r="CF297" s="220">
        <f t="shared" si="442"/>
        <v>0</v>
      </c>
      <c r="CG297" s="220">
        <f t="shared" si="442"/>
        <v>0</v>
      </c>
      <c r="CH297" s="220">
        <f t="shared" si="442"/>
        <v>0</v>
      </c>
      <c r="CI297" s="220">
        <f t="shared" si="442"/>
        <v>0</v>
      </c>
      <c r="CJ297" s="220">
        <f t="shared" si="442"/>
        <v>88.85961427505475</v>
      </c>
      <c r="CK297" s="220">
        <f t="shared" si="442"/>
        <v>693.528567663388</v>
      </c>
      <c r="CL297" s="220">
        <f t="shared" si="442"/>
        <v>0</v>
      </c>
      <c r="CM297" s="220">
        <f t="shared" si="442"/>
        <v>0</v>
      </c>
      <c r="CN297" s="220">
        <f t="shared" si="442"/>
        <v>0</v>
      </c>
      <c r="CO297" s="220">
        <f t="shared" si="442"/>
        <v>0</v>
      </c>
      <c r="CP297" s="220">
        <f t="shared" si="442"/>
        <v>262.75326559564274</v>
      </c>
      <c r="CQ297" s="220">
        <f t="shared" si="442"/>
        <v>0</v>
      </c>
      <c r="CR297" s="220">
        <f t="shared" si="442"/>
        <v>0</v>
      </c>
      <c r="CS297" s="220">
        <f t="shared" si="442"/>
        <v>0</v>
      </c>
      <c r="CT297" s="220">
        <f t="shared" si="442"/>
        <v>0</v>
      </c>
      <c r="CU297" s="220">
        <f t="shared" si="442"/>
        <v>0</v>
      </c>
      <c r="CV297" s="220">
        <f t="shared" si="442"/>
        <v>0</v>
      </c>
      <c r="CW297" s="220">
        <f t="shared" si="442"/>
        <v>0</v>
      </c>
      <c r="CX297" s="220">
        <f t="shared" si="442"/>
        <v>551.2660090048557</v>
      </c>
      <c r="CY297" s="220">
        <f t="shared" si="442"/>
        <v>211.6093707293467</v>
      </c>
      <c r="CZ297" s="220">
        <f t="shared" si="442"/>
        <v>253.9961997327838</v>
      </c>
      <c r="DA297" s="220">
        <f t="shared" si="442"/>
        <v>162.47264253181714</v>
      </c>
      <c r="DB297" s="220">
        <f t="shared" si="442"/>
        <v>391.0986171598954</v>
      </c>
      <c r="DC297" s="220">
        <f t="shared" si="442"/>
        <v>59.66809364571553</v>
      </c>
      <c r="DD297" s="220">
        <f t="shared" si="442"/>
        <v>918.7397516740091</v>
      </c>
      <c r="DE297" s="220">
        <f t="shared" si="442"/>
        <v>52.37646103373168</v>
      </c>
      <c r="DF297" s="220">
        <f t="shared" si="442"/>
        <v>6632.875868092638</v>
      </c>
      <c r="DG297" s="220">
        <f t="shared" si="442"/>
        <v>0</v>
      </c>
      <c r="DH297" s="220">
        <f t="shared" si="442"/>
        <v>0</v>
      </c>
      <c r="DI297" s="220">
        <f t="shared" si="442"/>
        <v>0</v>
      </c>
      <c r="DJ297" s="220">
        <f t="shared" si="442"/>
        <v>0</v>
      </c>
      <c r="DK297" s="220">
        <f t="shared" si="442"/>
        <v>0</v>
      </c>
      <c r="DL297" s="220">
        <f t="shared" si="442"/>
        <v>0</v>
      </c>
      <c r="DM297" s="220">
        <f t="shared" si="442"/>
        <v>0</v>
      </c>
      <c r="DN297" s="220">
        <f t="shared" si="442"/>
        <v>0</v>
      </c>
      <c r="DO297" s="220">
        <f t="shared" si="442"/>
        <v>97.14352558462932</v>
      </c>
      <c r="DP297" s="220">
        <f t="shared" si="442"/>
        <v>0</v>
      </c>
      <c r="DQ297" s="220">
        <f t="shared" si="442"/>
        <v>32.564336680170136</v>
      </c>
      <c r="DR297" s="220">
        <f t="shared" si="442"/>
        <v>0</v>
      </c>
      <c r="DS297" s="220">
        <f t="shared" si="442"/>
        <v>2317.8307958997643</v>
      </c>
      <c r="DT297" s="55"/>
      <c r="DU297" s="17">
        <f t="shared" si="409"/>
        <v>15163.769513467912</v>
      </c>
      <c r="DV297" s="3"/>
      <c r="DW297" s="3"/>
    </row>
    <row r="298" spans="42:127" ht="11.25">
      <c r="AP298" s="59" t="s">
        <v>34</v>
      </c>
      <c r="AQ298" s="49" t="s">
        <v>132</v>
      </c>
      <c r="AR298" s="223"/>
      <c r="AS298" s="223"/>
      <c r="AT298" s="223"/>
      <c r="AU298" s="223"/>
      <c r="AV298" s="223"/>
      <c r="AW298" s="223"/>
      <c r="AX298" s="223"/>
      <c r="AY298" s="223"/>
      <c r="AZ298" s="223"/>
      <c r="BA298" s="223"/>
      <c r="BB298" s="223"/>
      <c r="BC298" s="223"/>
      <c r="BD298" s="223"/>
      <c r="BE298" s="223"/>
      <c r="BF298" s="223"/>
      <c r="BG298" s="223"/>
      <c r="BH298" s="223"/>
      <c r="BI298" s="223"/>
      <c r="BJ298" s="223"/>
      <c r="BK298" s="223"/>
      <c r="BL298" s="223"/>
      <c r="BM298" s="223"/>
      <c r="BN298" s="223"/>
      <c r="BO298" s="223"/>
      <c r="BP298" s="220">
        <f aca="true" t="shared" si="443" ref="BP298:DS298">BP$7*BP45</f>
        <v>479.5337629673206</v>
      </c>
      <c r="BQ298" s="220">
        <f t="shared" si="443"/>
        <v>500.726273648129</v>
      </c>
      <c r="BR298" s="220">
        <f t="shared" si="443"/>
        <v>0</v>
      </c>
      <c r="BS298" s="220">
        <f t="shared" si="443"/>
        <v>511.94191170936983</v>
      </c>
      <c r="BT298" s="220">
        <f t="shared" si="443"/>
        <v>197.71445153929008</v>
      </c>
      <c r="BU298" s="220">
        <f t="shared" si="443"/>
        <v>0</v>
      </c>
      <c r="BV298" s="220">
        <f t="shared" si="443"/>
        <v>598.2483958869119</v>
      </c>
      <c r="BW298" s="220">
        <f t="shared" si="443"/>
        <v>0</v>
      </c>
      <c r="BX298" s="220">
        <f t="shared" si="443"/>
        <v>0</v>
      </c>
      <c r="BY298" s="220">
        <f t="shared" si="443"/>
        <v>0</v>
      </c>
      <c r="BZ298" s="220">
        <f t="shared" si="443"/>
        <v>277.58081789333005</v>
      </c>
      <c r="CA298" s="220">
        <f t="shared" si="443"/>
        <v>93.6122604367861</v>
      </c>
      <c r="CB298" s="220">
        <f t="shared" si="443"/>
        <v>0</v>
      </c>
      <c r="CC298" s="220">
        <f t="shared" si="443"/>
        <v>0</v>
      </c>
      <c r="CD298" s="220">
        <f t="shared" si="443"/>
        <v>1247.3413674933545</v>
      </c>
      <c r="CE298" s="220">
        <f t="shared" si="443"/>
        <v>0</v>
      </c>
      <c r="CF298" s="220">
        <f t="shared" si="443"/>
        <v>0</v>
      </c>
      <c r="CG298" s="220">
        <f t="shared" si="443"/>
        <v>0</v>
      </c>
      <c r="CH298" s="220">
        <f t="shared" si="443"/>
        <v>0</v>
      </c>
      <c r="CI298" s="220">
        <f t="shared" si="443"/>
        <v>0</v>
      </c>
      <c r="CJ298" s="220">
        <f t="shared" si="443"/>
        <v>118.16932997834508</v>
      </c>
      <c r="CK298" s="220">
        <f t="shared" si="443"/>
        <v>922.2840638036679</v>
      </c>
      <c r="CL298" s="220">
        <f t="shared" si="443"/>
        <v>0</v>
      </c>
      <c r="CM298" s="220">
        <f t="shared" si="443"/>
        <v>0</v>
      </c>
      <c r="CN298" s="220">
        <f t="shared" si="443"/>
        <v>0</v>
      </c>
      <c r="CO298" s="220">
        <f t="shared" si="443"/>
        <v>0</v>
      </c>
      <c r="CP298" s="220">
        <f t="shared" si="443"/>
        <v>943.2842234883575</v>
      </c>
      <c r="CQ298" s="220">
        <f t="shared" si="443"/>
        <v>0</v>
      </c>
      <c r="CR298" s="220">
        <f t="shared" si="443"/>
        <v>0</v>
      </c>
      <c r="CS298" s="220">
        <f t="shared" si="443"/>
        <v>0</v>
      </c>
      <c r="CT298" s="220">
        <f t="shared" si="443"/>
        <v>0</v>
      </c>
      <c r="CU298" s="220">
        <f t="shared" si="443"/>
        <v>0</v>
      </c>
      <c r="CV298" s="220">
        <f t="shared" si="443"/>
        <v>0</v>
      </c>
      <c r="CW298" s="220">
        <f t="shared" si="443"/>
        <v>0</v>
      </c>
      <c r="CX298" s="220">
        <f t="shared" si="443"/>
        <v>733.0972056923213</v>
      </c>
      <c r="CY298" s="220">
        <f t="shared" si="443"/>
        <v>0</v>
      </c>
      <c r="CZ298" s="220">
        <f t="shared" si="443"/>
        <v>337.77505095354496</v>
      </c>
      <c r="DA298" s="220">
        <f t="shared" si="443"/>
        <v>216.06309530409192</v>
      </c>
      <c r="DB298" s="220">
        <f t="shared" si="443"/>
        <v>520.0997317204892</v>
      </c>
      <c r="DC298" s="220">
        <f t="shared" si="443"/>
        <v>79.34919259692013</v>
      </c>
      <c r="DD298" s="220">
        <f t="shared" si="443"/>
        <v>1221.7795650533944</v>
      </c>
      <c r="DE298" s="220">
        <f t="shared" si="443"/>
        <v>107.10986281398128</v>
      </c>
      <c r="DF298" s="220">
        <f t="shared" si="443"/>
        <v>0</v>
      </c>
      <c r="DG298" s="220">
        <f t="shared" si="443"/>
        <v>0</v>
      </c>
      <c r="DH298" s="220">
        <f t="shared" si="443"/>
        <v>0</v>
      </c>
      <c r="DI298" s="220">
        <f t="shared" si="443"/>
        <v>0</v>
      </c>
      <c r="DJ298" s="220">
        <f t="shared" si="443"/>
        <v>0</v>
      </c>
      <c r="DK298" s="220">
        <f t="shared" si="443"/>
        <v>0</v>
      </c>
      <c r="DL298" s="220">
        <f t="shared" si="443"/>
        <v>0</v>
      </c>
      <c r="DM298" s="220">
        <f t="shared" si="443"/>
        <v>0</v>
      </c>
      <c r="DN298" s="220">
        <f t="shared" si="443"/>
        <v>0</v>
      </c>
      <c r="DO298" s="220">
        <f t="shared" si="443"/>
        <v>198.65850982056693</v>
      </c>
      <c r="DP298" s="220">
        <f t="shared" si="443"/>
        <v>0</v>
      </c>
      <c r="DQ298" s="220">
        <f t="shared" si="443"/>
        <v>43.305452967346675</v>
      </c>
      <c r="DR298" s="220">
        <f t="shared" si="443"/>
        <v>0</v>
      </c>
      <c r="DS298" s="220">
        <f t="shared" si="443"/>
        <v>7660.693789766846</v>
      </c>
      <c r="DT298" s="55"/>
      <c r="DU298" s="17">
        <f t="shared" si="409"/>
        <v>17008.368315534364</v>
      </c>
      <c r="DV298" s="3"/>
      <c r="DW298" s="3"/>
    </row>
    <row r="299" spans="42:127" ht="11.25">
      <c r="AP299" s="12" t="s">
        <v>290</v>
      </c>
      <c r="AQ299" s="19" t="s">
        <v>144</v>
      </c>
      <c r="AR299" s="223"/>
      <c r="AS299" s="223"/>
      <c r="AT299" s="223"/>
      <c r="AU299" s="223"/>
      <c r="AV299" s="223"/>
      <c r="AW299" s="223"/>
      <c r="AX299" s="223"/>
      <c r="AY299" s="223"/>
      <c r="AZ299" s="223"/>
      <c r="BA299" s="223"/>
      <c r="BB299" s="223"/>
      <c r="BC299" s="223"/>
      <c r="BD299" s="223"/>
      <c r="BE299" s="223"/>
      <c r="BF299" s="223"/>
      <c r="BG299" s="223"/>
      <c r="BH299" s="223"/>
      <c r="BI299" s="223"/>
      <c r="BJ299" s="223"/>
      <c r="BK299" s="223"/>
      <c r="BL299" s="223"/>
      <c r="BM299" s="223"/>
      <c r="BN299" s="223"/>
      <c r="BO299" s="223"/>
      <c r="BP299" s="220">
        <f aca="true" t="shared" si="444" ref="BP299:DS299">BP$7*BP46</f>
        <v>5490.019690387597</v>
      </c>
      <c r="BQ299" s="220">
        <f t="shared" si="444"/>
        <v>5343.422688115283</v>
      </c>
      <c r="BR299" s="220">
        <f t="shared" si="444"/>
        <v>255.11314276347133</v>
      </c>
      <c r="BS299" s="220">
        <f t="shared" si="444"/>
        <v>5861.049612497555</v>
      </c>
      <c r="BT299" s="220">
        <f t="shared" si="444"/>
        <v>2263.5658129850153</v>
      </c>
      <c r="BU299" s="220">
        <f t="shared" si="444"/>
        <v>3255.911626855662</v>
      </c>
      <c r="BV299" s="220">
        <f t="shared" si="444"/>
        <v>6849.143327965766</v>
      </c>
      <c r="BW299" s="220">
        <f t="shared" si="444"/>
        <v>0</v>
      </c>
      <c r="BX299" s="220">
        <f t="shared" si="444"/>
        <v>0</v>
      </c>
      <c r="BY299" s="220">
        <f t="shared" si="444"/>
        <v>0</v>
      </c>
      <c r="BZ299" s="220">
        <f t="shared" si="444"/>
        <v>1927.2923305875054</v>
      </c>
      <c r="CA299" s="220">
        <f t="shared" si="444"/>
        <v>1071.7350742510098</v>
      </c>
      <c r="CB299" s="220">
        <f t="shared" si="444"/>
        <v>0</v>
      </c>
      <c r="CC299" s="220">
        <f t="shared" si="444"/>
        <v>0</v>
      </c>
      <c r="CD299" s="220">
        <f t="shared" si="444"/>
        <v>13310.809745071258</v>
      </c>
      <c r="CE299" s="220">
        <f t="shared" si="444"/>
        <v>0</v>
      </c>
      <c r="CF299" s="220">
        <f t="shared" si="444"/>
        <v>0</v>
      </c>
      <c r="CG299" s="220">
        <f t="shared" si="444"/>
        <v>0</v>
      </c>
      <c r="CH299" s="220">
        <f t="shared" si="444"/>
        <v>0</v>
      </c>
      <c r="CI299" s="220">
        <f t="shared" si="444"/>
        <v>0</v>
      </c>
      <c r="CJ299" s="220">
        <f t="shared" si="444"/>
        <v>1352.8806488339699</v>
      </c>
      <c r="CK299" s="220">
        <f t="shared" si="444"/>
        <v>10558.917977080764</v>
      </c>
      <c r="CL299" s="220">
        <f t="shared" si="444"/>
        <v>0</v>
      </c>
      <c r="CM299" s="220">
        <f t="shared" si="444"/>
        <v>0</v>
      </c>
      <c r="CN299" s="220">
        <f t="shared" si="444"/>
        <v>0</v>
      </c>
      <c r="CO299" s="220">
        <f t="shared" si="444"/>
        <v>11.356997428967563</v>
      </c>
      <c r="CP299" s="220">
        <f t="shared" si="444"/>
        <v>6549.387898236991</v>
      </c>
      <c r="CQ299" s="220">
        <f t="shared" si="444"/>
        <v>408.61657528526496</v>
      </c>
      <c r="CR299" s="220">
        <f t="shared" si="444"/>
        <v>0</v>
      </c>
      <c r="CS299" s="220">
        <f t="shared" si="444"/>
        <v>0</v>
      </c>
      <c r="CT299" s="220">
        <f t="shared" si="444"/>
        <v>0</v>
      </c>
      <c r="CU299" s="220">
        <f t="shared" si="444"/>
        <v>0</v>
      </c>
      <c r="CV299" s="220">
        <f t="shared" si="444"/>
        <v>0</v>
      </c>
      <c r="CW299" s="220">
        <f t="shared" si="444"/>
        <v>0</v>
      </c>
      <c r="CX299" s="220">
        <f t="shared" si="444"/>
        <v>8392.981693956859</v>
      </c>
      <c r="CY299" s="220">
        <f t="shared" si="444"/>
        <v>7623.661106885951</v>
      </c>
      <c r="CZ299" s="220">
        <f t="shared" si="444"/>
        <v>4275.420954759429</v>
      </c>
      <c r="DA299" s="220">
        <f t="shared" si="444"/>
        <v>2473.6332229153036</v>
      </c>
      <c r="DB299" s="220">
        <f t="shared" si="444"/>
        <v>5954.4457317083225</v>
      </c>
      <c r="DC299" s="220">
        <f t="shared" si="444"/>
        <v>908.4420397800782</v>
      </c>
      <c r="DD299" s="220">
        <f t="shared" si="444"/>
        <v>13987.74056690027</v>
      </c>
      <c r="DE299" s="220">
        <f t="shared" si="444"/>
        <v>1143.006271493023</v>
      </c>
      <c r="DF299" s="220">
        <f t="shared" si="444"/>
        <v>238962.94199114814</v>
      </c>
      <c r="DG299" s="220">
        <f t="shared" si="444"/>
        <v>0</v>
      </c>
      <c r="DH299" s="220">
        <f t="shared" si="444"/>
        <v>0</v>
      </c>
      <c r="DI299" s="220">
        <f t="shared" si="444"/>
        <v>0</v>
      </c>
      <c r="DJ299" s="220">
        <f t="shared" si="444"/>
        <v>0</v>
      </c>
      <c r="DK299" s="220">
        <f t="shared" si="444"/>
        <v>0</v>
      </c>
      <c r="DL299" s="220">
        <f t="shared" si="444"/>
        <v>0</v>
      </c>
      <c r="DM299" s="220">
        <f t="shared" si="444"/>
        <v>0</v>
      </c>
      <c r="DN299" s="220">
        <f t="shared" si="444"/>
        <v>0</v>
      </c>
      <c r="DO299" s="220">
        <f t="shared" si="444"/>
        <v>2119.953444480807</v>
      </c>
      <c r="DP299" s="220">
        <f t="shared" si="444"/>
        <v>0</v>
      </c>
      <c r="DQ299" s="220">
        <f t="shared" si="444"/>
        <v>495.7894685469505</v>
      </c>
      <c r="DR299" s="220">
        <f t="shared" si="444"/>
        <v>133.282225661447</v>
      </c>
      <c r="DS299" s="220">
        <f t="shared" si="444"/>
        <v>21676.09301537388</v>
      </c>
      <c r="DT299" s="55"/>
      <c r="DU299" s="17">
        <f t="shared" si="409"/>
        <v>372656.6148819565</v>
      </c>
      <c r="DV299" s="3"/>
      <c r="DW299" s="3"/>
    </row>
    <row r="300" spans="42:127" ht="11.25">
      <c r="AP300" s="12" t="s">
        <v>291</v>
      </c>
      <c r="AQ300" s="19" t="s">
        <v>145</v>
      </c>
      <c r="AR300" s="217"/>
      <c r="AS300" s="217"/>
      <c r="AT300" s="217"/>
      <c r="AU300" s="217"/>
      <c r="AV300" s="217"/>
      <c r="AW300" s="217"/>
      <c r="AX300" s="217"/>
      <c r="AY300" s="217"/>
      <c r="AZ300" s="217"/>
      <c r="BA300" s="217"/>
      <c r="BB300" s="217"/>
      <c r="BC300" s="217"/>
      <c r="BD300" s="217"/>
      <c r="BE300" s="217"/>
      <c r="BF300" s="217"/>
      <c r="BG300" s="217"/>
      <c r="BH300" s="217"/>
      <c r="BI300" s="217"/>
      <c r="BJ300" s="217"/>
      <c r="BK300" s="217"/>
      <c r="BL300" s="217"/>
      <c r="BM300" s="217"/>
      <c r="BN300" s="217"/>
      <c r="BO300" s="217"/>
      <c r="BP300" s="220">
        <f aca="true" t="shared" si="445" ref="BP300:DS300">BP$7*BP47</f>
        <v>1996.3707965045808</v>
      </c>
      <c r="BQ300" s="220">
        <f t="shared" si="445"/>
        <v>1943.062795678285</v>
      </c>
      <c r="BR300" s="220">
        <f t="shared" si="445"/>
        <v>92.76841555035323</v>
      </c>
      <c r="BS300" s="220">
        <f t="shared" si="445"/>
        <v>2131.2907681809293</v>
      </c>
      <c r="BT300" s="220">
        <f t="shared" si="445"/>
        <v>823.1148410854602</v>
      </c>
      <c r="BU300" s="220">
        <f t="shared" si="445"/>
        <v>1183.9678643111497</v>
      </c>
      <c r="BV300" s="220">
        <f t="shared" si="445"/>
        <v>2490.5975738057327</v>
      </c>
      <c r="BW300" s="220">
        <f t="shared" si="445"/>
        <v>0</v>
      </c>
      <c r="BX300" s="220">
        <f t="shared" si="445"/>
        <v>0</v>
      </c>
      <c r="BY300" s="220">
        <f t="shared" si="445"/>
        <v>0</v>
      </c>
      <c r="BZ300" s="220">
        <f t="shared" si="445"/>
        <v>700.833574759093</v>
      </c>
      <c r="CA300" s="220">
        <f t="shared" si="445"/>
        <v>389.7218451821854</v>
      </c>
      <c r="CB300" s="220">
        <f t="shared" si="445"/>
        <v>0</v>
      </c>
      <c r="CC300" s="220">
        <f t="shared" si="445"/>
        <v>0</v>
      </c>
      <c r="CD300" s="220">
        <f t="shared" si="445"/>
        <v>4840.294452753186</v>
      </c>
      <c r="CE300" s="220">
        <f t="shared" si="445"/>
        <v>0</v>
      </c>
      <c r="CF300" s="220">
        <f t="shared" si="445"/>
        <v>0</v>
      </c>
      <c r="CG300" s="220">
        <f t="shared" si="445"/>
        <v>0</v>
      </c>
      <c r="CH300" s="220">
        <f t="shared" si="445"/>
        <v>0</v>
      </c>
      <c r="CI300" s="220">
        <f t="shared" si="445"/>
        <v>0</v>
      </c>
      <c r="CJ300" s="220">
        <f t="shared" si="445"/>
        <v>491.956599575989</v>
      </c>
      <c r="CK300" s="220">
        <f t="shared" si="445"/>
        <v>3839.606537120278</v>
      </c>
      <c r="CL300" s="220">
        <f t="shared" si="445"/>
        <v>0</v>
      </c>
      <c r="CM300" s="220">
        <f t="shared" si="445"/>
        <v>0</v>
      </c>
      <c r="CN300" s="220">
        <f t="shared" si="445"/>
        <v>0</v>
      </c>
      <c r="CO300" s="220">
        <f t="shared" si="445"/>
        <v>4.1298172468972965</v>
      </c>
      <c r="CP300" s="220">
        <f t="shared" si="445"/>
        <v>2381.595599358906</v>
      </c>
      <c r="CQ300" s="220">
        <f t="shared" si="445"/>
        <v>148.5878455582782</v>
      </c>
      <c r="CR300" s="220">
        <f t="shared" si="445"/>
        <v>0</v>
      </c>
      <c r="CS300" s="220">
        <f t="shared" si="445"/>
        <v>0</v>
      </c>
      <c r="CT300" s="220">
        <f t="shared" si="445"/>
        <v>0</v>
      </c>
      <c r="CU300" s="220">
        <f t="shared" si="445"/>
        <v>0</v>
      </c>
      <c r="CV300" s="220">
        <f t="shared" si="445"/>
        <v>0</v>
      </c>
      <c r="CW300" s="220">
        <f t="shared" si="445"/>
        <v>0</v>
      </c>
      <c r="CX300" s="220">
        <f t="shared" si="445"/>
        <v>3051.99334325704</v>
      </c>
      <c r="CY300" s="220">
        <f t="shared" si="445"/>
        <v>2772.240402503982</v>
      </c>
      <c r="CZ300" s="220">
        <f t="shared" si="445"/>
        <v>1554.698529003429</v>
      </c>
      <c r="DA300" s="220">
        <f t="shared" si="445"/>
        <v>899.5029901510195</v>
      </c>
      <c r="DB300" s="220">
        <f t="shared" si="445"/>
        <v>2165.2529933484807</v>
      </c>
      <c r="DC300" s="220">
        <f t="shared" si="445"/>
        <v>330.34255992002846</v>
      </c>
      <c r="DD300" s="220">
        <f t="shared" si="445"/>
        <v>5086.451115236462</v>
      </c>
      <c r="DE300" s="220">
        <f t="shared" si="445"/>
        <v>415.6386441792812</v>
      </c>
      <c r="DF300" s="220">
        <f t="shared" si="445"/>
        <v>86895.6152695084</v>
      </c>
      <c r="DG300" s="220">
        <f t="shared" si="445"/>
        <v>0</v>
      </c>
      <c r="DH300" s="220">
        <f t="shared" si="445"/>
        <v>0</v>
      </c>
      <c r="DI300" s="220">
        <f t="shared" si="445"/>
        <v>0</v>
      </c>
      <c r="DJ300" s="220">
        <f t="shared" si="445"/>
        <v>0</v>
      </c>
      <c r="DK300" s="220">
        <f t="shared" si="445"/>
        <v>0</v>
      </c>
      <c r="DL300" s="220">
        <f t="shared" si="445"/>
        <v>0</v>
      </c>
      <c r="DM300" s="220">
        <f t="shared" si="445"/>
        <v>0</v>
      </c>
      <c r="DN300" s="220">
        <f t="shared" si="445"/>
        <v>0</v>
      </c>
      <c r="DO300" s="220">
        <f t="shared" si="445"/>
        <v>770.8921616293844</v>
      </c>
      <c r="DP300" s="220">
        <f t="shared" si="445"/>
        <v>0</v>
      </c>
      <c r="DQ300" s="220">
        <f t="shared" si="445"/>
        <v>180.28707947161837</v>
      </c>
      <c r="DR300" s="220">
        <f t="shared" si="445"/>
        <v>48.466263876889826</v>
      </c>
      <c r="DS300" s="220">
        <f t="shared" si="445"/>
        <v>7882.215641954138</v>
      </c>
      <c r="DT300" s="17"/>
      <c r="DU300" s="17">
        <f t="shared" si="409"/>
        <v>135511.49632071145</v>
      </c>
      <c r="DV300" s="3"/>
      <c r="DW300" s="3"/>
    </row>
    <row r="301" spans="42:127" ht="11.25">
      <c r="AP301" s="12" t="s">
        <v>292</v>
      </c>
      <c r="AQ301" s="19" t="s">
        <v>148</v>
      </c>
      <c r="AR301" s="217"/>
      <c r="AS301" s="217"/>
      <c r="AT301" s="217"/>
      <c r="AU301" s="217"/>
      <c r="AV301" s="217"/>
      <c r="AW301" s="217"/>
      <c r="AX301" s="217"/>
      <c r="AY301" s="217"/>
      <c r="AZ301" s="217"/>
      <c r="BA301" s="217"/>
      <c r="BB301" s="217"/>
      <c r="BC301" s="217"/>
      <c r="BD301" s="217"/>
      <c r="BE301" s="217"/>
      <c r="BF301" s="217"/>
      <c r="BG301" s="217"/>
      <c r="BH301" s="217"/>
      <c r="BI301" s="217"/>
      <c r="BJ301" s="217"/>
      <c r="BK301" s="217"/>
      <c r="BL301" s="217"/>
      <c r="BM301" s="217"/>
      <c r="BN301" s="217"/>
      <c r="BO301" s="217"/>
      <c r="BP301" s="220">
        <f aca="true" t="shared" si="446" ref="BP301:DS301">BP$7*BP48</f>
        <v>4990.926991261453</v>
      </c>
      <c r="BQ301" s="220">
        <f t="shared" si="446"/>
        <v>4857.6569891957115</v>
      </c>
      <c r="BR301" s="220">
        <f t="shared" si="446"/>
        <v>231.92103887588306</v>
      </c>
      <c r="BS301" s="220">
        <f t="shared" si="446"/>
        <v>5328.2269204523245</v>
      </c>
      <c r="BT301" s="220">
        <f t="shared" si="446"/>
        <v>2057.7871027136507</v>
      </c>
      <c r="BU301" s="220">
        <f t="shared" si="446"/>
        <v>2959.9196607778745</v>
      </c>
      <c r="BV301" s="220">
        <f t="shared" si="446"/>
        <v>6226.493934514333</v>
      </c>
      <c r="BW301" s="220">
        <f t="shared" si="446"/>
        <v>0</v>
      </c>
      <c r="BX301" s="220">
        <f t="shared" si="446"/>
        <v>0</v>
      </c>
      <c r="BY301" s="220">
        <f t="shared" si="446"/>
        <v>0</v>
      </c>
      <c r="BZ301" s="220">
        <f t="shared" si="446"/>
        <v>1752.0839368977322</v>
      </c>
      <c r="CA301" s="220">
        <f t="shared" si="446"/>
        <v>974.3046129554637</v>
      </c>
      <c r="CB301" s="220">
        <f t="shared" si="446"/>
        <v>0</v>
      </c>
      <c r="CC301" s="220">
        <f t="shared" si="446"/>
        <v>0</v>
      </c>
      <c r="CD301" s="220">
        <f t="shared" si="446"/>
        <v>12100.73613188296</v>
      </c>
      <c r="CE301" s="220">
        <f t="shared" si="446"/>
        <v>0</v>
      </c>
      <c r="CF301" s="220">
        <f t="shared" si="446"/>
        <v>0</v>
      </c>
      <c r="CG301" s="220">
        <f t="shared" si="446"/>
        <v>0</v>
      </c>
      <c r="CH301" s="220">
        <f t="shared" si="446"/>
        <v>0</v>
      </c>
      <c r="CI301" s="220">
        <f t="shared" si="446"/>
        <v>0</v>
      </c>
      <c r="CJ301" s="220">
        <f t="shared" si="446"/>
        <v>1229.8914989399727</v>
      </c>
      <c r="CK301" s="220">
        <f t="shared" si="446"/>
        <v>9599.016342800696</v>
      </c>
      <c r="CL301" s="220">
        <f t="shared" si="446"/>
        <v>0</v>
      </c>
      <c r="CM301" s="220">
        <f t="shared" si="446"/>
        <v>0</v>
      </c>
      <c r="CN301" s="220">
        <f t="shared" si="446"/>
        <v>0</v>
      </c>
      <c r="CO301" s="220">
        <f t="shared" si="446"/>
        <v>10.324543117243243</v>
      </c>
      <c r="CP301" s="220">
        <f t="shared" si="446"/>
        <v>5953.988998397264</v>
      </c>
      <c r="CQ301" s="220">
        <f t="shared" si="446"/>
        <v>371.4696138956955</v>
      </c>
      <c r="CR301" s="220">
        <f t="shared" si="446"/>
        <v>0</v>
      </c>
      <c r="CS301" s="220">
        <f t="shared" si="446"/>
        <v>0</v>
      </c>
      <c r="CT301" s="220">
        <f t="shared" si="446"/>
        <v>0</v>
      </c>
      <c r="CU301" s="220">
        <f t="shared" si="446"/>
        <v>0</v>
      </c>
      <c r="CV301" s="220">
        <f t="shared" si="446"/>
        <v>0</v>
      </c>
      <c r="CW301" s="220">
        <f t="shared" si="446"/>
        <v>0</v>
      </c>
      <c r="CX301" s="220">
        <f t="shared" si="446"/>
        <v>7629.983358142602</v>
      </c>
      <c r="CY301" s="220">
        <f t="shared" si="446"/>
        <v>6930.601006259956</v>
      </c>
      <c r="CZ301" s="220">
        <f t="shared" si="446"/>
        <v>3886.746322508573</v>
      </c>
      <c r="DA301" s="220">
        <f t="shared" si="446"/>
        <v>2248.7574753775493</v>
      </c>
      <c r="DB301" s="220">
        <f t="shared" si="446"/>
        <v>5413.132483371203</v>
      </c>
      <c r="DC301" s="220">
        <f t="shared" si="446"/>
        <v>825.8563998000712</v>
      </c>
      <c r="DD301" s="220">
        <f t="shared" si="446"/>
        <v>12716.127788091157</v>
      </c>
      <c r="DE301" s="220">
        <f t="shared" si="446"/>
        <v>1039.0966104482027</v>
      </c>
      <c r="DF301" s="220">
        <f t="shared" si="446"/>
        <v>217239.03817377106</v>
      </c>
      <c r="DG301" s="220">
        <f t="shared" si="446"/>
        <v>0</v>
      </c>
      <c r="DH301" s="220">
        <f t="shared" si="446"/>
        <v>0</v>
      </c>
      <c r="DI301" s="220">
        <f t="shared" si="446"/>
        <v>0</v>
      </c>
      <c r="DJ301" s="220">
        <f t="shared" si="446"/>
        <v>0</v>
      </c>
      <c r="DK301" s="220">
        <f t="shared" si="446"/>
        <v>0</v>
      </c>
      <c r="DL301" s="220">
        <f t="shared" si="446"/>
        <v>0</v>
      </c>
      <c r="DM301" s="220">
        <f t="shared" si="446"/>
        <v>0</v>
      </c>
      <c r="DN301" s="220">
        <f t="shared" si="446"/>
        <v>0</v>
      </c>
      <c r="DO301" s="220">
        <f t="shared" si="446"/>
        <v>1927.2304040734607</v>
      </c>
      <c r="DP301" s="220">
        <f t="shared" si="446"/>
        <v>0</v>
      </c>
      <c r="DQ301" s="220">
        <f t="shared" si="446"/>
        <v>450.717698679046</v>
      </c>
      <c r="DR301" s="220">
        <f t="shared" si="446"/>
        <v>121.16565969222455</v>
      </c>
      <c r="DS301" s="220">
        <f t="shared" si="446"/>
        <v>19705.539104885345</v>
      </c>
      <c r="DT301" s="17"/>
      <c r="DU301" s="17">
        <f t="shared" si="409"/>
        <v>338778.74080177874</v>
      </c>
      <c r="DV301" s="3"/>
      <c r="DW301" s="3"/>
    </row>
    <row r="302" spans="42:127" ht="11.25">
      <c r="AP302" s="12" t="s">
        <v>35</v>
      </c>
      <c r="AQ302" s="49" t="s">
        <v>100</v>
      </c>
      <c r="AR302" s="217"/>
      <c r="AS302" s="217"/>
      <c r="AT302" s="217"/>
      <c r="AU302" s="217"/>
      <c r="AV302" s="217"/>
      <c r="AW302" s="217"/>
      <c r="AX302" s="217"/>
      <c r="AY302" s="217"/>
      <c r="AZ302" s="217"/>
      <c r="BA302" s="217"/>
      <c r="BB302" s="217"/>
      <c r="BC302" s="217"/>
      <c r="BD302" s="217"/>
      <c r="BE302" s="217"/>
      <c r="BF302" s="217"/>
      <c r="BG302" s="217"/>
      <c r="BH302" s="217"/>
      <c r="BI302" s="217"/>
      <c r="BJ302" s="217"/>
      <c r="BK302" s="217"/>
      <c r="BL302" s="217"/>
      <c r="BM302" s="217"/>
      <c r="BN302" s="217"/>
      <c r="BO302" s="217"/>
      <c r="BP302" s="220">
        <f aca="true" t="shared" si="447" ref="BP302:DS302">BP$7*BP49</f>
        <v>3764.5288321135326</v>
      </c>
      <c r="BQ302" s="220">
        <f t="shared" si="447"/>
        <v>887.5954728481504</v>
      </c>
      <c r="BR302" s="220">
        <f t="shared" si="447"/>
        <v>0</v>
      </c>
      <c r="BS302" s="220">
        <f t="shared" si="447"/>
        <v>4018.945558852297</v>
      </c>
      <c r="BT302" s="220">
        <f t="shared" si="447"/>
        <v>1552.1362849186787</v>
      </c>
      <c r="BU302" s="220">
        <f t="shared" si="447"/>
        <v>485.53413388494846</v>
      </c>
      <c r="BV302" s="220">
        <f t="shared" si="447"/>
        <v>4696.485438576781</v>
      </c>
      <c r="BW302" s="220">
        <f t="shared" si="447"/>
        <v>0</v>
      </c>
      <c r="BX302" s="220">
        <f t="shared" si="447"/>
        <v>0</v>
      </c>
      <c r="BY302" s="220">
        <f t="shared" si="447"/>
        <v>0</v>
      </c>
      <c r="BZ302" s="220">
        <f t="shared" si="447"/>
        <v>336.34444507966174</v>
      </c>
      <c r="CA302" s="220">
        <f t="shared" si="447"/>
        <v>734.8930996494153</v>
      </c>
      <c r="CB302" s="220">
        <f t="shared" si="447"/>
        <v>0</v>
      </c>
      <c r="CC302" s="220">
        <f t="shared" si="447"/>
        <v>0</v>
      </c>
      <c r="CD302" s="220">
        <f t="shared" si="447"/>
        <v>2211.057436265726</v>
      </c>
      <c r="CE302" s="220">
        <f t="shared" si="447"/>
        <v>0</v>
      </c>
      <c r="CF302" s="220">
        <f t="shared" si="447"/>
        <v>0</v>
      </c>
      <c r="CG302" s="220">
        <f t="shared" si="447"/>
        <v>0</v>
      </c>
      <c r="CH302" s="220">
        <f t="shared" si="447"/>
        <v>0</v>
      </c>
      <c r="CI302" s="220">
        <f t="shared" si="447"/>
        <v>0</v>
      </c>
      <c r="CJ302" s="220">
        <f t="shared" si="447"/>
        <v>927.675763688268</v>
      </c>
      <c r="CK302" s="220">
        <f t="shared" si="447"/>
        <v>7240.29300482092</v>
      </c>
      <c r="CL302" s="220">
        <f t="shared" si="447"/>
        <v>0</v>
      </c>
      <c r="CM302" s="220">
        <f t="shared" si="447"/>
        <v>0</v>
      </c>
      <c r="CN302" s="220">
        <f t="shared" si="447"/>
        <v>0</v>
      </c>
      <c r="CO302" s="220">
        <f t="shared" si="447"/>
        <v>267.23172062973333</v>
      </c>
      <c r="CP302" s="220">
        <f t="shared" si="447"/>
        <v>1142.976705341046</v>
      </c>
      <c r="CQ302" s="220">
        <f t="shared" si="447"/>
        <v>9614.804544447008</v>
      </c>
      <c r="CR302" s="220">
        <f t="shared" si="447"/>
        <v>0</v>
      </c>
      <c r="CS302" s="220">
        <f t="shared" si="447"/>
        <v>0</v>
      </c>
      <c r="CT302" s="220">
        <f t="shared" si="447"/>
        <v>0</v>
      </c>
      <c r="CU302" s="220">
        <f t="shared" si="447"/>
        <v>0</v>
      </c>
      <c r="CV302" s="220">
        <f t="shared" si="447"/>
        <v>0</v>
      </c>
      <c r="CW302" s="220">
        <f t="shared" si="447"/>
        <v>0</v>
      </c>
      <c r="CX302" s="220">
        <f t="shared" si="447"/>
        <v>5755.101685631845</v>
      </c>
      <c r="CY302" s="220">
        <f t="shared" si="447"/>
        <v>1136.8698284169773</v>
      </c>
      <c r="CZ302" s="220">
        <f t="shared" si="447"/>
        <v>12260.169973632526</v>
      </c>
      <c r="DA302" s="220">
        <f t="shared" si="447"/>
        <v>1696.180362347871</v>
      </c>
      <c r="DB302" s="220">
        <f t="shared" si="447"/>
        <v>4082.987657679746</v>
      </c>
      <c r="DC302" s="220">
        <f t="shared" si="447"/>
        <v>622.9224017254281</v>
      </c>
      <c r="DD302" s="220">
        <f t="shared" si="447"/>
        <v>9591.450601245939</v>
      </c>
      <c r="DE302" s="220">
        <f t="shared" si="447"/>
        <v>189.86467124727733</v>
      </c>
      <c r="DF302" s="220">
        <f t="shared" si="447"/>
        <v>35635.07808789025</v>
      </c>
      <c r="DG302" s="220">
        <f t="shared" si="447"/>
        <v>0</v>
      </c>
      <c r="DH302" s="220">
        <f t="shared" si="447"/>
        <v>0</v>
      </c>
      <c r="DI302" s="220">
        <f t="shared" si="447"/>
        <v>0</v>
      </c>
      <c r="DJ302" s="220">
        <f t="shared" si="447"/>
        <v>0</v>
      </c>
      <c r="DK302" s="220">
        <f t="shared" si="447"/>
        <v>0</v>
      </c>
      <c r="DL302" s="220">
        <f t="shared" si="447"/>
        <v>0</v>
      </c>
      <c r="DM302" s="220">
        <f t="shared" si="447"/>
        <v>0</v>
      </c>
      <c r="DN302" s="220">
        <f t="shared" si="447"/>
        <v>0</v>
      </c>
      <c r="DO302" s="220">
        <f t="shared" si="447"/>
        <v>352.14528024428125</v>
      </c>
      <c r="DP302" s="220">
        <f t="shared" si="447"/>
        <v>0</v>
      </c>
      <c r="DQ302" s="220">
        <f t="shared" si="447"/>
        <v>339.9648551846034</v>
      </c>
      <c r="DR302" s="220">
        <f t="shared" si="447"/>
        <v>0</v>
      </c>
      <c r="DS302" s="220">
        <f t="shared" si="447"/>
        <v>0</v>
      </c>
      <c r="DT302" s="17"/>
      <c r="DU302" s="17">
        <f t="shared" si="409"/>
        <v>109543.23784636294</v>
      </c>
      <c r="DV302" s="3"/>
      <c r="DW302" s="3"/>
    </row>
    <row r="303" spans="42:127" ht="11.25">
      <c r="AP303" s="12" t="s">
        <v>36</v>
      </c>
      <c r="AQ303" s="49" t="s">
        <v>136</v>
      </c>
      <c r="AR303" s="217"/>
      <c r="AS303" s="217"/>
      <c r="AT303" s="217"/>
      <c r="AU303" s="217"/>
      <c r="AV303" s="217"/>
      <c r="AW303" s="217"/>
      <c r="AX303" s="217"/>
      <c r="AY303" s="217"/>
      <c r="AZ303" s="217"/>
      <c r="BA303" s="217"/>
      <c r="BB303" s="217"/>
      <c r="BC303" s="217"/>
      <c r="BD303" s="217"/>
      <c r="BE303" s="217"/>
      <c r="BF303" s="217"/>
      <c r="BG303" s="217"/>
      <c r="BH303" s="217"/>
      <c r="BI303" s="217"/>
      <c r="BJ303" s="217"/>
      <c r="BK303" s="217"/>
      <c r="BL303" s="217"/>
      <c r="BM303" s="217"/>
      <c r="BN303" s="217"/>
      <c r="BO303" s="217"/>
      <c r="BP303" s="220">
        <f aca="true" t="shared" si="448" ref="BP303:DS303">BP$7*BP50</f>
        <v>947.7399567306887</v>
      </c>
      <c r="BQ303" s="220">
        <f t="shared" si="448"/>
        <v>351.97751509495623</v>
      </c>
      <c r="BR303" s="220">
        <f t="shared" si="448"/>
        <v>732.3822280291045</v>
      </c>
      <c r="BS303" s="220">
        <f t="shared" si="448"/>
        <v>1011.7907073941088</v>
      </c>
      <c r="BT303" s="220">
        <f t="shared" si="448"/>
        <v>390.7584829634788</v>
      </c>
      <c r="BU303" s="220">
        <f t="shared" si="448"/>
        <v>194.21365355397936</v>
      </c>
      <c r="BV303" s="220">
        <f t="shared" si="448"/>
        <v>1182.3649399024794</v>
      </c>
      <c r="BW303" s="220">
        <f t="shared" si="448"/>
        <v>0</v>
      </c>
      <c r="BX303" s="220">
        <f t="shared" si="448"/>
        <v>0</v>
      </c>
      <c r="BY303" s="220">
        <f t="shared" si="448"/>
        <v>0</v>
      </c>
      <c r="BZ303" s="220">
        <f t="shared" si="448"/>
        <v>144.97605391364732</v>
      </c>
      <c r="CA303" s="220">
        <f t="shared" si="448"/>
        <v>185.01320763490796</v>
      </c>
      <c r="CB303" s="220">
        <f t="shared" si="448"/>
        <v>0</v>
      </c>
      <c r="CC303" s="220">
        <f t="shared" si="448"/>
        <v>0</v>
      </c>
      <c r="CD303" s="220">
        <f t="shared" si="448"/>
        <v>876.7986385191673</v>
      </c>
      <c r="CE303" s="220">
        <f t="shared" si="448"/>
        <v>0</v>
      </c>
      <c r="CF303" s="220">
        <f t="shared" si="448"/>
        <v>0</v>
      </c>
      <c r="CG303" s="220">
        <f t="shared" si="448"/>
        <v>0</v>
      </c>
      <c r="CH303" s="220">
        <f t="shared" si="448"/>
        <v>0</v>
      </c>
      <c r="CI303" s="220">
        <f t="shared" si="448"/>
        <v>0</v>
      </c>
      <c r="CJ303" s="220">
        <f t="shared" si="448"/>
        <v>233.54725846113868</v>
      </c>
      <c r="CK303" s="220">
        <f t="shared" si="448"/>
        <v>1822.78188987969</v>
      </c>
      <c r="CL303" s="220">
        <f t="shared" si="448"/>
        <v>0</v>
      </c>
      <c r="CM303" s="220">
        <f t="shared" si="448"/>
        <v>0</v>
      </c>
      <c r="CN303" s="220">
        <f t="shared" si="448"/>
        <v>0</v>
      </c>
      <c r="CO303" s="220">
        <f t="shared" si="448"/>
        <v>16.132098620692563</v>
      </c>
      <c r="CP303" s="220">
        <f t="shared" si="448"/>
        <v>492.66237299183024</v>
      </c>
      <c r="CQ303" s="220">
        <f t="shared" si="448"/>
        <v>580.4212717120241</v>
      </c>
      <c r="CR303" s="220">
        <f t="shared" si="448"/>
        <v>0</v>
      </c>
      <c r="CS303" s="220">
        <f t="shared" si="448"/>
        <v>0</v>
      </c>
      <c r="CT303" s="220">
        <f t="shared" si="448"/>
        <v>0</v>
      </c>
      <c r="CU303" s="220">
        <f t="shared" si="448"/>
        <v>0</v>
      </c>
      <c r="CV303" s="220">
        <f t="shared" si="448"/>
        <v>0</v>
      </c>
      <c r="CW303" s="220">
        <f t="shared" si="448"/>
        <v>0</v>
      </c>
      <c r="CX303" s="220">
        <f t="shared" si="448"/>
        <v>1448.8771545572647</v>
      </c>
      <c r="CY303" s="220">
        <f t="shared" si="448"/>
        <v>454.7479313667909</v>
      </c>
      <c r="CZ303" s="220">
        <f t="shared" si="448"/>
        <v>1247.6120176349707</v>
      </c>
      <c r="DA303" s="220">
        <f t="shared" si="448"/>
        <v>427.02233796320525</v>
      </c>
      <c r="DB303" s="220">
        <f t="shared" si="448"/>
        <v>1027.9136430066362</v>
      </c>
      <c r="DC303" s="220">
        <f t="shared" si="448"/>
        <v>156.82399481753507</v>
      </c>
      <c r="DD303" s="220">
        <f t="shared" si="448"/>
        <v>2414.698195499228</v>
      </c>
      <c r="DE303" s="220">
        <f t="shared" si="448"/>
        <v>75.2911627359893</v>
      </c>
      <c r="DF303" s="220">
        <f t="shared" si="448"/>
        <v>14254.031235156099</v>
      </c>
      <c r="DG303" s="220">
        <f t="shared" si="448"/>
        <v>0</v>
      </c>
      <c r="DH303" s="220">
        <f t="shared" si="448"/>
        <v>0</v>
      </c>
      <c r="DI303" s="220">
        <f t="shared" si="448"/>
        <v>0</v>
      </c>
      <c r="DJ303" s="220">
        <f t="shared" si="448"/>
        <v>0</v>
      </c>
      <c r="DK303" s="220">
        <f t="shared" si="448"/>
        <v>0</v>
      </c>
      <c r="DL303" s="220">
        <f t="shared" si="448"/>
        <v>0</v>
      </c>
      <c r="DM303" s="220">
        <f t="shared" si="448"/>
        <v>0</v>
      </c>
      <c r="DN303" s="220">
        <f t="shared" si="448"/>
        <v>0</v>
      </c>
      <c r="DO303" s="220">
        <f t="shared" si="448"/>
        <v>139.64381802790464</v>
      </c>
      <c r="DP303" s="220">
        <f t="shared" si="448"/>
        <v>0</v>
      </c>
      <c r="DQ303" s="220">
        <f t="shared" si="448"/>
        <v>85.58794247877177</v>
      </c>
      <c r="DR303" s="220">
        <f t="shared" si="448"/>
        <v>382.6283990280775</v>
      </c>
      <c r="DS303" s="220">
        <f t="shared" si="448"/>
        <v>3633.0834662975303</v>
      </c>
      <c r="DT303" s="17"/>
      <c r="DU303" s="17">
        <f t="shared" si="409"/>
        <v>34911.5215739719</v>
      </c>
      <c r="DV303" s="3"/>
      <c r="DW303" s="3"/>
    </row>
    <row r="304" spans="42:127" ht="11.25">
      <c r="AP304" s="12" t="s">
        <v>37</v>
      </c>
      <c r="AQ304" s="49" t="s">
        <v>137</v>
      </c>
      <c r="AR304" s="217"/>
      <c r="AS304" s="217"/>
      <c r="AT304" s="217"/>
      <c r="AU304" s="217"/>
      <c r="AV304" s="217"/>
      <c r="AW304" s="217"/>
      <c r="AX304" s="217"/>
      <c r="AY304" s="217"/>
      <c r="AZ304" s="217"/>
      <c r="BA304" s="217"/>
      <c r="BB304" s="217"/>
      <c r="BC304" s="217"/>
      <c r="BD304" s="217"/>
      <c r="BE304" s="217"/>
      <c r="BF304" s="217"/>
      <c r="BG304" s="217"/>
      <c r="BH304" s="217"/>
      <c r="BI304" s="217"/>
      <c r="BJ304" s="217"/>
      <c r="BK304" s="217"/>
      <c r="BL304" s="217"/>
      <c r="BM304" s="217"/>
      <c r="BN304" s="217"/>
      <c r="BO304" s="217"/>
      <c r="BP304" s="220">
        <f aca="true" t="shared" si="449" ref="BP304:DS304">BP$7*BP51</f>
        <v>847.6797620957753</v>
      </c>
      <c r="BQ304" s="220">
        <f t="shared" si="449"/>
        <v>306.0674044303967</v>
      </c>
      <c r="BR304" s="220">
        <f t="shared" si="449"/>
        <v>0</v>
      </c>
      <c r="BS304" s="220">
        <f t="shared" si="449"/>
        <v>904.9681825098702</v>
      </c>
      <c r="BT304" s="220">
        <f t="shared" si="449"/>
        <v>349.5031052800836</v>
      </c>
      <c r="BU304" s="220">
        <f t="shared" si="449"/>
        <v>405.9065359278169</v>
      </c>
      <c r="BV304" s="220">
        <f t="shared" si="449"/>
        <v>1057.533581705604</v>
      </c>
      <c r="BW304" s="220">
        <f t="shared" si="449"/>
        <v>0</v>
      </c>
      <c r="BX304" s="220">
        <f t="shared" si="449"/>
        <v>0</v>
      </c>
      <c r="BY304" s="220">
        <f t="shared" si="449"/>
        <v>0</v>
      </c>
      <c r="BZ304" s="220">
        <f t="shared" si="449"/>
        <v>115.98084313091785</v>
      </c>
      <c r="CA304" s="220">
        <f t="shared" si="449"/>
        <v>165.47994069337383</v>
      </c>
      <c r="CB304" s="220">
        <f t="shared" si="449"/>
        <v>0</v>
      </c>
      <c r="CC304" s="220">
        <f t="shared" si="449"/>
        <v>0</v>
      </c>
      <c r="CD304" s="220">
        <f t="shared" si="449"/>
        <v>762.4335987123194</v>
      </c>
      <c r="CE304" s="220">
        <f t="shared" si="449"/>
        <v>0</v>
      </c>
      <c r="CF304" s="220">
        <f t="shared" si="449"/>
        <v>0</v>
      </c>
      <c r="CG304" s="220">
        <f t="shared" si="449"/>
        <v>0</v>
      </c>
      <c r="CH304" s="220">
        <f t="shared" si="449"/>
        <v>0</v>
      </c>
      <c r="CI304" s="220">
        <f t="shared" si="449"/>
        <v>0</v>
      </c>
      <c r="CJ304" s="220">
        <f t="shared" si="449"/>
        <v>208.88987858376746</v>
      </c>
      <c r="CK304" s="220">
        <f t="shared" si="449"/>
        <v>1630.336789952153</v>
      </c>
      <c r="CL304" s="220">
        <f t="shared" si="449"/>
        <v>0</v>
      </c>
      <c r="CM304" s="220">
        <f t="shared" si="449"/>
        <v>0</v>
      </c>
      <c r="CN304" s="220">
        <f t="shared" si="449"/>
        <v>0</v>
      </c>
      <c r="CO304" s="220">
        <f t="shared" si="449"/>
        <v>0</v>
      </c>
      <c r="CP304" s="220">
        <f t="shared" si="449"/>
        <v>394.12989839346415</v>
      </c>
      <c r="CQ304" s="220">
        <f t="shared" si="449"/>
        <v>0</v>
      </c>
      <c r="CR304" s="220">
        <f t="shared" si="449"/>
        <v>0</v>
      </c>
      <c r="CS304" s="220">
        <f t="shared" si="449"/>
        <v>0</v>
      </c>
      <c r="CT304" s="220">
        <f t="shared" si="449"/>
        <v>0</v>
      </c>
      <c r="CU304" s="220">
        <f t="shared" si="449"/>
        <v>0</v>
      </c>
      <c r="CV304" s="220">
        <f t="shared" si="449"/>
        <v>0</v>
      </c>
      <c r="CW304" s="220">
        <f t="shared" si="449"/>
        <v>0</v>
      </c>
      <c r="CX304" s="220">
        <f t="shared" si="449"/>
        <v>1295.9080525820953</v>
      </c>
      <c r="CY304" s="220">
        <f t="shared" si="449"/>
        <v>950.4231765565929</v>
      </c>
      <c r="CZ304" s="220">
        <f t="shared" si="449"/>
        <v>597.0905428273294</v>
      </c>
      <c r="DA304" s="220">
        <f t="shared" si="449"/>
        <v>381.93830626589477</v>
      </c>
      <c r="DB304" s="220">
        <f t="shared" si="449"/>
        <v>919.3888958366128</v>
      </c>
      <c r="DC304" s="220">
        <f t="shared" si="449"/>
        <v>140.26687982683913</v>
      </c>
      <c r="DD304" s="220">
        <f t="shared" si="449"/>
        <v>2159.7599397991103</v>
      </c>
      <c r="DE304" s="220">
        <f t="shared" si="449"/>
        <v>65.47057629216461</v>
      </c>
      <c r="DF304" s="220">
        <f t="shared" si="449"/>
        <v>29790.925281476248</v>
      </c>
      <c r="DG304" s="220">
        <f t="shared" si="449"/>
        <v>0</v>
      </c>
      <c r="DH304" s="220">
        <f t="shared" si="449"/>
        <v>0</v>
      </c>
      <c r="DI304" s="220">
        <f t="shared" si="449"/>
        <v>0</v>
      </c>
      <c r="DJ304" s="220">
        <f t="shared" si="449"/>
        <v>0</v>
      </c>
      <c r="DK304" s="220">
        <f t="shared" si="449"/>
        <v>0</v>
      </c>
      <c r="DL304" s="220">
        <f t="shared" si="449"/>
        <v>0</v>
      </c>
      <c r="DM304" s="220">
        <f t="shared" si="449"/>
        <v>0</v>
      </c>
      <c r="DN304" s="220">
        <f t="shared" si="449"/>
        <v>0</v>
      </c>
      <c r="DO304" s="220">
        <f t="shared" si="449"/>
        <v>121.42940698078665</v>
      </c>
      <c r="DP304" s="220">
        <f t="shared" si="449"/>
        <v>0</v>
      </c>
      <c r="DQ304" s="220">
        <f t="shared" si="449"/>
        <v>76.55176528479785</v>
      </c>
      <c r="DR304" s="220">
        <f t="shared" si="449"/>
        <v>0</v>
      </c>
      <c r="DS304" s="220">
        <f t="shared" si="449"/>
        <v>7946.642363305769</v>
      </c>
      <c r="DT304" s="17"/>
      <c r="DU304" s="17">
        <f t="shared" si="409"/>
        <v>51594.70470844979</v>
      </c>
      <c r="DV304" s="3"/>
      <c r="DW304" s="3"/>
    </row>
    <row r="305" spans="42:127" ht="11.25">
      <c r="AP305" s="12" t="s">
        <v>38</v>
      </c>
      <c r="AQ305" s="49" t="s">
        <v>138</v>
      </c>
      <c r="AR305" s="217"/>
      <c r="AS305" s="217"/>
      <c r="AT305" s="217"/>
      <c r="AU305" s="217"/>
      <c r="AV305" s="217"/>
      <c r="AW305" s="217"/>
      <c r="AX305" s="217"/>
      <c r="AY305" s="217"/>
      <c r="AZ305" s="217"/>
      <c r="BA305" s="217"/>
      <c r="BB305" s="217"/>
      <c r="BC305" s="217"/>
      <c r="BD305" s="217"/>
      <c r="BE305" s="217"/>
      <c r="BF305" s="217"/>
      <c r="BG305" s="217"/>
      <c r="BH305" s="217"/>
      <c r="BI305" s="217"/>
      <c r="BJ305" s="217"/>
      <c r="BK305" s="217"/>
      <c r="BL305" s="217"/>
      <c r="BM305" s="217"/>
      <c r="BN305" s="217"/>
      <c r="BO305" s="217"/>
      <c r="BP305" s="220">
        <f aca="true" t="shared" si="450" ref="BP305:DS305">BP$7*BP52</f>
        <v>8678.805938428239</v>
      </c>
      <c r="BQ305" s="220">
        <f t="shared" si="450"/>
        <v>6806.9390745320225</v>
      </c>
      <c r="BR305" s="220">
        <f t="shared" si="450"/>
        <v>122.06370467151741</v>
      </c>
      <c r="BS305" s="220">
        <f t="shared" si="450"/>
        <v>9265.342394204617</v>
      </c>
      <c r="BT305" s="220">
        <f t="shared" si="450"/>
        <v>3578.3202115201434</v>
      </c>
      <c r="BU305" s="220">
        <f t="shared" si="450"/>
        <v>2730.514493199914</v>
      </c>
      <c r="BV305" s="220">
        <f t="shared" si="450"/>
        <v>10827.353842095015</v>
      </c>
      <c r="BW305" s="220">
        <f t="shared" si="450"/>
        <v>0</v>
      </c>
      <c r="BX305" s="220">
        <f t="shared" si="450"/>
        <v>0</v>
      </c>
      <c r="BY305" s="220">
        <f t="shared" si="450"/>
        <v>0</v>
      </c>
      <c r="BZ305" s="220">
        <f t="shared" si="450"/>
        <v>1389.8371035188325</v>
      </c>
      <c r="CA305" s="220">
        <f t="shared" si="450"/>
        <v>1694.2344930232507</v>
      </c>
      <c r="CB305" s="220">
        <f t="shared" si="450"/>
        <v>0</v>
      </c>
      <c r="CC305" s="220">
        <f t="shared" si="450"/>
        <v>0</v>
      </c>
      <c r="CD305" s="220">
        <f t="shared" si="450"/>
        <v>16956.523235361983</v>
      </c>
      <c r="CE305" s="220">
        <f t="shared" si="450"/>
        <v>0</v>
      </c>
      <c r="CF305" s="220">
        <f t="shared" si="450"/>
        <v>0</v>
      </c>
      <c r="CG305" s="220">
        <f t="shared" si="450"/>
        <v>0</v>
      </c>
      <c r="CH305" s="220">
        <f t="shared" si="450"/>
        <v>0</v>
      </c>
      <c r="CI305" s="220">
        <f t="shared" si="450"/>
        <v>0</v>
      </c>
      <c r="CJ305" s="220">
        <f t="shared" si="450"/>
        <v>2138.678779175009</v>
      </c>
      <c r="CK305" s="220">
        <f t="shared" si="450"/>
        <v>16691.889138997878</v>
      </c>
      <c r="CL305" s="220">
        <f t="shared" si="450"/>
        <v>0</v>
      </c>
      <c r="CM305" s="220">
        <f t="shared" si="450"/>
        <v>0</v>
      </c>
      <c r="CN305" s="220">
        <f t="shared" si="450"/>
        <v>0</v>
      </c>
      <c r="CO305" s="220">
        <f t="shared" si="450"/>
        <v>0.42083735532241473</v>
      </c>
      <c r="CP305" s="220">
        <f t="shared" si="450"/>
        <v>4722.989949081679</v>
      </c>
      <c r="CQ305" s="220">
        <f t="shared" si="450"/>
        <v>15.14142447944411</v>
      </c>
      <c r="CR305" s="220">
        <f t="shared" si="450"/>
        <v>0</v>
      </c>
      <c r="CS305" s="220">
        <f t="shared" si="450"/>
        <v>0</v>
      </c>
      <c r="CT305" s="220">
        <f t="shared" si="450"/>
        <v>0</v>
      </c>
      <c r="CU305" s="220">
        <f t="shared" si="450"/>
        <v>0</v>
      </c>
      <c r="CV305" s="220">
        <f t="shared" si="450"/>
        <v>0</v>
      </c>
      <c r="CW305" s="220">
        <f t="shared" si="450"/>
        <v>0</v>
      </c>
      <c r="CX305" s="220">
        <f t="shared" si="450"/>
        <v>13267.904939242522</v>
      </c>
      <c r="CY305" s="220">
        <f t="shared" si="450"/>
        <v>6393.452749729502</v>
      </c>
      <c r="CZ305" s="220">
        <f t="shared" si="450"/>
        <v>6128.327993582612</v>
      </c>
      <c r="DA305" s="220">
        <f t="shared" si="450"/>
        <v>3910.401768161065</v>
      </c>
      <c r="DB305" s="220">
        <f t="shared" si="450"/>
        <v>9412.986089445232</v>
      </c>
      <c r="DC305" s="220">
        <f t="shared" si="450"/>
        <v>1436.095426645834</v>
      </c>
      <c r="DD305" s="220">
        <f t="shared" si="450"/>
        <v>22112.286065159267</v>
      </c>
      <c r="DE305" s="220">
        <f t="shared" si="450"/>
        <v>1456.0656167377408</v>
      </c>
      <c r="DF305" s="220">
        <f t="shared" si="450"/>
        <v>200402.17647880464</v>
      </c>
      <c r="DG305" s="220">
        <f t="shared" si="450"/>
        <v>0</v>
      </c>
      <c r="DH305" s="220">
        <f t="shared" si="450"/>
        <v>0</v>
      </c>
      <c r="DI305" s="220">
        <f t="shared" si="450"/>
        <v>0</v>
      </c>
      <c r="DJ305" s="220">
        <f t="shared" si="450"/>
        <v>0</v>
      </c>
      <c r="DK305" s="220">
        <f t="shared" si="450"/>
        <v>0</v>
      </c>
      <c r="DL305" s="220">
        <f t="shared" si="450"/>
        <v>0</v>
      </c>
      <c r="DM305" s="220">
        <f t="shared" si="450"/>
        <v>0</v>
      </c>
      <c r="DN305" s="220">
        <f t="shared" si="450"/>
        <v>0</v>
      </c>
      <c r="DO305" s="220">
        <f t="shared" si="450"/>
        <v>2700.5900112526947</v>
      </c>
      <c r="DP305" s="220">
        <f t="shared" si="450"/>
        <v>0</v>
      </c>
      <c r="DQ305" s="220">
        <f t="shared" si="450"/>
        <v>783.7605011452466</v>
      </c>
      <c r="DR305" s="220">
        <f t="shared" si="450"/>
        <v>63.771399838012925</v>
      </c>
      <c r="DS305" s="220">
        <f t="shared" si="450"/>
        <v>49653.609024492594</v>
      </c>
      <c r="DT305" s="17"/>
      <c r="DU305" s="17">
        <f t="shared" si="409"/>
        <v>403340.4826838819</v>
      </c>
      <c r="DV305" s="3"/>
      <c r="DW305" s="3"/>
    </row>
    <row r="306" spans="42:127" ht="11.25">
      <c r="AP306" s="12" t="s">
        <v>39</v>
      </c>
      <c r="AQ306" s="19" t="s">
        <v>141</v>
      </c>
      <c r="AR306" s="217"/>
      <c r="AS306" s="217"/>
      <c r="AT306" s="217"/>
      <c r="AU306" s="217"/>
      <c r="AV306" s="217"/>
      <c r="AW306" s="217"/>
      <c r="AX306" s="217"/>
      <c r="AY306" s="217"/>
      <c r="AZ306" s="217"/>
      <c r="BA306" s="217"/>
      <c r="BB306" s="217"/>
      <c r="BC306" s="217"/>
      <c r="BD306" s="217"/>
      <c r="BE306" s="217"/>
      <c r="BF306" s="217"/>
      <c r="BG306" s="217"/>
      <c r="BH306" s="217"/>
      <c r="BI306" s="217"/>
      <c r="BJ306" s="217"/>
      <c r="BK306" s="217"/>
      <c r="BL306" s="217"/>
      <c r="BM306" s="217"/>
      <c r="BN306" s="217"/>
      <c r="BO306" s="217"/>
      <c r="BP306" s="220">
        <f aca="true" t="shared" si="451" ref="BP306:DS306">BP$7*BP53</f>
        <v>4850.08754749231</v>
      </c>
      <c r="BQ306" s="220">
        <f t="shared" si="451"/>
        <v>2849.487535246993</v>
      </c>
      <c r="BR306" s="220">
        <f t="shared" si="451"/>
        <v>579.8025971897076</v>
      </c>
      <c r="BS306" s="220">
        <f t="shared" si="451"/>
        <v>5177.869177879414</v>
      </c>
      <c r="BT306" s="220">
        <f t="shared" si="451"/>
        <v>1999.7182126158905</v>
      </c>
      <c r="BU306" s="220">
        <f t="shared" si="451"/>
        <v>2157.9726425227827</v>
      </c>
      <c r="BV306" s="220">
        <f t="shared" si="451"/>
        <v>6050.787909580617</v>
      </c>
      <c r="BW306" s="220">
        <f t="shared" si="451"/>
        <v>0</v>
      </c>
      <c r="BX306" s="220">
        <f t="shared" si="451"/>
        <v>0</v>
      </c>
      <c r="BY306" s="220">
        <f t="shared" si="451"/>
        <v>0</v>
      </c>
      <c r="BZ306" s="220">
        <f t="shared" si="451"/>
        <v>560.5740751327696</v>
      </c>
      <c r="CA306" s="220">
        <f t="shared" si="451"/>
        <v>946.8106183547382</v>
      </c>
      <c r="CB306" s="220">
        <f t="shared" si="451"/>
        <v>0</v>
      </c>
      <c r="CC306" s="220">
        <f t="shared" si="451"/>
        <v>0</v>
      </c>
      <c r="CD306" s="220">
        <f t="shared" si="451"/>
        <v>7098.256804011693</v>
      </c>
      <c r="CE306" s="220">
        <f t="shared" si="451"/>
        <v>0</v>
      </c>
      <c r="CF306" s="220">
        <f t="shared" si="451"/>
        <v>0</v>
      </c>
      <c r="CG306" s="220">
        <f t="shared" si="451"/>
        <v>0</v>
      </c>
      <c r="CH306" s="220">
        <f t="shared" si="451"/>
        <v>0</v>
      </c>
      <c r="CI306" s="220">
        <f t="shared" si="451"/>
        <v>0</v>
      </c>
      <c r="CJ306" s="220">
        <f t="shared" si="451"/>
        <v>1195.1850736786162</v>
      </c>
      <c r="CK306" s="220">
        <f t="shared" si="451"/>
        <v>9328.140787053633</v>
      </c>
      <c r="CL306" s="220">
        <f t="shared" si="451"/>
        <v>0</v>
      </c>
      <c r="CM306" s="220">
        <f t="shared" si="451"/>
        <v>0</v>
      </c>
      <c r="CN306" s="220">
        <f t="shared" si="451"/>
        <v>0</v>
      </c>
      <c r="CO306" s="220">
        <f t="shared" si="451"/>
        <v>0</v>
      </c>
      <c r="CP306" s="220">
        <f t="shared" si="451"/>
        <v>1904.96117556841</v>
      </c>
      <c r="CQ306" s="220">
        <f t="shared" si="451"/>
        <v>0</v>
      </c>
      <c r="CR306" s="220">
        <f t="shared" si="451"/>
        <v>0</v>
      </c>
      <c r="CS306" s="220">
        <f t="shared" si="451"/>
        <v>0</v>
      </c>
      <c r="CT306" s="220">
        <f t="shared" si="451"/>
        <v>0</v>
      </c>
      <c r="CU306" s="220">
        <f t="shared" si="451"/>
        <v>0</v>
      </c>
      <c r="CV306" s="220">
        <f t="shared" si="451"/>
        <v>0</v>
      </c>
      <c r="CW306" s="220">
        <f t="shared" si="451"/>
        <v>0</v>
      </c>
      <c r="CX306" s="220">
        <f t="shared" si="451"/>
        <v>7414.672131588871</v>
      </c>
      <c r="CY306" s="220">
        <f t="shared" si="451"/>
        <v>5052.855848060202</v>
      </c>
      <c r="CZ306" s="220">
        <f t="shared" si="451"/>
        <v>3416.315377557705</v>
      </c>
      <c r="DA306" s="220">
        <f t="shared" si="451"/>
        <v>2185.2995741583154</v>
      </c>
      <c r="DB306" s="220">
        <f t="shared" si="451"/>
        <v>5260.3787826375465</v>
      </c>
      <c r="DC306" s="220">
        <f t="shared" si="451"/>
        <v>802.5514794546765</v>
      </c>
      <c r="DD306" s="220">
        <f t="shared" si="451"/>
        <v>12357.29016780382</v>
      </c>
      <c r="DE306" s="220">
        <f t="shared" si="451"/>
        <v>609.5310652800524</v>
      </c>
      <c r="DF306" s="220">
        <f t="shared" si="451"/>
        <v>158381.29239756448</v>
      </c>
      <c r="DG306" s="220">
        <f t="shared" si="451"/>
        <v>0</v>
      </c>
      <c r="DH306" s="220">
        <f t="shared" si="451"/>
        <v>0</v>
      </c>
      <c r="DI306" s="220">
        <f t="shared" si="451"/>
        <v>0</v>
      </c>
      <c r="DJ306" s="220">
        <f t="shared" si="451"/>
        <v>0</v>
      </c>
      <c r="DK306" s="220">
        <f t="shared" si="451"/>
        <v>0</v>
      </c>
      <c r="DL306" s="220">
        <f t="shared" si="451"/>
        <v>0</v>
      </c>
      <c r="DM306" s="220">
        <f t="shared" si="451"/>
        <v>0</v>
      </c>
      <c r="DN306" s="220">
        <f t="shared" si="451"/>
        <v>0</v>
      </c>
      <c r="DO306" s="220">
        <f t="shared" si="451"/>
        <v>1130.5077789911236</v>
      </c>
      <c r="DP306" s="220">
        <f t="shared" si="451"/>
        <v>0</v>
      </c>
      <c r="DQ306" s="220">
        <f t="shared" si="451"/>
        <v>437.99885304375437</v>
      </c>
      <c r="DR306" s="220">
        <f t="shared" si="451"/>
        <v>302.9141492305614</v>
      </c>
      <c r="DS306" s="220">
        <f t="shared" si="451"/>
        <v>19214.839966784755</v>
      </c>
      <c r="DT306" s="17"/>
      <c r="DU306" s="17">
        <f t="shared" si="409"/>
        <v>261266.10172848342</v>
      </c>
      <c r="DV306" s="3"/>
      <c r="DW306" s="3"/>
    </row>
    <row r="307" spans="42:127" ht="11.25">
      <c r="AP307" s="12" t="s">
        <v>40</v>
      </c>
      <c r="AQ307" s="19" t="s">
        <v>142</v>
      </c>
      <c r="AR307" s="217"/>
      <c r="AS307" s="217"/>
      <c r="AT307" s="217"/>
      <c r="AU307" s="217"/>
      <c r="AV307" s="217"/>
      <c r="AW307" s="217"/>
      <c r="AX307" s="217"/>
      <c r="AY307" s="217"/>
      <c r="AZ307" s="217"/>
      <c r="BA307" s="217"/>
      <c r="BB307" s="217"/>
      <c r="BC307" s="217"/>
      <c r="BD307" s="217"/>
      <c r="BE307" s="217"/>
      <c r="BF307" s="217"/>
      <c r="BG307" s="217"/>
      <c r="BH307" s="217"/>
      <c r="BI307" s="217"/>
      <c r="BJ307" s="217"/>
      <c r="BK307" s="217"/>
      <c r="BL307" s="217"/>
      <c r="BM307" s="217"/>
      <c r="BN307" s="217"/>
      <c r="BO307" s="217"/>
      <c r="BP307" s="220">
        <f aca="true" t="shared" si="452" ref="BP307:DS307">BP$7*BP54</f>
        <v>566.3784601976228</v>
      </c>
      <c r="BQ307" s="220">
        <f t="shared" si="452"/>
        <v>386.86919920002146</v>
      </c>
      <c r="BR307" s="220">
        <f t="shared" si="452"/>
        <v>0</v>
      </c>
      <c r="BS307" s="220">
        <f t="shared" si="452"/>
        <v>604.6558012315392</v>
      </c>
      <c r="BT307" s="220">
        <f t="shared" si="452"/>
        <v>233.52100575506702</v>
      </c>
      <c r="BU307" s="220">
        <f t="shared" si="452"/>
        <v>214.02344621648527</v>
      </c>
      <c r="BV307" s="220">
        <f t="shared" si="452"/>
        <v>706.5925935672188</v>
      </c>
      <c r="BW307" s="220">
        <f t="shared" si="452"/>
        <v>0</v>
      </c>
      <c r="BX307" s="220">
        <f t="shared" si="452"/>
        <v>0</v>
      </c>
      <c r="BY307" s="220">
        <f t="shared" si="452"/>
        <v>0</v>
      </c>
      <c r="BZ307" s="220">
        <f t="shared" si="452"/>
        <v>183.6363349572866</v>
      </c>
      <c r="CA307" s="220">
        <f t="shared" si="452"/>
        <v>110.56566193321194</v>
      </c>
      <c r="CB307" s="220">
        <f t="shared" si="452"/>
        <v>0</v>
      </c>
      <c r="CC307" s="220">
        <f t="shared" si="452"/>
        <v>0</v>
      </c>
      <c r="CD307" s="220">
        <f t="shared" si="452"/>
        <v>963.7160687723718</v>
      </c>
      <c r="CE307" s="220">
        <f t="shared" si="452"/>
        <v>0</v>
      </c>
      <c r="CF307" s="220">
        <f t="shared" si="452"/>
        <v>0</v>
      </c>
      <c r="CG307" s="220">
        <f t="shared" si="452"/>
        <v>0</v>
      </c>
      <c r="CH307" s="220">
        <f t="shared" si="452"/>
        <v>0</v>
      </c>
      <c r="CI307" s="220">
        <f t="shared" si="452"/>
        <v>0</v>
      </c>
      <c r="CJ307" s="220">
        <f t="shared" si="452"/>
        <v>139.57007477757293</v>
      </c>
      <c r="CK307" s="220">
        <f t="shared" si="452"/>
        <v>1089.311886382285</v>
      </c>
      <c r="CL307" s="220">
        <f t="shared" si="452"/>
        <v>0</v>
      </c>
      <c r="CM307" s="220">
        <f t="shared" si="452"/>
        <v>0</v>
      </c>
      <c r="CN307" s="220">
        <f t="shared" si="452"/>
        <v>0</v>
      </c>
      <c r="CO307" s="220">
        <f t="shared" si="452"/>
        <v>0</v>
      </c>
      <c r="CP307" s="220">
        <f t="shared" si="452"/>
        <v>624.0390057896516</v>
      </c>
      <c r="CQ307" s="220">
        <f t="shared" si="452"/>
        <v>0</v>
      </c>
      <c r="CR307" s="220">
        <f t="shared" si="452"/>
        <v>0</v>
      </c>
      <c r="CS307" s="220">
        <f t="shared" si="452"/>
        <v>0</v>
      </c>
      <c r="CT307" s="220">
        <f t="shared" si="452"/>
        <v>0</v>
      </c>
      <c r="CU307" s="220">
        <f t="shared" si="452"/>
        <v>0</v>
      </c>
      <c r="CV307" s="220">
        <f t="shared" si="452"/>
        <v>0</v>
      </c>
      <c r="CW307" s="220">
        <f t="shared" si="452"/>
        <v>0</v>
      </c>
      <c r="CX307" s="220">
        <f t="shared" si="452"/>
        <v>865.8628413688834</v>
      </c>
      <c r="CY307" s="220">
        <f t="shared" si="452"/>
        <v>501.13222036620357</v>
      </c>
      <c r="CZ307" s="220">
        <f t="shared" si="452"/>
        <v>398.94691057505315</v>
      </c>
      <c r="DA307" s="220">
        <f t="shared" si="452"/>
        <v>255.19263224892748</v>
      </c>
      <c r="DB307" s="220">
        <f t="shared" si="452"/>
        <v>614.2910217171133</v>
      </c>
      <c r="DC307" s="220">
        <f t="shared" si="452"/>
        <v>93.71951881526</v>
      </c>
      <c r="DD307" s="220">
        <f t="shared" si="452"/>
        <v>1443.046730378025</v>
      </c>
      <c r="DE307" s="220">
        <f t="shared" si="452"/>
        <v>82.75480843329606</v>
      </c>
      <c r="DF307" s="220">
        <f t="shared" si="452"/>
        <v>15707.942421142021</v>
      </c>
      <c r="DG307" s="220">
        <f t="shared" si="452"/>
        <v>0</v>
      </c>
      <c r="DH307" s="220">
        <f t="shared" si="452"/>
        <v>0</v>
      </c>
      <c r="DI307" s="220">
        <f t="shared" si="452"/>
        <v>0</v>
      </c>
      <c r="DJ307" s="220">
        <f t="shared" si="452"/>
        <v>0</v>
      </c>
      <c r="DK307" s="220">
        <f t="shared" si="452"/>
        <v>0</v>
      </c>
      <c r="DL307" s="220">
        <f t="shared" si="452"/>
        <v>0</v>
      </c>
      <c r="DM307" s="220">
        <f t="shared" si="452"/>
        <v>0</v>
      </c>
      <c r="DN307" s="220">
        <f t="shared" si="452"/>
        <v>0</v>
      </c>
      <c r="DO307" s="220">
        <f t="shared" si="452"/>
        <v>153.48677042371432</v>
      </c>
      <c r="DP307" s="220">
        <f t="shared" si="452"/>
        <v>0</v>
      </c>
      <c r="DQ307" s="220">
        <f t="shared" si="452"/>
        <v>51.14817279607875</v>
      </c>
      <c r="DR307" s="220">
        <f t="shared" si="452"/>
        <v>0</v>
      </c>
      <c r="DS307" s="220">
        <f t="shared" si="452"/>
        <v>3922.6899559161384</v>
      </c>
      <c r="DT307" s="17"/>
      <c r="DU307" s="17">
        <f t="shared" si="409"/>
        <v>29913.09354296105</v>
      </c>
      <c r="DV307" s="3"/>
      <c r="DW307" s="3"/>
    </row>
    <row r="308" spans="42:127" ht="11.25">
      <c r="AP308" s="12" t="s">
        <v>41</v>
      </c>
      <c r="AQ308" s="49" t="s">
        <v>143</v>
      </c>
      <c r="AR308" s="217"/>
      <c r="AS308" s="217"/>
      <c r="AT308" s="217"/>
      <c r="AU308" s="217"/>
      <c r="AV308" s="217"/>
      <c r="AW308" s="217"/>
      <c r="AX308" s="217"/>
      <c r="AY308" s="217"/>
      <c r="AZ308" s="217"/>
      <c r="BA308" s="217"/>
      <c r="BB308" s="217"/>
      <c r="BC308" s="217"/>
      <c r="BD308" s="217"/>
      <c r="BE308" s="217"/>
      <c r="BF308" s="217"/>
      <c r="BG308" s="217"/>
      <c r="BH308" s="217"/>
      <c r="BI308" s="217"/>
      <c r="BJ308" s="217"/>
      <c r="BK308" s="217"/>
      <c r="BL308" s="217"/>
      <c r="BM308" s="217"/>
      <c r="BN308" s="217"/>
      <c r="BO308" s="217"/>
      <c r="BP308" s="220">
        <f aca="true" t="shared" si="453" ref="BP308:DS308">BP$7*BP55</f>
        <v>2388.2291738333092</v>
      </c>
      <c r="BQ308" s="220">
        <f t="shared" si="453"/>
        <v>1377.303319936785</v>
      </c>
      <c r="BR308" s="220">
        <f t="shared" si="453"/>
        <v>701.8663018612251</v>
      </c>
      <c r="BS308" s="220">
        <f t="shared" si="453"/>
        <v>2549.6319618596567</v>
      </c>
      <c r="BT308" s="220">
        <f t="shared" si="453"/>
        <v>984.6802409338659</v>
      </c>
      <c r="BU308" s="220">
        <f t="shared" si="453"/>
        <v>0</v>
      </c>
      <c r="BV308" s="220">
        <f t="shared" si="453"/>
        <v>2979.4654362084393</v>
      </c>
      <c r="BW308" s="220">
        <f t="shared" si="453"/>
        <v>0</v>
      </c>
      <c r="BX308" s="220">
        <f t="shared" si="453"/>
        <v>0</v>
      </c>
      <c r="BY308" s="220">
        <f t="shared" si="453"/>
        <v>0</v>
      </c>
      <c r="BZ308" s="220">
        <f t="shared" si="453"/>
        <v>463.9233725236714</v>
      </c>
      <c r="CA308" s="220">
        <f t="shared" si="453"/>
        <v>466.21854115171027</v>
      </c>
      <c r="CB308" s="220">
        <f t="shared" si="453"/>
        <v>0</v>
      </c>
      <c r="CC308" s="220">
        <f t="shared" si="453"/>
        <v>0</v>
      </c>
      <c r="CD308" s="220">
        <f t="shared" si="453"/>
        <v>3430.9511942054373</v>
      </c>
      <c r="CE308" s="220">
        <f t="shared" si="453"/>
        <v>0</v>
      </c>
      <c r="CF308" s="220">
        <f t="shared" si="453"/>
        <v>0</v>
      </c>
      <c r="CG308" s="220">
        <f t="shared" si="453"/>
        <v>0</v>
      </c>
      <c r="CH308" s="220">
        <f t="shared" si="453"/>
        <v>0</v>
      </c>
      <c r="CI308" s="220">
        <f t="shared" si="453"/>
        <v>0</v>
      </c>
      <c r="CJ308" s="220">
        <f t="shared" si="453"/>
        <v>588.5204819787658</v>
      </c>
      <c r="CK308" s="220">
        <f t="shared" si="453"/>
        <v>4593.265120911968</v>
      </c>
      <c r="CL308" s="220">
        <f t="shared" si="453"/>
        <v>0</v>
      </c>
      <c r="CM308" s="220">
        <f t="shared" si="453"/>
        <v>0</v>
      </c>
      <c r="CN308" s="220">
        <f t="shared" si="453"/>
        <v>0</v>
      </c>
      <c r="CO308" s="220">
        <f t="shared" si="453"/>
        <v>0</v>
      </c>
      <c r="CP308" s="220">
        <f t="shared" si="453"/>
        <v>1576.5195935738566</v>
      </c>
      <c r="CQ308" s="220">
        <f t="shared" si="453"/>
        <v>0</v>
      </c>
      <c r="CR308" s="220">
        <f t="shared" si="453"/>
        <v>0</v>
      </c>
      <c r="CS308" s="220">
        <f t="shared" si="453"/>
        <v>0</v>
      </c>
      <c r="CT308" s="220">
        <f t="shared" si="453"/>
        <v>0</v>
      </c>
      <c r="CU308" s="220">
        <f t="shared" si="453"/>
        <v>0</v>
      </c>
      <c r="CV308" s="220">
        <f t="shared" si="453"/>
        <v>0</v>
      </c>
      <c r="CW308" s="220">
        <f t="shared" si="453"/>
        <v>0</v>
      </c>
      <c r="CX308" s="220">
        <f t="shared" si="453"/>
        <v>3651.054981105458</v>
      </c>
      <c r="CY308" s="220">
        <f t="shared" si="453"/>
        <v>0</v>
      </c>
      <c r="CZ308" s="220">
        <f t="shared" si="453"/>
        <v>1682.2261395914738</v>
      </c>
      <c r="DA308" s="220">
        <f t="shared" si="453"/>
        <v>1076.0622659829774</v>
      </c>
      <c r="DB308" s="220">
        <f t="shared" si="453"/>
        <v>2590.2604749071606</v>
      </c>
      <c r="DC308" s="220">
        <f t="shared" si="453"/>
        <v>395.1839710043463</v>
      </c>
      <c r="DD308" s="220">
        <f t="shared" si="453"/>
        <v>6084.847046427338</v>
      </c>
      <c r="DE308" s="220">
        <f t="shared" si="453"/>
        <v>294.6175933147407</v>
      </c>
      <c r="DF308" s="220">
        <f t="shared" si="453"/>
        <v>0</v>
      </c>
      <c r="DG308" s="220">
        <f t="shared" si="453"/>
        <v>0</v>
      </c>
      <c r="DH308" s="220">
        <f t="shared" si="453"/>
        <v>0</v>
      </c>
      <c r="DI308" s="220">
        <f t="shared" si="453"/>
        <v>0</v>
      </c>
      <c r="DJ308" s="220">
        <f t="shared" si="453"/>
        <v>0</v>
      </c>
      <c r="DK308" s="220">
        <f t="shared" si="453"/>
        <v>0</v>
      </c>
      <c r="DL308" s="220">
        <f t="shared" si="453"/>
        <v>0</v>
      </c>
      <c r="DM308" s="220">
        <f t="shared" si="453"/>
        <v>0</v>
      </c>
      <c r="DN308" s="220">
        <f t="shared" si="453"/>
        <v>0</v>
      </c>
      <c r="DO308" s="220">
        <f t="shared" si="453"/>
        <v>546.4323314135398</v>
      </c>
      <c r="DP308" s="220">
        <f t="shared" si="453"/>
        <v>0</v>
      </c>
      <c r="DQ308" s="220">
        <f t="shared" si="453"/>
        <v>215.67479529013204</v>
      </c>
      <c r="DR308" s="220">
        <f t="shared" si="453"/>
        <v>366.68554906857435</v>
      </c>
      <c r="DS308" s="220">
        <f t="shared" si="453"/>
        <v>10999.598371346165</v>
      </c>
      <c r="DT308" s="17"/>
      <c r="DU308" s="17">
        <f t="shared" si="409"/>
        <v>50003.2182584306</v>
      </c>
      <c r="DV308" s="3"/>
      <c r="DW308" s="3"/>
    </row>
    <row r="309" spans="42:127" ht="11.25">
      <c r="AP309" s="12" t="s">
        <v>42</v>
      </c>
      <c r="AQ309" s="49" t="s">
        <v>151</v>
      </c>
      <c r="AR309" s="217"/>
      <c r="AS309" s="217"/>
      <c r="AT309" s="217"/>
      <c r="AU309" s="217"/>
      <c r="AV309" s="217"/>
      <c r="AW309" s="217"/>
      <c r="AX309" s="217"/>
      <c r="AY309" s="217"/>
      <c r="AZ309" s="217"/>
      <c r="BA309" s="217"/>
      <c r="BB309" s="217"/>
      <c r="BC309" s="217"/>
      <c r="BD309" s="217"/>
      <c r="BE309" s="217"/>
      <c r="BF309" s="217"/>
      <c r="BG309" s="217"/>
      <c r="BH309" s="217"/>
      <c r="BI309" s="217"/>
      <c r="BJ309" s="217"/>
      <c r="BK309" s="217"/>
      <c r="BL309" s="217"/>
      <c r="BM309" s="217"/>
      <c r="BN309" s="217"/>
      <c r="BO309" s="217"/>
      <c r="BP309" s="220">
        <f aca="true" t="shared" si="454" ref="BP309:DS309">BP$7*BP56</f>
        <v>977.9468079412286</v>
      </c>
      <c r="BQ309" s="220">
        <f t="shared" si="454"/>
        <v>501.9505432658505</v>
      </c>
      <c r="BR309" s="220">
        <f t="shared" si="454"/>
        <v>0</v>
      </c>
      <c r="BS309" s="220">
        <f t="shared" si="454"/>
        <v>1044.0390167931243</v>
      </c>
      <c r="BT309" s="220">
        <f t="shared" si="454"/>
        <v>403.21293660374903</v>
      </c>
      <c r="BU309" s="220">
        <f t="shared" si="454"/>
        <v>311.7776518386549</v>
      </c>
      <c r="BV309" s="220">
        <f t="shared" si="454"/>
        <v>1220.0498782260645</v>
      </c>
      <c r="BW309" s="220">
        <f t="shared" si="454"/>
        <v>0</v>
      </c>
      <c r="BX309" s="220">
        <f t="shared" si="454"/>
        <v>0</v>
      </c>
      <c r="BY309" s="220">
        <f t="shared" si="454"/>
        <v>0</v>
      </c>
      <c r="BZ309" s="220">
        <f t="shared" si="454"/>
        <v>162.373180383285</v>
      </c>
      <c r="CA309" s="220">
        <f t="shared" si="454"/>
        <v>190.9100429380126</v>
      </c>
      <c r="CB309" s="220">
        <f t="shared" si="454"/>
        <v>0</v>
      </c>
      <c r="CC309" s="220">
        <f t="shared" si="454"/>
        <v>0</v>
      </c>
      <c r="CD309" s="220">
        <f t="shared" si="454"/>
        <v>1250.3911018882036</v>
      </c>
      <c r="CE309" s="220">
        <f t="shared" si="454"/>
        <v>0</v>
      </c>
      <c r="CF309" s="220">
        <f t="shared" si="454"/>
        <v>0</v>
      </c>
      <c r="CG309" s="220">
        <f t="shared" si="454"/>
        <v>0</v>
      </c>
      <c r="CH309" s="220">
        <f t="shared" si="454"/>
        <v>0</v>
      </c>
      <c r="CI309" s="220">
        <f t="shared" si="454"/>
        <v>0</v>
      </c>
      <c r="CJ309" s="220">
        <f t="shared" si="454"/>
        <v>240.99099578260925</v>
      </c>
      <c r="CK309" s="220">
        <f t="shared" si="454"/>
        <v>1880.8785238200787</v>
      </c>
      <c r="CL309" s="220">
        <f t="shared" si="454"/>
        <v>0</v>
      </c>
      <c r="CM309" s="220">
        <f t="shared" si="454"/>
        <v>0</v>
      </c>
      <c r="CN309" s="220">
        <f t="shared" si="454"/>
        <v>0</v>
      </c>
      <c r="CO309" s="220">
        <f t="shared" si="454"/>
        <v>2.945861487256903</v>
      </c>
      <c r="CP309" s="220">
        <f t="shared" si="454"/>
        <v>551.7818577508498</v>
      </c>
      <c r="CQ309" s="220">
        <f t="shared" si="454"/>
        <v>105.98997135610877</v>
      </c>
      <c r="CR309" s="220">
        <f t="shared" si="454"/>
        <v>0</v>
      </c>
      <c r="CS309" s="220">
        <f t="shared" si="454"/>
        <v>0</v>
      </c>
      <c r="CT309" s="220">
        <f t="shared" si="454"/>
        <v>0</v>
      </c>
      <c r="CU309" s="220">
        <f t="shared" si="454"/>
        <v>0</v>
      </c>
      <c r="CV309" s="220">
        <f t="shared" si="454"/>
        <v>0</v>
      </c>
      <c r="CW309" s="220">
        <f t="shared" si="454"/>
        <v>0</v>
      </c>
      <c r="CX309" s="220">
        <f t="shared" si="454"/>
        <v>1495.0565060969386</v>
      </c>
      <c r="CY309" s="220">
        <f t="shared" si="454"/>
        <v>730.0220124874884</v>
      </c>
      <c r="CZ309" s="220">
        <f t="shared" si="454"/>
        <v>794.7688360224354</v>
      </c>
      <c r="DA309" s="220">
        <f t="shared" si="454"/>
        <v>440.63261168314807</v>
      </c>
      <c r="DB309" s="220">
        <f t="shared" si="454"/>
        <v>1060.6758308315489</v>
      </c>
      <c r="DC309" s="220">
        <f t="shared" si="454"/>
        <v>161.82236915434893</v>
      </c>
      <c r="DD309" s="220">
        <f t="shared" si="454"/>
        <v>2491.6606877860563</v>
      </c>
      <c r="DE309" s="220">
        <f t="shared" si="454"/>
        <v>107.37174511914994</v>
      </c>
      <c r="DF309" s="220">
        <f t="shared" si="454"/>
        <v>22882.47147617059</v>
      </c>
      <c r="DG309" s="220">
        <f t="shared" si="454"/>
        <v>0</v>
      </c>
      <c r="DH309" s="220">
        <f t="shared" si="454"/>
        <v>0</v>
      </c>
      <c r="DI309" s="220">
        <f t="shared" si="454"/>
        <v>0</v>
      </c>
      <c r="DJ309" s="220">
        <f t="shared" si="454"/>
        <v>0</v>
      </c>
      <c r="DK309" s="220">
        <f t="shared" si="454"/>
        <v>0</v>
      </c>
      <c r="DL309" s="220">
        <f t="shared" si="454"/>
        <v>0</v>
      </c>
      <c r="DM309" s="220">
        <f t="shared" si="454"/>
        <v>0</v>
      </c>
      <c r="DN309" s="220">
        <f t="shared" si="454"/>
        <v>0</v>
      </c>
      <c r="DO309" s="220">
        <f t="shared" si="454"/>
        <v>199.14422744849008</v>
      </c>
      <c r="DP309" s="220">
        <f t="shared" si="454"/>
        <v>0</v>
      </c>
      <c r="DQ309" s="220">
        <f t="shared" si="454"/>
        <v>88.31584502789597</v>
      </c>
      <c r="DR309" s="220">
        <f t="shared" si="454"/>
        <v>0</v>
      </c>
      <c r="DS309" s="220">
        <f t="shared" si="454"/>
        <v>5103.333890578789</v>
      </c>
      <c r="DT309" s="17"/>
      <c r="DU309" s="17">
        <f t="shared" si="409"/>
        <v>44400.51440848195</v>
      </c>
      <c r="DV309" s="3"/>
      <c r="DW309" s="3"/>
    </row>
    <row r="310" spans="42:127" ht="11.25">
      <c r="AP310" s="12" t="s">
        <v>43</v>
      </c>
      <c r="AQ310" s="49" t="s">
        <v>154</v>
      </c>
      <c r="AR310" s="217"/>
      <c r="AS310" s="217"/>
      <c r="AT310" s="217"/>
      <c r="AU310" s="217"/>
      <c r="AV310" s="217"/>
      <c r="AW310" s="217"/>
      <c r="AX310" s="217"/>
      <c r="AY310" s="217"/>
      <c r="AZ310" s="217"/>
      <c r="BA310" s="217"/>
      <c r="BB310" s="217"/>
      <c r="BC310" s="217"/>
      <c r="BD310" s="217"/>
      <c r="BE310" s="217"/>
      <c r="BF310" s="217"/>
      <c r="BG310" s="217"/>
      <c r="BH310" s="217"/>
      <c r="BI310" s="217"/>
      <c r="BJ310" s="217"/>
      <c r="BK310" s="217"/>
      <c r="BL310" s="217"/>
      <c r="BM310" s="217"/>
      <c r="BN310" s="217"/>
      <c r="BO310" s="217"/>
      <c r="BP310" s="220">
        <f aca="true" t="shared" si="455" ref="BP310:DS310">BP$7*BP57</f>
        <v>100.06019463491336</v>
      </c>
      <c r="BQ310" s="220">
        <f t="shared" si="455"/>
        <v>61.21348088607934</v>
      </c>
      <c r="BR310" s="220">
        <f t="shared" si="455"/>
        <v>0</v>
      </c>
      <c r="BS310" s="220">
        <f t="shared" si="455"/>
        <v>106.82252488423859</v>
      </c>
      <c r="BT310" s="220">
        <f t="shared" si="455"/>
        <v>41.255377683395174</v>
      </c>
      <c r="BU310" s="220">
        <f t="shared" si="455"/>
        <v>0</v>
      </c>
      <c r="BV310" s="220">
        <f t="shared" si="455"/>
        <v>124.83135819687533</v>
      </c>
      <c r="BW310" s="220">
        <f t="shared" si="455"/>
        <v>0</v>
      </c>
      <c r="BX310" s="220">
        <f t="shared" si="455"/>
        <v>0</v>
      </c>
      <c r="BY310" s="220">
        <f t="shared" si="455"/>
        <v>0</v>
      </c>
      <c r="BZ310" s="220">
        <f t="shared" si="455"/>
        <v>0</v>
      </c>
      <c r="CA310" s="220">
        <f t="shared" si="455"/>
        <v>19.53326694153411</v>
      </c>
      <c r="CB310" s="220">
        <f t="shared" si="455"/>
        <v>0</v>
      </c>
      <c r="CC310" s="220">
        <f t="shared" si="455"/>
        <v>0</v>
      </c>
      <c r="CD310" s="220">
        <f t="shared" si="455"/>
        <v>152.48671974246386</v>
      </c>
      <c r="CE310" s="220">
        <f t="shared" si="455"/>
        <v>0</v>
      </c>
      <c r="CF310" s="220">
        <f t="shared" si="455"/>
        <v>0</v>
      </c>
      <c r="CG310" s="220">
        <f t="shared" si="455"/>
        <v>0</v>
      </c>
      <c r="CH310" s="220">
        <f t="shared" si="455"/>
        <v>0</v>
      </c>
      <c r="CI310" s="220">
        <f t="shared" si="455"/>
        <v>0</v>
      </c>
      <c r="CJ310" s="220">
        <f t="shared" si="455"/>
        <v>24.657379877371216</v>
      </c>
      <c r="CK310" s="220">
        <f t="shared" si="455"/>
        <v>192.445099927537</v>
      </c>
      <c r="CL310" s="220">
        <f t="shared" si="455"/>
        <v>0</v>
      </c>
      <c r="CM310" s="220">
        <f t="shared" si="455"/>
        <v>0</v>
      </c>
      <c r="CN310" s="220">
        <f t="shared" si="455"/>
        <v>0</v>
      </c>
      <c r="CO310" s="220">
        <f t="shared" si="455"/>
        <v>0</v>
      </c>
      <c r="CP310" s="220">
        <f t="shared" si="455"/>
        <v>0</v>
      </c>
      <c r="CQ310" s="220">
        <f t="shared" si="455"/>
        <v>0</v>
      </c>
      <c r="CR310" s="220">
        <f t="shared" si="455"/>
        <v>0</v>
      </c>
      <c r="CS310" s="220">
        <f t="shared" si="455"/>
        <v>0</v>
      </c>
      <c r="CT310" s="220">
        <f t="shared" si="455"/>
        <v>0</v>
      </c>
      <c r="CU310" s="220">
        <f t="shared" si="455"/>
        <v>0</v>
      </c>
      <c r="CV310" s="220">
        <f t="shared" si="455"/>
        <v>0</v>
      </c>
      <c r="CW310" s="220">
        <f t="shared" si="455"/>
        <v>0</v>
      </c>
      <c r="CX310" s="220">
        <f t="shared" si="455"/>
        <v>152.9691019751694</v>
      </c>
      <c r="CY310" s="220">
        <f t="shared" si="455"/>
        <v>0</v>
      </c>
      <c r="CZ310" s="220">
        <f t="shared" si="455"/>
        <v>70.48062086825938</v>
      </c>
      <c r="DA310" s="220">
        <f t="shared" si="455"/>
        <v>45.08403169731052</v>
      </c>
      <c r="DB310" s="220">
        <f t="shared" si="455"/>
        <v>108.52474717002335</v>
      </c>
      <c r="DC310" s="220">
        <f t="shared" si="455"/>
        <v>16.557114990695933</v>
      </c>
      <c r="DD310" s="220">
        <f t="shared" si="455"/>
        <v>254.93825570011774</v>
      </c>
      <c r="DE310" s="220">
        <f t="shared" si="455"/>
        <v>13.09411525843292</v>
      </c>
      <c r="DF310" s="220">
        <f t="shared" si="455"/>
        <v>0</v>
      </c>
      <c r="DG310" s="220">
        <f t="shared" si="455"/>
        <v>0</v>
      </c>
      <c r="DH310" s="220">
        <f t="shared" si="455"/>
        <v>0</v>
      </c>
      <c r="DI310" s="220">
        <f t="shared" si="455"/>
        <v>0</v>
      </c>
      <c r="DJ310" s="220">
        <f t="shared" si="455"/>
        <v>0</v>
      </c>
      <c r="DK310" s="220">
        <f t="shared" si="455"/>
        <v>0</v>
      </c>
      <c r="DL310" s="220">
        <f t="shared" si="455"/>
        <v>0</v>
      </c>
      <c r="DM310" s="220">
        <f t="shared" si="455"/>
        <v>0</v>
      </c>
      <c r="DN310" s="220">
        <f t="shared" si="455"/>
        <v>0</v>
      </c>
      <c r="DO310" s="220">
        <f t="shared" si="455"/>
        <v>24.28588139615733</v>
      </c>
      <c r="DP310" s="220">
        <f t="shared" si="455"/>
        <v>0</v>
      </c>
      <c r="DQ310" s="220">
        <f t="shared" si="455"/>
        <v>9.036177193973913</v>
      </c>
      <c r="DR310" s="220">
        <f t="shared" si="455"/>
        <v>0</v>
      </c>
      <c r="DS310" s="220">
        <f t="shared" si="455"/>
        <v>513.7955293473822</v>
      </c>
      <c r="DT310" s="17"/>
      <c r="DU310" s="17">
        <f t="shared" si="409"/>
        <v>2032.070978371931</v>
      </c>
      <c r="DV310" s="3"/>
      <c r="DW310" s="3"/>
    </row>
    <row r="311" spans="42:127" ht="11.25">
      <c r="AP311" s="12" t="s">
        <v>44</v>
      </c>
      <c r="AQ311" s="49" t="s">
        <v>155</v>
      </c>
      <c r="AR311" s="217"/>
      <c r="AS311" s="217"/>
      <c r="AT311" s="217"/>
      <c r="AU311" s="217"/>
      <c r="AV311" s="217"/>
      <c r="AW311" s="217"/>
      <c r="AX311" s="217"/>
      <c r="AY311" s="217"/>
      <c r="AZ311" s="217"/>
      <c r="BA311" s="217"/>
      <c r="BB311" s="217"/>
      <c r="BC311" s="217"/>
      <c r="BD311" s="217"/>
      <c r="BE311" s="217"/>
      <c r="BF311" s="217"/>
      <c r="BG311" s="217"/>
      <c r="BH311" s="217"/>
      <c r="BI311" s="217"/>
      <c r="BJ311" s="217"/>
      <c r="BK311" s="217"/>
      <c r="BL311" s="217"/>
      <c r="BM311" s="217"/>
      <c r="BN311" s="217"/>
      <c r="BO311" s="217"/>
      <c r="BP311" s="220">
        <f aca="true" t="shared" si="456" ref="BP311:DS311">BP$7*BP58</f>
        <v>3301.986422952141</v>
      </c>
      <c r="BQ311" s="220">
        <f t="shared" si="456"/>
        <v>1775.1909456963008</v>
      </c>
      <c r="BR311" s="220">
        <f t="shared" si="456"/>
        <v>16661.695687662126</v>
      </c>
      <c r="BS311" s="220">
        <f t="shared" si="456"/>
        <v>3525.1433211798735</v>
      </c>
      <c r="BT311" s="220">
        <f t="shared" si="456"/>
        <v>1361.4274635520408</v>
      </c>
      <c r="BU311" s="220">
        <f t="shared" si="456"/>
        <v>1030.3681699883787</v>
      </c>
      <c r="BV311" s="220">
        <f t="shared" si="456"/>
        <v>4119.4348204968865</v>
      </c>
      <c r="BW311" s="220">
        <f t="shared" si="456"/>
        <v>0</v>
      </c>
      <c r="BX311" s="220">
        <f t="shared" si="456"/>
        <v>0</v>
      </c>
      <c r="BY311" s="220">
        <f t="shared" si="456"/>
        <v>0</v>
      </c>
      <c r="BZ311" s="220">
        <f t="shared" si="456"/>
        <v>966.5070260909822</v>
      </c>
      <c r="CA311" s="220">
        <f t="shared" si="456"/>
        <v>644.5978090706255</v>
      </c>
      <c r="CB311" s="220">
        <f t="shared" si="456"/>
        <v>0</v>
      </c>
      <c r="CC311" s="220">
        <f t="shared" si="456"/>
        <v>0</v>
      </c>
      <c r="CD311" s="220">
        <f t="shared" si="456"/>
        <v>4422.114872531452</v>
      </c>
      <c r="CE311" s="220">
        <f t="shared" si="456"/>
        <v>0</v>
      </c>
      <c r="CF311" s="220">
        <f t="shared" si="456"/>
        <v>0</v>
      </c>
      <c r="CG311" s="220">
        <f t="shared" si="456"/>
        <v>0</v>
      </c>
      <c r="CH311" s="220">
        <f t="shared" si="456"/>
        <v>0</v>
      </c>
      <c r="CI311" s="220">
        <f t="shared" si="456"/>
        <v>0</v>
      </c>
      <c r="CJ311" s="220">
        <f t="shared" si="456"/>
        <v>813.6935359532501</v>
      </c>
      <c r="CK311" s="220">
        <f t="shared" si="456"/>
        <v>6350.688297608722</v>
      </c>
      <c r="CL311" s="220">
        <f t="shared" si="456"/>
        <v>0</v>
      </c>
      <c r="CM311" s="220">
        <f t="shared" si="456"/>
        <v>0</v>
      </c>
      <c r="CN311" s="220">
        <f t="shared" si="456"/>
        <v>0</v>
      </c>
      <c r="CO311" s="220">
        <f t="shared" si="456"/>
        <v>11.923725067468418</v>
      </c>
      <c r="CP311" s="220">
        <f t="shared" si="456"/>
        <v>3284.4158199455346</v>
      </c>
      <c r="CQ311" s="220">
        <f t="shared" si="456"/>
        <v>429.00702691758306</v>
      </c>
      <c r="CR311" s="220">
        <f t="shared" si="456"/>
        <v>0</v>
      </c>
      <c r="CS311" s="220">
        <f t="shared" si="456"/>
        <v>0</v>
      </c>
      <c r="CT311" s="220">
        <f t="shared" si="456"/>
        <v>0</v>
      </c>
      <c r="CU311" s="220">
        <f t="shared" si="456"/>
        <v>0</v>
      </c>
      <c r="CV311" s="220">
        <f t="shared" si="456"/>
        <v>0</v>
      </c>
      <c r="CW311" s="220">
        <f t="shared" si="456"/>
        <v>0</v>
      </c>
      <c r="CX311" s="220">
        <f t="shared" si="456"/>
        <v>5047.9803651805905</v>
      </c>
      <c r="CY311" s="220">
        <f t="shared" si="456"/>
        <v>2412.5893585446147</v>
      </c>
      <c r="CZ311" s="220">
        <f t="shared" si="456"/>
        <v>2754.586337216451</v>
      </c>
      <c r="DA311" s="220">
        <f t="shared" si="456"/>
        <v>1487.7730460112473</v>
      </c>
      <c r="DB311" s="220">
        <f t="shared" si="456"/>
        <v>3581.3166566107707</v>
      </c>
      <c r="DC311" s="220">
        <f t="shared" si="456"/>
        <v>546.3847946929659</v>
      </c>
      <c r="DD311" s="220">
        <f t="shared" si="456"/>
        <v>8412.962438103885</v>
      </c>
      <c r="DE311" s="220">
        <f t="shared" si="456"/>
        <v>379.72934249455466</v>
      </c>
      <c r="DF311" s="220">
        <f t="shared" si="456"/>
        <v>75622.38704624816</v>
      </c>
      <c r="DG311" s="220">
        <f t="shared" si="456"/>
        <v>0</v>
      </c>
      <c r="DH311" s="220">
        <f t="shared" si="456"/>
        <v>0</v>
      </c>
      <c r="DI311" s="220">
        <f t="shared" si="456"/>
        <v>0</v>
      </c>
      <c r="DJ311" s="220">
        <f t="shared" si="456"/>
        <v>0</v>
      </c>
      <c r="DK311" s="220">
        <f t="shared" si="456"/>
        <v>0</v>
      </c>
      <c r="DL311" s="220">
        <f t="shared" si="456"/>
        <v>0</v>
      </c>
      <c r="DM311" s="220">
        <f t="shared" si="456"/>
        <v>0</v>
      </c>
      <c r="DN311" s="220">
        <f t="shared" si="456"/>
        <v>0</v>
      </c>
      <c r="DO311" s="220">
        <f t="shared" si="456"/>
        <v>704.2905604885625</v>
      </c>
      <c r="DP311" s="220">
        <f t="shared" si="456"/>
        <v>0</v>
      </c>
      <c r="DQ311" s="220">
        <f t="shared" si="456"/>
        <v>298.1938474011391</v>
      </c>
      <c r="DR311" s="220">
        <f t="shared" si="456"/>
        <v>8704.796077888765</v>
      </c>
      <c r="DS311" s="220">
        <f t="shared" si="456"/>
        <v>8112.639625400705</v>
      </c>
      <c r="DT311" s="17"/>
      <c r="DU311" s="17">
        <f t="shared" si="409"/>
        <v>166763.82444099576</v>
      </c>
      <c r="DV311" s="3"/>
      <c r="DW311" s="3"/>
    </row>
    <row r="312" spans="42:127" ht="11.25">
      <c r="AP312" s="70" t="s">
        <v>45</v>
      </c>
      <c r="AQ312" s="19" t="s">
        <v>101</v>
      </c>
      <c r="AR312" s="223"/>
      <c r="AS312" s="217"/>
      <c r="AT312" s="223"/>
      <c r="AU312" s="223"/>
      <c r="AV312" s="223"/>
      <c r="AW312" s="223"/>
      <c r="AX312" s="223"/>
      <c r="AY312" s="223"/>
      <c r="AZ312" s="223"/>
      <c r="BA312" s="223"/>
      <c r="BB312" s="223"/>
      <c r="BC312" s="223"/>
      <c r="BD312" s="223"/>
      <c r="BE312" s="223"/>
      <c r="BF312" s="223"/>
      <c r="BG312" s="223"/>
      <c r="BH312" s="223"/>
      <c r="BI312" s="223"/>
      <c r="BJ312" s="223"/>
      <c r="BK312" s="223"/>
      <c r="BL312" s="223"/>
      <c r="BM312" s="223"/>
      <c r="BN312" s="223"/>
      <c r="BO312" s="223"/>
      <c r="BP312" s="220">
        <f aca="true" t="shared" si="457" ref="BP312:DS312">BP$7*BP59</f>
        <v>2193.7725691654587</v>
      </c>
      <c r="BQ312" s="220">
        <f t="shared" si="457"/>
        <v>0</v>
      </c>
      <c r="BR312" s="220">
        <f t="shared" si="457"/>
        <v>0</v>
      </c>
      <c r="BS312" s="220">
        <f t="shared" si="457"/>
        <v>2342.033470103495</v>
      </c>
      <c r="BT312" s="220">
        <f t="shared" si="457"/>
        <v>904.5046956246262</v>
      </c>
      <c r="BU312" s="220">
        <f t="shared" si="457"/>
        <v>0</v>
      </c>
      <c r="BV312" s="220">
        <f t="shared" si="457"/>
        <v>2736.868645750361</v>
      </c>
      <c r="BW312" s="220">
        <f t="shared" si="457"/>
        <v>0</v>
      </c>
      <c r="BX312" s="220">
        <f t="shared" si="457"/>
        <v>0</v>
      </c>
      <c r="BY312" s="220">
        <f t="shared" si="457"/>
        <v>0</v>
      </c>
      <c r="BZ312" s="220">
        <f t="shared" si="457"/>
        <v>0</v>
      </c>
      <c r="CA312" s="220">
        <f t="shared" si="457"/>
        <v>428.25766388797416</v>
      </c>
      <c r="CB312" s="220">
        <f t="shared" si="457"/>
        <v>0</v>
      </c>
      <c r="CC312" s="220">
        <f t="shared" si="457"/>
        <v>0</v>
      </c>
      <c r="CD312" s="220">
        <f t="shared" si="457"/>
        <v>0</v>
      </c>
      <c r="CE312" s="220">
        <f t="shared" si="457"/>
        <v>0</v>
      </c>
      <c r="CF312" s="220">
        <f t="shared" si="457"/>
        <v>0</v>
      </c>
      <c r="CG312" s="220">
        <f t="shared" si="457"/>
        <v>0</v>
      </c>
      <c r="CH312" s="220">
        <f t="shared" si="457"/>
        <v>0</v>
      </c>
      <c r="CI312" s="220">
        <f t="shared" si="457"/>
        <v>0</v>
      </c>
      <c r="CJ312" s="220">
        <f t="shared" si="457"/>
        <v>540.6014229717991</v>
      </c>
      <c r="CK312" s="220">
        <f t="shared" si="457"/>
        <v>4219.268039920717</v>
      </c>
      <c r="CL312" s="220">
        <f t="shared" si="457"/>
        <v>0</v>
      </c>
      <c r="CM312" s="220">
        <f t="shared" si="457"/>
        <v>0</v>
      </c>
      <c r="CN312" s="220">
        <f t="shared" si="457"/>
        <v>0</v>
      </c>
      <c r="CO312" s="220">
        <f t="shared" si="457"/>
        <v>0</v>
      </c>
      <c r="CP312" s="220">
        <f t="shared" si="457"/>
        <v>0</v>
      </c>
      <c r="CQ312" s="220">
        <f t="shared" si="457"/>
        <v>0</v>
      </c>
      <c r="CR312" s="220">
        <f t="shared" si="457"/>
        <v>0</v>
      </c>
      <c r="CS312" s="220">
        <f t="shared" si="457"/>
        <v>0</v>
      </c>
      <c r="CT312" s="220">
        <f t="shared" si="457"/>
        <v>0</v>
      </c>
      <c r="CU312" s="220">
        <f t="shared" si="457"/>
        <v>0</v>
      </c>
      <c r="CV312" s="220">
        <f t="shared" si="457"/>
        <v>0</v>
      </c>
      <c r="CW312" s="220">
        <f t="shared" si="457"/>
        <v>0</v>
      </c>
      <c r="CX312" s="220">
        <f t="shared" si="457"/>
        <v>3353.775405568808</v>
      </c>
      <c r="CY312" s="220">
        <f t="shared" si="457"/>
        <v>0</v>
      </c>
      <c r="CZ312" s="220">
        <f t="shared" si="457"/>
        <v>1545.2543669607057</v>
      </c>
      <c r="DA312" s="220">
        <f t="shared" si="457"/>
        <v>988.4461289108457</v>
      </c>
      <c r="DB312" s="220">
        <f t="shared" si="457"/>
        <v>2379.3538907842853</v>
      </c>
      <c r="DC312" s="220">
        <f t="shared" si="457"/>
        <v>363.0069362111071</v>
      </c>
      <c r="DD312" s="220">
        <f t="shared" si="457"/>
        <v>5589.401002330883</v>
      </c>
      <c r="DE312" s="220">
        <f t="shared" si="457"/>
        <v>0</v>
      </c>
      <c r="DF312" s="220">
        <f t="shared" si="457"/>
        <v>0</v>
      </c>
      <c r="DG312" s="220">
        <f t="shared" si="457"/>
        <v>0</v>
      </c>
      <c r="DH312" s="220">
        <f t="shared" si="457"/>
        <v>0</v>
      </c>
      <c r="DI312" s="220">
        <f t="shared" si="457"/>
        <v>0</v>
      </c>
      <c r="DJ312" s="220">
        <f t="shared" si="457"/>
        <v>0</v>
      </c>
      <c r="DK312" s="220">
        <f t="shared" si="457"/>
        <v>0</v>
      </c>
      <c r="DL312" s="220">
        <f t="shared" si="457"/>
        <v>0</v>
      </c>
      <c r="DM312" s="220">
        <f t="shared" si="457"/>
        <v>0</v>
      </c>
      <c r="DN312" s="220">
        <f t="shared" si="457"/>
        <v>0</v>
      </c>
      <c r="DO312" s="220">
        <f t="shared" si="457"/>
        <v>0</v>
      </c>
      <c r="DP312" s="220">
        <f t="shared" si="457"/>
        <v>0</v>
      </c>
      <c r="DQ312" s="220">
        <f t="shared" si="457"/>
        <v>198.113922630145</v>
      </c>
      <c r="DR312" s="220">
        <f t="shared" si="457"/>
        <v>0</v>
      </c>
      <c r="DS312" s="220">
        <f t="shared" si="457"/>
        <v>0</v>
      </c>
      <c r="DT312" s="55"/>
      <c r="DU312" s="17">
        <f t="shared" si="409"/>
        <v>27782.65816082121</v>
      </c>
      <c r="DV312" s="3"/>
      <c r="DW312" s="3"/>
    </row>
    <row r="313" spans="42:127" ht="11.25">
      <c r="AP313" s="12" t="s">
        <v>46</v>
      </c>
      <c r="AQ313" s="49" t="s">
        <v>160</v>
      </c>
      <c r="AR313" s="217"/>
      <c r="AS313" s="217"/>
      <c r="AT313" s="217"/>
      <c r="AU313" s="217"/>
      <c r="AV313" s="217"/>
      <c r="AW313" s="217"/>
      <c r="AX313" s="217"/>
      <c r="AY313" s="217"/>
      <c r="AZ313" s="217"/>
      <c r="BA313" s="217"/>
      <c r="BB313" s="217"/>
      <c r="BC313" s="217"/>
      <c r="BD313" s="217"/>
      <c r="BE313" s="217"/>
      <c r="BF313" s="217"/>
      <c r="BG313" s="217"/>
      <c r="BH313" s="217"/>
      <c r="BI313" s="217"/>
      <c r="BJ313" s="217"/>
      <c r="BK313" s="217"/>
      <c r="BL313" s="217"/>
      <c r="BM313" s="217"/>
      <c r="BN313" s="217"/>
      <c r="BO313" s="217"/>
      <c r="BP313" s="220">
        <f aca="true" t="shared" si="458" ref="BP313:DS313">BP$7*BP60</f>
        <v>1863.385134050179</v>
      </c>
      <c r="BQ313" s="220">
        <f t="shared" si="458"/>
        <v>948.8089537342297</v>
      </c>
      <c r="BR313" s="220">
        <f t="shared" si="458"/>
        <v>91.54777850363806</v>
      </c>
      <c r="BS313" s="220">
        <f t="shared" si="458"/>
        <v>1989.3175860517638</v>
      </c>
      <c r="BT313" s="220">
        <f t="shared" si="458"/>
        <v>768.2841089341705</v>
      </c>
      <c r="BU313" s="220">
        <f t="shared" si="458"/>
        <v>1319.8759895528437</v>
      </c>
      <c r="BV313" s="220">
        <f t="shared" si="458"/>
        <v>2324.68963283615</v>
      </c>
      <c r="BW313" s="220">
        <f t="shared" si="458"/>
        <v>0</v>
      </c>
      <c r="BX313" s="220">
        <f t="shared" si="458"/>
        <v>0</v>
      </c>
      <c r="BY313" s="220">
        <f t="shared" si="458"/>
        <v>0</v>
      </c>
      <c r="BZ313" s="220">
        <f t="shared" si="458"/>
        <v>212.63154574001607</v>
      </c>
      <c r="CA313" s="220">
        <f t="shared" si="458"/>
        <v>363.76102776026727</v>
      </c>
      <c r="CB313" s="220">
        <f t="shared" si="458"/>
        <v>0</v>
      </c>
      <c r="CC313" s="220">
        <f t="shared" si="458"/>
        <v>0</v>
      </c>
      <c r="CD313" s="220">
        <f t="shared" si="458"/>
        <v>2363.54415600819</v>
      </c>
      <c r="CE313" s="220">
        <f t="shared" si="458"/>
        <v>0</v>
      </c>
      <c r="CF313" s="220">
        <f t="shared" si="458"/>
        <v>0</v>
      </c>
      <c r="CG313" s="220">
        <f t="shared" si="458"/>
        <v>0</v>
      </c>
      <c r="CH313" s="220">
        <f t="shared" si="458"/>
        <v>0</v>
      </c>
      <c r="CI313" s="220">
        <f t="shared" si="458"/>
        <v>0</v>
      </c>
      <c r="CJ313" s="220">
        <f t="shared" si="458"/>
        <v>459.1855460182149</v>
      </c>
      <c r="CK313" s="220">
        <f t="shared" si="458"/>
        <v>3583.8361061977175</v>
      </c>
      <c r="CL313" s="220">
        <f t="shared" si="458"/>
        <v>0</v>
      </c>
      <c r="CM313" s="220">
        <f t="shared" si="458"/>
        <v>0</v>
      </c>
      <c r="CN313" s="220">
        <f t="shared" si="458"/>
        <v>0</v>
      </c>
      <c r="CO313" s="220">
        <f t="shared" si="458"/>
        <v>0</v>
      </c>
      <c r="CP313" s="220">
        <f t="shared" si="458"/>
        <v>722.5714803880176</v>
      </c>
      <c r="CQ313" s="220">
        <f t="shared" si="458"/>
        <v>0</v>
      </c>
      <c r="CR313" s="220">
        <f t="shared" si="458"/>
        <v>0</v>
      </c>
      <c r="CS313" s="220">
        <f t="shared" si="458"/>
        <v>0</v>
      </c>
      <c r="CT313" s="220">
        <f t="shared" si="458"/>
        <v>0</v>
      </c>
      <c r="CU313" s="220">
        <f t="shared" si="458"/>
        <v>0</v>
      </c>
      <c r="CV313" s="220">
        <f t="shared" si="458"/>
        <v>0</v>
      </c>
      <c r="CW313" s="220">
        <f t="shared" si="458"/>
        <v>0</v>
      </c>
      <c r="CX313" s="220">
        <f t="shared" si="458"/>
        <v>2848.688748103626</v>
      </c>
      <c r="CY313" s="220">
        <f t="shared" si="458"/>
        <v>3090.466941568711</v>
      </c>
      <c r="CZ313" s="220">
        <f t="shared" si="458"/>
        <v>1312.5353357919248</v>
      </c>
      <c r="DA313" s="220">
        <f t="shared" si="458"/>
        <v>839.5837600989713</v>
      </c>
      <c r="DB313" s="220">
        <f t="shared" si="458"/>
        <v>2021.0174614493026</v>
      </c>
      <c r="DC313" s="220">
        <f t="shared" si="458"/>
        <v>308.3372169022054</v>
      </c>
      <c r="DD313" s="220">
        <f t="shared" si="458"/>
        <v>4747.6237429437015</v>
      </c>
      <c r="DE313" s="220">
        <f t="shared" si="458"/>
        <v>202.95878650571026</v>
      </c>
      <c r="DF313" s="220">
        <f t="shared" si="458"/>
        <v>96870.39627412084</v>
      </c>
      <c r="DG313" s="220">
        <f t="shared" si="458"/>
        <v>0</v>
      </c>
      <c r="DH313" s="220">
        <f t="shared" si="458"/>
        <v>0</v>
      </c>
      <c r="DI313" s="220">
        <f t="shared" si="458"/>
        <v>0</v>
      </c>
      <c r="DJ313" s="220">
        <f t="shared" si="458"/>
        <v>0</v>
      </c>
      <c r="DK313" s="220">
        <f t="shared" si="458"/>
        <v>0</v>
      </c>
      <c r="DL313" s="220">
        <f t="shared" si="458"/>
        <v>0</v>
      </c>
      <c r="DM313" s="220">
        <f t="shared" si="458"/>
        <v>0</v>
      </c>
      <c r="DN313" s="220">
        <f t="shared" si="458"/>
        <v>0</v>
      </c>
      <c r="DO313" s="220">
        <f t="shared" si="458"/>
        <v>376.4311616404386</v>
      </c>
      <c r="DP313" s="220">
        <f t="shared" si="458"/>
        <v>0</v>
      </c>
      <c r="DQ313" s="220">
        <f t="shared" si="458"/>
        <v>168.27748849909906</v>
      </c>
      <c r="DR313" s="220">
        <f t="shared" si="458"/>
        <v>47.82854987850969</v>
      </c>
      <c r="DS313" s="220">
        <f t="shared" si="458"/>
        <v>11057.738629035219</v>
      </c>
      <c r="DT313" s="17"/>
      <c r="DU313" s="17">
        <f t="shared" si="409"/>
        <v>140903.32314231366</v>
      </c>
      <c r="DV313" s="3"/>
      <c r="DW313" s="3"/>
    </row>
    <row r="314" spans="42:127" ht="11.25">
      <c r="AP314" s="70" t="s">
        <v>47</v>
      </c>
      <c r="AQ314" s="49" t="s">
        <v>304</v>
      </c>
      <c r="AR314" s="217"/>
      <c r="AS314" s="217"/>
      <c r="AT314" s="217"/>
      <c r="AU314" s="217"/>
      <c r="AV314" s="217"/>
      <c r="AW314" s="217"/>
      <c r="AX314" s="217"/>
      <c r="AY314" s="217"/>
      <c r="AZ314" s="217"/>
      <c r="BA314" s="217"/>
      <c r="BB314" s="217"/>
      <c r="BC314" s="217"/>
      <c r="BD314" s="217"/>
      <c r="BE314" s="217"/>
      <c r="BF314" s="217"/>
      <c r="BG314" s="217"/>
      <c r="BH314" s="217"/>
      <c r="BI314" s="217"/>
      <c r="BJ314" s="217"/>
      <c r="BK314" s="217"/>
      <c r="BL314" s="217"/>
      <c r="BM314" s="217"/>
      <c r="BN314" s="217"/>
      <c r="BO314" s="217"/>
      <c r="BP314" s="220">
        <f aca="true" t="shared" si="459" ref="BP314:DS314">BP$7*BP61</f>
        <v>0</v>
      </c>
      <c r="BQ314" s="220">
        <f t="shared" si="459"/>
        <v>0</v>
      </c>
      <c r="BR314" s="220">
        <f t="shared" si="459"/>
        <v>0</v>
      </c>
      <c r="BS314" s="220">
        <f t="shared" si="459"/>
        <v>0</v>
      </c>
      <c r="BT314" s="220">
        <f t="shared" si="459"/>
        <v>0</v>
      </c>
      <c r="BU314" s="220">
        <f t="shared" si="459"/>
        <v>0</v>
      </c>
      <c r="BV314" s="220">
        <f t="shared" si="459"/>
        <v>0</v>
      </c>
      <c r="BW314" s="220">
        <f t="shared" si="459"/>
        <v>0</v>
      </c>
      <c r="BX314" s="220">
        <f t="shared" si="459"/>
        <v>0</v>
      </c>
      <c r="BY314" s="220">
        <f t="shared" si="459"/>
        <v>0</v>
      </c>
      <c r="BZ314" s="220">
        <f t="shared" si="459"/>
        <v>0</v>
      </c>
      <c r="CA314" s="220">
        <f t="shared" si="459"/>
        <v>0</v>
      </c>
      <c r="CB314" s="220">
        <f t="shared" si="459"/>
        <v>0</v>
      </c>
      <c r="CC314" s="220">
        <f t="shared" si="459"/>
        <v>0</v>
      </c>
      <c r="CD314" s="220">
        <f t="shared" si="459"/>
        <v>0</v>
      </c>
      <c r="CE314" s="220">
        <f t="shared" si="459"/>
        <v>0</v>
      </c>
      <c r="CF314" s="220">
        <f t="shared" si="459"/>
        <v>0</v>
      </c>
      <c r="CG314" s="220">
        <f t="shared" si="459"/>
        <v>0</v>
      </c>
      <c r="CH314" s="220">
        <f t="shared" si="459"/>
        <v>0</v>
      </c>
      <c r="CI314" s="220">
        <f t="shared" si="459"/>
        <v>0</v>
      </c>
      <c r="CJ314" s="220">
        <f t="shared" si="459"/>
        <v>0</v>
      </c>
      <c r="CK314" s="220">
        <f t="shared" si="459"/>
        <v>0</v>
      </c>
      <c r="CL314" s="220">
        <f t="shared" si="459"/>
        <v>0</v>
      </c>
      <c r="CM314" s="220">
        <f t="shared" si="459"/>
        <v>0</v>
      </c>
      <c r="CN314" s="220">
        <f t="shared" si="459"/>
        <v>0</v>
      </c>
      <c r="CO314" s="220">
        <f t="shared" si="459"/>
        <v>0</v>
      </c>
      <c r="CP314" s="220">
        <f t="shared" si="459"/>
        <v>0</v>
      </c>
      <c r="CQ314" s="220">
        <f t="shared" si="459"/>
        <v>0</v>
      </c>
      <c r="CR314" s="220">
        <f t="shared" si="459"/>
        <v>0</v>
      </c>
      <c r="CS314" s="220">
        <f t="shared" si="459"/>
        <v>0</v>
      </c>
      <c r="CT314" s="220">
        <f t="shared" si="459"/>
        <v>0</v>
      </c>
      <c r="CU314" s="220">
        <f t="shared" si="459"/>
        <v>0</v>
      </c>
      <c r="CV314" s="220">
        <f t="shared" si="459"/>
        <v>0</v>
      </c>
      <c r="CW314" s="220">
        <f t="shared" si="459"/>
        <v>0</v>
      </c>
      <c r="CX314" s="220">
        <f t="shared" si="459"/>
        <v>0</v>
      </c>
      <c r="CY314" s="220">
        <f t="shared" si="459"/>
        <v>0</v>
      </c>
      <c r="CZ314" s="220">
        <f t="shared" si="459"/>
        <v>0</v>
      </c>
      <c r="DA314" s="220">
        <f t="shared" si="459"/>
        <v>0</v>
      </c>
      <c r="DB314" s="220">
        <f t="shared" si="459"/>
        <v>0</v>
      </c>
      <c r="DC314" s="220">
        <f t="shared" si="459"/>
        <v>0</v>
      </c>
      <c r="DD314" s="220">
        <f t="shared" si="459"/>
        <v>0</v>
      </c>
      <c r="DE314" s="220">
        <f t="shared" si="459"/>
        <v>0</v>
      </c>
      <c r="DF314" s="220">
        <f t="shared" si="459"/>
        <v>0</v>
      </c>
      <c r="DG314" s="220">
        <f t="shared" si="459"/>
        <v>0</v>
      </c>
      <c r="DH314" s="220">
        <f t="shared" si="459"/>
        <v>0</v>
      </c>
      <c r="DI314" s="220">
        <f t="shared" si="459"/>
        <v>0</v>
      </c>
      <c r="DJ314" s="220">
        <f t="shared" si="459"/>
        <v>0</v>
      </c>
      <c r="DK314" s="220">
        <f t="shared" si="459"/>
        <v>0</v>
      </c>
      <c r="DL314" s="220">
        <f t="shared" si="459"/>
        <v>0</v>
      </c>
      <c r="DM314" s="220">
        <f t="shared" si="459"/>
        <v>0</v>
      </c>
      <c r="DN314" s="220">
        <f t="shared" si="459"/>
        <v>0</v>
      </c>
      <c r="DO314" s="220">
        <f t="shared" si="459"/>
        <v>0</v>
      </c>
      <c r="DP314" s="220">
        <f t="shared" si="459"/>
        <v>0</v>
      </c>
      <c r="DQ314" s="220">
        <f t="shared" si="459"/>
        <v>0</v>
      </c>
      <c r="DR314" s="220">
        <f t="shared" si="459"/>
        <v>0</v>
      </c>
      <c r="DS314" s="220">
        <f t="shared" si="459"/>
        <v>0</v>
      </c>
      <c r="DT314" s="17"/>
      <c r="DU314" s="17">
        <f t="shared" si="409"/>
        <v>0</v>
      </c>
      <c r="DV314" s="3"/>
      <c r="DW314" s="3"/>
    </row>
    <row r="315" spans="42:127" ht="11.25">
      <c r="AP315" s="70" t="s">
        <v>48</v>
      </c>
      <c r="AQ315" s="49" t="s">
        <v>164</v>
      </c>
      <c r="AR315" s="217"/>
      <c r="AS315" s="217"/>
      <c r="AT315" s="217"/>
      <c r="AU315" s="217"/>
      <c r="AV315" s="217"/>
      <c r="AW315" s="217"/>
      <c r="AX315" s="217"/>
      <c r="AY315" s="217"/>
      <c r="AZ315" s="217"/>
      <c r="BA315" s="217"/>
      <c r="BB315" s="217"/>
      <c r="BC315" s="217"/>
      <c r="BD315" s="217"/>
      <c r="BE315" s="217"/>
      <c r="BF315" s="217"/>
      <c r="BG315" s="217"/>
      <c r="BH315" s="217"/>
      <c r="BI315" s="217"/>
      <c r="BJ315" s="217"/>
      <c r="BK315" s="217"/>
      <c r="BL315" s="217"/>
      <c r="BM315" s="217"/>
      <c r="BN315" s="217"/>
      <c r="BO315" s="217"/>
      <c r="BP315" s="220">
        <f aca="true" t="shared" si="460" ref="BP315:DS315">BP$7*BP62</f>
        <v>517.2923269804954</v>
      </c>
      <c r="BQ315" s="220">
        <f t="shared" si="460"/>
        <v>0</v>
      </c>
      <c r="BR315" s="220">
        <f t="shared" si="460"/>
        <v>0</v>
      </c>
      <c r="BS315" s="220">
        <f t="shared" si="460"/>
        <v>552.2522984581391</v>
      </c>
      <c r="BT315" s="220">
        <f t="shared" si="460"/>
        <v>213.28251858962787</v>
      </c>
      <c r="BU315" s="220">
        <f t="shared" si="460"/>
        <v>0</v>
      </c>
      <c r="BV315" s="220">
        <f t="shared" si="460"/>
        <v>645.3545687913931</v>
      </c>
      <c r="BW315" s="220">
        <f t="shared" si="460"/>
        <v>0</v>
      </c>
      <c r="BX315" s="220">
        <f t="shared" si="460"/>
        <v>0</v>
      </c>
      <c r="BY315" s="220">
        <f t="shared" si="460"/>
        <v>0</v>
      </c>
      <c r="BZ315" s="220">
        <f t="shared" si="460"/>
        <v>0</v>
      </c>
      <c r="CA315" s="220">
        <f t="shared" si="460"/>
        <v>100.9833045656669</v>
      </c>
      <c r="CB315" s="220">
        <f t="shared" si="460"/>
        <v>0</v>
      </c>
      <c r="CC315" s="220">
        <f t="shared" si="460"/>
        <v>0</v>
      </c>
      <c r="CD315" s="220">
        <f t="shared" si="460"/>
        <v>0</v>
      </c>
      <c r="CE315" s="220">
        <f t="shared" si="460"/>
        <v>0</v>
      </c>
      <c r="CF315" s="220">
        <f t="shared" si="460"/>
        <v>0</v>
      </c>
      <c r="CG315" s="220">
        <f t="shared" si="460"/>
        <v>0</v>
      </c>
      <c r="CH315" s="220">
        <f t="shared" si="460"/>
        <v>0</v>
      </c>
      <c r="CI315" s="220">
        <f t="shared" si="460"/>
        <v>0</v>
      </c>
      <c r="CJ315" s="220">
        <f t="shared" si="460"/>
        <v>127.47400163018327</v>
      </c>
      <c r="CK315" s="220">
        <f t="shared" si="460"/>
        <v>994.9048562291536</v>
      </c>
      <c r="CL315" s="220">
        <f t="shared" si="460"/>
        <v>0</v>
      </c>
      <c r="CM315" s="220">
        <f t="shared" si="460"/>
        <v>0</v>
      </c>
      <c r="CN315" s="220">
        <f t="shared" si="460"/>
        <v>0</v>
      </c>
      <c r="CO315" s="220">
        <f t="shared" si="460"/>
        <v>0</v>
      </c>
      <c r="CP315" s="220">
        <f t="shared" si="460"/>
        <v>0</v>
      </c>
      <c r="CQ315" s="220">
        <f t="shared" si="460"/>
        <v>0</v>
      </c>
      <c r="CR315" s="220">
        <f t="shared" si="460"/>
        <v>0</v>
      </c>
      <c r="CS315" s="220">
        <f t="shared" si="460"/>
        <v>0</v>
      </c>
      <c r="CT315" s="220">
        <f t="shared" si="460"/>
        <v>0</v>
      </c>
      <c r="CU315" s="220">
        <f t="shared" si="460"/>
        <v>0</v>
      </c>
      <c r="CV315" s="220">
        <f t="shared" si="460"/>
        <v>0</v>
      </c>
      <c r="CW315" s="220">
        <f t="shared" si="460"/>
        <v>0</v>
      </c>
      <c r="CX315" s="220">
        <f t="shared" si="460"/>
        <v>790.8213951169134</v>
      </c>
      <c r="CY315" s="220">
        <f t="shared" si="460"/>
        <v>0</v>
      </c>
      <c r="CZ315" s="220">
        <f t="shared" si="460"/>
        <v>364.3715116585485</v>
      </c>
      <c r="DA315" s="220">
        <f t="shared" si="460"/>
        <v>233.07593745402042</v>
      </c>
      <c r="DB315" s="220">
        <f t="shared" si="460"/>
        <v>561.0524665016302</v>
      </c>
      <c r="DC315" s="220">
        <f t="shared" si="460"/>
        <v>85.59716051793747</v>
      </c>
      <c r="DD315" s="220">
        <f t="shared" si="460"/>
        <v>1317.9826804119293</v>
      </c>
      <c r="DE315" s="220">
        <f t="shared" si="460"/>
        <v>0</v>
      </c>
      <c r="DF315" s="220">
        <f t="shared" si="460"/>
        <v>0</v>
      </c>
      <c r="DG315" s="220">
        <f t="shared" si="460"/>
        <v>0</v>
      </c>
      <c r="DH315" s="220">
        <f t="shared" si="460"/>
        <v>0</v>
      </c>
      <c r="DI315" s="220">
        <f t="shared" si="460"/>
        <v>0</v>
      </c>
      <c r="DJ315" s="220">
        <f t="shared" si="460"/>
        <v>0</v>
      </c>
      <c r="DK315" s="220">
        <f t="shared" si="460"/>
        <v>0</v>
      </c>
      <c r="DL315" s="220">
        <f t="shared" si="460"/>
        <v>0</v>
      </c>
      <c r="DM315" s="220">
        <f t="shared" si="460"/>
        <v>0</v>
      </c>
      <c r="DN315" s="220">
        <f t="shared" si="460"/>
        <v>0</v>
      </c>
      <c r="DO315" s="220">
        <f t="shared" si="460"/>
        <v>0</v>
      </c>
      <c r="DP315" s="220">
        <f t="shared" si="460"/>
        <v>0</v>
      </c>
      <c r="DQ315" s="220">
        <f t="shared" si="460"/>
        <v>46.715331153751926</v>
      </c>
      <c r="DR315" s="220">
        <f t="shared" si="460"/>
        <v>0</v>
      </c>
      <c r="DS315" s="220">
        <f t="shared" si="460"/>
        <v>12837.353441759853</v>
      </c>
      <c r="DT315" s="17"/>
      <c r="DU315" s="17">
        <f t="shared" si="409"/>
        <v>19388.513799819244</v>
      </c>
      <c r="DV315" s="3"/>
      <c r="DW315" s="3"/>
    </row>
    <row r="316" spans="3:127" ht="11.25">
      <c r="C316" s="9"/>
      <c r="AP316" s="70" t="s">
        <v>49</v>
      </c>
      <c r="AQ316" s="19" t="s">
        <v>167</v>
      </c>
      <c r="AR316" s="217"/>
      <c r="AS316" s="217"/>
      <c r="AT316" s="217"/>
      <c r="AU316" s="217"/>
      <c r="AV316" s="217"/>
      <c r="AW316" s="217"/>
      <c r="AX316" s="217"/>
      <c r="AY316" s="217"/>
      <c r="AZ316" s="217"/>
      <c r="BA316" s="217"/>
      <c r="BB316" s="217"/>
      <c r="BC316" s="217"/>
      <c r="BD316" s="217"/>
      <c r="BE316" s="217"/>
      <c r="BF316" s="217"/>
      <c r="BG316" s="217"/>
      <c r="BH316" s="217"/>
      <c r="BI316" s="217"/>
      <c r="BJ316" s="217"/>
      <c r="BK316" s="217"/>
      <c r="BL316" s="217"/>
      <c r="BM316" s="217"/>
      <c r="BN316" s="217"/>
      <c r="BO316" s="217"/>
      <c r="BP316" s="220">
        <f aca="true" t="shared" si="461" ref="BP316:DS316">BP$7*BP63</f>
        <v>1346.0928070696834</v>
      </c>
      <c r="BQ316" s="220">
        <f t="shared" si="461"/>
        <v>399.11189537723726</v>
      </c>
      <c r="BR316" s="220">
        <f t="shared" si="461"/>
        <v>2624.369650437624</v>
      </c>
      <c r="BS316" s="220">
        <f t="shared" si="461"/>
        <v>1437.0652875936248</v>
      </c>
      <c r="BT316" s="220">
        <f t="shared" si="461"/>
        <v>555.0015903445426</v>
      </c>
      <c r="BU316" s="220">
        <f t="shared" si="461"/>
        <v>532.4043622759755</v>
      </c>
      <c r="BV316" s="220">
        <f t="shared" si="461"/>
        <v>1679.3350640447568</v>
      </c>
      <c r="BW316" s="220">
        <f t="shared" si="461"/>
        <v>0</v>
      </c>
      <c r="BX316" s="220">
        <f t="shared" si="461"/>
        <v>0</v>
      </c>
      <c r="BY316" s="220">
        <f t="shared" si="461"/>
        <v>0</v>
      </c>
      <c r="BZ316" s="220">
        <f t="shared" si="461"/>
        <v>136.0841892736103</v>
      </c>
      <c r="CA316" s="220">
        <f t="shared" si="461"/>
        <v>262.77772319460036</v>
      </c>
      <c r="CB316" s="220">
        <f t="shared" si="461"/>
        <v>0</v>
      </c>
      <c r="CC316" s="220">
        <f t="shared" si="461"/>
        <v>136.10525654384557</v>
      </c>
      <c r="CD316" s="220">
        <f t="shared" si="461"/>
        <v>994.2134127208644</v>
      </c>
      <c r="CE316" s="220">
        <f t="shared" si="461"/>
        <v>0</v>
      </c>
      <c r="CF316" s="220">
        <f t="shared" si="461"/>
        <v>0</v>
      </c>
      <c r="CG316" s="220">
        <f t="shared" si="461"/>
        <v>0</v>
      </c>
      <c r="CH316" s="220">
        <f t="shared" si="461"/>
        <v>0</v>
      </c>
      <c r="CI316" s="220">
        <f t="shared" si="461"/>
        <v>0</v>
      </c>
      <c r="CJ316" s="220">
        <f t="shared" si="461"/>
        <v>331.71154438803165</v>
      </c>
      <c r="CK316" s="220">
        <f t="shared" si="461"/>
        <v>2588.931249968564</v>
      </c>
      <c r="CL316" s="220">
        <f t="shared" si="461"/>
        <v>0</v>
      </c>
      <c r="CM316" s="220">
        <f t="shared" si="461"/>
        <v>0</v>
      </c>
      <c r="CN316" s="220">
        <f t="shared" si="461"/>
        <v>0</v>
      </c>
      <c r="CO316" s="220">
        <f t="shared" si="461"/>
        <v>0</v>
      </c>
      <c r="CP316" s="220">
        <f t="shared" si="461"/>
        <v>462.4457474483313</v>
      </c>
      <c r="CQ316" s="220">
        <f t="shared" si="461"/>
        <v>0</v>
      </c>
      <c r="CR316" s="220">
        <f t="shared" si="461"/>
        <v>757.486773261627</v>
      </c>
      <c r="CS316" s="220">
        <f t="shared" si="461"/>
        <v>164.9129667000609</v>
      </c>
      <c r="CT316" s="220">
        <f t="shared" si="461"/>
        <v>0</v>
      </c>
      <c r="CU316" s="220">
        <f t="shared" si="461"/>
        <v>0</v>
      </c>
      <c r="CV316" s="220">
        <f t="shared" si="461"/>
        <v>0</v>
      </c>
      <c r="CW316" s="220">
        <f t="shared" si="461"/>
        <v>0</v>
      </c>
      <c r="CX316" s="220">
        <f t="shared" si="461"/>
        <v>2057.867352986713</v>
      </c>
      <c r="CY316" s="220">
        <f t="shared" si="461"/>
        <v>1246.6156625201627</v>
      </c>
      <c r="CZ316" s="220">
        <f t="shared" si="461"/>
        <v>948.1638241333762</v>
      </c>
      <c r="DA316" s="220">
        <f t="shared" si="461"/>
        <v>606.5078226449509</v>
      </c>
      <c r="DB316" s="220">
        <f t="shared" si="461"/>
        <v>1459.9649949476725</v>
      </c>
      <c r="DC316" s="220">
        <f t="shared" si="461"/>
        <v>222.74005638426792</v>
      </c>
      <c r="DD316" s="220">
        <f t="shared" si="461"/>
        <v>3429.641062531772</v>
      </c>
      <c r="DE316" s="220">
        <f t="shared" si="461"/>
        <v>85.37363148498264</v>
      </c>
      <c r="DF316" s="220">
        <f t="shared" si="461"/>
        <v>39075.05095930792</v>
      </c>
      <c r="DG316" s="220">
        <f t="shared" si="461"/>
        <v>0</v>
      </c>
      <c r="DH316" s="220">
        <f t="shared" si="461"/>
        <v>0</v>
      </c>
      <c r="DI316" s="220">
        <f t="shared" si="461"/>
        <v>0</v>
      </c>
      <c r="DJ316" s="220">
        <f t="shared" si="461"/>
        <v>0</v>
      </c>
      <c r="DK316" s="220">
        <f t="shared" si="461"/>
        <v>0</v>
      </c>
      <c r="DL316" s="220">
        <f t="shared" si="461"/>
        <v>0</v>
      </c>
      <c r="DM316" s="220">
        <f t="shared" si="461"/>
        <v>0</v>
      </c>
      <c r="DN316" s="220">
        <f t="shared" si="461"/>
        <v>0</v>
      </c>
      <c r="DO316" s="220">
        <f t="shared" si="461"/>
        <v>158.34394670294577</v>
      </c>
      <c r="DP316" s="220">
        <f t="shared" si="461"/>
        <v>0</v>
      </c>
      <c r="DQ316" s="220">
        <f t="shared" si="461"/>
        <v>121.56215734534716</v>
      </c>
      <c r="DR316" s="220">
        <f t="shared" si="461"/>
        <v>1371.0850965172779</v>
      </c>
      <c r="DS316" s="220">
        <f t="shared" si="461"/>
        <v>5886.913610789029</v>
      </c>
      <c r="DT316" s="17"/>
      <c r="DU316" s="17">
        <f t="shared" si="409"/>
        <v>71077.8796989394</v>
      </c>
      <c r="DV316" s="3"/>
      <c r="DW316" s="3"/>
    </row>
    <row r="317" spans="2:127" ht="11.25">
      <c r="B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205">
        <v>2629</v>
      </c>
      <c r="AQ317" s="2" t="s">
        <v>302</v>
      </c>
      <c r="AR317" s="217"/>
      <c r="AS317" s="217"/>
      <c r="AT317" s="217"/>
      <c r="AU317" s="217"/>
      <c r="AV317" s="217"/>
      <c r="AW317" s="217"/>
      <c r="AX317" s="217"/>
      <c r="AY317" s="217"/>
      <c r="AZ317" s="217"/>
      <c r="BA317" s="217"/>
      <c r="BB317" s="217"/>
      <c r="BC317" s="217"/>
      <c r="BD317" s="217"/>
      <c r="BE317" s="217"/>
      <c r="BF317" s="217"/>
      <c r="BG317" s="217"/>
      <c r="BH317" s="217"/>
      <c r="BI317" s="217"/>
      <c r="BJ317" s="217"/>
      <c r="BK317" s="217"/>
      <c r="BL317" s="217"/>
      <c r="BM317" s="217"/>
      <c r="BN317" s="217"/>
      <c r="BO317" s="217"/>
      <c r="BP317" s="220">
        <f aca="true" t="shared" si="462" ref="BP317:DS317">BP$7*BP64</f>
        <v>334.16329151659744</v>
      </c>
      <c r="BQ317" s="220">
        <f t="shared" si="462"/>
        <v>0</v>
      </c>
      <c r="BR317" s="220">
        <f t="shared" si="462"/>
        <v>1373.2166775545707</v>
      </c>
      <c r="BS317" s="220">
        <f t="shared" si="462"/>
        <v>356.7469227266081</v>
      </c>
      <c r="BT317" s="220">
        <f t="shared" si="462"/>
        <v>137.77739339548953</v>
      </c>
      <c r="BU317" s="220">
        <f t="shared" si="462"/>
        <v>0</v>
      </c>
      <c r="BV317" s="220">
        <f t="shared" si="462"/>
        <v>416.8896302046591</v>
      </c>
      <c r="BW317" s="220">
        <f t="shared" si="462"/>
        <v>0</v>
      </c>
      <c r="BX317" s="220">
        <f t="shared" si="462"/>
        <v>0</v>
      </c>
      <c r="BY317" s="220">
        <f t="shared" si="462"/>
        <v>0</v>
      </c>
      <c r="BZ317" s="220">
        <f t="shared" si="462"/>
        <v>0</v>
      </c>
      <c r="CA317" s="220">
        <f t="shared" si="462"/>
        <v>65.23374054059504</v>
      </c>
      <c r="CB317" s="220">
        <f t="shared" si="462"/>
        <v>0</v>
      </c>
      <c r="CC317" s="220">
        <f t="shared" si="462"/>
        <v>0</v>
      </c>
      <c r="CD317" s="220">
        <f t="shared" si="462"/>
        <v>0</v>
      </c>
      <c r="CE317" s="220">
        <f t="shared" si="462"/>
        <v>0</v>
      </c>
      <c r="CF317" s="220">
        <f t="shared" si="462"/>
        <v>0</v>
      </c>
      <c r="CG317" s="220">
        <f t="shared" si="462"/>
        <v>0</v>
      </c>
      <c r="CH317" s="220">
        <f t="shared" si="462"/>
        <v>0</v>
      </c>
      <c r="CI317" s="220">
        <f t="shared" si="462"/>
        <v>0</v>
      </c>
      <c r="CJ317" s="220">
        <f t="shared" si="462"/>
        <v>82.34634411876803</v>
      </c>
      <c r="CK317" s="220">
        <f t="shared" si="462"/>
        <v>642.6940129655482</v>
      </c>
      <c r="CL317" s="220">
        <f t="shared" si="462"/>
        <v>0</v>
      </c>
      <c r="CM317" s="220">
        <f t="shared" si="462"/>
        <v>0</v>
      </c>
      <c r="CN317" s="220">
        <f t="shared" si="462"/>
        <v>0</v>
      </c>
      <c r="CO317" s="220">
        <f t="shared" si="462"/>
        <v>0</v>
      </c>
      <c r="CP317" s="220">
        <f t="shared" si="462"/>
        <v>0</v>
      </c>
      <c r="CQ317" s="220">
        <f t="shared" si="462"/>
        <v>0</v>
      </c>
      <c r="CR317" s="220">
        <f t="shared" si="462"/>
        <v>0</v>
      </c>
      <c r="CS317" s="220">
        <f t="shared" si="462"/>
        <v>0</v>
      </c>
      <c r="CT317" s="220">
        <f t="shared" si="462"/>
        <v>0</v>
      </c>
      <c r="CU317" s="220">
        <f t="shared" si="462"/>
        <v>0</v>
      </c>
      <c r="CV317" s="220">
        <f t="shared" si="462"/>
        <v>0</v>
      </c>
      <c r="CW317" s="220">
        <f t="shared" si="462"/>
        <v>0</v>
      </c>
      <c r="CX317" s="220">
        <f t="shared" si="462"/>
        <v>510.85907640764117</v>
      </c>
      <c r="CY317" s="220">
        <f t="shared" si="462"/>
        <v>0</v>
      </c>
      <c r="CZ317" s="220">
        <f t="shared" si="462"/>
        <v>235.37867723928133</v>
      </c>
      <c r="DA317" s="220">
        <f t="shared" si="462"/>
        <v>150.5636530268672</v>
      </c>
      <c r="DB317" s="220">
        <f t="shared" si="462"/>
        <v>362.4317028130968</v>
      </c>
      <c r="DC317" s="220">
        <f t="shared" si="462"/>
        <v>55.2945161010034</v>
      </c>
      <c r="DD317" s="220">
        <f t="shared" si="462"/>
        <v>851.3975709230347</v>
      </c>
      <c r="DE317" s="220">
        <f t="shared" si="462"/>
        <v>0</v>
      </c>
      <c r="DF317" s="220">
        <f t="shared" si="462"/>
        <v>0</v>
      </c>
      <c r="DG317" s="220">
        <f t="shared" si="462"/>
        <v>0</v>
      </c>
      <c r="DH317" s="220">
        <f t="shared" si="462"/>
        <v>0</v>
      </c>
      <c r="DI317" s="220">
        <f t="shared" si="462"/>
        <v>0</v>
      </c>
      <c r="DJ317" s="220">
        <f t="shared" si="462"/>
        <v>0</v>
      </c>
      <c r="DK317" s="220">
        <f t="shared" si="462"/>
        <v>0</v>
      </c>
      <c r="DL317" s="220">
        <f t="shared" si="462"/>
        <v>0</v>
      </c>
      <c r="DM317" s="220">
        <f t="shared" si="462"/>
        <v>0</v>
      </c>
      <c r="DN317" s="220">
        <f t="shared" si="462"/>
        <v>0</v>
      </c>
      <c r="DO317" s="220">
        <f t="shared" si="462"/>
        <v>0</v>
      </c>
      <c r="DP317" s="220">
        <f t="shared" si="462"/>
        <v>0</v>
      </c>
      <c r="DQ317" s="220">
        <f t="shared" si="462"/>
        <v>30.17742194968646</v>
      </c>
      <c r="DR317" s="220">
        <f t="shared" si="462"/>
        <v>717.4282481776454</v>
      </c>
      <c r="DS317" s="220">
        <f t="shared" si="462"/>
        <v>0</v>
      </c>
      <c r="DT317" s="17"/>
      <c r="DU317" s="17">
        <f t="shared" si="409"/>
        <v>6322.598879661093</v>
      </c>
      <c r="DV317" s="3"/>
      <c r="DW317" s="3"/>
    </row>
    <row r="318" spans="42:127" ht="11.25">
      <c r="AP318" s="205">
        <v>2635</v>
      </c>
      <c r="AQ318" s="2" t="s">
        <v>303</v>
      </c>
      <c r="AR318" s="217"/>
      <c r="AS318" s="217"/>
      <c r="AT318" s="217"/>
      <c r="AU318" s="217"/>
      <c r="AV318" s="217"/>
      <c r="AW318" s="217"/>
      <c r="AX318" s="217"/>
      <c r="AY318" s="217"/>
      <c r="AZ318" s="217"/>
      <c r="BA318" s="217"/>
      <c r="BB318" s="217"/>
      <c r="BC318" s="217"/>
      <c r="BD318" s="217"/>
      <c r="BE318" s="217"/>
      <c r="BF318" s="217"/>
      <c r="BG318" s="217"/>
      <c r="BH318" s="217"/>
      <c r="BI318" s="217"/>
      <c r="BJ318" s="217"/>
      <c r="BK318" s="217"/>
      <c r="BL318" s="217"/>
      <c r="BM318" s="217"/>
      <c r="BN318" s="217"/>
      <c r="BO318" s="217"/>
      <c r="BP318" s="220">
        <f aca="true" t="shared" si="463" ref="BP318:DS318">BP$7*BP65</f>
        <v>932.6365311254189</v>
      </c>
      <c r="BQ318" s="220">
        <f t="shared" si="463"/>
        <v>0</v>
      </c>
      <c r="BR318" s="220">
        <f t="shared" si="463"/>
        <v>0</v>
      </c>
      <c r="BS318" s="220">
        <f t="shared" si="463"/>
        <v>995.6665526946013</v>
      </c>
      <c r="BT318" s="220">
        <f t="shared" si="463"/>
        <v>384.5312561433437</v>
      </c>
      <c r="BU318" s="220">
        <f t="shared" si="463"/>
        <v>0</v>
      </c>
      <c r="BV318" s="220">
        <f t="shared" si="463"/>
        <v>1163.5224707406871</v>
      </c>
      <c r="BW318" s="220">
        <f t="shared" si="463"/>
        <v>0</v>
      </c>
      <c r="BX318" s="220">
        <f t="shared" si="463"/>
        <v>0</v>
      </c>
      <c r="BY318" s="220">
        <f t="shared" si="463"/>
        <v>0</v>
      </c>
      <c r="BZ318" s="220">
        <f t="shared" si="463"/>
        <v>0</v>
      </c>
      <c r="CA318" s="220">
        <f t="shared" si="463"/>
        <v>182.06478998335567</v>
      </c>
      <c r="CB318" s="220">
        <f t="shared" si="463"/>
        <v>0</v>
      </c>
      <c r="CC318" s="220">
        <f t="shared" si="463"/>
        <v>0</v>
      </c>
      <c r="CD318" s="220">
        <f t="shared" si="463"/>
        <v>0</v>
      </c>
      <c r="CE318" s="220">
        <f t="shared" si="463"/>
        <v>0</v>
      </c>
      <c r="CF318" s="220">
        <f t="shared" si="463"/>
        <v>0</v>
      </c>
      <c r="CG318" s="220">
        <f t="shared" si="463"/>
        <v>0</v>
      </c>
      <c r="CH318" s="220">
        <f t="shared" si="463"/>
        <v>0</v>
      </c>
      <c r="CI318" s="220">
        <f t="shared" si="463"/>
        <v>0</v>
      </c>
      <c r="CJ318" s="220">
        <f t="shared" si="463"/>
        <v>229.82538980040343</v>
      </c>
      <c r="CK318" s="220">
        <f t="shared" si="463"/>
        <v>1793.733572909496</v>
      </c>
      <c r="CL318" s="220">
        <f t="shared" si="463"/>
        <v>0</v>
      </c>
      <c r="CM318" s="220">
        <f t="shared" si="463"/>
        <v>0</v>
      </c>
      <c r="CN318" s="220">
        <f t="shared" si="463"/>
        <v>0</v>
      </c>
      <c r="CO318" s="220">
        <f t="shared" si="463"/>
        <v>0.8416747106448295</v>
      </c>
      <c r="CP318" s="220">
        <f t="shared" si="463"/>
        <v>0</v>
      </c>
      <c r="CQ318" s="220">
        <f t="shared" si="463"/>
        <v>30.28284895888822</v>
      </c>
      <c r="CR318" s="220">
        <f t="shared" si="463"/>
        <v>0</v>
      </c>
      <c r="CS318" s="220">
        <f t="shared" si="463"/>
        <v>0</v>
      </c>
      <c r="CT318" s="220">
        <f t="shared" si="463"/>
        <v>0</v>
      </c>
      <c r="CU318" s="220">
        <f t="shared" si="463"/>
        <v>0</v>
      </c>
      <c r="CV318" s="220">
        <f t="shared" si="463"/>
        <v>0</v>
      </c>
      <c r="CW318" s="220">
        <f t="shared" si="463"/>
        <v>0</v>
      </c>
      <c r="CX318" s="220">
        <f t="shared" si="463"/>
        <v>1425.787478787428</v>
      </c>
      <c r="CY318" s="220">
        <f t="shared" si="463"/>
        <v>0</v>
      </c>
      <c r="CZ318" s="220">
        <f t="shared" si="463"/>
        <v>687.1955804886857</v>
      </c>
      <c r="DA318" s="220">
        <f t="shared" si="463"/>
        <v>420.2172011032339</v>
      </c>
      <c r="DB318" s="220">
        <f t="shared" si="463"/>
        <v>1011.5325490941799</v>
      </c>
      <c r="DC318" s="220">
        <f t="shared" si="463"/>
        <v>154.32480764912813</v>
      </c>
      <c r="DD318" s="220">
        <f t="shared" si="463"/>
        <v>2376.2169493558144</v>
      </c>
      <c r="DE318" s="220">
        <f t="shared" si="463"/>
        <v>0</v>
      </c>
      <c r="DF318" s="220">
        <f t="shared" si="463"/>
        <v>0</v>
      </c>
      <c r="DG318" s="220">
        <f t="shared" si="463"/>
        <v>0</v>
      </c>
      <c r="DH318" s="220">
        <f t="shared" si="463"/>
        <v>0</v>
      </c>
      <c r="DI318" s="220">
        <f t="shared" si="463"/>
        <v>0</v>
      </c>
      <c r="DJ318" s="220">
        <f t="shared" si="463"/>
        <v>0</v>
      </c>
      <c r="DK318" s="220">
        <f t="shared" si="463"/>
        <v>0</v>
      </c>
      <c r="DL318" s="220">
        <f t="shared" si="463"/>
        <v>0</v>
      </c>
      <c r="DM318" s="220">
        <f t="shared" si="463"/>
        <v>0</v>
      </c>
      <c r="DN318" s="220">
        <f t="shared" si="463"/>
        <v>0</v>
      </c>
      <c r="DO318" s="220">
        <f t="shared" si="463"/>
        <v>0</v>
      </c>
      <c r="DP318" s="220">
        <f t="shared" si="463"/>
        <v>0</v>
      </c>
      <c r="DQ318" s="220">
        <f t="shared" si="463"/>
        <v>84.22399120420968</v>
      </c>
      <c r="DR318" s="220">
        <f t="shared" si="463"/>
        <v>0</v>
      </c>
      <c r="DS318" s="220">
        <f t="shared" si="463"/>
        <v>0</v>
      </c>
      <c r="DT318" s="17"/>
      <c r="DU318" s="17">
        <f t="shared" si="409"/>
        <v>11872.603644749517</v>
      </c>
      <c r="DV318" s="3"/>
      <c r="DW318" s="3"/>
    </row>
    <row r="319" spans="42:127" ht="11.25">
      <c r="AP319" s="70" t="s">
        <v>50</v>
      </c>
      <c r="AQ319" s="49" t="s">
        <v>168</v>
      </c>
      <c r="AR319" s="217"/>
      <c r="AS319" s="217"/>
      <c r="AT319" s="217"/>
      <c r="AU319" s="217"/>
      <c r="AV319" s="217"/>
      <c r="AW319" s="217"/>
      <c r="AX319" s="217"/>
      <c r="AY319" s="217"/>
      <c r="AZ319" s="217"/>
      <c r="BA319" s="217"/>
      <c r="BB319" s="217"/>
      <c r="BC319" s="217"/>
      <c r="BD319" s="217"/>
      <c r="BE319" s="217"/>
      <c r="BF319" s="217"/>
      <c r="BG319" s="217"/>
      <c r="BH319" s="217"/>
      <c r="BI319" s="217"/>
      <c r="BJ319" s="217"/>
      <c r="BK319" s="217"/>
      <c r="BL319" s="217"/>
      <c r="BM319" s="217"/>
      <c r="BN319" s="217"/>
      <c r="BO319" s="217"/>
      <c r="BP319" s="220">
        <f aca="true" t="shared" si="464" ref="BP319:DS319">BP$7*BP66</f>
        <v>58.52577422042102</v>
      </c>
      <c r="BQ319" s="220">
        <f t="shared" si="464"/>
        <v>36.7280885316476</v>
      </c>
      <c r="BR319" s="220">
        <f t="shared" si="464"/>
        <v>61.03185233575871</v>
      </c>
      <c r="BS319" s="220">
        <f t="shared" si="464"/>
        <v>62.48109946059238</v>
      </c>
      <c r="BT319" s="220">
        <f t="shared" si="464"/>
        <v>24.13050392802359</v>
      </c>
      <c r="BU319" s="220">
        <f t="shared" si="464"/>
        <v>0</v>
      </c>
      <c r="BV319" s="220">
        <f t="shared" si="464"/>
        <v>73.01456800194595</v>
      </c>
      <c r="BW319" s="220">
        <f t="shared" si="464"/>
        <v>0</v>
      </c>
      <c r="BX319" s="220">
        <f t="shared" si="464"/>
        <v>0</v>
      </c>
      <c r="BY319" s="220">
        <f t="shared" si="464"/>
        <v>0</v>
      </c>
      <c r="BZ319" s="220">
        <f t="shared" si="464"/>
        <v>23.19616862618357</v>
      </c>
      <c r="CA319" s="220">
        <f t="shared" si="464"/>
        <v>11.425118399765232</v>
      </c>
      <c r="CB319" s="220">
        <f t="shared" si="464"/>
        <v>0</v>
      </c>
      <c r="CC319" s="220">
        <f t="shared" si="464"/>
        <v>0</v>
      </c>
      <c r="CD319" s="220">
        <f t="shared" si="464"/>
        <v>91.49203184547832</v>
      </c>
      <c r="CE319" s="220">
        <f t="shared" si="464"/>
        <v>0</v>
      </c>
      <c r="CF319" s="220">
        <f t="shared" si="464"/>
        <v>0</v>
      </c>
      <c r="CG319" s="220">
        <f t="shared" si="464"/>
        <v>0</v>
      </c>
      <c r="CH319" s="220">
        <f t="shared" si="464"/>
        <v>0</v>
      </c>
      <c r="CI319" s="220">
        <f t="shared" si="464"/>
        <v>0</v>
      </c>
      <c r="CJ319" s="220">
        <f t="shared" si="464"/>
        <v>14.4222410603492</v>
      </c>
      <c r="CK319" s="220">
        <f t="shared" si="464"/>
        <v>112.56222825950277</v>
      </c>
      <c r="CL319" s="220">
        <f t="shared" si="464"/>
        <v>0</v>
      </c>
      <c r="CM319" s="220">
        <f t="shared" si="464"/>
        <v>0</v>
      </c>
      <c r="CN319" s="220">
        <f t="shared" si="464"/>
        <v>0</v>
      </c>
      <c r="CO319" s="220">
        <f t="shared" si="464"/>
        <v>0</v>
      </c>
      <c r="CP319" s="220">
        <f t="shared" si="464"/>
        <v>78.82597967869283</v>
      </c>
      <c r="CQ319" s="220">
        <f t="shared" si="464"/>
        <v>0</v>
      </c>
      <c r="CR319" s="220">
        <f t="shared" si="464"/>
        <v>0</v>
      </c>
      <c r="CS319" s="220">
        <f t="shared" si="464"/>
        <v>0</v>
      </c>
      <c r="CT319" s="220">
        <f t="shared" si="464"/>
        <v>0</v>
      </c>
      <c r="CU319" s="220">
        <f t="shared" si="464"/>
        <v>0</v>
      </c>
      <c r="CV319" s="220">
        <f t="shared" si="464"/>
        <v>0</v>
      </c>
      <c r="CW319" s="220">
        <f t="shared" si="464"/>
        <v>0</v>
      </c>
      <c r="CX319" s="220">
        <f t="shared" si="464"/>
        <v>89.47249360811794</v>
      </c>
      <c r="CY319" s="220">
        <f t="shared" si="464"/>
        <v>0</v>
      </c>
      <c r="CZ319" s="220">
        <f t="shared" si="464"/>
        <v>41.224514092755484</v>
      </c>
      <c r="DA319" s="220">
        <f t="shared" si="464"/>
        <v>26.36990533238917</v>
      </c>
      <c r="DB319" s="220">
        <f t="shared" si="464"/>
        <v>63.47673891076837</v>
      </c>
      <c r="DC319" s="220">
        <f t="shared" si="464"/>
        <v>9.684350277576867</v>
      </c>
      <c r="DD319" s="220">
        <f t="shared" si="464"/>
        <v>149.11482880572922</v>
      </c>
      <c r="DE319" s="220">
        <f t="shared" si="464"/>
        <v>7.856469155059752</v>
      </c>
      <c r="DF319" s="220">
        <f t="shared" si="464"/>
        <v>0</v>
      </c>
      <c r="DG319" s="220">
        <f t="shared" si="464"/>
        <v>0</v>
      </c>
      <c r="DH319" s="220">
        <f t="shared" si="464"/>
        <v>0</v>
      </c>
      <c r="DI319" s="220">
        <f t="shared" si="464"/>
        <v>0</v>
      </c>
      <c r="DJ319" s="220">
        <f t="shared" si="464"/>
        <v>0</v>
      </c>
      <c r="DK319" s="220">
        <f t="shared" si="464"/>
        <v>0</v>
      </c>
      <c r="DL319" s="220">
        <f t="shared" si="464"/>
        <v>0</v>
      </c>
      <c r="DM319" s="220">
        <f t="shared" si="464"/>
        <v>0</v>
      </c>
      <c r="DN319" s="220">
        <f t="shared" si="464"/>
        <v>0</v>
      </c>
      <c r="DO319" s="220">
        <f t="shared" si="464"/>
        <v>14.571528837694396</v>
      </c>
      <c r="DP319" s="220">
        <f t="shared" si="464"/>
        <v>0</v>
      </c>
      <c r="DQ319" s="220">
        <f t="shared" si="464"/>
        <v>5.285311188928137</v>
      </c>
      <c r="DR319" s="220">
        <f t="shared" si="464"/>
        <v>31.885699919006463</v>
      </c>
      <c r="DS319" s="220">
        <f t="shared" si="464"/>
        <v>314.9543024524714</v>
      </c>
      <c r="DT319" s="17"/>
      <c r="DU319" s="17">
        <f t="shared" si="409"/>
        <v>1401.7317969288583</v>
      </c>
      <c r="DV319" s="3"/>
      <c r="DW319" s="3"/>
    </row>
    <row r="320" spans="42:127" ht="11.25">
      <c r="AP320" s="12" t="s">
        <v>51</v>
      </c>
      <c r="AQ320" s="49" t="s">
        <v>102</v>
      </c>
      <c r="AR320" s="217"/>
      <c r="AS320" s="217"/>
      <c r="AT320" s="217"/>
      <c r="AU320" s="217"/>
      <c r="AV320" s="217"/>
      <c r="AW320" s="217"/>
      <c r="AX320" s="217"/>
      <c r="AY320" s="217"/>
      <c r="AZ320" s="217"/>
      <c r="BA320" s="217"/>
      <c r="BB320" s="217"/>
      <c r="BC320" s="217"/>
      <c r="BD320" s="217"/>
      <c r="BE320" s="217"/>
      <c r="BF320" s="217"/>
      <c r="BG320" s="217"/>
      <c r="BH320" s="217"/>
      <c r="BI320" s="217"/>
      <c r="BJ320" s="217"/>
      <c r="BK320" s="217"/>
      <c r="BL320" s="217"/>
      <c r="BM320" s="217"/>
      <c r="BN320" s="217"/>
      <c r="BO320" s="217"/>
      <c r="BP320" s="220">
        <f aca="true" t="shared" si="465" ref="BP320:DS320">BP$7*BP67</f>
        <v>576.9508581213124</v>
      </c>
      <c r="BQ320" s="220">
        <f t="shared" si="465"/>
        <v>0</v>
      </c>
      <c r="BR320" s="220">
        <f t="shared" si="465"/>
        <v>0</v>
      </c>
      <c r="BS320" s="220">
        <f t="shared" si="465"/>
        <v>615.9427095211953</v>
      </c>
      <c r="BT320" s="220">
        <f t="shared" si="465"/>
        <v>237.8800645291619</v>
      </c>
      <c r="BU320" s="220">
        <f t="shared" si="465"/>
        <v>0</v>
      </c>
      <c r="BV320" s="220">
        <f t="shared" si="465"/>
        <v>719.7823219804744</v>
      </c>
      <c r="BW320" s="220">
        <f t="shared" si="465"/>
        <v>0</v>
      </c>
      <c r="BX320" s="220">
        <f t="shared" si="465"/>
        <v>0</v>
      </c>
      <c r="BY320" s="220">
        <f t="shared" si="465"/>
        <v>0</v>
      </c>
      <c r="BZ320" s="220">
        <f t="shared" si="465"/>
        <v>0</v>
      </c>
      <c r="CA320" s="220">
        <f t="shared" si="465"/>
        <v>112.62955428929868</v>
      </c>
      <c r="CB320" s="220">
        <f t="shared" si="465"/>
        <v>0</v>
      </c>
      <c r="CC320" s="220">
        <f t="shared" si="465"/>
        <v>0</v>
      </c>
      <c r="CD320" s="220">
        <f t="shared" si="465"/>
        <v>0</v>
      </c>
      <c r="CE320" s="220">
        <f t="shared" si="465"/>
        <v>0</v>
      </c>
      <c r="CF320" s="220">
        <f t="shared" si="465"/>
        <v>0</v>
      </c>
      <c r="CG320" s="220">
        <f t="shared" si="465"/>
        <v>0</v>
      </c>
      <c r="CH320" s="220">
        <f t="shared" si="465"/>
        <v>0</v>
      </c>
      <c r="CI320" s="220">
        <f t="shared" si="465"/>
        <v>0</v>
      </c>
      <c r="CJ320" s="220">
        <f t="shared" si="465"/>
        <v>142.1753828400878</v>
      </c>
      <c r="CK320" s="220">
        <f t="shared" si="465"/>
        <v>1109.6457082614222</v>
      </c>
      <c r="CL320" s="220">
        <f t="shared" si="465"/>
        <v>0</v>
      </c>
      <c r="CM320" s="220">
        <f t="shared" si="465"/>
        <v>0</v>
      </c>
      <c r="CN320" s="220">
        <f t="shared" si="465"/>
        <v>0</v>
      </c>
      <c r="CO320" s="220">
        <f t="shared" si="465"/>
        <v>0</v>
      </c>
      <c r="CP320" s="220">
        <f t="shared" si="465"/>
        <v>0</v>
      </c>
      <c r="CQ320" s="220">
        <f t="shared" si="465"/>
        <v>0</v>
      </c>
      <c r="CR320" s="220">
        <f t="shared" si="465"/>
        <v>0</v>
      </c>
      <c r="CS320" s="220">
        <f t="shared" si="465"/>
        <v>0</v>
      </c>
      <c r="CT320" s="220">
        <f t="shared" si="465"/>
        <v>0</v>
      </c>
      <c r="CU320" s="220">
        <f t="shared" si="465"/>
        <v>0</v>
      </c>
      <c r="CV320" s="220">
        <f t="shared" si="465"/>
        <v>0</v>
      </c>
      <c r="CW320" s="220">
        <f t="shared" si="465"/>
        <v>0</v>
      </c>
      <c r="CX320" s="220">
        <f t="shared" si="465"/>
        <v>882.0256144077703</v>
      </c>
      <c r="CY320" s="220">
        <f t="shared" si="465"/>
        <v>0</v>
      </c>
      <c r="CZ320" s="220">
        <f t="shared" si="465"/>
        <v>406.3939195724546</v>
      </c>
      <c r="DA320" s="220">
        <f t="shared" si="465"/>
        <v>259.9562280509078</v>
      </c>
      <c r="DB320" s="220">
        <f t="shared" si="465"/>
        <v>625.7577874558335</v>
      </c>
      <c r="DC320" s="220">
        <f t="shared" si="465"/>
        <v>95.46894983314498</v>
      </c>
      <c r="DD320" s="220">
        <f t="shared" si="465"/>
        <v>1469.9836026784164</v>
      </c>
      <c r="DE320" s="220">
        <f t="shared" si="465"/>
        <v>0</v>
      </c>
      <c r="DF320" s="220">
        <f t="shared" si="465"/>
        <v>0</v>
      </c>
      <c r="DG320" s="220">
        <f t="shared" si="465"/>
        <v>0</v>
      </c>
      <c r="DH320" s="220">
        <f t="shared" si="465"/>
        <v>0</v>
      </c>
      <c r="DI320" s="220">
        <f t="shared" si="465"/>
        <v>0</v>
      </c>
      <c r="DJ320" s="220">
        <f t="shared" si="465"/>
        <v>0</v>
      </c>
      <c r="DK320" s="220">
        <f t="shared" si="465"/>
        <v>0</v>
      </c>
      <c r="DL320" s="220">
        <f t="shared" si="465"/>
        <v>0</v>
      </c>
      <c r="DM320" s="220">
        <f t="shared" si="465"/>
        <v>0</v>
      </c>
      <c r="DN320" s="220">
        <f t="shared" si="465"/>
        <v>0</v>
      </c>
      <c r="DO320" s="220">
        <f t="shared" si="465"/>
        <v>0</v>
      </c>
      <c r="DP320" s="220">
        <f t="shared" si="465"/>
        <v>0</v>
      </c>
      <c r="DQ320" s="220">
        <f t="shared" si="465"/>
        <v>52.10293868827228</v>
      </c>
      <c r="DR320" s="220">
        <f t="shared" si="465"/>
        <v>0</v>
      </c>
      <c r="DS320" s="220">
        <f t="shared" si="465"/>
        <v>0</v>
      </c>
      <c r="DT320" s="17"/>
      <c r="DU320" s="17">
        <f t="shared" si="409"/>
        <v>7306.695640229752</v>
      </c>
      <c r="DV320" s="3"/>
      <c r="DW320" s="3"/>
    </row>
    <row r="321" spans="42:127" ht="11.25">
      <c r="AP321" s="12" t="s">
        <v>224</v>
      </c>
      <c r="AQ321" s="49" t="s">
        <v>238</v>
      </c>
      <c r="AR321" s="217"/>
      <c r="AS321" s="217"/>
      <c r="AT321" s="217"/>
      <c r="AU321" s="217"/>
      <c r="AV321" s="217"/>
      <c r="AW321" s="217"/>
      <c r="AX321" s="217"/>
      <c r="AY321" s="217"/>
      <c r="AZ321" s="217"/>
      <c r="BA321" s="217"/>
      <c r="BB321" s="217"/>
      <c r="BC321" s="217"/>
      <c r="BD321" s="217"/>
      <c r="BE321" s="217"/>
      <c r="BF321" s="217"/>
      <c r="BG321" s="217"/>
      <c r="BH321" s="217"/>
      <c r="BI321" s="217"/>
      <c r="BJ321" s="217"/>
      <c r="BK321" s="217"/>
      <c r="BL321" s="217"/>
      <c r="BM321" s="217"/>
      <c r="BN321" s="217"/>
      <c r="BO321" s="217"/>
      <c r="BP321" s="220">
        <f aca="true" t="shared" si="466" ref="BP321:DS321">BP$7*BP68</f>
        <v>3768.30468851485</v>
      </c>
      <c r="BQ321" s="220">
        <f t="shared" si="466"/>
        <v>428.49436620255534</v>
      </c>
      <c r="BR321" s="220">
        <f t="shared" si="466"/>
        <v>0</v>
      </c>
      <c r="BS321" s="220">
        <f t="shared" si="466"/>
        <v>4022.976597527174</v>
      </c>
      <c r="BT321" s="220">
        <f t="shared" si="466"/>
        <v>1553.6930916237127</v>
      </c>
      <c r="BU321" s="220">
        <f t="shared" si="466"/>
        <v>244.57972770897803</v>
      </c>
      <c r="BV321" s="220">
        <f t="shared" si="466"/>
        <v>4701.196055867229</v>
      </c>
      <c r="BW321" s="220">
        <f t="shared" si="466"/>
        <v>0</v>
      </c>
      <c r="BX321" s="220">
        <f t="shared" si="466"/>
        <v>0</v>
      </c>
      <c r="BY321" s="220">
        <f t="shared" si="466"/>
        <v>0</v>
      </c>
      <c r="BZ321" s="220">
        <f t="shared" si="466"/>
        <v>193.30140521819644</v>
      </c>
      <c r="CA321" s="220">
        <f t="shared" si="466"/>
        <v>735.6302040623034</v>
      </c>
      <c r="CB321" s="220">
        <f t="shared" si="466"/>
        <v>0</v>
      </c>
      <c r="CC321" s="220">
        <f t="shared" si="466"/>
        <v>0</v>
      </c>
      <c r="CD321" s="220">
        <f t="shared" si="466"/>
        <v>1067.4070381972472</v>
      </c>
      <c r="CE321" s="220">
        <f t="shared" si="466"/>
        <v>0</v>
      </c>
      <c r="CF321" s="220">
        <f t="shared" si="466"/>
        <v>0</v>
      </c>
      <c r="CG321" s="220">
        <f t="shared" si="466"/>
        <v>0</v>
      </c>
      <c r="CH321" s="220">
        <f t="shared" si="466"/>
        <v>0</v>
      </c>
      <c r="CI321" s="220">
        <f t="shared" si="466"/>
        <v>0</v>
      </c>
      <c r="CJ321" s="220">
        <f t="shared" si="466"/>
        <v>928.6062308534518</v>
      </c>
      <c r="CK321" s="220">
        <f t="shared" si="466"/>
        <v>7247.55508406347</v>
      </c>
      <c r="CL321" s="220">
        <f t="shared" si="466"/>
        <v>0</v>
      </c>
      <c r="CM321" s="220">
        <f t="shared" si="466"/>
        <v>0</v>
      </c>
      <c r="CN321" s="220">
        <f t="shared" si="466"/>
        <v>0</v>
      </c>
      <c r="CO321" s="220">
        <f t="shared" si="466"/>
        <v>0</v>
      </c>
      <c r="CP321" s="220">
        <f t="shared" si="466"/>
        <v>656.883163989107</v>
      </c>
      <c r="CQ321" s="220">
        <f t="shared" si="466"/>
        <v>0</v>
      </c>
      <c r="CR321" s="220">
        <f t="shared" si="466"/>
        <v>0</v>
      </c>
      <c r="CS321" s="220">
        <f t="shared" si="466"/>
        <v>0</v>
      </c>
      <c r="CT321" s="220">
        <f t="shared" si="466"/>
        <v>0</v>
      </c>
      <c r="CU321" s="220">
        <f t="shared" si="466"/>
        <v>0</v>
      </c>
      <c r="CV321" s="220">
        <f t="shared" si="466"/>
        <v>0</v>
      </c>
      <c r="CW321" s="220">
        <f t="shared" si="466"/>
        <v>0</v>
      </c>
      <c r="CX321" s="220">
        <f t="shared" si="466"/>
        <v>5760.8741045743045</v>
      </c>
      <c r="CY321" s="220">
        <f t="shared" si="466"/>
        <v>572.6792282345787</v>
      </c>
      <c r="CZ321" s="220">
        <f t="shared" si="466"/>
        <v>2654.3267783593533</v>
      </c>
      <c r="DA321" s="220">
        <f t="shared" si="466"/>
        <v>1697.881646562864</v>
      </c>
      <c r="DB321" s="220">
        <f t="shared" si="466"/>
        <v>4087.0829311578605</v>
      </c>
      <c r="DC321" s="220">
        <f t="shared" si="466"/>
        <v>623.5471985175299</v>
      </c>
      <c r="DD321" s="220">
        <f t="shared" si="466"/>
        <v>9601.070912781792</v>
      </c>
      <c r="DE321" s="220">
        <f t="shared" si="466"/>
        <v>91.65880680903044</v>
      </c>
      <c r="DF321" s="220">
        <f t="shared" si="466"/>
        <v>17950.57666880658</v>
      </c>
      <c r="DG321" s="220">
        <f t="shared" si="466"/>
        <v>0</v>
      </c>
      <c r="DH321" s="220">
        <f t="shared" si="466"/>
        <v>0</v>
      </c>
      <c r="DI321" s="220">
        <f t="shared" si="466"/>
        <v>0</v>
      </c>
      <c r="DJ321" s="220">
        <f t="shared" si="466"/>
        <v>0</v>
      </c>
      <c r="DK321" s="220">
        <f t="shared" si="466"/>
        <v>0</v>
      </c>
      <c r="DL321" s="220">
        <f t="shared" si="466"/>
        <v>0</v>
      </c>
      <c r="DM321" s="220">
        <f t="shared" si="466"/>
        <v>0</v>
      </c>
      <c r="DN321" s="220">
        <f t="shared" si="466"/>
        <v>0</v>
      </c>
      <c r="DO321" s="220">
        <f t="shared" si="466"/>
        <v>170.00116977310128</v>
      </c>
      <c r="DP321" s="220">
        <f t="shared" si="466"/>
        <v>0</v>
      </c>
      <c r="DQ321" s="220">
        <f t="shared" si="466"/>
        <v>340.3058430032439</v>
      </c>
      <c r="DR321" s="220">
        <f t="shared" si="466"/>
        <v>0</v>
      </c>
      <c r="DS321" s="220">
        <f t="shared" si="466"/>
        <v>24954.380775518362</v>
      </c>
      <c r="DT321" s="17"/>
      <c r="DU321" s="17">
        <f t="shared" si="409"/>
        <v>94053.01371792686</v>
      </c>
      <c r="DV321" s="3"/>
      <c r="DW321" s="3"/>
    </row>
    <row r="322" spans="42:127" ht="11.25">
      <c r="AP322" s="12" t="s">
        <v>53</v>
      </c>
      <c r="AQ322" s="49" t="s">
        <v>172</v>
      </c>
      <c r="AR322" s="217"/>
      <c r="AS322" s="217"/>
      <c r="AT322" s="217"/>
      <c r="AU322" s="217"/>
      <c r="AV322" s="217"/>
      <c r="AW322" s="217"/>
      <c r="AX322" s="217"/>
      <c r="AY322" s="217"/>
      <c r="AZ322" s="217"/>
      <c r="BA322" s="217"/>
      <c r="BB322" s="217"/>
      <c r="BC322" s="217"/>
      <c r="BD322" s="217"/>
      <c r="BE322" s="217"/>
      <c r="BF322" s="217"/>
      <c r="BG322" s="217"/>
      <c r="BH322" s="217"/>
      <c r="BI322" s="217"/>
      <c r="BJ322" s="217"/>
      <c r="BK322" s="217"/>
      <c r="BL322" s="217"/>
      <c r="BM322" s="217"/>
      <c r="BN322" s="217"/>
      <c r="BO322" s="217"/>
      <c r="BP322" s="220">
        <f aca="true" t="shared" si="467" ref="BP322:DS322">BP$7*BP69</f>
        <v>5860.129134844738</v>
      </c>
      <c r="BQ322" s="220">
        <f t="shared" si="467"/>
        <v>1836.40442658238</v>
      </c>
      <c r="BR322" s="220">
        <f t="shared" si="467"/>
        <v>0</v>
      </c>
      <c r="BS322" s="220">
        <f t="shared" si="467"/>
        <v>6256.172023408993</v>
      </c>
      <c r="BT322" s="220">
        <f t="shared" si="467"/>
        <v>2416.164006212427</v>
      </c>
      <c r="BU322" s="220">
        <f t="shared" si="467"/>
        <v>1232.997748529697</v>
      </c>
      <c r="BV322" s="220">
        <f t="shared" si="467"/>
        <v>7310.878034775491</v>
      </c>
      <c r="BW322" s="220">
        <f t="shared" si="467"/>
        <v>0</v>
      </c>
      <c r="BX322" s="220">
        <f t="shared" si="467"/>
        <v>0</v>
      </c>
      <c r="BY322" s="220">
        <f t="shared" si="467"/>
        <v>0</v>
      </c>
      <c r="BZ322" s="220">
        <f t="shared" si="467"/>
        <v>502.5836535673107</v>
      </c>
      <c r="CA322" s="220">
        <f t="shared" si="467"/>
        <v>1143.9860488022996</v>
      </c>
      <c r="CB322" s="220">
        <f t="shared" si="467"/>
        <v>0</v>
      </c>
      <c r="CC322" s="220">
        <f t="shared" si="467"/>
        <v>0</v>
      </c>
      <c r="CD322" s="220">
        <f t="shared" si="467"/>
        <v>4574.601592273916</v>
      </c>
      <c r="CE322" s="220">
        <f t="shared" si="467"/>
        <v>0</v>
      </c>
      <c r="CF322" s="220">
        <f t="shared" si="467"/>
        <v>0</v>
      </c>
      <c r="CG322" s="220">
        <f t="shared" si="467"/>
        <v>0</v>
      </c>
      <c r="CH322" s="220">
        <f t="shared" si="467"/>
        <v>0</v>
      </c>
      <c r="CI322" s="220">
        <f t="shared" si="467"/>
        <v>0</v>
      </c>
      <c r="CJ322" s="220">
        <f t="shared" si="467"/>
        <v>1444.085040365288</v>
      </c>
      <c r="CK322" s="220">
        <f t="shared" si="467"/>
        <v>11270.746984435376</v>
      </c>
      <c r="CL322" s="220">
        <f t="shared" si="467"/>
        <v>0</v>
      </c>
      <c r="CM322" s="220">
        <f t="shared" si="467"/>
        <v>0</v>
      </c>
      <c r="CN322" s="220">
        <f t="shared" si="467"/>
        <v>0</v>
      </c>
      <c r="CO322" s="220">
        <f t="shared" si="467"/>
        <v>0</v>
      </c>
      <c r="CP322" s="220">
        <f t="shared" si="467"/>
        <v>1707.896226371678</v>
      </c>
      <c r="CQ322" s="220">
        <f t="shared" si="467"/>
        <v>0</v>
      </c>
      <c r="CR322" s="220">
        <f t="shared" si="467"/>
        <v>0</v>
      </c>
      <c r="CS322" s="220">
        <f t="shared" si="467"/>
        <v>0</v>
      </c>
      <c r="CT322" s="220">
        <f t="shared" si="467"/>
        <v>0</v>
      </c>
      <c r="CU322" s="220">
        <f t="shared" si="467"/>
        <v>0</v>
      </c>
      <c r="CV322" s="220">
        <f t="shared" si="467"/>
        <v>0</v>
      </c>
      <c r="CW322" s="220">
        <f t="shared" si="467"/>
        <v>0</v>
      </c>
      <c r="CX322" s="220">
        <f t="shared" si="467"/>
        <v>8958.794198696714</v>
      </c>
      <c r="CY322" s="220">
        <f t="shared" si="467"/>
        <v>2887.0430336039663</v>
      </c>
      <c r="CZ322" s="220">
        <f t="shared" si="467"/>
        <v>4127.77070141655</v>
      </c>
      <c r="DA322" s="220">
        <f t="shared" si="467"/>
        <v>2640.393101668903</v>
      </c>
      <c r="DB322" s="220">
        <f t="shared" si="467"/>
        <v>6355.864438033066</v>
      </c>
      <c r="DC322" s="220">
        <f t="shared" si="467"/>
        <v>969.6846213418902</v>
      </c>
      <c r="DD322" s="220">
        <f t="shared" si="467"/>
        <v>14930.723503644631</v>
      </c>
      <c r="DE322" s="220">
        <f t="shared" si="467"/>
        <v>392.8234577529876</v>
      </c>
      <c r="DF322" s="220">
        <f t="shared" si="467"/>
        <v>90494.09296826101</v>
      </c>
      <c r="DG322" s="220">
        <f t="shared" si="467"/>
        <v>0</v>
      </c>
      <c r="DH322" s="220">
        <f t="shared" si="467"/>
        <v>0</v>
      </c>
      <c r="DI322" s="220">
        <f t="shared" si="467"/>
        <v>0</v>
      </c>
      <c r="DJ322" s="220">
        <f t="shared" si="467"/>
        <v>0</v>
      </c>
      <c r="DK322" s="220">
        <f t="shared" si="467"/>
        <v>0</v>
      </c>
      <c r="DL322" s="220">
        <f t="shared" si="467"/>
        <v>0</v>
      </c>
      <c r="DM322" s="220">
        <f t="shared" si="467"/>
        <v>0</v>
      </c>
      <c r="DN322" s="220">
        <f t="shared" si="467"/>
        <v>0</v>
      </c>
      <c r="DO322" s="220">
        <f t="shared" si="467"/>
        <v>728.5764418847199</v>
      </c>
      <c r="DP322" s="220">
        <f t="shared" si="467"/>
        <v>0</v>
      </c>
      <c r="DQ322" s="220">
        <f t="shared" si="467"/>
        <v>529.2130945300948</v>
      </c>
      <c r="DR322" s="220">
        <f t="shared" si="467"/>
        <v>0</v>
      </c>
      <c r="DS322" s="220">
        <f t="shared" si="467"/>
        <v>19376.40651362824</v>
      </c>
      <c r="DT322" s="17"/>
      <c r="DU322" s="17">
        <f t="shared" si="409"/>
        <v>197948.03099463237</v>
      </c>
      <c r="DV322" s="3"/>
      <c r="DW322" s="3"/>
    </row>
    <row r="323" spans="42:127" ht="11.25">
      <c r="AP323" s="12" t="s">
        <v>54</v>
      </c>
      <c r="AQ323" s="49" t="s">
        <v>173</v>
      </c>
      <c r="AR323" s="217"/>
      <c r="AS323" s="217"/>
      <c r="AT323" s="217"/>
      <c r="AU323" s="217"/>
      <c r="AV323" s="217"/>
      <c r="AW323" s="217"/>
      <c r="AX323" s="217"/>
      <c r="AY323" s="217"/>
      <c r="AZ323" s="217"/>
      <c r="BA323" s="217"/>
      <c r="BB323" s="217"/>
      <c r="BC323" s="217"/>
      <c r="BD323" s="217"/>
      <c r="BE323" s="217"/>
      <c r="BF323" s="217"/>
      <c r="BG323" s="217"/>
      <c r="BH323" s="217"/>
      <c r="BI323" s="217"/>
      <c r="BJ323" s="217"/>
      <c r="BK323" s="217"/>
      <c r="BL323" s="217"/>
      <c r="BM323" s="217"/>
      <c r="BN323" s="217"/>
      <c r="BO323" s="217"/>
      <c r="BP323" s="220">
        <f aca="true" t="shared" si="468" ref="BP323:DS323">BP$7*BP70</f>
        <v>3256.6761461363308</v>
      </c>
      <c r="BQ323" s="220">
        <f t="shared" si="468"/>
        <v>1423.2134306013445</v>
      </c>
      <c r="BR323" s="220">
        <f t="shared" si="468"/>
        <v>30.515926167879353</v>
      </c>
      <c r="BS323" s="220">
        <f t="shared" si="468"/>
        <v>3476.77085708135</v>
      </c>
      <c r="BT323" s="220">
        <f t="shared" si="468"/>
        <v>1342.7457830916353</v>
      </c>
      <c r="BU323" s="220">
        <f t="shared" si="468"/>
        <v>2753.4317043192837</v>
      </c>
      <c r="BV323" s="220">
        <f t="shared" si="468"/>
        <v>4062.907413011508</v>
      </c>
      <c r="BW323" s="220">
        <f t="shared" si="468"/>
        <v>0</v>
      </c>
      <c r="BX323" s="220">
        <f t="shared" si="468"/>
        <v>0</v>
      </c>
      <c r="BY323" s="220">
        <f t="shared" si="468"/>
        <v>0</v>
      </c>
      <c r="BZ323" s="220">
        <f t="shared" si="468"/>
        <v>405.9329509582125</v>
      </c>
      <c r="CA323" s="220">
        <f t="shared" si="468"/>
        <v>635.7525561159686</v>
      </c>
      <c r="CB323" s="220">
        <f t="shared" si="468"/>
        <v>0</v>
      </c>
      <c r="CC323" s="220">
        <f t="shared" si="468"/>
        <v>0</v>
      </c>
      <c r="CD323" s="220">
        <f t="shared" si="468"/>
        <v>3545.316234012285</v>
      </c>
      <c r="CE323" s="220">
        <f t="shared" si="468"/>
        <v>0</v>
      </c>
      <c r="CF323" s="220">
        <f t="shared" si="468"/>
        <v>0</v>
      </c>
      <c r="CG323" s="220">
        <f t="shared" si="468"/>
        <v>0</v>
      </c>
      <c r="CH323" s="220">
        <f t="shared" si="468"/>
        <v>0</v>
      </c>
      <c r="CI323" s="220">
        <f t="shared" si="468"/>
        <v>0</v>
      </c>
      <c r="CJ323" s="220">
        <f t="shared" si="468"/>
        <v>802.5279299710443</v>
      </c>
      <c r="CK323" s="220">
        <f t="shared" si="468"/>
        <v>6263.5433466981385</v>
      </c>
      <c r="CL323" s="220">
        <f t="shared" si="468"/>
        <v>0</v>
      </c>
      <c r="CM323" s="220">
        <f t="shared" si="468"/>
        <v>0</v>
      </c>
      <c r="CN323" s="220">
        <f t="shared" si="468"/>
        <v>0</v>
      </c>
      <c r="CO323" s="220">
        <f t="shared" si="468"/>
        <v>0</v>
      </c>
      <c r="CP323" s="220">
        <f t="shared" si="468"/>
        <v>1379.4546443771246</v>
      </c>
      <c r="CQ323" s="220">
        <f t="shared" si="468"/>
        <v>0</v>
      </c>
      <c r="CR323" s="220">
        <f t="shared" si="468"/>
        <v>0</v>
      </c>
      <c r="CS323" s="220">
        <f t="shared" si="468"/>
        <v>0</v>
      </c>
      <c r="CT323" s="220">
        <f t="shared" si="468"/>
        <v>0</v>
      </c>
      <c r="CU323" s="220">
        <f t="shared" si="468"/>
        <v>0</v>
      </c>
      <c r="CV323" s="220">
        <f t="shared" si="468"/>
        <v>0</v>
      </c>
      <c r="CW323" s="220">
        <f t="shared" si="468"/>
        <v>0</v>
      </c>
      <c r="CX323" s="220">
        <f t="shared" si="468"/>
        <v>4978.711337871079</v>
      </c>
      <c r="CY323" s="220">
        <f t="shared" si="468"/>
        <v>6447.113005630784</v>
      </c>
      <c r="CZ323" s="220">
        <f t="shared" si="468"/>
        <v>2293.9447358065554</v>
      </c>
      <c r="DA323" s="220">
        <f t="shared" si="468"/>
        <v>1467.357635431333</v>
      </c>
      <c r="DB323" s="220">
        <f t="shared" si="468"/>
        <v>3532.1733748734014</v>
      </c>
      <c r="DC323" s="220">
        <f t="shared" si="468"/>
        <v>538.887233187745</v>
      </c>
      <c r="DD323" s="220">
        <f t="shared" si="468"/>
        <v>8297.518699673643</v>
      </c>
      <c r="DE323" s="220">
        <f t="shared" si="468"/>
        <v>304.43817975856535</v>
      </c>
      <c r="DF323" s="220">
        <f t="shared" si="468"/>
        <v>202084.15216455306</v>
      </c>
      <c r="DG323" s="220">
        <f t="shared" si="468"/>
        <v>0</v>
      </c>
      <c r="DH323" s="220">
        <f t="shared" si="468"/>
        <v>0</v>
      </c>
      <c r="DI323" s="220">
        <f t="shared" si="468"/>
        <v>0</v>
      </c>
      <c r="DJ323" s="220">
        <f t="shared" si="468"/>
        <v>0</v>
      </c>
      <c r="DK323" s="220">
        <f t="shared" si="468"/>
        <v>0</v>
      </c>
      <c r="DL323" s="220">
        <f t="shared" si="468"/>
        <v>0</v>
      </c>
      <c r="DM323" s="220">
        <f t="shared" si="468"/>
        <v>0</v>
      </c>
      <c r="DN323" s="220">
        <f t="shared" si="468"/>
        <v>0</v>
      </c>
      <c r="DO323" s="220">
        <f t="shared" si="468"/>
        <v>564.6467424606578</v>
      </c>
      <c r="DP323" s="220">
        <f t="shared" si="468"/>
        <v>0</v>
      </c>
      <c r="DQ323" s="220">
        <f t="shared" si="468"/>
        <v>294.1019935774528</v>
      </c>
      <c r="DR323" s="220">
        <f t="shared" si="468"/>
        <v>15.942849959503231</v>
      </c>
      <c r="DS323" s="220">
        <f t="shared" si="468"/>
        <v>17267.914133373182</v>
      </c>
      <c r="DT323" s="17"/>
      <c r="DU323" s="17">
        <f t="shared" si="409"/>
        <v>277465.69100869907</v>
      </c>
      <c r="DV323" s="3"/>
      <c r="DW323" s="3"/>
    </row>
    <row r="324" spans="42:127" ht="11.25">
      <c r="AP324" s="12" t="s">
        <v>55</v>
      </c>
      <c r="AQ324" s="49" t="s">
        <v>176</v>
      </c>
      <c r="AR324" s="217"/>
      <c r="AS324" s="217"/>
      <c r="AT324" s="217"/>
      <c r="AU324" s="217"/>
      <c r="AV324" s="217"/>
      <c r="AW324" s="217"/>
      <c r="AX324" s="217"/>
      <c r="AY324" s="217"/>
      <c r="AZ324" s="217"/>
      <c r="BA324" s="217"/>
      <c r="BB324" s="217"/>
      <c r="BC324" s="217"/>
      <c r="BD324" s="217"/>
      <c r="BE324" s="217"/>
      <c r="BF324" s="217"/>
      <c r="BG324" s="217"/>
      <c r="BH324" s="217"/>
      <c r="BI324" s="217"/>
      <c r="BJ324" s="217"/>
      <c r="BK324" s="217"/>
      <c r="BL324" s="217"/>
      <c r="BM324" s="217"/>
      <c r="BN324" s="217"/>
      <c r="BO324" s="217"/>
      <c r="BP324" s="220">
        <f aca="true" t="shared" si="469" ref="BP324:DS324">BP$7*BP71</f>
        <v>11.705154844084204</v>
      </c>
      <c r="BQ324" s="220">
        <f t="shared" si="469"/>
        <v>0</v>
      </c>
      <c r="BR324" s="220">
        <f t="shared" si="469"/>
        <v>0</v>
      </c>
      <c r="BS324" s="220">
        <f t="shared" si="469"/>
        <v>12.496219892118477</v>
      </c>
      <c r="BT324" s="220">
        <f t="shared" si="469"/>
        <v>4.8261007856047184</v>
      </c>
      <c r="BU324" s="220">
        <f t="shared" si="469"/>
        <v>7566.175515155927</v>
      </c>
      <c r="BV324" s="220">
        <f t="shared" si="469"/>
        <v>14.60291360038919</v>
      </c>
      <c r="BW324" s="220">
        <f t="shared" si="469"/>
        <v>0</v>
      </c>
      <c r="BX324" s="220">
        <f t="shared" si="469"/>
        <v>0</v>
      </c>
      <c r="BY324" s="220">
        <f t="shared" si="469"/>
        <v>0</v>
      </c>
      <c r="BZ324" s="220">
        <f t="shared" si="469"/>
        <v>0</v>
      </c>
      <c r="CA324" s="220">
        <f t="shared" si="469"/>
        <v>2.2850236799530466</v>
      </c>
      <c r="CB324" s="220">
        <f t="shared" si="469"/>
        <v>0</v>
      </c>
      <c r="CC324" s="220">
        <f t="shared" si="469"/>
        <v>0</v>
      </c>
      <c r="CD324" s="220">
        <f t="shared" si="469"/>
        <v>0</v>
      </c>
      <c r="CE324" s="220">
        <f t="shared" si="469"/>
        <v>0</v>
      </c>
      <c r="CF324" s="220">
        <f t="shared" si="469"/>
        <v>0</v>
      </c>
      <c r="CG324" s="220">
        <f t="shared" si="469"/>
        <v>0</v>
      </c>
      <c r="CH324" s="220">
        <f t="shared" si="469"/>
        <v>0</v>
      </c>
      <c r="CI324" s="220">
        <f t="shared" si="469"/>
        <v>0</v>
      </c>
      <c r="CJ324" s="220">
        <f t="shared" si="469"/>
        <v>2.8844482120698403</v>
      </c>
      <c r="CK324" s="220">
        <f t="shared" si="469"/>
        <v>22.512445651900556</v>
      </c>
      <c r="CL324" s="220">
        <f t="shared" si="469"/>
        <v>0</v>
      </c>
      <c r="CM324" s="220">
        <f t="shared" si="469"/>
        <v>0</v>
      </c>
      <c r="CN324" s="220">
        <f t="shared" si="469"/>
        <v>0</v>
      </c>
      <c r="CO324" s="220">
        <f t="shared" si="469"/>
        <v>0</v>
      </c>
      <c r="CP324" s="220">
        <f t="shared" si="469"/>
        <v>0</v>
      </c>
      <c r="CQ324" s="220">
        <f t="shared" si="469"/>
        <v>0</v>
      </c>
      <c r="CR324" s="220">
        <f t="shared" si="469"/>
        <v>0</v>
      </c>
      <c r="CS324" s="220">
        <f t="shared" si="469"/>
        <v>0</v>
      </c>
      <c r="CT324" s="220">
        <f t="shared" si="469"/>
        <v>0</v>
      </c>
      <c r="CU324" s="220">
        <f t="shared" si="469"/>
        <v>0</v>
      </c>
      <c r="CV324" s="220">
        <f t="shared" si="469"/>
        <v>0</v>
      </c>
      <c r="CW324" s="220">
        <f t="shared" si="469"/>
        <v>0</v>
      </c>
      <c r="CX324" s="220">
        <f t="shared" si="469"/>
        <v>17.894498721623588</v>
      </c>
      <c r="CY324" s="220">
        <f t="shared" si="469"/>
        <v>17716.069910187438</v>
      </c>
      <c r="CZ324" s="220">
        <f t="shared" si="469"/>
        <v>8.244902818551099</v>
      </c>
      <c r="DA324" s="220">
        <f t="shared" si="469"/>
        <v>5.273981066477835</v>
      </c>
      <c r="DB324" s="220">
        <f t="shared" si="469"/>
        <v>12.695347782153675</v>
      </c>
      <c r="DC324" s="220">
        <f t="shared" si="469"/>
        <v>1.9368700555153733</v>
      </c>
      <c r="DD324" s="220">
        <f t="shared" si="469"/>
        <v>29.82296576114585</v>
      </c>
      <c r="DE324" s="220">
        <f t="shared" si="469"/>
        <v>0</v>
      </c>
      <c r="DF324" s="220">
        <f t="shared" si="469"/>
        <v>555308.5488592113</v>
      </c>
      <c r="DG324" s="220">
        <f t="shared" si="469"/>
        <v>0</v>
      </c>
      <c r="DH324" s="220">
        <f t="shared" si="469"/>
        <v>0</v>
      </c>
      <c r="DI324" s="220">
        <f t="shared" si="469"/>
        <v>0</v>
      </c>
      <c r="DJ324" s="220">
        <f t="shared" si="469"/>
        <v>0</v>
      </c>
      <c r="DK324" s="220">
        <f t="shared" si="469"/>
        <v>0</v>
      </c>
      <c r="DL324" s="220">
        <f t="shared" si="469"/>
        <v>0</v>
      </c>
      <c r="DM324" s="220">
        <f t="shared" si="469"/>
        <v>0</v>
      </c>
      <c r="DN324" s="220">
        <f t="shared" si="469"/>
        <v>0</v>
      </c>
      <c r="DO324" s="220">
        <f t="shared" si="469"/>
        <v>0</v>
      </c>
      <c r="DP324" s="220">
        <f t="shared" si="469"/>
        <v>0</v>
      </c>
      <c r="DQ324" s="220">
        <f t="shared" si="469"/>
        <v>1.0570622377856274</v>
      </c>
      <c r="DR324" s="220">
        <f t="shared" si="469"/>
        <v>0</v>
      </c>
      <c r="DS324" s="220">
        <f t="shared" si="469"/>
        <v>732.66513477718</v>
      </c>
      <c r="DT324" s="17"/>
      <c r="DU324" s="17">
        <f t="shared" si="409"/>
        <v>581471.6973544412</v>
      </c>
      <c r="DV324" s="3"/>
      <c r="DW324" s="3"/>
    </row>
    <row r="325" spans="42:127" ht="11.25">
      <c r="AP325" s="12" t="s">
        <v>56</v>
      </c>
      <c r="AQ325" s="19" t="s">
        <v>177</v>
      </c>
      <c r="AR325" s="217"/>
      <c r="AS325" s="217"/>
      <c r="AT325" s="217"/>
      <c r="AU325" s="217"/>
      <c r="AV325" s="217"/>
      <c r="AW325" s="217"/>
      <c r="AX325" s="217"/>
      <c r="AY325" s="217"/>
      <c r="AZ325" s="217"/>
      <c r="BA325" s="217"/>
      <c r="BB325" s="217"/>
      <c r="BC325" s="217"/>
      <c r="BD325" s="217"/>
      <c r="BE325" s="217"/>
      <c r="BF325" s="217"/>
      <c r="BG325" s="217"/>
      <c r="BH325" s="217"/>
      <c r="BI325" s="217"/>
      <c r="BJ325" s="217"/>
      <c r="BK325" s="217"/>
      <c r="BL325" s="217"/>
      <c r="BM325" s="217"/>
      <c r="BN325" s="217"/>
      <c r="BO325" s="217"/>
      <c r="BP325" s="220">
        <f aca="true" t="shared" si="470" ref="BP325:DS325">BP$7*BP72</f>
        <v>1327.213525063096</v>
      </c>
      <c r="BQ325" s="220">
        <f t="shared" si="470"/>
        <v>6794.696378354807</v>
      </c>
      <c r="BR325" s="220">
        <f t="shared" si="470"/>
        <v>0</v>
      </c>
      <c r="BS325" s="220">
        <f t="shared" si="470"/>
        <v>1416.9100942192401</v>
      </c>
      <c r="BT325" s="220">
        <f t="shared" si="470"/>
        <v>547.2175568193737</v>
      </c>
      <c r="BU325" s="220">
        <f t="shared" si="470"/>
        <v>10613.128787879792</v>
      </c>
      <c r="BV325" s="220">
        <f t="shared" si="470"/>
        <v>1655.7819775925161</v>
      </c>
      <c r="BW325" s="220">
        <f t="shared" si="470"/>
        <v>0</v>
      </c>
      <c r="BX325" s="220">
        <f t="shared" si="470"/>
        <v>0</v>
      </c>
      <c r="BY325" s="220">
        <f t="shared" si="470"/>
        <v>0</v>
      </c>
      <c r="BZ325" s="220">
        <f t="shared" si="470"/>
        <v>77.32056208727857</v>
      </c>
      <c r="CA325" s="220">
        <f t="shared" si="470"/>
        <v>259.09220113015994</v>
      </c>
      <c r="CB325" s="220">
        <f t="shared" si="470"/>
        <v>0</v>
      </c>
      <c r="CC325" s="220">
        <f t="shared" si="470"/>
        <v>0</v>
      </c>
      <c r="CD325" s="220">
        <f t="shared" si="470"/>
        <v>16926.02589141349</v>
      </c>
      <c r="CE325" s="220">
        <f t="shared" si="470"/>
        <v>0</v>
      </c>
      <c r="CF325" s="220">
        <f t="shared" si="470"/>
        <v>0</v>
      </c>
      <c r="CG325" s="220">
        <f t="shared" si="470"/>
        <v>0</v>
      </c>
      <c r="CH325" s="220">
        <f t="shared" si="470"/>
        <v>0</v>
      </c>
      <c r="CI325" s="220">
        <f t="shared" si="470"/>
        <v>0</v>
      </c>
      <c r="CJ325" s="220">
        <f t="shared" si="470"/>
        <v>327.05920856211253</v>
      </c>
      <c r="CK325" s="220">
        <f t="shared" si="470"/>
        <v>2552.620853755821</v>
      </c>
      <c r="CL325" s="220">
        <f t="shared" si="470"/>
        <v>0</v>
      </c>
      <c r="CM325" s="220">
        <f t="shared" si="470"/>
        <v>0</v>
      </c>
      <c r="CN325" s="220">
        <f t="shared" si="470"/>
        <v>0</v>
      </c>
      <c r="CO325" s="220">
        <f t="shared" si="470"/>
        <v>0</v>
      </c>
      <c r="CP325" s="220">
        <f t="shared" si="470"/>
        <v>262.75326559564274</v>
      </c>
      <c r="CQ325" s="220">
        <f t="shared" si="470"/>
        <v>0</v>
      </c>
      <c r="CR325" s="220">
        <f t="shared" si="470"/>
        <v>0</v>
      </c>
      <c r="CS325" s="220">
        <f t="shared" si="470"/>
        <v>0</v>
      </c>
      <c r="CT325" s="220">
        <f t="shared" si="470"/>
        <v>0</v>
      </c>
      <c r="CU325" s="220">
        <f t="shared" si="470"/>
        <v>0</v>
      </c>
      <c r="CV325" s="220">
        <f t="shared" si="470"/>
        <v>0</v>
      </c>
      <c r="CW325" s="220">
        <f t="shared" si="470"/>
        <v>0</v>
      </c>
      <c r="CX325" s="220">
        <f t="shared" si="470"/>
        <v>2029.0052582744167</v>
      </c>
      <c r="CY325" s="220">
        <f t="shared" si="470"/>
        <v>24850.458622757233</v>
      </c>
      <c r="CZ325" s="220">
        <f t="shared" si="470"/>
        <v>934.8655937808744</v>
      </c>
      <c r="DA325" s="220">
        <f t="shared" si="470"/>
        <v>598.0014015699867</v>
      </c>
      <c r="DB325" s="220">
        <f t="shared" si="470"/>
        <v>1439.488627557102</v>
      </c>
      <c r="DC325" s="220">
        <f t="shared" si="470"/>
        <v>219.61607242375928</v>
      </c>
      <c r="DD325" s="220">
        <f t="shared" si="470"/>
        <v>3381.5395048525047</v>
      </c>
      <c r="DE325" s="220">
        <f t="shared" si="470"/>
        <v>1453.4467936860542</v>
      </c>
      <c r="DF325" s="220">
        <f t="shared" si="470"/>
        <v>778935.2935638303</v>
      </c>
      <c r="DG325" s="220">
        <f t="shared" si="470"/>
        <v>0</v>
      </c>
      <c r="DH325" s="220">
        <f t="shared" si="470"/>
        <v>0</v>
      </c>
      <c r="DI325" s="220">
        <f t="shared" si="470"/>
        <v>0</v>
      </c>
      <c r="DJ325" s="220">
        <f t="shared" si="470"/>
        <v>0</v>
      </c>
      <c r="DK325" s="220">
        <f t="shared" si="470"/>
        <v>0</v>
      </c>
      <c r="DL325" s="220">
        <f t="shared" si="470"/>
        <v>0</v>
      </c>
      <c r="DM325" s="220">
        <f t="shared" si="470"/>
        <v>0</v>
      </c>
      <c r="DN325" s="220">
        <f t="shared" si="470"/>
        <v>0</v>
      </c>
      <c r="DO325" s="220">
        <f t="shared" si="470"/>
        <v>2695.7328349734635</v>
      </c>
      <c r="DP325" s="220">
        <f t="shared" si="470"/>
        <v>0</v>
      </c>
      <c r="DQ325" s="220">
        <f t="shared" si="470"/>
        <v>119.85721825214453</v>
      </c>
      <c r="DR325" s="220">
        <f t="shared" si="470"/>
        <v>0</v>
      </c>
      <c r="DS325" s="220">
        <f t="shared" si="470"/>
        <v>8246.539961895036</v>
      </c>
      <c r="DT325" s="17"/>
      <c r="DU325" s="17">
        <f t="shared" si="409"/>
        <v>867663.6657563263</v>
      </c>
      <c r="DV325" s="3"/>
      <c r="DW325" s="3"/>
    </row>
    <row r="326" spans="42:127" ht="11.25">
      <c r="AP326" s="12" t="s">
        <v>57</v>
      </c>
      <c r="AQ326" s="49" t="s">
        <v>178</v>
      </c>
      <c r="AR326" s="217"/>
      <c r="AS326" s="217"/>
      <c r="AT326" s="217"/>
      <c r="AU326" s="217"/>
      <c r="AV326" s="217"/>
      <c r="AW326" s="217"/>
      <c r="AX326" s="217"/>
      <c r="AY326" s="217"/>
      <c r="AZ326" s="217"/>
      <c r="BA326" s="217"/>
      <c r="BB326" s="217"/>
      <c r="BC326" s="217"/>
      <c r="BD326" s="217"/>
      <c r="BE326" s="217"/>
      <c r="BF326" s="217"/>
      <c r="BG326" s="217"/>
      <c r="BH326" s="217"/>
      <c r="BI326" s="217"/>
      <c r="BJ326" s="217"/>
      <c r="BK326" s="217"/>
      <c r="BL326" s="217"/>
      <c r="BM326" s="217"/>
      <c r="BN326" s="217"/>
      <c r="BO326" s="217"/>
      <c r="BP326" s="220">
        <f aca="true" t="shared" si="471" ref="BP326:DS326">BP$7*BP73</f>
        <v>117.05154844084204</v>
      </c>
      <c r="BQ326" s="220">
        <f t="shared" si="471"/>
        <v>61.21348088607934</v>
      </c>
      <c r="BR326" s="220">
        <f t="shared" si="471"/>
        <v>0</v>
      </c>
      <c r="BS326" s="220">
        <f t="shared" si="471"/>
        <v>124.96219892118476</v>
      </c>
      <c r="BT326" s="220">
        <f t="shared" si="471"/>
        <v>48.26100785604718</v>
      </c>
      <c r="BU326" s="220">
        <f t="shared" si="471"/>
        <v>2476.871461658417</v>
      </c>
      <c r="BV326" s="220">
        <f t="shared" si="471"/>
        <v>146.0291360038919</v>
      </c>
      <c r="BW326" s="220">
        <f t="shared" si="471"/>
        <v>0</v>
      </c>
      <c r="BX326" s="220">
        <f t="shared" si="471"/>
        <v>0</v>
      </c>
      <c r="BY326" s="220">
        <f t="shared" si="471"/>
        <v>0</v>
      </c>
      <c r="BZ326" s="220">
        <f t="shared" si="471"/>
        <v>0</v>
      </c>
      <c r="CA326" s="220">
        <f t="shared" si="471"/>
        <v>22.850236799530464</v>
      </c>
      <c r="CB326" s="220">
        <f t="shared" si="471"/>
        <v>0</v>
      </c>
      <c r="CC326" s="220">
        <f t="shared" si="471"/>
        <v>0</v>
      </c>
      <c r="CD326" s="220">
        <f t="shared" si="471"/>
        <v>152.48671974246386</v>
      </c>
      <c r="CE326" s="220">
        <f t="shared" si="471"/>
        <v>0</v>
      </c>
      <c r="CF326" s="220">
        <f t="shared" si="471"/>
        <v>0</v>
      </c>
      <c r="CG326" s="220">
        <f t="shared" si="471"/>
        <v>0</v>
      </c>
      <c r="CH326" s="220">
        <f t="shared" si="471"/>
        <v>0</v>
      </c>
      <c r="CI326" s="220">
        <f t="shared" si="471"/>
        <v>0</v>
      </c>
      <c r="CJ326" s="220">
        <f t="shared" si="471"/>
        <v>28.8444821206984</v>
      </c>
      <c r="CK326" s="220">
        <f t="shared" si="471"/>
        <v>225.12445651900555</v>
      </c>
      <c r="CL326" s="220">
        <f t="shared" si="471"/>
        <v>0</v>
      </c>
      <c r="CM326" s="220">
        <f t="shared" si="471"/>
        <v>0</v>
      </c>
      <c r="CN326" s="220">
        <f t="shared" si="471"/>
        <v>0</v>
      </c>
      <c r="CO326" s="220">
        <f t="shared" si="471"/>
        <v>0</v>
      </c>
      <c r="CP326" s="220">
        <f t="shared" si="471"/>
        <v>0</v>
      </c>
      <c r="CQ326" s="220">
        <f t="shared" si="471"/>
        <v>0</v>
      </c>
      <c r="CR326" s="220">
        <f t="shared" si="471"/>
        <v>0</v>
      </c>
      <c r="CS326" s="220">
        <f t="shared" si="471"/>
        <v>0</v>
      </c>
      <c r="CT326" s="220">
        <f t="shared" si="471"/>
        <v>0</v>
      </c>
      <c r="CU326" s="220">
        <f t="shared" si="471"/>
        <v>0</v>
      </c>
      <c r="CV326" s="220">
        <f t="shared" si="471"/>
        <v>0</v>
      </c>
      <c r="CW326" s="220">
        <f t="shared" si="471"/>
        <v>0</v>
      </c>
      <c r="CX326" s="220">
        <f t="shared" si="471"/>
        <v>178.9449872162359</v>
      </c>
      <c r="CY326" s="220">
        <f t="shared" si="471"/>
        <v>5799.551951364473</v>
      </c>
      <c r="CZ326" s="220">
        <f t="shared" si="471"/>
        <v>82.44902818551097</v>
      </c>
      <c r="DA326" s="220">
        <f t="shared" si="471"/>
        <v>52.73981066477834</v>
      </c>
      <c r="DB326" s="220">
        <f t="shared" si="471"/>
        <v>126.95347782153674</v>
      </c>
      <c r="DC326" s="220">
        <f t="shared" si="471"/>
        <v>19.368700555153733</v>
      </c>
      <c r="DD326" s="220">
        <f t="shared" si="471"/>
        <v>298.22965761145844</v>
      </c>
      <c r="DE326" s="220">
        <f t="shared" si="471"/>
        <v>13.09411525843292</v>
      </c>
      <c r="DF326" s="220">
        <f t="shared" si="471"/>
        <v>181786.41168569078</v>
      </c>
      <c r="DG326" s="220">
        <f t="shared" si="471"/>
        <v>0</v>
      </c>
      <c r="DH326" s="220">
        <f t="shared" si="471"/>
        <v>0</v>
      </c>
      <c r="DI326" s="220">
        <f t="shared" si="471"/>
        <v>0</v>
      </c>
      <c r="DJ326" s="220">
        <f t="shared" si="471"/>
        <v>0</v>
      </c>
      <c r="DK326" s="220">
        <f t="shared" si="471"/>
        <v>0</v>
      </c>
      <c r="DL326" s="220">
        <f t="shared" si="471"/>
        <v>0</v>
      </c>
      <c r="DM326" s="220">
        <f t="shared" si="471"/>
        <v>0</v>
      </c>
      <c r="DN326" s="220">
        <f t="shared" si="471"/>
        <v>0</v>
      </c>
      <c r="DO326" s="220">
        <f t="shared" si="471"/>
        <v>24.28588139615733</v>
      </c>
      <c r="DP326" s="220">
        <f t="shared" si="471"/>
        <v>0</v>
      </c>
      <c r="DQ326" s="220">
        <f t="shared" si="471"/>
        <v>10.570622377856274</v>
      </c>
      <c r="DR326" s="220">
        <f t="shared" si="471"/>
        <v>0</v>
      </c>
      <c r="DS326" s="220">
        <f t="shared" si="471"/>
        <v>552.1006082944909</v>
      </c>
      <c r="DT326" s="17"/>
      <c r="DU326" s="17">
        <f t="shared" si="409"/>
        <v>192348.395255385</v>
      </c>
      <c r="DV326" s="3"/>
      <c r="DW326" s="3"/>
    </row>
    <row r="327" spans="42:127" ht="11.25">
      <c r="AP327" s="12" t="s">
        <v>58</v>
      </c>
      <c r="AQ327" s="49" t="s">
        <v>179</v>
      </c>
      <c r="AR327" s="217"/>
      <c r="AS327" s="217"/>
      <c r="AT327" s="217"/>
      <c r="AU327" s="217"/>
      <c r="AV327" s="217"/>
      <c r="AW327" s="217"/>
      <c r="AX327" s="217"/>
      <c r="AY327" s="217"/>
      <c r="AZ327" s="217"/>
      <c r="BA327" s="217"/>
      <c r="BB327" s="217"/>
      <c r="BC327" s="217"/>
      <c r="BD327" s="217"/>
      <c r="BE327" s="217"/>
      <c r="BF327" s="217"/>
      <c r="BG327" s="217"/>
      <c r="BH327" s="217"/>
      <c r="BI327" s="217"/>
      <c r="BJ327" s="217"/>
      <c r="BK327" s="217"/>
      <c r="BL327" s="217"/>
      <c r="BM327" s="217"/>
      <c r="BN327" s="217"/>
      <c r="BO327" s="217"/>
      <c r="BP327" s="220">
        <f aca="true" t="shared" si="472" ref="BP327:DS327">BP$7*BP74</f>
        <v>6449.162733450264</v>
      </c>
      <c r="BQ327" s="220">
        <f t="shared" si="472"/>
        <v>306.0674044303967</v>
      </c>
      <c r="BR327" s="220">
        <f t="shared" si="472"/>
        <v>0</v>
      </c>
      <c r="BS327" s="220">
        <f t="shared" si="472"/>
        <v>6885.014056689792</v>
      </c>
      <c r="BT327" s="220">
        <f t="shared" si="472"/>
        <v>2659.025852197696</v>
      </c>
      <c r="BU327" s="220">
        <f t="shared" si="472"/>
        <v>1275.7247523115725</v>
      </c>
      <c r="BV327" s="220">
        <f t="shared" si="472"/>
        <v>8045.734332085398</v>
      </c>
      <c r="BW327" s="220">
        <f t="shared" si="472"/>
        <v>0</v>
      </c>
      <c r="BX327" s="220">
        <f t="shared" si="472"/>
        <v>0</v>
      </c>
      <c r="BY327" s="220">
        <f t="shared" si="472"/>
        <v>0</v>
      </c>
      <c r="BZ327" s="220">
        <f t="shared" si="472"/>
        <v>77.32056208727857</v>
      </c>
      <c r="CA327" s="220">
        <f t="shared" si="472"/>
        <v>1258.9743372128398</v>
      </c>
      <c r="CB327" s="220">
        <f t="shared" si="472"/>
        <v>0</v>
      </c>
      <c r="CC327" s="220">
        <f t="shared" si="472"/>
        <v>0</v>
      </c>
      <c r="CD327" s="220">
        <f t="shared" si="472"/>
        <v>762.4335987123194</v>
      </c>
      <c r="CE327" s="220">
        <f t="shared" si="472"/>
        <v>0</v>
      </c>
      <c r="CF327" s="220">
        <f t="shared" si="472"/>
        <v>0</v>
      </c>
      <c r="CG327" s="220">
        <f t="shared" si="472"/>
        <v>0</v>
      </c>
      <c r="CH327" s="220">
        <f t="shared" si="472"/>
        <v>0</v>
      </c>
      <c r="CI327" s="220">
        <f t="shared" si="472"/>
        <v>0</v>
      </c>
      <c r="CJ327" s="220">
        <f t="shared" si="472"/>
        <v>1589.2379181339636</v>
      </c>
      <c r="CK327" s="220">
        <f t="shared" si="472"/>
        <v>12403.63134627295</v>
      </c>
      <c r="CL327" s="220">
        <f t="shared" si="472"/>
        <v>0</v>
      </c>
      <c r="CM327" s="220">
        <f t="shared" si="472"/>
        <v>0</v>
      </c>
      <c r="CN327" s="220">
        <f t="shared" si="472"/>
        <v>0</v>
      </c>
      <c r="CO327" s="220">
        <f t="shared" si="472"/>
        <v>26.372474266871322</v>
      </c>
      <c r="CP327" s="220">
        <f t="shared" si="472"/>
        <v>262.75326559564274</v>
      </c>
      <c r="CQ327" s="220">
        <f t="shared" si="472"/>
        <v>948.8626007118307</v>
      </c>
      <c r="CR327" s="220">
        <f t="shared" si="472"/>
        <v>0</v>
      </c>
      <c r="CS327" s="220">
        <f t="shared" si="472"/>
        <v>0</v>
      </c>
      <c r="CT327" s="220">
        <f t="shared" si="472"/>
        <v>0</v>
      </c>
      <c r="CU327" s="220">
        <f t="shared" si="472"/>
        <v>0</v>
      </c>
      <c r="CV327" s="220">
        <f t="shared" si="472"/>
        <v>0</v>
      </c>
      <c r="CW327" s="220">
        <f t="shared" si="472"/>
        <v>0</v>
      </c>
      <c r="CX327" s="220">
        <f t="shared" si="472"/>
        <v>9859.291553720352</v>
      </c>
      <c r="CY327" s="220">
        <f t="shared" si="472"/>
        <v>2987.0875785046605</v>
      </c>
      <c r="CZ327" s="220">
        <f t="shared" si="472"/>
        <v>5490.916188767681</v>
      </c>
      <c r="DA327" s="220">
        <f t="shared" si="472"/>
        <v>2905.7934392077873</v>
      </c>
      <c r="DB327" s="220">
        <f t="shared" si="472"/>
        <v>6994.727100618862</v>
      </c>
      <c r="DC327" s="220">
        <f t="shared" si="472"/>
        <v>1067.1529209097605</v>
      </c>
      <c r="DD327" s="220">
        <f t="shared" si="472"/>
        <v>16431.492103237775</v>
      </c>
      <c r="DE327" s="220">
        <f t="shared" si="472"/>
        <v>65.47057629216461</v>
      </c>
      <c r="DF327" s="220">
        <f t="shared" si="472"/>
        <v>93629.97983999536</v>
      </c>
      <c r="DG327" s="220">
        <f t="shared" si="472"/>
        <v>0</v>
      </c>
      <c r="DH327" s="220">
        <f t="shared" si="472"/>
        <v>0</v>
      </c>
      <c r="DI327" s="220">
        <f t="shared" si="472"/>
        <v>0</v>
      </c>
      <c r="DJ327" s="220">
        <f t="shared" si="472"/>
        <v>0</v>
      </c>
      <c r="DK327" s="220">
        <f t="shared" si="472"/>
        <v>0</v>
      </c>
      <c r="DL327" s="220">
        <f t="shared" si="472"/>
        <v>0</v>
      </c>
      <c r="DM327" s="220">
        <f t="shared" si="472"/>
        <v>0</v>
      </c>
      <c r="DN327" s="220">
        <f t="shared" si="472"/>
        <v>0</v>
      </c>
      <c r="DO327" s="220">
        <f t="shared" si="472"/>
        <v>121.42940698078665</v>
      </c>
      <c r="DP327" s="220">
        <f t="shared" si="472"/>
        <v>0</v>
      </c>
      <c r="DQ327" s="220">
        <f t="shared" si="472"/>
        <v>582.4071942380166</v>
      </c>
      <c r="DR327" s="220">
        <f t="shared" si="472"/>
        <v>0</v>
      </c>
      <c r="DS327" s="220">
        <f t="shared" si="472"/>
        <v>38782.05059592155</v>
      </c>
      <c r="DT327" s="17"/>
      <c r="DU327" s="17">
        <f t="shared" si="409"/>
        <v>221868.11373255358</v>
      </c>
      <c r="DV327" s="3"/>
      <c r="DW327" s="3"/>
    </row>
    <row r="328" spans="42:127" ht="11.25">
      <c r="AP328" s="12" t="s">
        <v>59</v>
      </c>
      <c r="AQ328" s="49" t="s">
        <v>180</v>
      </c>
      <c r="AR328" s="217"/>
      <c r="AS328" s="217"/>
      <c r="AT328" s="217"/>
      <c r="AU328" s="217"/>
      <c r="AV328" s="217"/>
      <c r="AW328" s="217"/>
      <c r="AX328" s="217"/>
      <c r="AY328" s="217"/>
      <c r="AZ328" s="217"/>
      <c r="BA328" s="217"/>
      <c r="BB328" s="217"/>
      <c r="BC328" s="217"/>
      <c r="BD328" s="217"/>
      <c r="BE328" s="217"/>
      <c r="BF328" s="217"/>
      <c r="BG328" s="217"/>
      <c r="BH328" s="217"/>
      <c r="BI328" s="217"/>
      <c r="BJ328" s="217"/>
      <c r="BK328" s="217"/>
      <c r="BL328" s="217"/>
      <c r="BM328" s="217"/>
      <c r="BN328" s="217"/>
      <c r="BO328" s="217"/>
      <c r="BP328" s="220">
        <f aca="true" t="shared" si="473" ref="BP328:DS328">BP$7*BP75</f>
        <v>218.99967127641415</v>
      </c>
      <c r="BQ328" s="220">
        <f t="shared" si="473"/>
        <v>122.42696177215868</v>
      </c>
      <c r="BR328" s="220">
        <f t="shared" si="473"/>
        <v>0</v>
      </c>
      <c r="BS328" s="220">
        <f t="shared" si="473"/>
        <v>233.8002431428618</v>
      </c>
      <c r="BT328" s="220">
        <f t="shared" si="473"/>
        <v>90.29478889195924</v>
      </c>
      <c r="BU328" s="220">
        <f t="shared" si="473"/>
        <v>52.95558953571837</v>
      </c>
      <c r="BV328" s="220">
        <f t="shared" si="473"/>
        <v>273.2158028459913</v>
      </c>
      <c r="BW328" s="220">
        <f t="shared" si="473"/>
        <v>0</v>
      </c>
      <c r="BX328" s="220">
        <f t="shared" si="473"/>
        <v>0</v>
      </c>
      <c r="BY328" s="220">
        <f t="shared" si="473"/>
        <v>0</v>
      </c>
      <c r="BZ328" s="220">
        <f t="shared" si="473"/>
        <v>38.66028104363929</v>
      </c>
      <c r="CA328" s="220">
        <f t="shared" si="473"/>
        <v>42.752055947508616</v>
      </c>
      <c r="CB328" s="220">
        <f t="shared" si="473"/>
        <v>0</v>
      </c>
      <c r="CC328" s="220">
        <f t="shared" si="473"/>
        <v>0</v>
      </c>
      <c r="CD328" s="220">
        <f t="shared" si="473"/>
        <v>304.9734394849277</v>
      </c>
      <c r="CE328" s="220">
        <f t="shared" si="473"/>
        <v>0</v>
      </c>
      <c r="CF328" s="220">
        <f t="shared" si="473"/>
        <v>0</v>
      </c>
      <c r="CG328" s="220">
        <f t="shared" si="473"/>
        <v>0</v>
      </c>
      <c r="CH328" s="220">
        <f t="shared" si="473"/>
        <v>0</v>
      </c>
      <c r="CI328" s="220">
        <f t="shared" si="473"/>
        <v>0</v>
      </c>
      <c r="CJ328" s="220">
        <f t="shared" si="473"/>
        <v>53.96709558066153</v>
      </c>
      <c r="CK328" s="220">
        <f t="shared" si="473"/>
        <v>421.20059606781683</v>
      </c>
      <c r="CL328" s="220">
        <f t="shared" si="473"/>
        <v>0</v>
      </c>
      <c r="CM328" s="220">
        <f t="shared" si="473"/>
        <v>0</v>
      </c>
      <c r="CN328" s="220">
        <f t="shared" si="473"/>
        <v>0</v>
      </c>
      <c r="CO328" s="220">
        <f t="shared" si="473"/>
        <v>0</v>
      </c>
      <c r="CP328" s="220">
        <f t="shared" si="473"/>
        <v>131.37663279782137</v>
      </c>
      <c r="CQ328" s="220">
        <f t="shared" si="473"/>
        <v>0</v>
      </c>
      <c r="CR328" s="220">
        <f t="shared" si="473"/>
        <v>0</v>
      </c>
      <c r="CS328" s="220">
        <f t="shared" si="473"/>
        <v>0</v>
      </c>
      <c r="CT328" s="220">
        <f t="shared" si="473"/>
        <v>0</v>
      </c>
      <c r="CU328" s="220">
        <f t="shared" si="473"/>
        <v>0</v>
      </c>
      <c r="CV328" s="220">
        <f t="shared" si="473"/>
        <v>0</v>
      </c>
      <c r="CW328" s="220">
        <f t="shared" si="473"/>
        <v>0</v>
      </c>
      <c r="CX328" s="220">
        <f t="shared" si="473"/>
        <v>334.80029866263493</v>
      </c>
      <c r="CY328" s="220">
        <f t="shared" si="473"/>
        <v>123.99460261934497</v>
      </c>
      <c r="CZ328" s="220">
        <f t="shared" si="473"/>
        <v>154.25947208902053</v>
      </c>
      <c r="DA328" s="220">
        <f t="shared" si="473"/>
        <v>98.6744844695853</v>
      </c>
      <c r="DB328" s="220">
        <f t="shared" si="473"/>
        <v>237.52586173061715</v>
      </c>
      <c r="DC328" s="220">
        <f t="shared" si="473"/>
        <v>36.23821394190053</v>
      </c>
      <c r="DD328" s="220">
        <f t="shared" si="473"/>
        <v>557.9780690795029</v>
      </c>
      <c r="DE328" s="220">
        <f t="shared" si="473"/>
        <v>26.18823051686584</v>
      </c>
      <c r="DF328" s="220">
        <f t="shared" si="473"/>
        <v>3886.5991834525626</v>
      </c>
      <c r="DG328" s="220">
        <f t="shared" si="473"/>
        <v>0</v>
      </c>
      <c r="DH328" s="220">
        <f t="shared" si="473"/>
        <v>0</v>
      </c>
      <c r="DI328" s="220">
        <f t="shared" si="473"/>
        <v>0</v>
      </c>
      <c r="DJ328" s="220">
        <f t="shared" si="473"/>
        <v>0</v>
      </c>
      <c r="DK328" s="220">
        <f t="shared" si="473"/>
        <v>0</v>
      </c>
      <c r="DL328" s="220">
        <f t="shared" si="473"/>
        <v>0</v>
      </c>
      <c r="DM328" s="220">
        <f t="shared" si="473"/>
        <v>0</v>
      </c>
      <c r="DN328" s="220">
        <f t="shared" si="473"/>
        <v>0</v>
      </c>
      <c r="DO328" s="220">
        <f t="shared" si="473"/>
        <v>48.57176279231466</v>
      </c>
      <c r="DP328" s="220">
        <f t="shared" si="473"/>
        <v>0</v>
      </c>
      <c r="DQ328" s="220">
        <f t="shared" si="473"/>
        <v>19.777293481150448</v>
      </c>
      <c r="DR328" s="220">
        <f t="shared" si="473"/>
        <v>0</v>
      </c>
      <c r="DS328" s="220">
        <f t="shared" si="473"/>
        <v>1412.1101665922035</v>
      </c>
      <c r="DT328" s="17"/>
      <c r="DU328" s="17">
        <f aca="true" t="shared" si="474" ref="DU328:DU342">SUM(BP328:DS328)</f>
        <v>8921.340797815183</v>
      </c>
      <c r="DV328" s="3"/>
      <c r="DW328" s="3"/>
    </row>
    <row r="329" spans="42:128" ht="11.25">
      <c r="AP329" s="12" t="s">
        <v>60</v>
      </c>
      <c r="AQ329" s="49" t="s">
        <v>264</v>
      </c>
      <c r="AR329" s="217"/>
      <c r="AS329" s="217"/>
      <c r="AT329" s="217"/>
      <c r="AU329" s="217"/>
      <c r="AV329" s="217"/>
      <c r="AW329" s="217"/>
      <c r="AX329" s="217"/>
      <c r="AY329" s="217"/>
      <c r="AZ329" s="217"/>
      <c r="BA329" s="217"/>
      <c r="BB329" s="217"/>
      <c r="BC329" s="217"/>
      <c r="BD329" s="217"/>
      <c r="BE329" s="217"/>
      <c r="BF329" s="217"/>
      <c r="BG329" s="217"/>
      <c r="BH329" s="217"/>
      <c r="BI329" s="217"/>
      <c r="BJ329" s="217"/>
      <c r="BK329" s="217"/>
      <c r="BL329" s="217"/>
      <c r="BM329" s="217"/>
      <c r="BN329" s="217"/>
      <c r="BO329" s="217"/>
      <c r="BP329" s="220">
        <f aca="true" t="shared" si="475" ref="BP329:DS329">BP$7*BP76</f>
        <v>58072.67145226292</v>
      </c>
      <c r="BQ329" s="220">
        <f t="shared" si="475"/>
        <v>72695.9056306901</v>
      </c>
      <c r="BR329" s="220">
        <f t="shared" si="475"/>
        <v>30.515926167879353</v>
      </c>
      <c r="BS329" s="220">
        <f t="shared" si="475"/>
        <v>61997.37481960715</v>
      </c>
      <c r="BT329" s="220">
        <f t="shared" si="475"/>
        <v>23943.68712341954</v>
      </c>
      <c r="BU329" s="220">
        <f t="shared" si="475"/>
        <v>29320.5647528133</v>
      </c>
      <c r="BV329" s="220">
        <f t="shared" si="475"/>
        <v>72449.29392709216</v>
      </c>
      <c r="BW329" s="220">
        <f t="shared" si="475"/>
        <v>0</v>
      </c>
      <c r="BX329" s="220">
        <f t="shared" si="475"/>
        <v>0</v>
      </c>
      <c r="BY329" s="220">
        <f t="shared" si="475"/>
        <v>0</v>
      </c>
      <c r="BZ329" s="220">
        <f t="shared" si="475"/>
        <v>618.5644966982286</v>
      </c>
      <c r="CA329" s="220">
        <f t="shared" si="475"/>
        <v>11336.665870218663</v>
      </c>
      <c r="CB329" s="220">
        <f t="shared" si="475"/>
        <v>0</v>
      </c>
      <c r="CC329" s="220">
        <f t="shared" si="475"/>
        <v>0</v>
      </c>
      <c r="CD329" s="220">
        <f t="shared" si="475"/>
        <v>181090.17863175526</v>
      </c>
      <c r="CE329" s="220">
        <f t="shared" si="475"/>
        <v>0</v>
      </c>
      <c r="CF329" s="220">
        <f t="shared" si="475"/>
        <v>0</v>
      </c>
      <c r="CG329" s="220">
        <f t="shared" si="475"/>
        <v>0</v>
      </c>
      <c r="CH329" s="220">
        <f t="shared" si="475"/>
        <v>0</v>
      </c>
      <c r="CI329" s="220">
        <f t="shared" si="475"/>
        <v>0</v>
      </c>
      <c r="CJ329" s="220">
        <f t="shared" si="475"/>
        <v>14310.585000527144</v>
      </c>
      <c r="CK329" s="220">
        <f t="shared" si="475"/>
        <v>111690.77875039694</v>
      </c>
      <c r="CL329" s="220">
        <f t="shared" si="475"/>
        <v>0</v>
      </c>
      <c r="CM329" s="220">
        <f t="shared" si="475"/>
        <v>0</v>
      </c>
      <c r="CN329" s="220">
        <f t="shared" si="475"/>
        <v>0</v>
      </c>
      <c r="CO329" s="220">
        <f t="shared" si="475"/>
        <v>10.941771238382783</v>
      </c>
      <c r="CP329" s="220">
        <f t="shared" si="475"/>
        <v>2102.026124765142</v>
      </c>
      <c r="CQ329" s="220">
        <f t="shared" si="475"/>
        <v>393.67703646554685</v>
      </c>
      <c r="CR329" s="220">
        <f t="shared" si="475"/>
        <v>0</v>
      </c>
      <c r="CS329" s="220">
        <f t="shared" si="475"/>
        <v>0</v>
      </c>
      <c r="CT329" s="220">
        <f t="shared" si="475"/>
        <v>0</v>
      </c>
      <c r="CU329" s="220">
        <f t="shared" si="475"/>
        <v>0</v>
      </c>
      <c r="CV329" s="220">
        <f t="shared" si="475"/>
        <v>0</v>
      </c>
      <c r="CW329" s="220">
        <f t="shared" si="475"/>
        <v>0</v>
      </c>
      <c r="CX329" s="220">
        <f t="shared" si="475"/>
        <v>88779.80333502284</v>
      </c>
      <c r="CY329" s="220">
        <f t="shared" si="475"/>
        <v>68653.598363732</v>
      </c>
      <c r="CZ329" s="220">
        <f t="shared" si="475"/>
        <v>41298.77557827172</v>
      </c>
      <c r="DA329" s="220">
        <f t="shared" si="475"/>
        <v>26165.75122659003</v>
      </c>
      <c r="DB329" s="220">
        <f t="shared" si="475"/>
        <v>62985.30609339468</v>
      </c>
      <c r="DC329" s="220">
        <f t="shared" si="475"/>
        <v>9609.374662524659</v>
      </c>
      <c r="DD329" s="220">
        <f t="shared" si="475"/>
        <v>147960.39142142682</v>
      </c>
      <c r="DE329" s="220">
        <f t="shared" si="475"/>
        <v>15550.309398609768</v>
      </c>
      <c r="DF329" s="220">
        <f t="shared" si="475"/>
        <v>2151940.598259006</v>
      </c>
      <c r="DG329" s="220">
        <f t="shared" si="475"/>
        <v>0</v>
      </c>
      <c r="DH329" s="220">
        <f t="shared" si="475"/>
        <v>0</v>
      </c>
      <c r="DI329" s="220">
        <f t="shared" si="475"/>
        <v>0</v>
      </c>
      <c r="DJ329" s="220">
        <f t="shared" si="475"/>
        <v>0</v>
      </c>
      <c r="DK329" s="220">
        <f t="shared" si="475"/>
        <v>0</v>
      </c>
      <c r="DL329" s="220">
        <f t="shared" si="475"/>
        <v>0</v>
      </c>
      <c r="DM329" s="220">
        <f t="shared" si="475"/>
        <v>0</v>
      </c>
      <c r="DN329" s="220">
        <f t="shared" si="475"/>
        <v>0</v>
      </c>
      <c r="DO329" s="220">
        <f t="shared" si="475"/>
        <v>28841.42702844852</v>
      </c>
      <c r="DP329" s="220">
        <f t="shared" si="475"/>
        <v>0</v>
      </c>
      <c r="DQ329" s="220">
        <f t="shared" si="475"/>
        <v>5244.392650691274</v>
      </c>
      <c r="DR329" s="220">
        <f t="shared" si="475"/>
        <v>15.942849959503231</v>
      </c>
      <c r="DS329" s="220">
        <f t="shared" si="475"/>
        <v>330521.72352832236</v>
      </c>
      <c r="DT329" s="55"/>
      <c r="DU329" s="17">
        <f t="shared" si="474"/>
        <v>3617630.8257101183</v>
      </c>
      <c r="DV329" s="56"/>
      <c r="DW329" s="56"/>
      <c r="DX329" s="57"/>
    </row>
    <row r="330" spans="42:127" ht="11.25">
      <c r="AP330" s="12">
        <v>8260</v>
      </c>
      <c r="AQ330" s="49" t="s">
        <v>104</v>
      </c>
      <c r="AR330" s="217"/>
      <c r="AS330" s="217"/>
      <c r="AT330" s="217"/>
      <c r="AU330" s="217"/>
      <c r="AV330" s="217"/>
      <c r="AW330" s="217"/>
      <c r="AX330" s="217"/>
      <c r="AY330" s="217"/>
      <c r="AZ330" s="217"/>
      <c r="BA330" s="217"/>
      <c r="BB330" s="217"/>
      <c r="BC330" s="217"/>
      <c r="BD330" s="217"/>
      <c r="BE330" s="217"/>
      <c r="BF330" s="217"/>
      <c r="BG330" s="217"/>
      <c r="BH330" s="217"/>
      <c r="BI330" s="217"/>
      <c r="BJ330" s="217"/>
      <c r="BK330" s="217"/>
      <c r="BL330" s="217"/>
      <c r="BM330" s="217"/>
      <c r="BN330" s="217"/>
      <c r="BO330" s="217"/>
      <c r="BP330" s="220">
        <f aca="true" t="shared" si="476" ref="BP330:DS330">BP$7*BP77</f>
        <v>434.22348615151077</v>
      </c>
      <c r="BQ330" s="220">
        <f t="shared" si="476"/>
        <v>0</v>
      </c>
      <c r="BR330" s="220">
        <f t="shared" si="476"/>
        <v>0</v>
      </c>
      <c r="BS330" s="220">
        <f t="shared" si="476"/>
        <v>463.5694476108467</v>
      </c>
      <c r="BT330" s="220">
        <f t="shared" si="476"/>
        <v>179.0327710788847</v>
      </c>
      <c r="BU330" s="220">
        <f t="shared" si="476"/>
        <v>0</v>
      </c>
      <c r="BV330" s="220">
        <f t="shared" si="476"/>
        <v>541.7209884015344</v>
      </c>
      <c r="BW330" s="220">
        <f t="shared" si="476"/>
        <v>0</v>
      </c>
      <c r="BX330" s="220">
        <f t="shared" si="476"/>
        <v>0</v>
      </c>
      <c r="BY330" s="220">
        <f t="shared" si="476"/>
        <v>0</v>
      </c>
      <c r="BZ330" s="220">
        <f t="shared" si="476"/>
        <v>0</v>
      </c>
      <c r="CA330" s="220">
        <f t="shared" si="476"/>
        <v>84.76700748212915</v>
      </c>
      <c r="CB330" s="220">
        <f t="shared" si="476"/>
        <v>0</v>
      </c>
      <c r="CC330" s="220">
        <f t="shared" si="476"/>
        <v>0</v>
      </c>
      <c r="CD330" s="220">
        <f t="shared" si="476"/>
        <v>0</v>
      </c>
      <c r="CE330" s="220">
        <f t="shared" si="476"/>
        <v>0</v>
      </c>
      <c r="CF330" s="220">
        <f t="shared" si="476"/>
        <v>0</v>
      </c>
      <c r="CG330" s="220">
        <f t="shared" si="476"/>
        <v>0</v>
      </c>
      <c r="CH330" s="220">
        <f t="shared" si="476"/>
        <v>0</v>
      </c>
      <c r="CI330" s="220">
        <f t="shared" si="476"/>
        <v>0</v>
      </c>
      <c r="CJ330" s="220">
        <f t="shared" si="476"/>
        <v>107.00372399613924</v>
      </c>
      <c r="CK330" s="220">
        <f t="shared" si="476"/>
        <v>835.1391128930851</v>
      </c>
      <c r="CL330" s="220">
        <f t="shared" si="476"/>
        <v>0</v>
      </c>
      <c r="CM330" s="220">
        <f t="shared" si="476"/>
        <v>0</v>
      </c>
      <c r="CN330" s="220">
        <f t="shared" si="476"/>
        <v>0</v>
      </c>
      <c r="CO330" s="220">
        <f t="shared" si="476"/>
        <v>0</v>
      </c>
      <c r="CP330" s="220">
        <f t="shared" si="476"/>
        <v>0</v>
      </c>
      <c r="CQ330" s="220">
        <f t="shared" si="476"/>
        <v>0</v>
      </c>
      <c r="CR330" s="220">
        <f t="shared" si="476"/>
        <v>0</v>
      </c>
      <c r="CS330" s="220">
        <f t="shared" si="476"/>
        <v>0</v>
      </c>
      <c r="CT330" s="220">
        <f t="shared" si="476"/>
        <v>0</v>
      </c>
      <c r="CU330" s="220">
        <f t="shared" si="476"/>
        <v>0</v>
      </c>
      <c r="CV330" s="220">
        <f t="shared" si="476"/>
        <v>0</v>
      </c>
      <c r="CW330" s="220">
        <f t="shared" si="476"/>
        <v>0</v>
      </c>
      <c r="CX330" s="220">
        <f t="shared" si="476"/>
        <v>663.8281783828106</v>
      </c>
      <c r="CY330" s="220">
        <f t="shared" si="476"/>
        <v>0</v>
      </c>
      <c r="CZ330" s="220">
        <f t="shared" si="476"/>
        <v>305.8592981075407</v>
      </c>
      <c r="DA330" s="220">
        <f t="shared" si="476"/>
        <v>195.64768472417774</v>
      </c>
      <c r="DB330" s="220">
        <f t="shared" si="476"/>
        <v>470.9564499831202</v>
      </c>
      <c r="DC330" s="220">
        <f t="shared" si="476"/>
        <v>71.85163109169933</v>
      </c>
      <c r="DD330" s="220">
        <f t="shared" si="476"/>
        <v>1106.3358266231523</v>
      </c>
      <c r="DE330" s="220">
        <f t="shared" si="476"/>
        <v>0</v>
      </c>
      <c r="DF330" s="220">
        <f t="shared" si="476"/>
        <v>0</v>
      </c>
      <c r="DG330" s="220">
        <f t="shared" si="476"/>
        <v>0</v>
      </c>
      <c r="DH330" s="220">
        <f t="shared" si="476"/>
        <v>0</v>
      </c>
      <c r="DI330" s="220">
        <f t="shared" si="476"/>
        <v>0</v>
      </c>
      <c r="DJ330" s="220">
        <f t="shared" si="476"/>
        <v>0</v>
      </c>
      <c r="DK330" s="220">
        <f t="shared" si="476"/>
        <v>0</v>
      </c>
      <c r="DL330" s="220">
        <f t="shared" si="476"/>
        <v>0</v>
      </c>
      <c r="DM330" s="220">
        <f t="shared" si="476"/>
        <v>0</v>
      </c>
      <c r="DN330" s="220">
        <f t="shared" si="476"/>
        <v>0</v>
      </c>
      <c r="DO330" s="220">
        <f t="shared" si="476"/>
        <v>0</v>
      </c>
      <c r="DP330" s="220">
        <f t="shared" si="476"/>
        <v>0</v>
      </c>
      <c r="DQ330" s="220">
        <f t="shared" si="476"/>
        <v>39.213599143660375</v>
      </c>
      <c r="DR330" s="220">
        <f t="shared" si="476"/>
        <v>0</v>
      </c>
      <c r="DS330" s="220">
        <f t="shared" si="476"/>
        <v>2266.401011018862</v>
      </c>
      <c r="DT330" s="17"/>
      <c r="DU330" s="17">
        <f t="shared" si="474"/>
        <v>7765.550216689155</v>
      </c>
      <c r="DV330" s="3"/>
      <c r="DW330" s="3"/>
    </row>
    <row r="331" spans="42:127" ht="11.25">
      <c r="AP331" s="12" t="s">
        <v>61</v>
      </c>
      <c r="AQ331" s="49" t="s">
        <v>185</v>
      </c>
      <c r="AR331" s="217"/>
      <c r="AS331" s="217"/>
      <c r="AT331" s="217"/>
      <c r="AU331" s="217"/>
      <c r="AV331" s="217"/>
      <c r="AW331" s="217"/>
      <c r="AX331" s="217"/>
      <c r="AY331" s="217"/>
      <c r="AZ331" s="217"/>
      <c r="BA331" s="217"/>
      <c r="BB331" s="217"/>
      <c r="BC331" s="217"/>
      <c r="BD331" s="217"/>
      <c r="BE331" s="217"/>
      <c r="BF331" s="217"/>
      <c r="BG331" s="217"/>
      <c r="BH331" s="217"/>
      <c r="BI331" s="217"/>
      <c r="BJ331" s="217"/>
      <c r="BK331" s="217"/>
      <c r="BL331" s="217"/>
      <c r="BM331" s="217"/>
      <c r="BN331" s="217"/>
      <c r="BO331" s="217"/>
      <c r="BP331" s="220">
        <f aca="true" t="shared" si="477" ref="BP331:DS331">BP$7*BP78</f>
        <v>5765.732724811799</v>
      </c>
      <c r="BQ331" s="220">
        <f t="shared" si="477"/>
        <v>1260.9977062532346</v>
      </c>
      <c r="BR331" s="220">
        <f t="shared" si="477"/>
        <v>72292.22909170619</v>
      </c>
      <c r="BS331" s="220">
        <f t="shared" si="477"/>
        <v>6155.396056537068</v>
      </c>
      <c r="BT331" s="220">
        <f t="shared" si="477"/>
        <v>2377.243838586582</v>
      </c>
      <c r="BU331" s="220">
        <f t="shared" si="477"/>
        <v>897.0081278813127</v>
      </c>
      <c r="BV331" s="220">
        <f t="shared" si="477"/>
        <v>7193.112602514287</v>
      </c>
      <c r="BW331" s="220">
        <f t="shared" si="477"/>
        <v>0</v>
      </c>
      <c r="BX331" s="220">
        <f t="shared" si="477"/>
        <v>0</v>
      </c>
      <c r="BY331" s="220">
        <f t="shared" si="477"/>
        <v>0</v>
      </c>
      <c r="BZ331" s="220">
        <f t="shared" si="477"/>
        <v>301.5501921403864</v>
      </c>
      <c r="CA331" s="220">
        <f t="shared" si="477"/>
        <v>1125.5584384800973</v>
      </c>
      <c r="CB331" s="220">
        <f t="shared" si="477"/>
        <v>0</v>
      </c>
      <c r="CC331" s="220">
        <f t="shared" si="477"/>
        <v>0</v>
      </c>
      <c r="CD331" s="220">
        <f t="shared" si="477"/>
        <v>3141.2264266947564</v>
      </c>
      <c r="CE331" s="220">
        <f t="shared" si="477"/>
        <v>0</v>
      </c>
      <c r="CF331" s="220">
        <f t="shared" si="477"/>
        <v>0</v>
      </c>
      <c r="CG331" s="220">
        <f t="shared" si="477"/>
        <v>0</v>
      </c>
      <c r="CH331" s="220">
        <f t="shared" si="477"/>
        <v>0</v>
      </c>
      <c r="CI331" s="220">
        <f t="shared" si="477"/>
        <v>0</v>
      </c>
      <c r="CJ331" s="220">
        <f t="shared" si="477"/>
        <v>1420.8233612356921</v>
      </c>
      <c r="CK331" s="220">
        <f t="shared" si="477"/>
        <v>11089.19500337166</v>
      </c>
      <c r="CL331" s="220">
        <f t="shared" si="477"/>
        <v>0</v>
      </c>
      <c r="CM331" s="220">
        <f t="shared" si="477"/>
        <v>0</v>
      </c>
      <c r="CN331" s="220">
        <f t="shared" si="477"/>
        <v>0</v>
      </c>
      <c r="CO331" s="220">
        <f t="shared" si="477"/>
        <v>0</v>
      </c>
      <c r="CP331" s="220">
        <f t="shared" si="477"/>
        <v>1024.7377358230067</v>
      </c>
      <c r="CQ331" s="220">
        <f t="shared" si="477"/>
        <v>0</v>
      </c>
      <c r="CR331" s="220">
        <f t="shared" si="477"/>
        <v>0</v>
      </c>
      <c r="CS331" s="220">
        <f t="shared" si="477"/>
        <v>0</v>
      </c>
      <c r="CT331" s="220">
        <f t="shared" si="477"/>
        <v>0</v>
      </c>
      <c r="CU331" s="220">
        <f t="shared" si="477"/>
        <v>0</v>
      </c>
      <c r="CV331" s="220">
        <f t="shared" si="477"/>
        <v>0</v>
      </c>
      <c r="CW331" s="220">
        <f t="shared" si="477"/>
        <v>0</v>
      </c>
      <c r="CX331" s="220">
        <f t="shared" si="477"/>
        <v>8814.483725135231</v>
      </c>
      <c r="CY331" s="220">
        <f t="shared" si="477"/>
        <v>2100.3291123394183</v>
      </c>
      <c r="CZ331" s="220">
        <f t="shared" si="477"/>
        <v>4061.2795496540402</v>
      </c>
      <c r="DA331" s="220">
        <f t="shared" si="477"/>
        <v>2597.8609962940814</v>
      </c>
      <c r="DB331" s="220">
        <f t="shared" si="477"/>
        <v>6253.482601080213</v>
      </c>
      <c r="DC331" s="220">
        <f t="shared" si="477"/>
        <v>954.0647015393467</v>
      </c>
      <c r="DD331" s="220">
        <f t="shared" si="477"/>
        <v>14690.21571524829</v>
      </c>
      <c r="DE331" s="220">
        <f t="shared" si="477"/>
        <v>269.7387743237182</v>
      </c>
      <c r="DF331" s="220">
        <f t="shared" si="477"/>
        <v>65834.61893144097</v>
      </c>
      <c r="DG331" s="220">
        <f t="shared" si="477"/>
        <v>0</v>
      </c>
      <c r="DH331" s="220">
        <f t="shared" si="477"/>
        <v>0</v>
      </c>
      <c r="DI331" s="220">
        <f t="shared" si="477"/>
        <v>0</v>
      </c>
      <c r="DJ331" s="220">
        <f t="shared" si="477"/>
        <v>0</v>
      </c>
      <c r="DK331" s="220">
        <f t="shared" si="477"/>
        <v>0</v>
      </c>
      <c r="DL331" s="220">
        <f t="shared" si="477"/>
        <v>0</v>
      </c>
      <c r="DM331" s="220">
        <f t="shared" si="477"/>
        <v>0</v>
      </c>
      <c r="DN331" s="220">
        <f t="shared" si="477"/>
        <v>0</v>
      </c>
      <c r="DO331" s="220">
        <f t="shared" si="477"/>
        <v>500.289156760841</v>
      </c>
      <c r="DP331" s="220">
        <f t="shared" si="477"/>
        <v>0</v>
      </c>
      <c r="DQ331" s="220">
        <f t="shared" si="477"/>
        <v>520.6883990640816</v>
      </c>
      <c r="DR331" s="220">
        <f t="shared" si="477"/>
        <v>37768.61155406316</v>
      </c>
      <c r="DS331" s="220">
        <f t="shared" si="477"/>
        <v>6375.142367537213</v>
      </c>
      <c r="DT331" s="17"/>
      <c r="DU331" s="17">
        <f t="shared" si="474"/>
        <v>264785.61689051666</v>
      </c>
      <c r="DV331" s="3"/>
      <c r="DW331" s="3"/>
    </row>
    <row r="332" spans="42:127" ht="11.25">
      <c r="AP332" s="12" t="s">
        <v>62</v>
      </c>
      <c r="AQ332" s="49" t="s">
        <v>186</v>
      </c>
      <c r="AR332" s="217"/>
      <c r="AS332" s="217"/>
      <c r="AT332" s="217"/>
      <c r="AU332" s="217"/>
      <c r="AV332" s="217"/>
      <c r="AW332" s="217"/>
      <c r="AX332" s="217"/>
      <c r="AY332" s="217"/>
      <c r="AZ332" s="217"/>
      <c r="BA332" s="217"/>
      <c r="BB332" s="217"/>
      <c r="BC332" s="217"/>
      <c r="BD332" s="217"/>
      <c r="BE332" s="217"/>
      <c r="BF332" s="217"/>
      <c r="BG332" s="217"/>
      <c r="BH332" s="217"/>
      <c r="BI332" s="217"/>
      <c r="BJ332" s="217"/>
      <c r="BK332" s="217"/>
      <c r="BL332" s="217"/>
      <c r="BM332" s="217"/>
      <c r="BN332" s="217"/>
      <c r="BO332" s="217"/>
      <c r="BP332" s="220">
        <f aca="true" t="shared" si="478" ref="BP332:DS332">BP$7*BP79</f>
        <v>2301.384476603007</v>
      </c>
      <c r="BQ332" s="220">
        <f t="shared" si="478"/>
        <v>1649.7033098798381</v>
      </c>
      <c r="BR332" s="220">
        <f t="shared" si="478"/>
        <v>366.1911140145522</v>
      </c>
      <c r="BS332" s="220">
        <f t="shared" si="478"/>
        <v>2456.9180723374875</v>
      </c>
      <c r="BT332" s="220">
        <f t="shared" si="478"/>
        <v>948.873686718089</v>
      </c>
      <c r="BU332" s="220">
        <f t="shared" si="478"/>
        <v>1339.5563064463136</v>
      </c>
      <c r="BV332" s="220">
        <f t="shared" si="478"/>
        <v>2871.1212385281324</v>
      </c>
      <c r="BW332" s="220">
        <f t="shared" si="478"/>
        <v>0</v>
      </c>
      <c r="BX332" s="220">
        <f t="shared" si="478"/>
        <v>0</v>
      </c>
      <c r="BY332" s="220">
        <f t="shared" si="478"/>
        <v>0</v>
      </c>
      <c r="BZ332" s="220">
        <f t="shared" si="478"/>
        <v>577.9712016024073</v>
      </c>
      <c r="CA332" s="220">
        <f t="shared" si="478"/>
        <v>449.2651396552845</v>
      </c>
      <c r="CB332" s="220">
        <f t="shared" si="478"/>
        <v>0</v>
      </c>
      <c r="CC332" s="220">
        <f t="shared" si="478"/>
        <v>0</v>
      </c>
      <c r="CD332" s="220">
        <f t="shared" si="478"/>
        <v>4109.517097059402</v>
      </c>
      <c r="CE332" s="220">
        <f t="shared" si="478"/>
        <v>0</v>
      </c>
      <c r="CF332" s="220">
        <f t="shared" si="478"/>
        <v>0</v>
      </c>
      <c r="CG332" s="220">
        <f t="shared" si="478"/>
        <v>0</v>
      </c>
      <c r="CH332" s="220">
        <f t="shared" si="478"/>
        <v>0</v>
      </c>
      <c r="CI332" s="220">
        <f t="shared" si="478"/>
        <v>0</v>
      </c>
      <c r="CJ332" s="220">
        <f t="shared" si="478"/>
        <v>567.119737179538</v>
      </c>
      <c r="CK332" s="220">
        <f t="shared" si="478"/>
        <v>4426.237298333351</v>
      </c>
      <c r="CL332" s="220">
        <f t="shared" si="478"/>
        <v>0</v>
      </c>
      <c r="CM332" s="220">
        <f t="shared" si="478"/>
        <v>0</v>
      </c>
      <c r="CN332" s="220">
        <f t="shared" si="478"/>
        <v>0</v>
      </c>
      <c r="CO332" s="220">
        <f t="shared" si="478"/>
        <v>0</v>
      </c>
      <c r="CP332" s="220">
        <f t="shared" si="478"/>
        <v>1964.0806603274295</v>
      </c>
      <c r="CQ332" s="220">
        <f t="shared" si="478"/>
        <v>0</v>
      </c>
      <c r="CR332" s="220">
        <f t="shared" si="478"/>
        <v>0</v>
      </c>
      <c r="CS332" s="220">
        <f t="shared" si="478"/>
        <v>0</v>
      </c>
      <c r="CT332" s="220">
        <f t="shared" si="478"/>
        <v>0</v>
      </c>
      <c r="CU332" s="220">
        <f t="shared" si="478"/>
        <v>0</v>
      </c>
      <c r="CV332" s="220">
        <f t="shared" si="478"/>
        <v>0</v>
      </c>
      <c r="CW332" s="220">
        <f t="shared" si="478"/>
        <v>0</v>
      </c>
      <c r="CX332" s="220">
        <f t="shared" si="478"/>
        <v>3518.289345428896</v>
      </c>
      <c r="CY332" s="220">
        <f t="shared" si="478"/>
        <v>3136.548065280546</v>
      </c>
      <c r="CZ332" s="220">
        <f t="shared" si="478"/>
        <v>1621.0542799699658</v>
      </c>
      <c r="DA332" s="220">
        <f t="shared" si="478"/>
        <v>1036.9327290381418</v>
      </c>
      <c r="DB332" s="220">
        <f t="shared" si="478"/>
        <v>2496.069184910537</v>
      </c>
      <c r="DC332" s="220">
        <f t="shared" si="478"/>
        <v>380.8136447860065</v>
      </c>
      <c r="DD332" s="220">
        <f t="shared" si="478"/>
        <v>5863.579881102707</v>
      </c>
      <c r="DE332" s="220">
        <f t="shared" si="478"/>
        <v>352.8864062147672</v>
      </c>
      <c r="DF332" s="220">
        <f t="shared" si="478"/>
        <v>98314.80477261666</v>
      </c>
      <c r="DG332" s="220">
        <f t="shared" si="478"/>
        <v>0</v>
      </c>
      <c r="DH332" s="220">
        <f t="shared" si="478"/>
        <v>0</v>
      </c>
      <c r="DI332" s="220">
        <f t="shared" si="478"/>
        <v>0</v>
      </c>
      <c r="DJ332" s="220">
        <f t="shared" si="478"/>
        <v>0</v>
      </c>
      <c r="DK332" s="220">
        <f t="shared" si="478"/>
        <v>0</v>
      </c>
      <c r="DL332" s="220">
        <f t="shared" si="478"/>
        <v>0</v>
      </c>
      <c r="DM332" s="220">
        <f t="shared" si="478"/>
        <v>0</v>
      </c>
      <c r="DN332" s="220">
        <f t="shared" si="478"/>
        <v>0</v>
      </c>
      <c r="DO332" s="220">
        <f t="shared" si="478"/>
        <v>654.50450362644</v>
      </c>
      <c r="DP332" s="220">
        <f t="shared" si="478"/>
        <v>0</v>
      </c>
      <c r="DQ332" s="220">
        <f t="shared" si="478"/>
        <v>207.83207546139997</v>
      </c>
      <c r="DR332" s="220">
        <f t="shared" si="478"/>
        <v>191.31419951403876</v>
      </c>
      <c r="DS332" s="220">
        <f t="shared" si="478"/>
        <v>12320.595515587374</v>
      </c>
      <c r="DT332" s="17"/>
      <c r="DU332" s="17">
        <f t="shared" si="474"/>
        <v>154123.1639422223</v>
      </c>
      <c r="DV332" s="3"/>
      <c r="DW332" s="3"/>
    </row>
    <row r="333" spans="42:127" ht="11.25">
      <c r="AP333" s="12" t="s">
        <v>63</v>
      </c>
      <c r="AQ333" s="49" t="s">
        <v>187</v>
      </c>
      <c r="AR333" s="217"/>
      <c r="AS333" s="217"/>
      <c r="AT333" s="217"/>
      <c r="AU333" s="217"/>
      <c r="AV333" s="217"/>
      <c r="AW333" s="217"/>
      <c r="AX333" s="217"/>
      <c r="AY333" s="217"/>
      <c r="AZ333" s="217"/>
      <c r="BA333" s="217"/>
      <c r="BB333" s="217"/>
      <c r="BC333" s="217"/>
      <c r="BD333" s="217"/>
      <c r="BE333" s="217"/>
      <c r="BF333" s="217"/>
      <c r="BG333" s="217"/>
      <c r="BH333" s="217"/>
      <c r="BI333" s="217"/>
      <c r="BJ333" s="217"/>
      <c r="BK333" s="217"/>
      <c r="BL333" s="217"/>
      <c r="BM333" s="217"/>
      <c r="BN333" s="217"/>
      <c r="BO333" s="217"/>
      <c r="BP333" s="220">
        <f aca="true" t="shared" si="479" ref="BP333:DS333">BP$7*BP80</f>
        <v>2794.1337369749394</v>
      </c>
      <c r="BQ333" s="220">
        <f t="shared" si="479"/>
        <v>1346.6965794937455</v>
      </c>
      <c r="BR333" s="220">
        <f t="shared" si="479"/>
        <v>30.515926167879353</v>
      </c>
      <c r="BS333" s="220">
        <f t="shared" si="479"/>
        <v>2982.9686194089268</v>
      </c>
      <c r="BT333" s="220">
        <f t="shared" si="479"/>
        <v>1152.0369617249974</v>
      </c>
      <c r="BU333" s="220">
        <f t="shared" si="479"/>
        <v>1595.4004260614224</v>
      </c>
      <c r="BV333" s="220">
        <f t="shared" si="479"/>
        <v>3485.856794931613</v>
      </c>
      <c r="BW333" s="220">
        <f t="shared" si="479"/>
        <v>0</v>
      </c>
      <c r="BX333" s="220">
        <f t="shared" si="479"/>
        <v>0</v>
      </c>
      <c r="BY333" s="220">
        <f t="shared" si="479"/>
        <v>0</v>
      </c>
      <c r="BZ333" s="220">
        <f t="shared" si="479"/>
        <v>579.9042156545893</v>
      </c>
      <c r="CA333" s="220">
        <f t="shared" si="479"/>
        <v>545.4572655371788</v>
      </c>
      <c r="CB333" s="220">
        <f t="shared" si="479"/>
        <v>0</v>
      </c>
      <c r="CC333" s="220">
        <f t="shared" si="479"/>
        <v>0</v>
      </c>
      <c r="CD333" s="220">
        <f t="shared" si="479"/>
        <v>3354.7078343342055</v>
      </c>
      <c r="CE333" s="220">
        <f t="shared" si="479"/>
        <v>0</v>
      </c>
      <c r="CF333" s="220">
        <f t="shared" si="479"/>
        <v>0</v>
      </c>
      <c r="CG333" s="220">
        <f t="shared" si="479"/>
        <v>0</v>
      </c>
      <c r="CH333" s="220">
        <f t="shared" si="479"/>
        <v>0</v>
      </c>
      <c r="CI333" s="220">
        <f t="shared" si="479"/>
        <v>0</v>
      </c>
      <c r="CJ333" s="220">
        <f t="shared" si="479"/>
        <v>688.5457022360265</v>
      </c>
      <c r="CK333" s="220">
        <f t="shared" si="479"/>
        <v>5373.938639485939</v>
      </c>
      <c r="CL333" s="220">
        <f t="shared" si="479"/>
        <v>0</v>
      </c>
      <c r="CM333" s="220">
        <f t="shared" si="479"/>
        <v>0</v>
      </c>
      <c r="CN333" s="220">
        <f t="shared" si="479"/>
        <v>0</v>
      </c>
      <c r="CO333" s="220">
        <f t="shared" si="479"/>
        <v>93.28561376313526</v>
      </c>
      <c r="CP333" s="220">
        <f t="shared" si="479"/>
        <v>1970.649491967321</v>
      </c>
      <c r="CQ333" s="220">
        <f t="shared" si="479"/>
        <v>3356.3490929434442</v>
      </c>
      <c r="CR333" s="220">
        <f t="shared" si="479"/>
        <v>0</v>
      </c>
      <c r="CS333" s="220">
        <f t="shared" si="479"/>
        <v>0</v>
      </c>
      <c r="CT333" s="220">
        <f t="shared" si="479"/>
        <v>0</v>
      </c>
      <c r="CU333" s="220">
        <f t="shared" si="479"/>
        <v>0</v>
      </c>
      <c r="CV333" s="220">
        <f t="shared" si="479"/>
        <v>0</v>
      </c>
      <c r="CW333" s="220">
        <f t="shared" si="479"/>
        <v>0</v>
      </c>
      <c r="CX333" s="220">
        <f t="shared" si="479"/>
        <v>4271.590017419825</v>
      </c>
      <c r="CY333" s="220">
        <f t="shared" si="479"/>
        <v>3735.602673534398</v>
      </c>
      <c r="CZ333" s="220">
        <f t="shared" si="479"/>
        <v>5322.287377993645</v>
      </c>
      <c r="DA333" s="220">
        <f t="shared" si="479"/>
        <v>1258.950319094709</v>
      </c>
      <c r="DB333" s="220">
        <f t="shared" si="479"/>
        <v>3030.5023738044256</v>
      </c>
      <c r="DC333" s="220">
        <f t="shared" si="479"/>
        <v>462.3496261552827</v>
      </c>
      <c r="DD333" s="220">
        <f t="shared" si="479"/>
        <v>7119.03053653159</v>
      </c>
      <c r="DE333" s="220">
        <f t="shared" si="479"/>
        <v>288.07053568552425</v>
      </c>
      <c r="DF333" s="220">
        <f t="shared" si="479"/>
        <v>117092.1152530623</v>
      </c>
      <c r="DG333" s="220">
        <f t="shared" si="479"/>
        <v>0</v>
      </c>
      <c r="DH333" s="220">
        <f t="shared" si="479"/>
        <v>0</v>
      </c>
      <c r="DI333" s="220">
        <f t="shared" si="479"/>
        <v>0</v>
      </c>
      <c r="DJ333" s="220">
        <f t="shared" si="479"/>
        <v>0</v>
      </c>
      <c r="DK333" s="220">
        <f t="shared" si="479"/>
        <v>0</v>
      </c>
      <c r="DL333" s="220">
        <f t="shared" si="479"/>
        <v>0</v>
      </c>
      <c r="DM333" s="220">
        <f t="shared" si="479"/>
        <v>0</v>
      </c>
      <c r="DN333" s="220">
        <f t="shared" si="479"/>
        <v>0</v>
      </c>
      <c r="DO333" s="220">
        <f t="shared" si="479"/>
        <v>534.2893907154613</v>
      </c>
      <c r="DP333" s="220">
        <f t="shared" si="479"/>
        <v>0</v>
      </c>
      <c r="DQ333" s="220">
        <f t="shared" si="479"/>
        <v>252.3309857939885</v>
      </c>
      <c r="DR333" s="220">
        <f t="shared" si="479"/>
        <v>15.942849959503231</v>
      </c>
      <c r="DS333" s="220">
        <f t="shared" si="479"/>
        <v>7288.487948672849</v>
      </c>
      <c r="DT333" s="17"/>
      <c r="DU333" s="17">
        <f t="shared" si="474"/>
        <v>180021.99678910885</v>
      </c>
      <c r="DV333" s="3"/>
      <c r="DW333" s="3"/>
    </row>
    <row r="334" spans="42:127" ht="11.25">
      <c r="AP334" s="12" t="s">
        <v>64</v>
      </c>
      <c r="AQ334" s="49" t="s">
        <v>241</v>
      </c>
      <c r="AR334" s="217"/>
      <c r="AS334" s="217"/>
      <c r="AT334" s="217"/>
      <c r="AU334" s="217"/>
      <c r="AV334" s="217"/>
      <c r="AW334" s="217"/>
      <c r="AX334" s="217"/>
      <c r="AY334" s="217"/>
      <c r="AZ334" s="217"/>
      <c r="BA334" s="217"/>
      <c r="BB334" s="217"/>
      <c r="BC334" s="217"/>
      <c r="BD334" s="217"/>
      <c r="BE334" s="217"/>
      <c r="BF334" s="217"/>
      <c r="BG334" s="217"/>
      <c r="BH334" s="217"/>
      <c r="BI334" s="217"/>
      <c r="BJ334" s="217"/>
      <c r="BK334" s="217"/>
      <c r="BL334" s="217"/>
      <c r="BM334" s="217"/>
      <c r="BN334" s="217"/>
      <c r="BO334" s="217"/>
      <c r="BP334" s="220">
        <f aca="true" t="shared" si="480" ref="BP334:DS334">BP$7*BP81</f>
        <v>0</v>
      </c>
      <c r="BQ334" s="220">
        <f t="shared" si="480"/>
        <v>0</v>
      </c>
      <c r="BR334" s="220">
        <f t="shared" si="480"/>
        <v>0</v>
      </c>
      <c r="BS334" s="220">
        <f t="shared" si="480"/>
        <v>0</v>
      </c>
      <c r="BT334" s="220">
        <f t="shared" si="480"/>
        <v>0</v>
      </c>
      <c r="BU334" s="220">
        <f t="shared" si="480"/>
        <v>0</v>
      </c>
      <c r="BV334" s="220">
        <f t="shared" si="480"/>
        <v>0</v>
      </c>
      <c r="BW334" s="220">
        <f t="shared" si="480"/>
        <v>0</v>
      </c>
      <c r="BX334" s="220">
        <f t="shared" si="480"/>
        <v>0</v>
      </c>
      <c r="BY334" s="220">
        <f t="shared" si="480"/>
        <v>0</v>
      </c>
      <c r="BZ334" s="220">
        <f t="shared" si="480"/>
        <v>0</v>
      </c>
      <c r="CA334" s="220">
        <f t="shared" si="480"/>
        <v>0</v>
      </c>
      <c r="CB334" s="220">
        <f t="shared" si="480"/>
        <v>0</v>
      </c>
      <c r="CC334" s="220">
        <f t="shared" si="480"/>
        <v>0</v>
      </c>
      <c r="CD334" s="220">
        <f t="shared" si="480"/>
        <v>0</v>
      </c>
      <c r="CE334" s="220">
        <f t="shared" si="480"/>
        <v>0</v>
      </c>
      <c r="CF334" s="220">
        <f t="shared" si="480"/>
        <v>0</v>
      </c>
      <c r="CG334" s="220">
        <f t="shared" si="480"/>
        <v>0</v>
      </c>
      <c r="CH334" s="220">
        <f t="shared" si="480"/>
        <v>0</v>
      </c>
      <c r="CI334" s="220">
        <f t="shared" si="480"/>
        <v>0</v>
      </c>
      <c r="CJ334" s="220">
        <f t="shared" si="480"/>
        <v>0</v>
      </c>
      <c r="CK334" s="220">
        <f t="shared" si="480"/>
        <v>0</v>
      </c>
      <c r="CL334" s="220">
        <f t="shared" si="480"/>
        <v>0</v>
      </c>
      <c r="CM334" s="220">
        <f t="shared" si="480"/>
        <v>0</v>
      </c>
      <c r="CN334" s="220">
        <f t="shared" si="480"/>
        <v>0</v>
      </c>
      <c r="CO334" s="220">
        <f t="shared" si="480"/>
        <v>0</v>
      </c>
      <c r="CP334" s="220">
        <f t="shared" si="480"/>
        <v>0</v>
      </c>
      <c r="CQ334" s="220">
        <f t="shared" si="480"/>
        <v>0</v>
      </c>
      <c r="CR334" s="220">
        <f t="shared" si="480"/>
        <v>0</v>
      </c>
      <c r="CS334" s="220">
        <f t="shared" si="480"/>
        <v>0</v>
      </c>
      <c r="CT334" s="220">
        <f t="shared" si="480"/>
        <v>0</v>
      </c>
      <c r="CU334" s="220">
        <f t="shared" si="480"/>
        <v>0</v>
      </c>
      <c r="CV334" s="220">
        <f t="shared" si="480"/>
        <v>0</v>
      </c>
      <c r="CW334" s="220">
        <f t="shared" si="480"/>
        <v>0</v>
      </c>
      <c r="CX334" s="220">
        <f t="shared" si="480"/>
        <v>0</v>
      </c>
      <c r="CY334" s="220">
        <f t="shared" si="480"/>
        <v>0</v>
      </c>
      <c r="CZ334" s="220">
        <f t="shared" si="480"/>
        <v>0</v>
      </c>
      <c r="DA334" s="220">
        <f t="shared" si="480"/>
        <v>0</v>
      </c>
      <c r="DB334" s="220">
        <f t="shared" si="480"/>
        <v>0</v>
      </c>
      <c r="DC334" s="220">
        <f t="shared" si="480"/>
        <v>0</v>
      </c>
      <c r="DD334" s="220">
        <f t="shared" si="480"/>
        <v>0</v>
      </c>
      <c r="DE334" s="220">
        <f t="shared" si="480"/>
        <v>0</v>
      </c>
      <c r="DF334" s="220">
        <f t="shared" si="480"/>
        <v>0</v>
      </c>
      <c r="DG334" s="220">
        <f t="shared" si="480"/>
        <v>0</v>
      </c>
      <c r="DH334" s="220">
        <f t="shared" si="480"/>
        <v>0</v>
      </c>
      <c r="DI334" s="220">
        <f t="shared" si="480"/>
        <v>0</v>
      </c>
      <c r="DJ334" s="220">
        <f t="shared" si="480"/>
        <v>0</v>
      </c>
      <c r="DK334" s="220">
        <f t="shared" si="480"/>
        <v>0</v>
      </c>
      <c r="DL334" s="220">
        <f t="shared" si="480"/>
        <v>0</v>
      </c>
      <c r="DM334" s="220">
        <f t="shared" si="480"/>
        <v>0</v>
      </c>
      <c r="DN334" s="220">
        <f t="shared" si="480"/>
        <v>0</v>
      </c>
      <c r="DO334" s="220">
        <f t="shared" si="480"/>
        <v>0</v>
      </c>
      <c r="DP334" s="220">
        <f t="shared" si="480"/>
        <v>0</v>
      </c>
      <c r="DQ334" s="220">
        <f t="shared" si="480"/>
        <v>0</v>
      </c>
      <c r="DR334" s="220">
        <f t="shared" si="480"/>
        <v>0</v>
      </c>
      <c r="DS334" s="220">
        <f t="shared" si="480"/>
        <v>0.9402389923130254</v>
      </c>
      <c r="DT334" s="17"/>
      <c r="DU334" s="17">
        <f t="shared" si="474"/>
        <v>0.9402389923130254</v>
      </c>
      <c r="DV334" s="3"/>
      <c r="DW334" s="3"/>
    </row>
    <row r="335" spans="42:127" ht="11.25">
      <c r="AP335" s="12" t="s">
        <v>65</v>
      </c>
      <c r="AQ335" s="49" t="s">
        <v>242</v>
      </c>
      <c r="AR335" s="217"/>
      <c r="AS335" s="217"/>
      <c r="AT335" s="217"/>
      <c r="AU335" s="217"/>
      <c r="AV335" s="217"/>
      <c r="AW335" s="217"/>
      <c r="AX335" s="217"/>
      <c r="AY335" s="217"/>
      <c r="AZ335" s="217"/>
      <c r="BA335" s="217"/>
      <c r="BB335" s="217"/>
      <c r="BC335" s="217"/>
      <c r="BD335" s="217"/>
      <c r="BE335" s="217"/>
      <c r="BF335" s="217"/>
      <c r="BG335" s="217"/>
      <c r="BH335" s="217"/>
      <c r="BI335" s="217"/>
      <c r="BJ335" s="217"/>
      <c r="BK335" s="217"/>
      <c r="BL335" s="217"/>
      <c r="BM335" s="217"/>
      <c r="BN335" s="217"/>
      <c r="BO335" s="217"/>
      <c r="BP335" s="220">
        <f aca="true" t="shared" si="481" ref="BP335:DS335">BP$7*BP82</f>
        <v>190.680748266533</v>
      </c>
      <c r="BQ335" s="220">
        <f t="shared" si="481"/>
        <v>127.32404024304502</v>
      </c>
      <c r="BR335" s="220">
        <f t="shared" si="481"/>
        <v>0</v>
      </c>
      <c r="BS335" s="220">
        <f t="shared" si="481"/>
        <v>203.56745308128484</v>
      </c>
      <c r="BT335" s="220">
        <f t="shared" si="481"/>
        <v>78.61873860420589</v>
      </c>
      <c r="BU335" s="220">
        <f t="shared" si="481"/>
        <v>0</v>
      </c>
      <c r="BV335" s="220">
        <f t="shared" si="481"/>
        <v>237.88617316763032</v>
      </c>
      <c r="BW335" s="220">
        <f t="shared" si="481"/>
        <v>0</v>
      </c>
      <c r="BX335" s="220">
        <f t="shared" si="481"/>
        <v>0</v>
      </c>
      <c r="BY335" s="220">
        <f t="shared" si="481"/>
        <v>0</v>
      </c>
      <c r="BZ335" s="220">
        <f t="shared" si="481"/>
        <v>41.75310352713043</v>
      </c>
      <c r="CA335" s="220">
        <f t="shared" si="481"/>
        <v>37.223772850848015</v>
      </c>
      <c r="CB335" s="220">
        <f t="shared" si="481"/>
        <v>0</v>
      </c>
      <c r="CC335" s="220">
        <f t="shared" si="481"/>
        <v>0</v>
      </c>
      <c r="CD335" s="220">
        <f t="shared" si="481"/>
        <v>317.17237706432485</v>
      </c>
      <c r="CE335" s="220">
        <f t="shared" si="481"/>
        <v>0</v>
      </c>
      <c r="CF335" s="220">
        <f t="shared" si="481"/>
        <v>0</v>
      </c>
      <c r="CG335" s="220">
        <f t="shared" si="481"/>
        <v>0</v>
      </c>
      <c r="CH335" s="220">
        <f t="shared" si="481"/>
        <v>0</v>
      </c>
      <c r="CI335" s="220">
        <f t="shared" si="481"/>
        <v>0</v>
      </c>
      <c r="CJ335" s="220">
        <f t="shared" si="481"/>
        <v>46.98859184178288</v>
      </c>
      <c r="CK335" s="220">
        <f t="shared" si="481"/>
        <v>366.7350017487026</v>
      </c>
      <c r="CL335" s="220">
        <f t="shared" si="481"/>
        <v>0</v>
      </c>
      <c r="CM335" s="220">
        <f t="shared" si="481"/>
        <v>0</v>
      </c>
      <c r="CN335" s="220">
        <f t="shared" si="481"/>
        <v>0</v>
      </c>
      <c r="CO335" s="220">
        <f t="shared" si="481"/>
        <v>0</v>
      </c>
      <c r="CP335" s="220">
        <f t="shared" si="481"/>
        <v>141.8867634216471</v>
      </c>
      <c r="CQ335" s="220">
        <f t="shared" si="481"/>
        <v>0</v>
      </c>
      <c r="CR335" s="220">
        <f t="shared" si="481"/>
        <v>0</v>
      </c>
      <c r="CS335" s="220">
        <f t="shared" si="481"/>
        <v>0</v>
      </c>
      <c r="CT335" s="220">
        <f t="shared" si="481"/>
        <v>0</v>
      </c>
      <c r="CU335" s="220">
        <f t="shared" si="481"/>
        <v>0</v>
      </c>
      <c r="CV335" s="220">
        <f t="shared" si="481"/>
        <v>0</v>
      </c>
      <c r="CW335" s="220">
        <f t="shared" si="481"/>
        <v>0</v>
      </c>
      <c r="CX335" s="220">
        <f t="shared" si="481"/>
        <v>291.5071565941907</v>
      </c>
      <c r="CY335" s="220">
        <f t="shared" si="481"/>
        <v>0</v>
      </c>
      <c r="CZ335" s="220">
        <f t="shared" si="481"/>
        <v>134.31212656026787</v>
      </c>
      <c r="DA335" s="220">
        <f t="shared" si="481"/>
        <v>85.91485285713891</v>
      </c>
      <c r="DB335" s="220">
        <f t="shared" si="481"/>
        <v>206.81131064476145</v>
      </c>
      <c r="DC335" s="220">
        <f t="shared" si="481"/>
        <v>31.552238001137532</v>
      </c>
      <c r="DD335" s="220">
        <f t="shared" si="481"/>
        <v>485.82573256060164</v>
      </c>
      <c r="DE335" s="220">
        <f t="shared" si="481"/>
        <v>27.235759737540477</v>
      </c>
      <c r="DF335" s="220">
        <f t="shared" si="481"/>
        <v>0</v>
      </c>
      <c r="DG335" s="220">
        <f t="shared" si="481"/>
        <v>0</v>
      </c>
      <c r="DH335" s="220">
        <f t="shared" si="481"/>
        <v>0</v>
      </c>
      <c r="DI335" s="220">
        <f t="shared" si="481"/>
        <v>0</v>
      </c>
      <c r="DJ335" s="220">
        <f t="shared" si="481"/>
        <v>0</v>
      </c>
      <c r="DK335" s="220">
        <f t="shared" si="481"/>
        <v>0</v>
      </c>
      <c r="DL335" s="220">
        <f t="shared" si="481"/>
        <v>0</v>
      </c>
      <c r="DM335" s="220">
        <f t="shared" si="481"/>
        <v>0</v>
      </c>
      <c r="DN335" s="220">
        <f t="shared" si="481"/>
        <v>0</v>
      </c>
      <c r="DO335" s="220">
        <f t="shared" si="481"/>
        <v>50.51463330400724</v>
      </c>
      <c r="DP335" s="220">
        <f t="shared" si="481"/>
        <v>0</v>
      </c>
      <c r="DQ335" s="220">
        <f t="shared" si="481"/>
        <v>17.21988484134651</v>
      </c>
      <c r="DR335" s="220">
        <f t="shared" si="481"/>
        <v>0</v>
      </c>
      <c r="DS335" s="220">
        <f t="shared" si="481"/>
        <v>773.4045311153458</v>
      </c>
      <c r="DT335" s="17"/>
      <c r="DU335" s="17">
        <f t="shared" si="474"/>
        <v>3894.134990033472</v>
      </c>
      <c r="DV335" s="3"/>
      <c r="DW335" s="3"/>
    </row>
    <row r="336" spans="42:127" ht="11.25">
      <c r="AP336" s="12" t="s">
        <v>66</v>
      </c>
      <c r="AQ336" s="49" t="s">
        <v>190</v>
      </c>
      <c r="AR336" s="217"/>
      <c r="AS336" s="217"/>
      <c r="AT336" s="217"/>
      <c r="AU336" s="217"/>
      <c r="AV336" s="217"/>
      <c r="AW336" s="217"/>
      <c r="AX336" s="217"/>
      <c r="AY336" s="217"/>
      <c r="AZ336" s="217"/>
      <c r="BA336" s="217"/>
      <c r="BB336" s="217"/>
      <c r="BC336" s="217"/>
      <c r="BD336" s="217"/>
      <c r="BE336" s="217"/>
      <c r="BF336" s="217"/>
      <c r="BG336" s="217"/>
      <c r="BH336" s="217"/>
      <c r="BI336" s="217"/>
      <c r="BJ336" s="217"/>
      <c r="BK336" s="217"/>
      <c r="BL336" s="217"/>
      <c r="BM336" s="217"/>
      <c r="BN336" s="217"/>
      <c r="BO336" s="217"/>
      <c r="BP336" s="220">
        <f aca="true" t="shared" si="482" ref="BP336:DS336">BP$7*BP83</f>
        <v>5079.470823872347</v>
      </c>
      <c r="BQ336" s="220">
        <f t="shared" si="482"/>
        <v>2203.685311898856</v>
      </c>
      <c r="BR336" s="220">
        <f t="shared" si="482"/>
        <v>939.8905259706826</v>
      </c>
      <c r="BS336" s="220">
        <f t="shared" si="482"/>
        <v>5422.754777378187</v>
      </c>
      <c r="BT336" s="220">
        <f t="shared" si="482"/>
        <v>2094.2942199466925</v>
      </c>
      <c r="BU336" s="220">
        <f t="shared" si="482"/>
        <v>1479.3901370051788</v>
      </c>
      <c r="BV336" s="220">
        <f t="shared" si="482"/>
        <v>6336.95790997534</v>
      </c>
      <c r="BW336" s="220">
        <f t="shared" si="482"/>
        <v>0</v>
      </c>
      <c r="BX336" s="220">
        <f t="shared" si="482"/>
        <v>0</v>
      </c>
      <c r="BY336" s="220">
        <f t="shared" si="482"/>
        <v>0</v>
      </c>
      <c r="BZ336" s="220">
        <f t="shared" si="482"/>
        <v>695.8850587855071</v>
      </c>
      <c r="CA336" s="220">
        <f t="shared" si="482"/>
        <v>991.589711437689</v>
      </c>
      <c r="CB336" s="220">
        <f t="shared" si="482"/>
        <v>0</v>
      </c>
      <c r="CC336" s="220">
        <f t="shared" si="482"/>
        <v>0</v>
      </c>
      <c r="CD336" s="220">
        <f t="shared" si="482"/>
        <v>5489.521910728699</v>
      </c>
      <c r="CE336" s="220">
        <f t="shared" si="482"/>
        <v>0</v>
      </c>
      <c r="CF336" s="220">
        <f t="shared" si="482"/>
        <v>0</v>
      </c>
      <c r="CG336" s="220">
        <f t="shared" si="482"/>
        <v>0</v>
      </c>
      <c r="CH336" s="220">
        <f t="shared" si="482"/>
        <v>0</v>
      </c>
      <c r="CI336" s="220">
        <f t="shared" si="482"/>
        <v>0</v>
      </c>
      <c r="CJ336" s="220">
        <f t="shared" si="482"/>
        <v>1251.710953963533</v>
      </c>
      <c r="CK336" s="220">
        <f t="shared" si="482"/>
        <v>9769.312101038458</v>
      </c>
      <c r="CL336" s="220">
        <f t="shared" si="482"/>
        <v>0</v>
      </c>
      <c r="CM336" s="220">
        <f t="shared" si="482"/>
        <v>0</v>
      </c>
      <c r="CN336" s="220">
        <f t="shared" si="482"/>
        <v>0</v>
      </c>
      <c r="CO336" s="220">
        <f t="shared" si="482"/>
        <v>2.651275338531162</v>
      </c>
      <c r="CP336" s="220">
        <f t="shared" si="482"/>
        <v>2364.779390360785</v>
      </c>
      <c r="CQ336" s="220">
        <f t="shared" si="482"/>
        <v>95.39097422049605</v>
      </c>
      <c r="CR336" s="220">
        <f t="shared" si="482"/>
        <v>0</v>
      </c>
      <c r="CS336" s="220">
        <f t="shared" si="482"/>
        <v>0</v>
      </c>
      <c r="CT336" s="220">
        <f t="shared" si="482"/>
        <v>0</v>
      </c>
      <c r="CU336" s="220">
        <f t="shared" si="482"/>
        <v>0</v>
      </c>
      <c r="CV336" s="220">
        <f t="shared" si="482"/>
        <v>0</v>
      </c>
      <c r="CW336" s="220">
        <f t="shared" si="482"/>
        <v>0</v>
      </c>
      <c r="CX336" s="220">
        <f t="shared" si="482"/>
        <v>7765.346582343269</v>
      </c>
      <c r="CY336" s="220">
        <f t="shared" si="482"/>
        <v>3463.9665758646347</v>
      </c>
      <c r="CZ336" s="220">
        <f t="shared" si="482"/>
        <v>3673.2173297271584</v>
      </c>
      <c r="DA336" s="220">
        <f t="shared" si="482"/>
        <v>2288.652590219131</v>
      </c>
      <c r="DB336" s="220">
        <f t="shared" si="482"/>
        <v>5509.166646432977</v>
      </c>
      <c r="DC336" s="220">
        <f t="shared" si="482"/>
        <v>840.5078845748567</v>
      </c>
      <c r="DD336" s="220">
        <f t="shared" si="482"/>
        <v>12941.72409360692</v>
      </c>
      <c r="DE336" s="220">
        <f t="shared" si="482"/>
        <v>471.3881493035851</v>
      </c>
      <c r="DF336" s="220">
        <f t="shared" si="482"/>
        <v>108577.70726192904</v>
      </c>
      <c r="DG336" s="220">
        <f t="shared" si="482"/>
        <v>0</v>
      </c>
      <c r="DH336" s="220">
        <f t="shared" si="482"/>
        <v>0</v>
      </c>
      <c r="DI336" s="220">
        <f t="shared" si="482"/>
        <v>0</v>
      </c>
      <c r="DJ336" s="220">
        <f t="shared" si="482"/>
        <v>0</v>
      </c>
      <c r="DK336" s="220">
        <f t="shared" si="482"/>
        <v>0</v>
      </c>
      <c r="DL336" s="220">
        <f t="shared" si="482"/>
        <v>0</v>
      </c>
      <c r="DM336" s="220">
        <f t="shared" si="482"/>
        <v>0</v>
      </c>
      <c r="DN336" s="220">
        <f t="shared" si="482"/>
        <v>0</v>
      </c>
      <c r="DO336" s="220">
        <f t="shared" si="482"/>
        <v>874.2917302616638</v>
      </c>
      <c r="DP336" s="220">
        <f t="shared" si="482"/>
        <v>0</v>
      </c>
      <c r="DQ336" s="220">
        <f t="shared" si="482"/>
        <v>458.7138630261662</v>
      </c>
      <c r="DR336" s="220">
        <f t="shared" si="482"/>
        <v>491.0397787526988</v>
      </c>
      <c r="DS336" s="220">
        <f t="shared" si="482"/>
        <v>18342.504261697402</v>
      </c>
      <c r="DT336" s="17"/>
      <c r="DU336" s="17">
        <f t="shared" si="474"/>
        <v>209915.5118296605</v>
      </c>
      <c r="DV336" s="3"/>
      <c r="DW336" s="3"/>
    </row>
    <row r="337" spans="42:127" ht="11.25">
      <c r="AP337" s="12" t="s">
        <v>67</v>
      </c>
      <c r="AQ337" s="49" t="s">
        <v>243</v>
      </c>
      <c r="AR337" s="217"/>
      <c r="AS337" s="217"/>
      <c r="AT337" s="217"/>
      <c r="AU337" s="217"/>
      <c r="AV337" s="217"/>
      <c r="AW337" s="217"/>
      <c r="AX337" s="217"/>
      <c r="AY337" s="217"/>
      <c r="AZ337" s="217"/>
      <c r="BA337" s="217"/>
      <c r="BB337" s="217"/>
      <c r="BC337" s="217"/>
      <c r="BD337" s="217"/>
      <c r="BE337" s="217"/>
      <c r="BF337" s="217"/>
      <c r="BG337" s="217"/>
      <c r="BH337" s="217"/>
      <c r="BI337" s="217"/>
      <c r="BJ337" s="217"/>
      <c r="BK337" s="217"/>
      <c r="BL337" s="217"/>
      <c r="BM337" s="217"/>
      <c r="BN337" s="217"/>
      <c r="BO337" s="217"/>
      <c r="BP337" s="220">
        <f aca="true" t="shared" si="483" ref="BP337:DS337">BP$7*BP84</f>
        <v>623.016306217385</v>
      </c>
      <c r="BQ337" s="220">
        <f t="shared" si="483"/>
        <v>550.921327974714</v>
      </c>
      <c r="BR337" s="220">
        <f t="shared" si="483"/>
        <v>366.1911140145522</v>
      </c>
      <c r="BS337" s="220">
        <f t="shared" si="483"/>
        <v>665.1213813546931</v>
      </c>
      <c r="BT337" s="220">
        <f t="shared" si="483"/>
        <v>256.8731063305737</v>
      </c>
      <c r="BU337" s="220">
        <f t="shared" si="483"/>
        <v>254.031458848605</v>
      </c>
      <c r="BV337" s="220">
        <f t="shared" si="483"/>
        <v>777.2518529239406</v>
      </c>
      <c r="BW337" s="220">
        <f t="shared" si="483"/>
        <v>0</v>
      </c>
      <c r="BX337" s="220">
        <f t="shared" si="483"/>
        <v>0</v>
      </c>
      <c r="BY337" s="220">
        <f t="shared" si="483"/>
        <v>0</v>
      </c>
      <c r="BZ337" s="220">
        <f t="shared" si="483"/>
        <v>193.30140521819644</v>
      </c>
      <c r="CA337" s="220">
        <f t="shared" si="483"/>
        <v>121.62222812653312</v>
      </c>
      <c r="CB337" s="220">
        <f t="shared" si="483"/>
        <v>0</v>
      </c>
      <c r="CC337" s="220">
        <f t="shared" si="483"/>
        <v>0</v>
      </c>
      <c r="CD337" s="220">
        <f t="shared" si="483"/>
        <v>1372.3804776821748</v>
      </c>
      <c r="CE337" s="220">
        <f t="shared" si="483"/>
        <v>0</v>
      </c>
      <c r="CF337" s="220">
        <f t="shared" si="483"/>
        <v>0</v>
      </c>
      <c r="CG337" s="220">
        <f t="shared" si="483"/>
        <v>0</v>
      </c>
      <c r="CH337" s="220">
        <f t="shared" si="483"/>
        <v>0</v>
      </c>
      <c r="CI337" s="220">
        <f t="shared" si="483"/>
        <v>0</v>
      </c>
      <c r="CJ337" s="220">
        <f t="shared" si="483"/>
        <v>153.5270822553302</v>
      </c>
      <c r="CK337" s="220">
        <f t="shared" si="483"/>
        <v>1198.2430750205135</v>
      </c>
      <c r="CL337" s="220">
        <f t="shared" si="483"/>
        <v>0</v>
      </c>
      <c r="CM337" s="220">
        <f t="shared" si="483"/>
        <v>0</v>
      </c>
      <c r="CN337" s="220">
        <f t="shared" si="483"/>
        <v>0</v>
      </c>
      <c r="CO337" s="220">
        <f t="shared" si="483"/>
        <v>0</v>
      </c>
      <c r="CP337" s="220">
        <f t="shared" si="483"/>
        <v>656.883163989107</v>
      </c>
      <c r="CQ337" s="220">
        <f t="shared" si="483"/>
        <v>0</v>
      </c>
      <c r="CR337" s="220">
        <f t="shared" si="483"/>
        <v>0</v>
      </c>
      <c r="CS337" s="220">
        <f t="shared" si="483"/>
        <v>0</v>
      </c>
      <c r="CT337" s="220">
        <f t="shared" si="483"/>
        <v>0</v>
      </c>
      <c r="CU337" s="220">
        <f t="shared" si="483"/>
        <v>0</v>
      </c>
      <c r="CV337" s="220">
        <f t="shared" si="483"/>
        <v>0</v>
      </c>
      <c r="CW337" s="220">
        <f t="shared" si="483"/>
        <v>0</v>
      </c>
      <c r="CX337" s="220">
        <f t="shared" si="483"/>
        <v>952.4491255057717</v>
      </c>
      <c r="CY337" s="220">
        <f t="shared" si="483"/>
        <v>594.8102942277625</v>
      </c>
      <c r="CZ337" s="220">
        <f t="shared" si="483"/>
        <v>438.8416016325584</v>
      </c>
      <c r="DA337" s="220">
        <f t="shared" si="483"/>
        <v>280.7118954738202</v>
      </c>
      <c r="DB337" s="220">
        <f t="shared" si="483"/>
        <v>675.7201238888246</v>
      </c>
      <c r="DC337" s="220">
        <f t="shared" si="483"/>
        <v>103.091470696786</v>
      </c>
      <c r="DD337" s="220">
        <f t="shared" si="483"/>
        <v>1587.3514034158272</v>
      </c>
      <c r="DE337" s="220">
        <f t="shared" si="483"/>
        <v>117.84703732589628</v>
      </c>
      <c r="DF337" s="220">
        <f t="shared" si="483"/>
        <v>18644.27285558418</v>
      </c>
      <c r="DG337" s="220">
        <f t="shared" si="483"/>
        <v>0</v>
      </c>
      <c r="DH337" s="220">
        <f t="shared" si="483"/>
        <v>0</v>
      </c>
      <c r="DI337" s="220">
        <f t="shared" si="483"/>
        <v>0</v>
      </c>
      <c r="DJ337" s="220">
        <f t="shared" si="483"/>
        <v>0</v>
      </c>
      <c r="DK337" s="220">
        <f t="shared" si="483"/>
        <v>0</v>
      </c>
      <c r="DL337" s="220">
        <f t="shared" si="483"/>
        <v>0</v>
      </c>
      <c r="DM337" s="220">
        <f t="shared" si="483"/>
        <v>0</v>
      </c>
      <c r="DN337" s="220">
        <f t="shared" si="483"/>
        <v>0</v>
      </c>
      <c r="DO337" s="220">
        <f t="shared" si="483"/>
        <v>218.57293256541595</v>
      </c>
      <c r="DP337" s="220">
        <f t="shared" si="483"/>
        <v>0</v>
      </c>
      <c r="DQ337" s="220">
        <f t="shared" si="483"/>
        <v>56.26299007568662</v>
      </c>
      <c r="DR337" s="220">
        <f t="shared" si="483"/>
        <v>191.31419951403876</v>
      </c>
      <c r="DS337" s="220">
        <f t="shared" si="483"/>
        <v>3678.7687773349867</v>
      </c>
      <c r="DT337" s="55"/>
      <c r="DU337" s="17">
        <f t="shared" si="474"/>
        <v>34729.37868719788</v>
      </c>
      <c r="DV337" s="3"/>
      <c r="DW337" s="3"/>
    </row>
    <row r="338" spans="42:127" ht="11.25">
      <c r="AP338" s="12" t="s">
        <v>68</v>
      </c>
      <c r="AQ338" s="49" t="s">
        <v>192</v>
      </c>
      <c r="AR338" s="217"/>
      <c r="AS338" s="217"/>
      <c r="AT338" s="217"/>
      <c r="AU338" s="217"/>
      <c r="AV338" s="217"/>
      <c r="AW338" s="217"/>
      <c r="AX338" s="217"/>
      <c r="AY338" s="217"/>
      <c r="AZ338" s="217"/>
      <c r="BA338" s="217"/>
      <c r="BB338" s="217"/>
      <c r="BC338" s="217"/>
      <c r="BD338" s="217"/>
      <c r="BE338" s="217"/>
      <c r="BF338" s="217"/>
      <c r="BG338" s="217"/>
      <c r="BH338" s="217"/>
      <c r="BI338" s="217"/>
      <c r="BJ338" s="217"/>
      <c r="BK338" s="217"/>
      <c r="BL338" s="217"/>
      <c r="BM338" s="217"/>
      <c r="BN338" s="217"/>
      <c r="BO338" s="217"/>
      <c r="BP338" s="220">
        <f aca="true" t="shared" si="484" ref="BP338:DS338">BP$7*BP85</f>
        <v>320.94779411198624</v>
      </c>
      <c r="BQ338" s="220">
        <f t="shared" si="484"/>
        <v>9643.571778792937</v>
      </c>
      <c r="BR338" s="220">
        <f t="shared" si="484"/>
        <v>122.06370467151741</v>
      </c>
      <c r="BS338" s="220">
        <f t="shared" si="484"/>
        <v>342.6382873645389</v>
      </c>
      <c r="BT338" s="220">
        <f t="shared" si="484"/>
        <v>132.3285699278713</v>
      </c>
      <c r="BU338" s="220">
        <f t="shared" si="484"/>
        <v>0</v>
      </c>
      <c r="BV338" s="220">
        <f t="shared" si="484"/>
        <v>400.40246968809066</v>
      </c>
      <c r="BW338" s="220">
        <f t="shared" si="484"/>
        <v>0</v>
      </c>
      <c r="BX338" s="220">
        <f t="shared" si="484"/>
        <v>0</v>
      </c>
      <c r="BY338" s="220">
        <f t="shared" si="484"/>
        <v>0</v>
      </c>
      <c r="BZ338" s="220">
        <f t="shared" si="484"/>
        <v>1411.1002580928339</v>
      </c>
      <c r="CA338" s="220">
        <f t="shared" si="484"/>
        <v>62.65387509548676</v>
      </c>
      <c r="CB338" s="220">
        <f t="shared" si="484"/>
        <v>0</v>
      </c>
      <c r="CC338" s="220">
        <f t="shared" si="484"/>
        <v>0</v>
      </c>
      <c r="CD338" s="220">
        <f t="shared" si="484"/>
        <v>24022.757828227757</v>
      </c>
      <c r="CE338" s="220">
        <f t="shared" si="484"/>
        <v>0</v>
      </c>
      <c r="CF338" s="220">
        <f t="shared" si="484"/>
        <v>0</v>
      </c>
      <c r="CG338" s="220">
        <f t="shared" si="484"/>
        <v>0</v>
      </c>
      <c r="CH338" s="220">
        <f t="shared" si="484"/>
        <v>0</v>
      </c>
      <c r="CI338" s="220">
        <f t="shared" si="484"/>
        <v>0</v>
      </c>
      <c r="CJ338" s="220">
        <f t="shared" si="484"/>
        <v>79.08970904062465</v>
      </c>
      <c r="CK338" s="220">
        <f t="shared" si="484"/>
        <v>617.2767356166281</v>
      </c>
      <c r="CL338" s="220">
        <f t="shared" si="484"/>
        <v>0</v>
      </c>
      <c r="CM338" s="220">
        <f t="shared" si="484"/>
        <v>0</v>
      </c>
      <c r="CN338" s="220">
        <f t="shared" si="484"/>
        <v>0</v>
      </c>
      <c r="CO338" s="220">
        <f t="shared" si="484"/>
        <v>0.1402791184408049</v>
      </c>
      <c r="CP338" s="220">
        <f t="shared" si="484"/>
        <v>4795.24709712048</v>
      </c>
      <c r="CQ338" s="220">
        <f t="shared" si="484"/>
        <v>5.047141493148036</v>
      </c>
      <c r="CR338" s="220">
        <f t="shared" si="484"/>
        <v>0</v>
      </c>
      <c r="CS338" s="220">
        <f t="shared" si="484"/>
        <v>0</v>
      </c>
      <c r="CT338" s="220">
        <f t="shared" si="484"/>
        <v>0</v>
      </c>
      <c r="CU338" s="220">
        <f t="shared" si="484"/>
        <v>0</v>
      </c>
      <c r="CV338" s="220">
        <f t="shared" si="484"/>
        <v>0</v>
      </c>
      <c r="CW338" s="220">
        <f t="shared" si="484"/>
        <v>0</v>
      </c>
      <c r="CX338" s="220">
        <f t="shared" si="484"/>
        <v>490.65561010903394</v>
      </c>
      <c r="CY338" s="220">
        <f t="shared" si="484"/>
        <v>0</v>
      </c>
      <c r="CZ338" s="220">
        <f t="shared" si="484"/>
        <v>231.11374950504646</v>
      </c>
      <c r="DA338" s="220">
        <f t="shared" si="484"/>
        <v>144.60915827439223</v>
      </c>
      <c r="DB338" s="220">
        <f t="shared" si="484"/>
        <v>348.09824563969755</v>
      </c>
      <c r="DC338" s="220">
        <f t="shared" si="484"/>
        <v>53.107727328647336</v>
      </c>
      <c r="DD338" s="220">
        <f t="shared" si="484"/>
        <v>817.7264805475475</v>
      </c>
      <c r="DE338" s="220">
        <f t="shared" si="484"/>
        <v>2062.846917813522</v>
      </c>
      <c r="DF338" s="220">
        <f t="shared" si="484"/>
        <v>0</v>
      </c>
      <c r="DG338" s="220">
        <f t="shared" si="484"/>
        <v>0</v>
      </c>
      <c r="DH338" s="220">
        <f t="shared" si="484"/>
        <v>0</v>
      </c>
      <c r="DI338" s="220">
        <f t="shared" si="484"/>
        <v>0</v>
      </c>
      <c r="DJ338" s="220">
        <f t="shared" si="484"/>
        <v>0</v>
      </c>
      <c r="DK338" s="220">
        <f t="shared" si="484"/>
        <v>0</v>
      </c>
      <c r="DL338" s="220">
        <f t="shared" si="484"/>
        <v>0</v>
      </c>
      <c r="DM338" s="220">
        <f t="shared" si="484"/>
        <v>0</v>
      </c>
      <c r="DN338" s="220">
        <f t="shared" si="484"/>
        <v>0</v>
      </c>
      <c r="DO338" s="220">
        <f t="shared" si="484"/>
        <v>3825.997755150625</v>
      </c>
      <c r="DP338" s="220">
        <f t="shared" si="484"/>
        <v>0</v>
      </c>
      <c r="DQ338" s="220">
        <f t="shared" si="484"/>
        <v>28.983964584444625</v>
      </c>
      <c r="DR338" s="220">
        <f t="shared" si="484"/>
        <v>63.771399838012925</v>
      </c>
      <c r="DS338" s="220">
        <f t="shared" si="484"/>
        <v>660.2280924104888</v>
      </c>
      <c r="DT338" s="17"/>
      <c r="DU338" s="17">
        <f t="shared" si="474"/>
        <v>50682.404629563796</v>
      </c>
      <c r="DV338" s="3"/>
      <c r="DW338" s="3"/>
    </row>
    <row r="339" spans="42:127" ht="11.25">
      <c r="AP339" s="12">
        <v>8555</v>
      </c>
      <c r="AQ339" s="49" t="s">
        <v>193</v>
      </c>
      <c r="AR339" s="218"/>
      <c r="AS339" s="218"/>
      <c r="AT339" s="218"/>
      <c r="AU339" s="218"/>
      <c r="AV339" s="218"/>
      <c r="AW339" s="218"/>
      <c r="AX339" s="218"/>
      <c r="AY339" s="218"/>
      <c r="AZ339" s="218"/>
      <c r="BA339" s="218"/>
      <c r="BB339" s="218"/>
      <c r="BC339" s="218"/>
      <c r="BD339" s="218"/>
      <c r="BE339" s="218"/>
      <c r="BF339" s="218"/>
      <c r="BG339" s="218"/>
      <c r="BH339" s="218"/>
      <c r="BI339" s="218"/>
      <c r="BJ339" s="218"/>
      <c r="BK339" s="218"/>
      <c r="BL339" s="218"/>
      <c r="BM339" s="218"/>
      <c r="BN339" s="218"/>
      <c r="BO339" s="218"/>
      <c r="BP339" s="220">
        <f aca="true" t="shared" si="485" ref="BP339:DS339">BP$7*BP86</f>
        <v>545.6112499903767</v>
      </c>
      <c r="BQ339" s="220">
        <f t="shared" si="485"/>
        <v>2260.61384912291</v>
      </c>
      <c r="BR339" s="220">
        <f t="shared" si="485"/>
        <v>122.06370467151741</v>
      </c>
      <c r="BS339" s="220">
        <f t="shared" si="485"/>
        <v>582.4850885197161</v>
      </c>
      <c r="BT339" s="220">
        <f t="shared" si="485"/>
        <v>224.95856887738123</v>
      </c>
      <c r="BU339" s="220">
        <f t="shared" si="485"/>
        <v>0</v>
      </c>
      <c r="BV339" s="220">
        <f t="shared" si="485"/>
        <v>680.6841984697542</v>
      </c>
      <c r="BW339" s="220">
        <f t="shared" si="485"/>
        <v>0</v>
      </c>
      <c r="BX339" s="220">
        <f t="shared" si="485"/>
        <v>0</v>
      </c>
      <c r="BY339" s="220">
        <f t="shared" si="485"/>
        <v>0</v>
      </c>
      <c r="BZ339" s="220">
        <f t="shared" si="485"/>
        <v>695.8850587855071</v>
      </c>
      <c r="CA339" s="220">
        <f t="shared" si="485"/>
        <v>106.5115876623275</v>
      </c>
      <c r="CB339" s="220">
        <f t="shared" si="485"/>
        <v>0</v>
      </c>
      <c r="CC339" s="220">
        <f t="shared" si="485"/>
        <v>0</v>
      </c>
      <c r="CD339" s="220">
        <f t="shared" si="485"/>
        <v>5631.334560089191</v>
      </c>
      <c r="CE339" s="220">
        <f t="shared" si="485"/>
        <v>0</v>
      </c>
      <c r="CF339" s="220">
        <f t="shared" si="485"/>
        <v>0</v>
      </c>
      <c r="CG339" s="220">
        <f t="shared" si="485"/>
        <v>0</v>
      </c>
      <c r="CH339" s="220">
        <f t="shared" si="485"/>
        <v>0</v>
      </c>
      <c r="CI339" s="220">
        <f t="shared" si="485"/>
        <v>0</v>
      </c>
      <c r="CJ339" s="220">
        <f t="shared" si="485"/>
        <v>134.45250536906192</v>
      </c>
      <c r="CK339" s="220">
        <f t="shared" si="485"/>
        <v>1049.3704505482679</v>
      </c>
      <c r="CL339" s="220">
        <f t="shared" si="485"/>
        <v>0</v>
      </c>
      <c r="CM339" s="220">
        <f t="shared" si="485"/>
        <v>0</v>
      </c>
      <c r="CN339" s="220">
        <f t="shared" si="485"/>
        <v>0</v>
      </c>
      <c r="CO339" s="220">
        <f t="shared" si="485"/>
        <v>7.7153515142442695</v>
      </c>
      <c r="CP339" s="220">
        <f t="shared" si="485"/>
        <v>2364.779390360785</v>
      </c>
      <c r="CQ339" s="220">
        <f t="shared" si="485"/>
        <v>277.59278212314194</v>
      </c>
      <c r="CR339" s="220">
        <f t="shared" si="485"/>
        <v>0</v>
      </c>
      <c r="CS339" s="220">
        <f t="shared" si="485"/>
        <v>0</v>
      </c>
      <c r="CT339" s="220">
        <f t="shared" si="485"/>
        <v>0</v>
      </c>
      <c r="CU339" s="220">
        <f t="shared" si="485"/>
        <v>0</v>
      </c>
      <c r="CV339" s="220">
        <f t="shared" si="485"/>
        <v>0</v>
      </c>
      <c r="CW339" s="220">
        <f t="shared" si="485"/>
        <v>0</v>
      </c>
      <c r="CX339" s="220">
        <f t="shared" si="485"/>
        <v>834.1145371853577</v>
      </c>
      <c r="CY339" s="220">
        <f t="shared" si="485"/>
        <v>0</v>
      </c>
      <c r="CZ339" s="220">
        <f t="shared" si="485"/>
        <v>661.7297003757013</v>
      </c>
      <c r="DA339" s="220">
        <f t="shared" si="485"/>
        <v>245.8355690664668</v>
      </c>
      <c r="DB339" s="220">
        <f t="shared" si="485"/>
        <v>591.7670175874858</v>
      </c>
      <c r="DC339" s="220">
        <f t="shared" si="485"/>
        <v>90.28313645870047</v>
      </c>
      <c r="DD339" s="220">
        <f t="shared" si="485"/>
        <v>1390.1350169308307</v>
      </c>
      <c r="DE339" s="220">
        <f t="shared" si="485"/>
        <v>483.56567649392775</v>
      </c>
      <c r="DF339" s="220">
        <f t="shared" si="485"/>
        <v>0</v>
      </c>
      <c r="DG339" s="220">
        <f t="shared" si="485"/>
        <v>237502.55021668915</v>
      </c>
      <c r="DH339" s="220">
        <f t="shared" si="485"/>
        <v>0</v>
      </c>
      <c r="DI339" s="220">
        <f t="shared" si="485"/>
        <v>0</v>
      </c>
      <c r="DJ339" s="220">
        <f t="shared" si="485"/>
        <v>0</v>
      </c>
      <c r="DK339" s="220">
        <f t="shared" si="485"/>
        <v>0</v>
      </c>
      <c r="DL339" s="220">
        <f t="shared" si="485"/>
        <v>0</v>
      </c>
      <c r="DM339" s="220">
        <f t="shared" si="485"/>
        <v>0</v>
      </c>
      <c r="DN339" s="220">
        <f t="shared" si="485"/>
        <v>0</v>
      </c>
      <c r="DO339" s="220">
        <f t="shared" si="485"/>
        <v>896.8775999600902</v>
      </c>
      <c r="DP339" s="220">
        <f t="shared" si="485"/>
        <v>0</v>
      </c>
      <c r="DQ339" s="220">
        <f t="shared" si="485"/>
        <v>49.272739793555864</v>
      </c>
      <c r="DR339" s="220">
        <f t="shared" si="485"/>
        <v>63.771399838012925</v>
      </c>
      <c r="DS339" s="220">
        <f t="shared" si="485"/>
        <v>2995.446869674946</v>
      </c>
      <c r="DT339" s="56"/>
      <c r="DU339" s="17">
        <f t="shared" si="474"/>
        <v>260489.4078261584</v>
      </c>
      <c r="DV339" s="56"/>
      <c r="DW339" s="56"/>
    </row>
    <row r="340" spans="42:127" ht="11.25">
      <c r="AP340" s="12" t="s">
        <v>69</v>
      </c>
      <c r="AQ340" s="49" t="s">
        <v>244</v>
      </c>
      <c r="AR340" s="218"/>
      <c r="AS340" s="218"/>
      <c r="AT340" s="218"/>
      <c r="AU340" s="218"/>
      <c r="AV340" s="218"/>
      <c r="AW340" s="218"/>
      <c r="AX340" s="218"/>
      <c r="AY340" s="218"/>
      <c r="AZ340" s="218"/>
      <c r="BA340" s="218"/>
      <c r="BB340" s="218"/>
      <c r="BC340" s="218"/>
      <c r="BD340" s="218"/>
      <c r="BE340" s="218"/>
      <c r="BF340" s="218"/>
      <c r="BG340" s="218"/>
      <c r="BH340" s="218"/>
      <c r="BI340" s="218"/>
      <c r="BJ340" s="218"/>
      <c r="BK340" s="218"/>
      <c r="BL340" s="218"/>
      <c r="BM340" s="218"/>
      <c r="BN340" s="218"/>
      <c r="BO340" s="218"/>
      <c r="BP340" s="220">
        <f aca="true" t="shared" si="486" ref="BP340:DS340">BP$7*BP87</f>
        <v>1068.5673615728483</v>
      </c>
      <c r="BQ340" s="220">
        <f t="shared" si="486"/>
        <v>0</v>
      </c>
      <c r="BR340" s="220">
        <f t="shared" si="486"/>
        <v>0</v>
      </c>
      <c r="BS340" s="220">
        <f t="shared" si="486"/>
        <v>1140.7839449901705</v>
      </c>
      <c r="BT340" s="220">
        <f t="shared" si="486"/>
        <v>440.5762975245598</v>
      </c>
      <c r="BU340" s="220">
        <f t="shared" si="486"/>
        <v>0</v>
      </c>
      <c r="BV340" s="220">
        <f t="shared" si="486"/>
        <v>1333.1046931968194</v>
      </c>
      <c r="BW340" s="220">
        <f t="shared" si="486"/>
        <v>0</v>
      </c>
      <c r="BX340" s="220">
        <f t="shared" si="486"/>
        <v>0</v>
      </c>
      <c r="BY340" s="220">
        <f t="shared" si="486"/>
        <v>0</v>
      </c>
      <c r="BZ340" s="220">
        <f t="shared" si="486"/>
        <v>0</v>
      </c>
      <c r="CA340" s="220">
        <f t="shared" si="486"/>
        <v>208.6005488473265</v>
      </c>
      <c r="CB340" s="220">
        <f t="shared" si="486"/>
        <v>0</v>
      </c>
      <c r="CC340" s="220">
        <f t="shared" si="486"/>
        <v>0</v>
      </c>
      <c r="CD340" s="220">
        <f t="shared" si="486"/>
        <v>0</v>
      </c>
      <c r="CE340" s="220">
        <f t="shared" si="486"/>
        <v>0</v>
      </c>
      <c r="CF340" s="220">
        <f t="shared" si="486"/>
        <v>0</v>
      </c>
      <c r="CG340" s="220">
        <f t="shared" si="486"/>
        <v>0</v>
      </c>
      <c r="CH340" s="220">
        <f t="shared" si="486"/>
        <v>0</v>
      </c>
      <c r="CI340" s="220">
        <f t="shared" si="486"/>
        <v>0</v>
      </c>
      <c r="CJ340" s="220">
        <f t="shared" si="486"/>
        <v>263.3222077470209</v>
      </c>
      <c r="CK340" s="220">
        <f t="shared" si="486"/>
        <v>2055.168425641244</v>
      </c>
      <c r="CL340" s="220">
        <f t="shared" si="486"/>
        <v>0</v>
      </c>
      <c r="CM340" s="220">
        <f t="shared" si="486"/>
        <v>0</v>
      </c>
      <c r="CN340" s="220">
        <f t="shared" si="486"/>
        <v>0</v>
      </c>
      <c r="CO340" s="220">
        <f t="shared" si="486"/>
        <v>0</v>
      </c>
      <c r="CP340" s="220">
        <f t="shared" si="486"/>
        <v>0</v>
      </c>
      <c r="CQ340" s="220">
        <f t="shared" si="486"/>
        <v>0</v>
      </c>
      <c r="CR340" s="220">
        <f t="shared" si="486"/>
        <v>0</v>
      </c>
      <c r="CS340" s="220">
        <f t="shared" si="486"/>
        <v>0</v>
      </c>
      <c r="CT340" s="220">
        <f t="shared" si="486"/>
        <v>0</v>
      </c>
      <c r="CU340" s="220">
        <f t="shared" si="486"/>
        <v>0</v>
      </c>
      <c r="CV340" s="220">
        <f t="shared" si="486"/>
        <v>0</v>
      </c>
      <c r="CW340" s="220">
        <f t="shared" si="486"/>
        <v>0</v>
      </c>
      <c r="CX340" s="220">
        <f t="shared" si="486"/>
        <v>1633.59456071596</v>
      </c>
      <c r="CY340" s="220">
        <f t="shared" si="486"/>
        <v>0</v>
      </c>
      <c r="CZ340" s="220">
        <f t="shared" si="486"/>
        <v>752.6798379516002</v>
      </c>
      <c r="DA340" s="220">
        <f t="shared" si="486"/>
        <v>481.4634328429765</v>
      </c>
      <c r="DB340" s="220">
        <f t="shared" si="486"/>
        <v>1158.962394306287</v>
      </c>
      <c r="DC340" s="220">
        <f t="shared" si="486"/>
        <v>176.81749216479054</v>
      </c>
      <c r="DD340" s="220">
        <f t="shared" si="486"/>
        <v>2722.54816464654</v>
      </c>
      <c r="DE340" s="220">
        <f t="shared" si="486"/>
        <v>0</v>
      </c>
      <c r="DF340" s="220">
        <f t="shared" si="486"/>
        <v>0</v>
      </c>
      <c r="DG340" s="220">
        <f t="shared" si="486"/>
        <v>0</v>
      </c>
      <c r="DH340" s="220">
        <f t="shared" si="486"/>
        <v>0</v>
      </c>
      <c r="DI340" s="220">
        <f t="shared" si="486"/>
        <v>0</v>
      </c>
      <c r="DJ340" s="220">
        <f t="shared" si="486"/>
        <v>0</v>
      </c>
      <c r="DK340" s="220">
        <f t="shared" si="486"/>
        <v>0</v>
      </c>
      <c r="DL340" s="220">
        <f t="shared" si="486"/>
        <v>0</v>
      </c>
      <c r="DM340" s="220">
        <f t="shared" si="486"/>
        <v>0</v>
      </c>
      <c r="DN340" s="220">
        <f t="shared" si="486"/>
        <v>0</v>
      </c>
      <c r="DO340" s="220">
        <f t="shared" si="486"/>
        <v>0</v>
      </c>
      <c r="DP340" s="220">
        <f t="shared" si="486"/>
        <v>0</v>
      </c>
      <c r="DQ340" s="220">
        <f t="shared" si="486"/>
        <v>96.49955267526857</v>
      </c>
      <c r="DR340" s="220">
        <f t="shared" si="486"/>
        <v>0</v>
      </c>
      <c r="DS340" s="220">
        <f t="shared" si="486"/>
        <v>0</v>
      </c>
      <c r="DT340" s="54"/>
      <c r="DU340" s="17">
        <f t="shared" si="474"/>
        <v>13532.68891482341</v>
      </c>
      <c r="DV340" s="56"/>
      <c r="DW340" s="56"/>
    </row>
    <row r="341" spans="42:127" ht="11.25">
      <c r="AP341" s="12" t="s">
        <v>70</v>
      </c>
      <c r="AQ341" s="49" t="s">
        <v>245</v>
      </c>
      <c r="AR341" s="218"/>
      <c r="AS341" s="218"/>
      <c r="AT341" s="218"/>
      <c r="AU341" s="218"/>
      <c r="AV341" s="218"/>
      <c r="AW341" s="218"/>
      <c r="AX341" s="218"/>
      <c r="AY341" s="218"/>
      <c r="AZ341" s="218"/>
      <c r="BA341" s="218"/>
      <c r="BB341" s="218"/>
      <c r="BC341" s="218"/>
      <c r="BD341" s="218"/>
      <c r="BE341" s="218"/>
      <c r="BF341" s="218"/>
      <c r="BG341" s="218"/>
      <c r="BH341" s="218"/>
      <c r="BI341" s="218"/>
      <c r="BJ341" s="218"/>
      <c r="BK341" s="218"/>
      <c r="BL341" s="218"/>
      <c r="BM341" s="218"/>
      <c r="BN341" s="218"/>
      <c r="BO341" s="218"/>
      <c r="BP341" s="220">
        <f aca="true" t="shared" si="487" ref="BP341:DS341">BP$7*BP88</f>
        <v>1415.946150494057</v>
      </c>
      <c r="BQ341" s="220">
        <f t="shared" si="487"/>
        <v>0</v>
      </c>
      <c r="BR341" s="220">
        <f t="shared" si="487"/>
        <v>0</v>
      </c>
      <c r="BS341" s="220">
        <f t="shared" si="487"/>
        <v>1511.639503078848</v>
      </c>
      <c r="BT341" s="220">
        <f t="shared" si="487"/>
        <v>583.8025143876675</v>
      </c>
      <c r="BU341" s="220">
        <f t="shared" si="487"/>
        <v>0</v>
      </c>
      <c r="BV341" s="220">
        <f t="shared" si="487"/>
        <v>1766.4814839180472</v>
      </c>
      <c r="BW341" s="220">
        <f t="shared" si="487"/>
        <v>0</v>
      </c>
      <c r="BX341" s="220">
        <f t="shared" si="487"/>
        <v>0</v>
      </c>
      <c r="BY341" s="220">
        <f t="shared" si="487"/>
        <v>0</v>
      </c>
      <c r="BZ341" s="220">
        <f t="shared" si="487"/>
        <v>0</v>
      </c>
      <c r="CA341" s="220">
        <f t="shared" si="487"/>
        <v>276.41415483302984</v>
      </c>
      <c r="CB341" s="220">
        <f t="shared" si="487"/>
        <v>0</v>
      </c>
      <c r="CC341" s="220">
        <f t="shared" si="487"/>
        <v>0</v>
      </c>
      <c r="CD341" s="220">
        <f t="shared" si="487"/>
        <v>0</v>
      </c>
      <c r="CE341" s="220">
        <f t="shared" si="487"/>
        <v>0</v>
      </c>
      <c r="CF341" s="220">
        <f t="shared" si="487"/>
        <v>0</v>
      </c>
      <c r="CG341" s="220">
        <f t="shared" si="487"/>
        <v>0</v>
      </c>
      <c r="CH341" s="220">
        <f t="shared" si="487"/>
        <v>0</v>
      </c>
      <c r="CI341" s="220">
        <f t="shared" si="487"/>
        <v>0</v>
      </c>
      <c r="CJ341" s="220">
        <f t="shared" si="487"/>
        <v>348.9251869439323</v>
      </c>
      <c r="CK341" s="220">
        <f t="shared" si="487"/>
        <v>2723.2797159557126</v>
      </c>
      <c r="CL341" s="220">
        <f t="shared" si="487"/>
        <v>0</v>
      </c>
      <c r="CM341" s="220">
        <f t="shared" si="487"/>
        <v>0</v>
      </c>
      <c r="CN341" s="220">
        <f t="shared" si="487"/>
        <v>0</v>
      </c>
      <c r="CO341" s="220">
        <f t="shared" si="487"/>
        <v>0</v>
      </c>
      <c r="CP341" s="220">
        <f t="shared" si="487"/>
        <v>0</v>
      </c>
      <c r="CQ341" s="220">
        <f t="shared" si="487"/>
        <v>0</v>
      </c>
      <c r="CR341" s="220">
        <f t="shared" si="487"/>
        <v>0</v>
      </c>
      <c r="CS341" s="220">
        <f t="shared" si="487"/>
        <v>0</v>
      </c>
      <c r="CT341" s="220">
        <f t="shared" si="487"/>
        <v>0</v>
      </c>
      <c r="CU341" s="220">
        <f t="shared" si="487"/>
        <v>0</v>
      </c>
      <c r="CV341" s="220">
        <f t="shared" si="487"/>
        <v>0</v>
      </c>
      <c r="CW341" s="220">
        <f t="shared" si="487"/>
        <v>0</v>
      </c>
      <c r="CX341" s="220">
        <f t="shared" si="487"/>
        <v>2164.6571034222084</v>
      </c>
      <c r="CY341" s="220">
        <f t="shared" si="487"/>
        <v>0</v>
      </c>
      <c r="CZ341" s="220">
        <f t="shared" si="487"/>
        <v>997.3672764376328</v>
      </c>
      <c r="DA341" s="220">
        <f t="shared" si="487"/>
        <v>637.9815806223187</v>
      </c>
      <c r="DB341" s="220">
        <f t="shared" si="487"/>
        <v>1535.7275542927832</v>
      </c>
      <c r="DC341" s="220">
        <f t="shared" si="487"/>
        <v>234.29879703815</v>
      </c>
      <c r="DD341" s="220">
        <f t="shared" si="487"/>
        <v>3607.6168259450624</v>
      </c>
      <c r="DE341" s="220">
        <f t="shared" si="487"/>
        <v>0</v>
      </c>
      <c r="DF341" s="220">
        <f t="shared" si="487"/>
        <v>0</v>
      </c>
      <c r="DG341" s="220">
        <f t="shared" si="487"/>
        <v>0</v>
      </c>
      <c r="DH341" s="220">
        <f t="shared" si="487"/>
        <v>0</v>
      </c>
      <c r="DI341" s="220">
        <f t="shared" si="487"/>
        <v>0</v>
      </c>
      <c r="DJ341" s="220">
        <f t="shared" si="487"/>
        <v>0</v>
      </c>
      <c r="DK341" s="220">
        <f t="shared" si="487"/>
        <v>0</v>
      </c>
      <c r="DL341" s="220">
        <f t="shared" si="487"/>
        <v>0</v>
      </c>
      <c r="DM341" s="220">
        <f t="shared" si="487"/>
        <v>0</v>
      </c>
      <c r="DN341" s="220">
        <f t="shared" si="487"/>
        <v>0</v>
      </c>
      <c r="DO341" s="220">
        <f t="shared" si="487"/>
        <v>0</v>
      </c>
      <c r="DP341" s="220">
        <f t="shared" si="487"/>
        <v>0</v>
      </c>
      <c r="DQ341" s="220">
        <f t="shared" si="487"/>
        <v>127.87043199019688</v>
      </c>
      <c r="DR341" s="220">
        <f t="shared" si="487"/>
        <v>0</v>
      </c>
      <c r="DS341" s="220">
        <f t="shared" si="487"/>
        <v>0</v>
      </c>
      <c r="DT341" s="56"/>
      <c r="DU341" s="17">
        <f t="shared" si="474"/>
        <v>17932.008279359645</v>
      </c>
      <c r="DV341" s="56"/>
      <c r="DW341" s="56"/>
    </row>
    <row r="342" spans="42:127" ht="11.25">
      <c r="AP342" s="12" t="s">
        <v>71</v>
      </c>
      <c r="AQ342" s="49" t="s">
        <v>267</v>
      </c>
      <c r="AR342" s="218"/>
      <c r="AS342" s="218"/>
      <c r="AT342" s="218"/>
      <c r="AU342" s="218"/>
      <c r="AV342" s="218"/>
      <c r="AW342" s="218"/>
      <c r="AX342" s="218"/>
      <c r="AY342" s="218"/>
      <c r="AZ342" s="218"/>
      <c r="BA342" s="218"/>
      <c r="BB342" s="218"/>
      <c r="BC342" s="218"/>
      <c r="BD342" s="218"/>
      <c r="BE342" s="218"/>
      <c r="BF342" s="218"/>
      <c r="BG342" s="218"/>
      <c r="BH342" s="218"/>
      <c r="BI342" s="218"/>
      <c r="BJ342" s="218"/>
      <c r="BK342" s="218"/>
      <c r="BL342" s="218"/>
      <c r="BM342" s="218"/>
      <c r="BN342" s="218"/>
      <c r="BO342" s="218"/>
      <c r="BP342" s="220">
        <f aca="true" t="shared" si="488" ref="BP342:DS342">BP$7*BP89</f>
        <v>8429.599415941286</v>
      </c>
      <c r="BQ342" s="220">
        <f t="shared" si="488"/>
        <v>0</v>
      </c>
      <c r="BR342" s="220">
        <f t="shared" si="488"/>
        <v>0</v>
      </c>
      <c r="BS342" s="220">
        <f t="shared" si="488"/>
        <v>8999.29384166274</v>
      </c>
      <c r="BT342" s="220">
        <f t="shared" si="488"/>
        <v>3475.570968987914</v>
      </c>
      <c r="BU342" s="220">
        <f t="shared" si="488"/>
        <v>0</v>
      </c>
      <c r="BV342" s="220">
        <f t="shared" si="488"/>
        <v>10516.45310092544</v>
      </c>
      <c r="BW342" s="220">
        <f t="shared" si="488"/>
        <v>0</v>
      </c>
      <c r="BX342" s="220">
        <f t="shared" si="488"/>
        <v>0</v>
      </c>
      <c r="BY342" s="220">
        <f t="shared" si="488"/>
        <v>0</v>
      </c>
      <c r="BZ342" s="220">
        <f t="shared" si="488"/>
        <v>0</v>
      </c>
      <c r="CA342" s="220">
        <f t="shared" si="488"/>
        <v>1645.5856017726376</v>
      </c>
      <c r="CB342" s="220">
        <f t="shared" si="488"/>
        <v>0</v>
      </c>
      <c r="CC342" s="220">
        <f t="shared" si="488"/>
        <v>0</v>
      </c>
      <c r="CD342" s="220">
        <f t="shared" si="488"/>
        <v>0</v>
      </c>
      <c r="CE342" s="220">
        <f t="shared" si="488"/>
        <v>0</v>
      </c>
      <c r="CF342" s="220">
        <f t="shared" si="488"/>
        <v>0</v>
      </c>
      <c r="CG342" s="220">
        <f t="shared" si="488"/>
        <v>0</v>
      </c>
      <c r="CH342" s="220">
        <f t="shared" si="488"/>
        <v>0</v>
      </c>
      <c r="CI342" s="220">
        <f t="shared" si="488"/>
        <v>0</v>
      </c>
      <c r="CJ342" s="220">
        <f t="shared" si="488"/>
        <v>2077.267946272877</v>
      </c>
      <c r="CK342" s="220">
        <f t="shared" si="488"/>
        <v>16212.591908989674</v>
      </c>
      <c r="CL342" s="220">
        <f t="shared" si="488"/>
        <v>0</v>
      </c>
      <c r="CM342" s="220">
        <f t="shared" si="488"/>
        <v>0</v>
      </c>
      <c r="CN342" s="220">
        <f t="shared" si="488"/>
        <v>0</v>
      </c>
      <c r="CO342" s="220">
        <f t="shared" si="488"/>
        <v>0</v>
      </c>
      <c r="CP342" s="220">
        <f t="shared" si="488"/>
        <v>0</v>
      </c>
      <c r="CQ342" s="220">
        <f t="shared" si="488"/>
        <v>0</v>
      </c>
      <c r="CR342" s="220">
        <f t="shared" si="488"/>
        <v>0</v>
      </c>
      <c r="CS342" s="220">
        <f t="shared" si="488"/>
        <v>0</v>
      </c>
      <c r="CT342" s="220">
        <f t="shared" si="488"/>
        <v>0</v>
      </c>
      <c r="CU342" s="220">
        <f t="shared" si="488"/>
        <v>0</v>
      </c>
      <c r="CV342" s="220">
        <f t="shared" si="488"/>
        <v>0</v>
      </c>
      <c r="CW342" s="220">
        <f t="shared" si="488"/>
        <v>0</v>
      </c>
      <c r="CX342" s="220">
        <f t="shared" si="488"/>
        <v>12886.925289040213</v>
      </c>
      <c r="CY342" s="220">
        <f t="shared" si="488"/>
        <v>0</v>
      </c>
      <c r="CZ342" s="220">
        <f t="shared" si="488"/>
        <v>5937.65985239204</v>
      </c>
      <c r="DA342" s="220">
        <f t="shared" si="488"/>
        <v>3798.1170099715373</v>
      </c>
      <c r="DB342" s="220">
        <f t="shared" si="488"/>
        <v>9142.698039889703</v>
      </c>
      <c r="DC342" s="220">
        <f t="shared" si="488"/>
        <v>1394.8588383671197</v>
      </c>
      <c r="DD342" s="220">
        <f t="shared" si="488"/>
        <v>21477.345503792934</v>
      </c>
      <c r="DE342" s="220">
        <f t="shared" si="488"/>
        <v>0</v>
      </c>
      <c r="DF342" s="220">
        <f t="shared" si="488"/>
        <v>0</v>
      </c>
      <c r="DG342" s="220">
        <f t="shared" si="488"/>
        <v>0</v>
      </c>
      <c r="DH342" s="220">
        <f t="shared" si="488"/>
        <v>0</v>
      </c>
      <c r="DI342" s="220">
        <f t="shared" si="488"/>
        <v>0</v>
      </c>
      <c r="DJ342" s="220">
        <f t="shared" si="488"/>
        <v>0</v>
      </c>
      <c r="DK342" s="220">
        <f t="shared" si="488"/>
        <v>0</v>
      </c>
      <c r="DL342" s="220">
        <f t="shared" si="488"/>
        <v>0</v>
      </c>
      <c r="DM342" s="220">
        <f t="shared" si="488"/>
        <v>0</v>
      </c>
      <c r="DN342" s="220">
        <f t="shared" si="488"/>
        <v>0</v>
      </c>
      <c r="DO342" s="220">
        <f t="shared" si="488"/>
        <v>0</v>
      </c>
      <c r="DP342" s="220">
        <f t="shared" si="488"/>
        <v>0</v>
      </c>
      <c r="DQ342" s="220">
        <f t="shared" si="488"/>
        <v>761.255305114972</v>
      </c>
      <c r="DR342" s="220">
        <f t="shared" si="488"/>
        <v>0</v>
      </c>
      <c r="DS342" s="220">
        <f t="shared" si="488"/>
        <v>40779.32429537355</v>
      </c>
      <c r="DT342" s="3"/>
      <c r="DU342" s="17">
        <f t="shared" si="474"/>
        <v>147534.54691849466</v>
      </c>
      <c r="DV342" s="3"/>
      <c r="DW342" s="3"/>
    </row>
    <row r="343" spans="124:127" ht="11.25">
      <c r="DT343" s="3"/>
      <c r="DU343" s="3"/>
      <c r="DV343" s="3"/>
      <c r="DW343" s="3"/>
    </row>
    <row r="344" spans="44:127" ht="11.25">
      <c r="AR344" s="8"/>
      <c r="AS344" s="1" t="s">
        <v>276</v>
      </c>
      <c r="BH344" s="16"/>
      <c r="CB344" s="8"/>
      <c r="CC344" s="8"/>
      <c r="CD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3"/>
      <c r="DU344" s="3"/>
      <c r="DV344" s="3"/>
      <c r="DW344" s="3"/>
    </row>
    <row r="345" spans="44:127" ht="11.25">
      <c r="AR345" s="9">
        <v>1</v>
      </c>
      <c r="AS345" s="9">
        <v>0</v>
      </c>
      <c r="AT345" s="9">
        <v>0</v>
      </c>
      <c r="AU345" s="9">
        <v>0</v>
      </c>
      <c r="AV345" s="9">
        <v>0</v>
      </c>
      <c r="AW345" s="9">
        <v>0</v>
      </c>
      <c r="AX345" s="9">
        <v>0</v>
      </c>
      <c r="AY345" s="9">
        <v>0</v>
      </c>
      <c r="AZ345" s="9">
        <v>0</v>
      </c>
      <c r="BA345" s="9">
        <v>0</v>
      </c>
      <c r="BB345" s="9">
        <v>0</v>
      </c>
      <c r="BC345" s="9">
        <v>0</v>
      </c>
      <c r="BD345" s="9">
        <v>0</v>
      </c>
      <c r="BE345" s="9">
        <v>0</v>
      </c>
      <c r="BF345" s="9">
        <v>0</v>
      </c>
      <c r="BG345" s="9">
        <v>0</v>
      </c>
      <c r="BH345" s="9">
        <v>0</v>
      </c>
      <c r="BI345" s="9">
        <v>0</v>
      </c>
      <c r="BJ345" s="9">
        <v>0</v>
      </c>
      <c r="BK345" s="9">
        <v>0</v>
      </c>
      <c r="BL345" s="9">
        <v>0</v>
      </c>
      <c r="BM345" s="9">
        <v>0</v>
      </c>
      <c r="BN345" s="9">
        <v>0</v>
      </c>
      <c r="BO345" s="9">
        <v>0</v>
      </c>
      <c r="BP345" s="9">
        <v>0</v>
      </c>
      <c r="BQ345" s="9">
        <v>0</v>
      </c>
      <c r="BR345" s="9">
        <v>0</v>
      </c>
      <c r="BS345" s="9">
        <v>0</v>
      </c>
      <c r="BT345" s="9">
        <v>0</v>
      </c>
      <c r="BU345" s="9">
        <v>0</v>
      </c>
      <c r="BV345" s="9">
        <v>0</v>
      </c>
      <c r="BW345" s="9">
        <v>0</v>
      </c>
      <c r="BX345" s="9">
        <v>0</v>
      </c>
      <c r="BY345" s="3">
        <v>0</v>
      </c>
      <c r="BZ345" s="3">
        <v>0</v>
      </c>
      <c r="CA345" s="3">
        <v>0</v>
      </c>
      <c r="CB345" s="3">
        <v>0</v>
      </c>
      <c r="CC345" s="3">
        <v>0</v>
      </c>
      <c r="CD345" s="3">
        <v>0</v>
      </c>
      <c r="CE345" s="3">
        <v>0</v>
      </c>
      <c r="CF345" s="3">
        <v>0</v>
      </c>
      <c r="CG345" s="3">
        <v>0</v>
      </c>
      <c r="CH345" s="3">
        <v>0</v>
      </c>
      <c r="CI345" s="3">
        <v>0</v>
      </c>
      <c r="CJ345" s="3">
        <v>0</v>
      </c>
      <c r="CK345" s="3">
        <v>0</v>
      </c>
      <c r="CL345" s="3">
        <v>0</v>
      </c>
      <c r="CM345" s="3">
        <v>0</v>
      </c>
      <c r="CN345" s="3">
        <v>0</v>
      </c>
      <c r="CO345" s="3">
        <v>0</v>
      </c>
      <c r="CP345" s="3">
        <v>0</v>
      </c>
      <c r="CQ345" s="3">
        <v>0</v>
      </c>
      <c r="CR345" s="3">
        <v>0</v>
      </c>
      <c r="CS345" s="3">
        <v>0</v>
      </c>
      <c r="CT345" s="3">
        <v>0</v>
      </c>
      <c r="CU345" s="3">
        <v>0</v>
      </c>
      <c r="CV345" s="3">
        <v>0</v>
      </c>
      <c r="CW345" s="3">
        <v>0</v>
      </c>
      <c r="CX345" s="3">
        <v>0</v>
      </c>
      <c r="CY345" s="3">
        <v>0</v>
      </c>
      <c r="CZ345" s="3">
        <v>0</v>
      </c>
      <c r="DA345" s="3">
        <v>0</v>
      </c>
      <c r="DB345" s="3">
        <v>0</v>
      </c>
      <c r="DC345" s="3">
        <v>0</v>
      </c>
      <c r="DD345" s="3">
        <v>0</v>
      </c>
      <c r="DE345" s="3">
        <v>0</v>
      </c>
      <c r="DF345" s="3">
        <v>0</v>
      </c>
      <c r="DG345" s="3">
        <v>0</v>
      </c>
      <c r="DH345" s="3">
        <v>0</v>
      </c>
      <c r="DI345" s="3">
        <v>0</v>
      </c>
      <c r="DJ345" s="3">
        <v>0</v>
      </c>
      <c r="DK345" s="3">
        <v>0</v>
      </c>
      <c r="DL345" s="3">
        <v>0</v>
      </c>
      <c r="DM345" s="3">
        <v>0</v>
      </c>
      <c r="DN345" s="3">
        <v>0</v>
      </c>
      <c r="DO345" s="3">
        <v>0</v>
      </c>
      <c r="DP345" s="3">
        <v>0</v>
      </c>
      <c r="DQ345" s="2">
        <v>0</v>
      </c>
      <c r="DR345" s="2">
        <v>0</v>
      </c>
      <c r="DS345" s="2">
        <v>0</v>
      </c>
      <c r="DT345" s="2">
        <v>0</v>
      </c>
      <c r="DV345" s="3"/>
      <c r="DW345" s="3"/>
    </row>
    <row r="346" spans="44:127" ht="11.25">
      <c r="AR346" s="9">
        <v>0</v>
      </c>
      <c r="AS346" s="9">
        <v>1</v>
      </c>
      <c r="AT346" s="9">
        <v>0</v>
      </c>
      <c r="AU346" s="9">
        <v>0</v>
      </c>
      <c r="AV346" s="9">
        <v>0</v>
      </c>
      <c r="AW346" s="9">
        <v>0</v>
      </c>
      <c r="AX346" s="9">
        <v>0</v>
      </c>
      <c r="AY346" s="9">
        <v>0</v>
      </c>
      <c r="AZ346" s="9">
        <v>0</v>
      </c>
      <c r="BA346" s="9">
        <v>0</v>
      </c>
      <c r="BB346" s="9">
        <v>0</v>
      </c>
      <c r="BC346" s="9">
        <v>0</v>
      </c>
      <c r="BD346" s="9">
        <v>0</v>
      </c>
      <c r="BE346" s="9">
        <v>0</v>
      </c>
      <c r="BF346" s="9">
        <v>0</v>
      </c>
      <c r="BG346" s="9">
        <v>0</v>
      </c>
      <c r="BH346" s="9">
        <v>0</v>
      </c>
      <c r="BI346" s="9">
        <v>0</v>
      </c>
      <c r="BJ346" s="9">
        <v>0</v>
      </c>
      <c r="BK346" s="9">
        <v>0</v>
      </c>
      <c r="BL346" s="9">
        <v>0</v>
      </c>
      <c r="BM346" s="9">
        <v>0</v>
      </c>
      <c r="BN346" s="9">
        <v>0</v>
      </c>
      <c r="BO346" s="9">
        <v>0</v>
      </c>
      <c r="BP346" s="9">
        <v>0</v>
      </c>
      <c r="BQ346" s="9">
        <v>0</v>
      </c>
      <c r="BR346" s="9">
        <v>0</v>
      </c>
      <c r="BS346" s="9">
        <v>0</v>
      </c>
      <c r="BT346" s="9">
        <v>0</v>
      </c>
      <c r="BU346" s="9">
        <v>0</v>
      </c>
      <c r="BV346" s="9">
        <v>0</v>
      </c>
      <c r="BW346" s="9">
        <v>0</v>
      </c>
      <c r="BX346" s="9">
        <v>0</v>
      </c>
      <c r="BY346" s="3">
        <v>0</v>
      </c>
      <c r="BZ346" s="3">
        <v>0</v>
      </c>
      <c r="CA346" s="3">
        <v>0</v>
      </c>
      <c r="CB346" s="3">
        <v>0</v>
      </c>
      <c r="CC346" s="3">
        <v>0</v>
      </c>
      <c r="CD346" s="3">
        <v>0</v>
      </c>
      <c r="CE346" s="3">
        <v>0</v>
      </c>
      <c r="CF346" s="3">
        <v>0</v>
      </c>
      <c r="CG346" s="3">
        <v>0</v>
      </c>
      <c r="CH346" s="3">
        <v>0</v>
      </c>
      <c r="CI346" s="3">
        <v>0</v>
      </c>
      <c r="CJ346" s="3">
        <v>0</v>
      </c>
      <c r="CK346" s="3">
        <v>0</v>
      </c>
      <c r="CL346" s="3">
        <v>0</v>
      </c>
      <c r="CM346" s="3">
        <v>0</v>
      </c>
      <c r="CN346" s="3">
        <v>0</v>
      </c>
      <c r="CO346" s="3">
        <v>0</v>
      </c>
      <c r="CP346" s="3">
        <v>0</v>
      </c>
      <c r="CQ346" s="3">
        <v>0</v>
      </c>
      <c r="CR346" s="3">
        <v>0</v>
      </c>
      <c r="CS346" s="3">
        <v>0</v>
      </c>
      <c r="CT346" s="3">
        <v>0</v>
      </c>
      <c r="CU346" s="3">
        <v>0</v>
      </c>
      <c r="CV346" s="3">
        <v>0</v>
      </c>
      <c r="CW346" s="3">
        <v>0</v>
      </c>
      <c r="CX346" s="3">
        <v>0</v>
      </c>
      <c r="CY346" s="3">
        <v>0</v>
      </c>
      <c r="CZ346" s="3">
        <v>0</v>
      </c>
      <c r="DA346" s="3">
        <v>0</v>
      </c>
      <c r="DB346" s="3">
        <v>0</v>
      </c>
      <c r="DC346" s="3">
        <v>0</v>
      </c>
      <c r="DD346" s="3">
        <v>0</v>
      </c>
      <c r="DE346" s="3">
        <v>0</v>
      </c>
      <c r="DF346" s="3">
        <v>0</v>
      </c>
      <c r="DG346" s="3">
        <v>0</v>
      </c>
      <c r="DH346" s="3">
        <v>0</v>
      </c>
      <c r="DI346" s="3">
        <v>0</v>
      </c>
      <c r="DJ346" s="3">
        <v>0</v>
      </c>
      <c r="DK346" s="3">
        <v>0</v>
      </c>
      <c r="DL346" s="3">
        <v>0</v>
      </c>
      <c r="DM346" s="3">
        <v>0</v>
      </c>
      <c r="DN346" s="3">
        <v>0</v>
      </c>
      <c r="DO346" s="3">
        <v>0</v>
      </c>
      <c r="DP346" s="3">
        <v>0</v>
      </c>
      <c r="DQ346" s="3">
        <v>0</v>
      </c>
      <c r="DR346" s="3">
        <v>0</v>
      </c>
      <c r="DS346" s="3">
        <v>0</v>
      </c>
      <c r="DT346" s="3">
        <v>0</v>
      </c>
      <c r="DV346" s="3"/>
      <c r="DW346" s="3"/>
    </row>
    <row r="347" spans="44:127" ht="11.25">
      <c r="AR347" s="9">
        <v>0</v>
      </c>
      <c r="AS347" s="9">
        <v>0</v>
      </c>
      <c r="AT347" s="9">
        <v>1</v>
      </c>
      <c r="AU347" s="9">
        <v>0</v>
      </c>
      <c r="AV347" s="9">
        <v>0</v>
      </c>
      <c r="AW347" s="9">
        <v>0</v>
      </c>
      <c r="AX347" s="9">
        <v>0</v>
      </c>
      <c r="AY347" s="9">
        <v>0</v>
      </c>
      <c r="AZ347" s="9">
        <v>0</v>
      </c>
      <c r="BA347" s="9">
        <v>0</v>
      </c>
      <c r="BB347" s="9">
        <v>0</v>
      </c>
      <c r="BC347" s="9">
        <v>0</v>
      </c>
      <c r="BD347" s="9">
        <v>0</v>
      </c>
      <c r="BE347" s="9">
        <v>0</v>
      </c>
      <c r="BF347" s="9">
        <v>0</v>
      </c>
      <c r="BG347" s="9">
        <v>0</v>
      </c>
      <c r="BH347" s="9">
        <v>0</v>
      </c>
      <c r="BI347" s="9">
        <v>0</v>
      </c>
      <c r="BJ347" s="9">
        <v>0</v>
      </c>
      <c r="BK347" s="9">
        <v>0</v>
      </c>
      <c r="BL347" s="9">
        <v>0</v>
      </c>
      <c r="BM347" s="9">
        <v>0</v>
      </c>
      <c r="BN347" s="9">
        <v>0</v>
      </c>
      <c r="BO347" s="9">
        <v>0</v>
      </c>
      <c r="BP347" s="9">
        <v>0</v>
      </c>
      <c r="BQ347" s="9">
        <v>0</v>
      </c>
      <c r="BR347" s="9">
        <v>0</v>
      </c>
      <c r="BS347" s="9">
        <v>0</v>
      </c>
      <c r="BT347" s="9">
        <v>0</v>
      </c>
      <c r="BU347" s="9">
        <v>0</v>
      </c>
      <c r="BV347" s="9">
        <v>0</v>
      </c>
      <c r="BW347" s="9">
        <v>0</v>
      </c>
      <c r="BX347" s="9">
        <v>0</v>
      </c>
      <c r="BY347" s="3">
        <v>0</v>
      </c>
      <c r="BZ347" s="3">
        <v>0</v>
      </c>
      <c r="CA347" s="3">
        <v>0</v>
      </c>
      <c r="CB347" s="3">
        <v>0</v>
      </c>
      <c r="CC347" s="3">
        <v>0</v>
      </c>
      <c r="CD347" s="3">
        <v>0</v>
      </c>
      <c r="CE347" s="3">
        <v>0</v>
      </c>
      <c r="CF347" s="3">
        <v>0</v>
      </c>
      <c r="CG347" s="3">
        <v>0</v>
      </c>
      <c r="CH347" s="3">
        <v>0</v>
      </c>
      <c r="CI347" s="3">
        <v>0</v>
      </c>
      <c r="CJ347" s="3">
        <v>0</v>
      </c>
      <c r="CK347" s="3">
        <v>0</v>
      </c>
      <c r="CL347" s="3">
        <v>0</v>
      </c>
      <c r="CM347" s="3">
        <v>0</v>
      </c>
      <c r="CN347" s="3">
        <v>0</v>
      </c>
      <c r="CO347" s="3">
        <v>0</v>
      </c>
      <c r="CP347" s="3">
        <v>0</v>
      </c>
      <c r="CQ347" s="3">
        <v>0</v>
      </c>
      <c r="CR347" s="3">
        <v>0</v>
      </c>
      <c r="CS347" s="3">
        <v>0</v>
      </c>
      <c r="CT347" s="3">
        <v>0</v>
      </c>
      <c r="CU347" s="3">
        <v>0</v>
      </c>
      <c r="CV347" s="3">
        <v>0</v>
      </c>
      <c r="CW347" s="3">
        <v>0</v>
      </c>
      <c r="CX347" s="3">
        <v>0</v>
      </c>
      <c r="CY347" s="3">
        <v>0</v>
      </c>
      <c r="CZ347" s="3">
        <v>0</v>
      </c>
      <c r="DA347" s="3">
        <v>0</v>
      </c>
      <c r="DB347" s="3">
        <v>0</v>
      </c>
      <c r="DC347" s="3">
        <v>0</v>
      </c>
      <c r="DD347" s="3">
        <v>0</v>
      </c>
      <c r="DE347" s="3">
        <v>0</v>
      </c>
      <c r="DF347" s="3">
        <v>0</v>
      </c>
      <c r="DG347" s="3">
        <v>0</v>
      </c>
      <c r="DH347" s="3">
        <v>0</v>
      </c>
      <c r="DI347" s="3">
        <v>0</v>
      </c>
      <c r="DJ347" s="3">
        <v>0</v>
      </c>
      <c r="DK347" s="3">
        <v>0</v>
      </c>
      <c r="DL347" s="3">
        <v>0</v>
      </c>
      <c r="DM347" s="3">
        <v>0</v>
      </c>
      <c r="DN347" s="3">
        <v>0</v>
      </c>
      <c r="DO347" s="3">
        <v>0</v>
      </c>
      <c r="DP347" s="3">
        <v>0</v>
      </c>
      <c r="DQ347" s="3">
        <v>0</v>
      </c>
      <c r="DR347" s="3">
        <v>0</v>
      </c>
      <c r="DS347" s="3">
        <v>0</v>
      </c>
      <c r="DT347" s="3">
        <v>0</v>
      </c>
      <c r="DV347" s="3"/>
      <c r="DW347" s="3"/>
    </row>
    <row r="348" spans="44:127" ht="11.25">
      <c r="AR348" s="9">
        <v>0</v>
      </c>
      <c r="AS348" s="9">
        <v>0</v>
      </c>
      <c r="AT348" s="9">
        <v>0</v>
      </c>
      <c r="AU348" s="9">
        <v>1</v>
      </c>
      <c r="AV348" s="9">
        <v>0</v>
      </c>
      <c r="AW348" s="9">
        <v>0</v>
      </c>
      <c r="AX348" s="9">
        <v>0</v>
      </c>
      <c r="AY348" s="9">
        <v>0</v>
      </c>
      <c r="AZ348" s="9">
        <v>0</v>
      </c>
      <c r="BA348" s="9">
        <v>0</v>
      </c>
      <c r="BB348" s="9">
        <v>0</v>
      </c>
      <c r="BC348" s="9">
        <v>0</v>
      </c>
      <c r="BD348" s="9">
        <v>0</v>
      </c>
      <c r="BE348" s="9">
        <v>0</v>
      </c>
      <c r="BF348" s="9">
        <v>0</v>
      </c>
      <c r="BG348" s="9">
        <v>0</v>
      </c>
      <c r="BH348" s="9">
        <v>0</v>
      </c>
      <c r="BI348" s="9">
        <v>0</v>
      </c>
      <c r="BJ348" s="9">
        <v>0</v>
      </c>
      <c r="BK348" s="9">
        <v>0</v>
      </c>
      <c r="BL348" s="9">
        <v>0</v>
      </c>
      <c r="BM348" s="9">
        <v>0</v>
      </c>
      <c r="BN348" s="9">
        <v>0</v>
      </c>
      <c r="BO348" s="9">
        <v>0</v>
      </c>
      <c r="BP348" s="9">
        <v>0</v>
      </c>
      <c r="BQ348" s="9">
        <v>0</v>
      </c>
      <c r="BR348" s="9">
        <v>0</v>
      </c>
      <c r="BS348" s="9">
        <v>0</v>
      </c>
      <c r="BT348" s="9">
        <v>0</v>
      </c>
      <c r="BU348" s="9">
        <v>0</v>
      </c>
      <c r="BV348" s="9">
        <v>0</v>
      </c>
      <c r="BW348" s="9">
        <v>0</v>
      </c>
      <c r="BX348" s="9">
        <v>0</v>
      </c>
      <c r="BY348" s="3">
        <v>0</v>
      </c>
      <c r="BZ348" s="3">
        <v>0</v>
      </c>
      <c r="CA348" s="3">
        <v>0</v>
      </c>
      <c r="CB348" s="3">
        <v>0</v>
      </c>
      <c r="CC348" s="3">
        <v>0</v>
      </c>
      <c r="CD348" s="3">
        <v>0</v>
      </c>
      <c r="CE348" s="3">
        <v>0</v>
      </c>
      <c r="CF348" s="3">
        <v>0</v>
      </c>
      <c r="CG348" s="3">
        <v>0</v>
      </c>
      <c r="CH348" s="3">
        <v>0</v>
      </c>
      <c r="CI348" s="3">
        <v>0</v>
      </c>
      <c r="CJ348" s="3">
        <v>0</v>
      </c>
      <c r="CK348" s="3">
        <v>0</v>
      </c>
      <c r="CL348" s="3">
        <v>0</v>
      </c>
      <c r="CM348" s="3">
        <v>0</v>
      </c>
      <c r="CN348" s="3">
        <v>0</v>
      </c>
      <c r="CO348" s="3">
        <v>0</v>
      </c>
      <c r="CP348" s="3">
        <v>0</v>
      </c>
      <c r="CQ348" s="3">
        <v>0</v>
      </c>
      <c r="CR348" s="3">
        <v>0</v>
      </c>
      <c r="CS348" s="3">
        <v>0</v>
      </c>
      <c r="CT348" s="3">
        <v>0</v>
      </c>
      <c r="CU348" s="3">
        <v>0</v>
      </c>
      <c r="CV348" s="3">
        <v>0</v>
      </c>
      <c r="CW348" s="3">
        <v>0</v>
      </c>
      <c r="CX348" s="3">
        <v>0</v>
      </c>
      <c r="CY348" s="3">
        <v>0</v>
      </c>
      <c r="CZ348" s="3">
        <v>0</v>
      </c>
      <c r="DA348" s="3">
        <v>0</v>
      </c>
      <c r="DB348" s="3">
        <v>0</v>
      </c>
      <c r="DC348" s="3">
        <v>0</v>
      </c>
      <c r="DD348" s="3">
        <v>0</v>
      </c>
      <c r="DE348" s="3">
        <v>0</v>
      </c>
      <c r="DF348" s="3">
        <v>0</v>
      </c>
      <c r="DG348" s="3">
        <v>0</v>
      </c>
      <c r="DH348" s="3">
        <v>0</v>
      </c>
      <c r="DI348" s="3">
        <v>0</v>
      </c>
      <c r="DJ348" s="3">
        <v>0</v>
      </c>
      <c r="DK348" s="3">
        <v>0</v>
      </c>
      <c r="DL348" s="3">
        <v>0</v>
      </c>
      <c r="DM348" s="3">
        <v>0</v>
      </c>
      <c r="DN348" s="3">
        <v>0</v>
      </c>
      <c r="DO348" s="3">
        <v>0</v>
      </c>
      <c r="DP348" s="3">
        <v>0</v>
      </c>
      <c r="DQ348" s="3">
        <v>0</v>
      </c>
      <c r="DR348" s="3">
        <v>0</v>
      </c>
      <c r="DS348" s="3">
        <v>0</v>
      </c>
      <c r="DT348" s="3">
        <v>0</v>
      </c>
      <c r="DV348" s="3"/>
      <c r="DW348" s="3"/>
    </row>
    <row r="349" spans="44:127" ht="11.25">
      <c r="AR349" s="9">
        <v>0</v>
      </c>
      <c r="AS349" s="9">
        <v>0</v>
      </c>
      <c r="AT349" s="9">
        <v>0</v>
      </c>
      <c r="AU349" s="9">
        <v>0</v>
      </c>
      <c r="AV349" s="9">
        <v>1</v>
      </c>
      <c r="AW349" s="9">
        <v>0</v>
      </c>
      <c r="AX349" s="9">
        <v>0</v>
      </c>
      <c r="AY349" s="9">
        <v>0</v>
      </c>
      <c r="AZ349" s="9">
        <v>0</v>
      </c>
      <c r="BA349" s="9">
        <v>0</v>
      </c>
      <c r="BB349" s="9">
        <v>0</v>
      </c>
      <c r="BC349" s="9">
        <v>0</v>
      </c>
      <c r="BD349" s="9">
        <v>0</v>
      </c>
      <c r="BE349" s="9">
        <v>0</v>
      </c>
      <c r="BF349" s="9">
        <v>0</v>
      </c>
      <c r="BG349" s="9">
        <v>0</v>
      </c>
      <c r="BH349" s="9">
        <v>0</v>
      </c>
      <c r="BI349" s="9">
        <v>0</v>
      </c>
      <c r="BJ349" s="9">
        <v>0</v>
      </c>
      <c r="BK349" s="9">
        <v>0</v>
      </c>
      <c r="BL349" s="9">
        <v>0</v>
      </c>
      <c r="BM349" s="9">
        <v>0</v>
      </c>
      <c r="BN349" s="9">
        <v>0</v>
      </c>
      <c r="BO349" s="9">
        <v>0</v>
      </c>
      <c r="BP349" s="9">
        <v>0</v>
      </c>
      <c r="BQ349" s="9">
        <v>0</v>
      </c>
      <c r="BR349" s="9">
        <v>0</v>
      </c>
      <c r="BS349" s="9">
        <v>0</v>
      </c>
      <c r="BT349" s="9">
        <v>0</v>
      </c>
      <c r="BU349" s="9">
        <v>0</v>
      </c>
      <c r="BV349" s="9">
        <v>0</v>
      </c>
      <c r="BW349" s="9">
        <v>0</v>
      </c>
      <c r="BX349" s="9">
        <v>0</v>
      </c>
      <c r="BY349" s="3">
        <v>0</v>
      </c>
      <c r="BZ349" s="3">
        <v>0</v>
      </c>
      <c r="CA349" s="3">
        <v>0</v>
      </c>
      <c r="CB349" s="3">
        <v>0</v>
      </c>
      <c r="CC349" s="3">
        <v>0</v>
      </c>
      <c r="CD349" s="3">
        <v>0</v>
      </c>
      <c r="CE349" s="3">
        <v>0</v>
      </c>
      <c r="CF349" s="3">
        <v>0</v>
      </c>
      <c r="CG349" s="3">
        <v>0</v>
      </c>
      <c r="CH349" s="3">
        <v>0</v>
      </c>
      <c r="CI349" s="3">
        <v>0</v>
      </c>
      <c r="CJ349" s="3">
        <v>0</v>
      </c>
      <c r="CK349" s="3">
        <v>0</v>
      </c>
      <c r="CL349" s="3">
        <v>0</v>
      </c>
      <c r="CM349" s="3">
        <v>0</v>
      </c>
      <c r="CN349" s="3">
        <v>0</v>
      </c>
      <c r="CO349" s="3">
        <v>0</v>
      </c>
      <c r="CP349" s="3">
        <v>0</v>
      </c>
      <c r="CQ349" s="3">
        <v>0</v>
      </c>
      <c r="CR349" s="3">
        <v>0</v>
      </c>
      <c r="CS349" s="3">
        <v>0</v>
      </c>
      <c r="CT349" s="3">
        <v>0</v>
      </c>
      <c r="CU349" s="3">
        <v>0</v>
      </c>
      <c r="CV349" s="3">
        <v>0</v>
      </c>
      <c r="CW349" s="3">
        <v>0</v>
      </c>
      <c r="CX349" s="3">
        <v>0</v>
      </c>
      <c r="CY349" s="3">
        <v>0</v>
      </c>
      <c r="CZ349" s="3">
        <v>0</v>
      </c>
      <c r="DA349" s="3">
        <v>0</v>
      </c>
      <c r="DB349" s="3">
        <v>0</v>
      </c>
      <c r="DC349" s="3">
        <v>0</v>
      </c>
      <c r="DD349" s="3">
        <v>0</v>
      </c>
      <c r="DE349" s="3">
        <v>0</v>
      </c>
      <c r="DF349" s="3">
        <v>0</v>
      </c>
      <c r="DG349" s="3">
        <v>0</v>
      </c>
      <c r="DH349" s="3">
        <v>0</v>
      </c>
      <c r="DI349" s="3">
        <v>0</v>
      </c>
      <c r="DJ349" s="3">
        <v>0</v>
      </c>
      <c r="DK349" s="3">
        <v>0</v>
      </c>
      <c r="DL349" s="3">
        <v>0</v>
      </c>
      <c r="DM349" s="3">
        <v>0</v>
      </c>
      <c r="DN349" s="3">
        <v>0</v>
      </c>
      <c r="DO349" s="3">
        <v>0</v>
      </c>
      <c r="DP349" s="3">
        <v>0</v>
      </c>
      <c r="DQ349" s="3">
        <v>0</v>
      </c>
      <c r="DR349" s="3">
        <v>0</v>
      </c>
      <c r="DS349" s="3">
        <v>0</v>
      </c>
      <c r="DT349" s="3">
        <v>0</v>
      </c>
      <c r="DV349" s="3"/>
      <c r="DW349" s="3"/>
    </row>
    <row r="350" spans="44:127" ht="11.25">
      <c r="AR350" s="9">
        <v>0</v>
      </c>
      <c r="AS350" s="9">
        <v>0</v>
      </c>
      <c r="AT350" s="9">
        <v>0</v>
      </c>
      <c r="AU350" s="9">
        <v>0</v>
      </c>
      <c r="AV350" s="9">
        <v>0</v>
      </c>
      <c r="AW350" s="9">
        <v>1</v>
      </c>
      <c r="AX350" s="9">
        <v>0</v>
      </c>
      <c r="AY350" s="9">
        <v>0</v>
      </c>
      <c r="AZ350" s="9">
        <v>0</v>
      </c>
      <c r="BA350" s="9">
        <v>0</v>
      </c>
      <c r="BB350" s="9">
        <v>0</v>
      </c>
      <c r="BC350" s="9">
        <v>0</v>
      </c>
      <c r="BD350" s="9">
        <v>0</v>
      </c>
      <c r="BE350" s="9">
        <v>0</v>
      </c>
      <c r="BF350" s="9">
        <v>0</v>
      </c>
      <c r="BG350" s="9">
        <v>0</v>
      </c>
      <c r="BH350" s="9">
        <v>0</v>
      </c>
      <c r="BI350" s="9">
        <v>0</v>
      </c>
      <c r="BJ350" s="9">
        <v>0</v>
      </c>
      <c r="BK350" s="9">
        <v>0</v>
      </c>
      <c r="BL350" s="9">
        <v>0</v>
      </c>
      <c r="BM350" s="9">
        <v>0</v>
      </c>
      <c r="BN350" s="9">
        <v>0</v>
      </c>
      <c r="BO350" s="9">
        <v>0</v>
      </c>
      <c r="BP350" s="9">
        <v>0</v>
      </c>
      <c r="BQ350" s="9">
        <v>0</v>
      </c>
      <c r="BR350" s="9">
        <v>0</v>
      </c>
      <c r="BS350" s="9">
        <v>0</v>
      </c>
      <c r="BT350" s="9">
        <v>0</v>
      </c>
      <c r="BU350" s="9">
        <v>0</v>
      </c>
      <c r="BV350" s="9">
        <v>0</v>
      </c>
      <c r="BW350" s="9">
        <v>0</v>
      </c>
      <c r="BX350" s="9">
        <v>0</v>
      </c>
      <c r="BY350" s="3">
        <v>0</v>
      </c>
      <c r="BZ350" s="3">
        <v>0</v>
      </c>
      <c r="CA350" s="3">
        <v>0</v>
      </c>
      <c r="CB350" s="3">
        <v>0</v>
      </c>
      <c r="CC350" s="3">
        <v>0</v>
      </c>
      <c r="CD350" s="3">
        <v>0</v>
      </c>
      <c r="CE350" s="3">
        <v>0</v>
      </c>
      <c r="CF350" s="3">
        <v>0</v>
      </c>
      <c r="CG350" s="3">
        <v>0</v>
      </c>
      <c r="CH350" s="3">
        <v>0</v>
      </c>
      <c r="CI350" s="3">
        <v>0</v>
      </c>
      <c r="CJ350" s="3">
        <v>0</v>
      </c>
      <c r="CK350" s="3">
        <v>0</v>
      </c>
      <c r="CL350" s="3">
        <v>0</v>
      </c>
      <c r="CM350" s="3">
        <v>0</v>
      </c>
      <c r="CN350" s="3">
        <v>0</v>
      </c>
      <c r="CO350" s="3">
        <v>0</v>
      </c>
      <c r="CP350" s="3">
        <v>0</v>
      </c>
      <c r="CQ350" s="3">
        <v>0</v>
      </c>
      <c r="CR350" s="3">
        <v>0</v>
      </c>
      <c r="CS350" s="3">
        <v>0</v>
      </c>
      <c r="CT350" s="3">
        <v>0</v>
      </c>
      <c r="CU350" s="3">
        <v>0</v>
      </c>
      <c r="CV350" s="3">
        <v>0</v>
      </c>
      <c r="CW350" s="3">
        <v>0</v>
      </c>
      <c r="CX350" s="3">
        <v>0</v>
      </c>
      <c r="CY350" s="3">
        <v>0</v>
      </c>
      <c r="CZ350" s="3">
        <v>0</v>
      </c>
      <c r="DA350" s="3">
        <v>0</v>
      </c>
      <c r="DB350" s="3">
        <v>0</v>
      </c>
      <c r="DC350" s="3">
        <v>0</v>
      </c>
      <c r="DD350" s="3">
        <v>0</v>
      </c>
      <c r="DE350" s="3">
        <v>0</v>
      </c>
      <c r="DF350" s="3">
        <v>0</v>
      </c>
      <c r="DG350" s="3">
        <v>0</v>
      </c>
      <c r="DH350" s="3">
        <v>0</v>
      </c>
      <c r="DI350" s="3">
        <v>0</v>
      </c>
      <c r="DJ350" s="3">
        <v>0</v>
      </c>
      <c r="DK350" s="3">
        <v>0</v>
      </c>
      <c r="DL350" s="3">
        <v>0</v>
      </c>
      <c r="DM350" s="3">
        <v>0</v>
      </c>
      <c r="DN350" s="3">
        <v>0</v>
      </c>
      <c r="DO350" s="3">
        <v>0</v>
      </c>
      <c r="DP350" s="3">
        <v>0</v>
      </c>
      <c r="DQ350" s="3">
        <v>0</v>
      </c>
      <c r="DR350" s="3">
        <v>0</v>
      </c>
      <c r="DS350" s="3">
        <v>0</v>
      </c>
      <c r="DT350" s="3">
        <v>0</v>
      </c>
      <c r="DV350" s="3"/>
      <c r="DW350" s="3"/>
    </row>
    <row r="351" spans="44:127" ht="11.25">
      <c r="AR351" s="9">
        <v>0</v>
      </c>
      <c r="AS351" s="9">
        <v>0</v>
      </c>
      <c r="AT351" s="9">
        <v>0</v>
      </c>
      <c r="AU351" s="9">
        <v>0</v>
      </c>
      <c r="AV351" s="9">
        <v>0</v>
      </c>
      <c r="AW351" s="9">
        <v>0</v>
      </c>
      <c r="AX351" s="9">
        <v>1</v>
      </c>
      <c r="AY351" s="9">
        <v>0</v>
      </c>
      <c r="AZ351" s="9">
        <v>0</v>
      </c>
      <c r="BA351" s="9">
        <v>0</v>
      </c>
      <c r="BB351" s="9">
        <v>0</v>
      </c>
      <c r="BC351" s="9">
        <v>0</v>
      </c>
      <c r="BD351" s="9">
        <v>0</v>
      </c>
      <c r="BE351" s="9">
        <v>0</v>
      </c>
      <c r="BF351" s="9">
        <v>0</v>
      </c>
      <c r="BG351" s="9">
        <v>0</v>
      </c>
      <c r="BH351" s="9">
        <v>0</v>
      </c>
      <c r="BI351" s="9">
        <v>0</v>
      </c>
      <c r="BJ351" s="9">
        <v>0</v>
      </c>
      <c r="BK351" s="9">
        <v>0</v>
      </c>
      <c r="BL351" s="9">
        <v>0</v>
      </c>
      <c r="BM351" s="9">
        <v>0</v>
      </c>
      <c r="BN351" s="9">
        <v>0</v>
      </c>
      <c r="BO351" s="9">
        <v>0</v>
      </c>
      <c r="BP351" s="9">
        <v>0</v>
      </c>
      <c r="BQ351" s="9">
        <v>0</v>
      </c>
      <c r="BR351" s="9">
        <v>0</v>
      </c>
      <c r="BS351" s="9">
        <v>0</v>
      </c>
      <c r="BT351" s="9">
        <v>0</v>
      </c>
      <c r="BU351" s="9">
        <v>0</v>
      </c>
      <c r="BV351" s="9">
        <v>0</v>
      </c>
      <c r="BW351" s="9">
        <v>0</v>
      </c>
      <c r="BX351" s="9">
        <v>0</v>
      </c>
      <c r="BY351" s="3">
        <v>0</v>
      </c>
      <c r="BZ351" s="3">
        <v>0</v>
      </c>
      <c r="CA351" s="3">
        <v>0</v>
      </c>
      <c r="CB351" s="3">
        <v>0</v>
      </c>
      <c r="CC351" s="3">
        <v>0</v>
      </c>
      <c r="CD351" s="3">
        <v>0</v>
      </c>
      <c r="CE351" s="3">
        <v>0</v>
      </c>
      <c r="CF351" s="3">
        <v>0</v>
      </c>
      <c r="CG351" s="3">
        <v>0</v>
      </c>
      <c r="CH351" s="3">
        <v>0</v>
      </c>
      <c r="CI351" s="3">
        <v>0</v>
      </c>
      <c r="CJ351" s="3">
        <v>0</v>
      </c>
      <c r="CK351" s="3">
        <v>0</v>
      </c>
      <c r="CL351" s="3">
        <v>0</v>
      </c>
      <c r="CM351" s="3">
        <v>0</v>
      </c>
      <c r="CN351" s="3">
        <v>0</v>
      </c>
      <c r="CO351" s="3">
        <v>0</v>
      </c>
      <c r="CP351" s="3">
        <v>0</v>
      </c>
      <c r="CQ351" s="3">
        <v>0</v>
      </c>
      <c r="CR351" s="3">
        <v>0</v>
      </c>
      <c r="CS351" s="3">
        <v>0</v>
      </c>
      <c r="CT351" s="3">
        <v>0</v>
      </c>
      <c r="CU351" s="3">
        <v>0</v>
      </c>
      <c r="CV351" s="3">
        <v>0</v>
      </c>
      <c r="CW351" s="3">
        <v>0</v>
      </c>
      <c r="CX351" s="3">
        <v>0</v>
      </c>
      <c r="CY351" s="3">
        <v>0</v>
      </c>
      <c r="CZ351" s="3">
        <v>0</v>
      </c>
      <c r="DA351" s="3">
        <v>0</v>
      </c>
      <c r="DB351" s="3">
        <v>0</v>
      </c>
      <c r="DC351" s="3">
        <v>0</v>
      </c>
      <c r="DD351" s="3">
        <v>0</v>
      </c>
      <c r="DE351" s="3">
        <v>0</v>
      </c>
      <c r="DF351" s="3">
        <v>0</v>
      </c>
      <c r="DG351" s="3">
        <v>0</v>
      </c>
      <c r="DH351" s="3">
        <v>0</v>
      </c>
      <c r="DI351" s="3">
        <v>0</v>
      </c>
      <c r="DJ351" s="3">
        <v>0</v>
      </c>
      <c r="DK351" s="3">
        <v>0</v>
      </c>
      <c r="DL351" s="3">
        <v>0</v>
      </c>
      <c r="DM351" s="3">
        <v>0</v>
      </c>
      <c r="DN351" s="3">
        <v>0</v>
      </c>
      <c r="DO351" s="3">
        <v>0</v>
      </c>
      <c r="DP351" s="3">
        <v>0</v>
      </c>
      <c r="DQ351" s="3">
        <v>0</v>
      </c>
      <c r="DR351" s="3">
        <v>0</v>
      </c>
      <c r="DS351" s="3">
        <v>0</v>
      </c>
      <c r="DT351" s="3">
        <v>0</v>
      </c>
      <c r="DV351" s="3"/>
      <c r="DW351" s="3"/>
    </row>
    <row r="352" spans="44:127" ht="11.25">
      <c r="AR352" s="9">
        <v>0</v>
      </c>
      <c r="AS352" s="9">
        <v>0</v>
      </c>
      <c r="AT352" s="9">
        <v>0</v>
      </c>
      <c r="AU352" s="9">
        <v>0</v>
      </c>
      <c r="AV352" s="9">
        <v>0</v>
      </c>
      <c r="AW352" s="9">
        <v>0</v>
      </c>
      <c r="AX352" s="9">
        <v>0</v>
      </c>
      <c r="AY352" s="9">
        <v>1</v>
      </c>
      <c r="AZ352" s="9">
        <v>0</v>
      </c>
      <c r="BA352" s="9">
        <v>0</v>
      </c>
      <c r="BB352" s="9">
        <v>0</v>
      </c>
      <c r="BC352" s="9">
        <v>0</v>
      </c>
      <c r="BD352" s="9">
        <v>0</v>
      </c>
      <c r="BE352" s="9">
        <v>0</v>
      </c>
      <c r="BF352" s="9">
        <v>0</v>
      </c>
      <c r="BG352" s="9">
        <v>0</v>
      </c>
      <c r="BH352" s="9">
        <v>0</v>
      </c>
      <c r="BI352" s="9">
        <v>0</v>
      </c>
      <c r="BJ352" s="9">
        <v>0</v>
      </c>
      <c r="BK352" s="9">
        <v>0</v>
      </c>
      <c r="BL352" s="9">
        <v>0</v>
      </c>
      <c r="BM352" s="9">
        <v>0</v>
      </c>
      <c r="BN352" s="9">
        <v>0</v>
      </c>
      <c r="BO352" s="9">
        <v>0</v>
      </c>
      <c r="BP352" s="9">
        <v>0</v>
      </c>
      <c r="BQ352" s="9">
        <v>0</v>
      </c>
      <c r="BR352" s="9">
        <v>0</v>
      </c>
      <c r="BS352" s="9">
        <v>0</v>
      </c>
      <c r="BT352" s="9">
        <v>0</v>
      </c>
      <c r="BU352" s="9">
        <v>0</v>
      </c>
      <c r="BV352" s="9">
        <v>0</v>
      </c>
      <c r="BW352" s="9">
        <v>0</v>
      </c>
      <c r="BX352" s="9">
        <v>0</v>
      </c>
      <c r="BY352" s="3">
        <v>0</v>
      </c>
      <c r="BZ352" s="3">
        <v>0</v>
      </c>
      <c r="CA352" s="3">
        <v>0</v>
      </c>
      <c r="CB352" s="3">
        <v>0</v>
      </c>
      <c r="CC352" s="3">
        <v>0</v>
      </c>
      <c r="CD352" s="3">
        <v>0</v>
      </c>
      <c r="CE352" s="3">
        <v>0</v>
      </c>
      <c r="CF352" s="3">
        <v>0</v>
      </c>
      <c r="CG352" s="3">
        <v>0</v>
      </c>
      <c r="CH352" s="3">
        <v>0</v>
      </c>
      <c r="CI352" s="3">
        <v>0</v>
      </c>
      <c r="CJ352" s="3">
        <v>0</v>
      </c>
      <c r="CK352" s="3">
        <v>0</v>
      </c>
      <c r="CL352" s="3">
        <v>0</v>
      </c>
      <c r="CM352" s="3">
        <v>0</v>
      </c>
      <c r="CN352" s="3">
        <v>0</v>
      </c>
      <c r="CO352" s="3">
        <v>0</v>
      </c>
      <c r="CP352" s="3">
        <v>0</v>
      </c>
      <c r="CQ352" s="3">
        <v>0</v>
      </c>
      <c r="CR352" s="3">
        <v>0</v>
      </c>
      <c r="CS352" s="3">
        <v>0</v>
      </c>
      <c r="CT352" s="3">
        <v>0</v>
      </c>
      <c r="CU352" s="3">
        <v>0</v>
      </c>
      <c r="CV352" s="3">
        <v>0</v>
      </c>
      <c r="CW352" s="3">
        <v>0</v>
      </c>
      <c r="CX352" s="3">
        <v>0</v>
      </c>
      <c r="CY352" s="3">
        <v>0</v>
      </c>
      <c r="CZ352" s="3">
        <v>0</v>
      </c>
      <c r="DA352" s="3">
        <v>0</v>
      </c>
      <c r="DB352" s="3">
        <v>0</v>
      </c>
      <c r="DC352" s="3">
        <v>0</v>
      </c>
      <c r="DD352" s="3">
        <v>0</v>
      </c>
      <c r="DE352" s="3">
        <v>0</v>
      </c>
      <c r="DF352" s="3">
        <v>0</v>
      </c>
      <c r="DG352" s="3">
        <v>0</v>
      </c>
      <c r="DH352" s="3">
        <v>0</v>
      </c>
      <c r="DI352" s="3">
        <v>0</v>
      </c>
      <c r="DJ352" s="3">
        <v>0</v>
      </c>
      <c r="DK352" s="3">
        <v>0</v>
      </c>
      <c r="DL352" s="3">
        <v>0</v>
      </c>
      <c r="DM352" s="3">
        <v>0</v>
      </c>
      <c r="DN352" s="3">
        <v>0</v>
      </c>
      <c r="DO352" s="3">
        <v>0</v>
      </c>
      <c r="DP352" s="3">
        <v>0</v>
      </c>
      <c r="DQ352" s="3">
        <v>0</v>
      </c>
      <c r="DR352" s="3">
        <v>0</v>
      </c>
      <c r="DS352" s="3">
        <v>0</v>
      </c>
      <c r="DT352" s="3">
        <v>0</v>
      </c>
      <c r="DV352" s="3"/>
      <c r="DW352" s="3"/>
    </row>
    <row r="353" spans="44:127" ht="11.25">
      <c r="AR353" s="9">
        <v>0</v>
      </c>
      <c r="AS353" s="9">
        <v>0</v>
      </c>
      <c r="AT353" s="9">
        <v>0</v>
      </c>
      <c r="AU353" s="9">
        <v>0</v>
      </c>
      <c r="AV353" s="9">
        <v>0</v>
      </c>
      <c r="AW353" s="9">
        <v>0</v>
      </c>
      <c r="AX353" s="9">
        <v>0</v>
      </c>
      <c r="AY353" s="9">
        <v>0</v>
      </c>
      <c r="AZ353" s="9">
        <v>1</v>
      </c>
      <c r="BA353" s="9">
        <v>0</v>
      </c>
      <c r="BB353" s="9">
        <v>0</v>
      </c>
      <c r="BC353" s="9">
        <v>0</v>
      </c>
      <c r="BD353" s="9">
        <v>0</v>
      </c>
      <c r="BE353" s="9">
        <v>0</v>
      </c>
      <c r="BF353" s="9">
        <v>0</v>
      </c>
      <c r="BG353" s="9">
        <v>0</v>
      </c>
      <c r="BH353" s="9">
        <v>0</v>
      </c>
      <c r="BI353" s="9">
        <v>0</v>
      </c>
      <c r="BJ353" s="9">
        <v>0</v>
      </c>
      <c r="BK353" s="9">
        <v>0</v>
      </c>
      <c r="BL353" s="9">
        <v>0</v>
      </c>
      <c r="BM353" s="9">
        <v>0</v>
      </c>
      <c r="BN353" s="9">
        <v>0</v>
      </c>
      <c r="BO353" s="9">
        <v>0</v>
      </c>
      <c r="BP353" s="9">
        <v>0</v>
      </c>
      <c r="BQ353" s="9">
        <v>0</v>
      </c>
      <c r="BR353" s="9">
        <v>0</v>
      </c>
      <c r="BS353" s="9">
        <v>0</v>
      </c>
      <c r="BT353" s="9">
        <v>0</v>
      </c>
      <c r="BU353" s="9">
        <v>0</v>
      </c>
      <c r="BV353" s="9">
        <v>0</v>
      </c>
      <c r="BW353" s="9">
        <v>0</v>
      </c>
      <c r="BX353" s="9">
        <v>0</v>
      </c>
      <c r="BY353" s="3">
        <v>0</v>
      </c>
      <c r="BZ353" s="3">
        <v>0</v>
      </c>
      <c r="CA353" s="3">
        <v>0</v>
      </c>
      <c r="CB353" s="3">
        <v>0</v>
      </c>
      <c r="CC353" s="3">
        <v>0</v>
      </c>
      <c r="CD353" s="3">
        <v>0</v>
      </c>
      <c r="CE353" s="3">
        <v>0</v>
      </c>
      <c r="CF353" s="3">
        <v>0</v>
      </c>
      <c r="CG353" s="3">
        <v>0</v>
      </c>
      <c r="CH353" s="3">
        <v>0</v>
      </c>
      <c r="CI353" s="3">
        <v>0</v>
      </c>
      <c r="CJ353" s="3">
        <v>0</v>
      </c>
      <c r="CK353" s="3">
        <v>0</v>
      </c>
      <c r="CL353" s="3">
        <v>0</v>
      </c>
      <c r="CM353" s="3">
        <v>0</v>
      </c>
      <c r="CN353" s="3">
        <v>0</v>
      </c>
      <c r="CO353" s="3">
        <v>0</v>
      </c>
      <c r="CP353" s="3">
        <v>0</v>
      </c>
      <c r="CQ353" s="3">
        <v>0</v>
      </c>
      <c r="CR353" s="3">
        <v>0</v>
      </c>
      <c r="CS353" s="3">
        <v>0</v>
      </c>
      <c r="CT353" s="3">
        <v>0</v>
      </c>
      <c r="CU353" s="3">
        <v>0</v>
      </c>
      <c r="CV353" s="3">
        <v>0</v>
      </c>
      <c r="CW353" s="3">
        <v>0</v>
      </c>
      <c r="CX353" s="3">
        <v>0</v>
      </c>
      <c r="CY353" s="3">
        <v>0</v>
      </c>
      <c r="CZ353" s="3">
        <v>0</v>
      </c>
      <c r="DA353" s="3">
        <v>0</v>
      </c>
      <c r="DB353" s="3">
        <v>0</v>
      </c>
      <c r="DC353" s="3">
        <v>0</v>
      </c>
      <c r="DD353" s="3">
        <v>0</v>
      </c>
      <c r="DE353" s="3">
        <v>0</v>
      </c>
      <c r="DF353" s="3">
        <v>0</v>
      </c>
      <c r="DG353" s="3">
        <v>0</v>
      </c>
      <c r="DH353" s="3">
        <v>0</v>
      </c>
      <c r="DI353" s="3">
        <v>0</v>
      </c>
      <c r="DJ353" s="3">
        <v>0</v>
      </c>
      <c r="DK353" s="3">
        <v>0</v>
      </c>
      <c r="DL353" s="3">
        <v>0</v>
      </c>
      <c r="DM353" s="3">
        <v>0</v>
      </c>
      <c r="DN353" s="3">
        <v>0</v>
      </c>
      <c r="DO353" s="3">
        <v>0</v>
      </c>
      <c r="DP353" s="3">
        <v>0</v>
      </c>
      <c r="DQ353" s="3">
        <v>0</v>
      </c>
      <c r="DR353" s="3">
        <v>0</v>
      </c>
      <c r="DS353" s="3">
        <v>0</v>
      </c>
      <c r="DT353" s="3">
        <v>0</v>
      </c>
      <c r="DV353" s="3"/>
      <c r="DW353" s="3"/>
    </row>
    <row r="354" spans="44:124" ht="11.25">
      <c r="AR354" s="9">
        <v>0</v>
      </c>
      <c r="AS354" s="9">
        <v>0</v>
      </c>
      <c r="AT354" s="9">
        <v>0</v>
      </c>
      <c r="AU354" s="9">
        <v>0</v>
      </c>
      <c r="AV354" s="9">
        <v>0</v>
      </c>
      <c r="AW354" s="9">
        <v>0</v>
      </c>
      <c r="AX354" s="9">
        <v>0</v>
      </c>
      <c r="AY354" s="9">
        <v>0</v>
      </c>
      <c r="AZ354" s="9">
        <v>0</v>
      </c>
      <c r="BA354" s="9">
        <v>1</v>
      </c>
      <c r="BB354" s="9">
        <v>0</v>
      </c>
      <c r="BC354" s="9">
        <v>0</v>
      </c>
      <c r="BD354" s="9">
        <v>0</v>
      </c>
      <c r="BE354" s="9">
        <v>0</v>
      </c>
      <c r="BF354" s="9">
        <v>0</v>
      </c>
      <c r="BG354" s="9">
        <v>0</v>
      </c>
      <c r="BH354" s="9">
        <v>0</v>
      </c>
      <c r="BI354" s="9">
        <v>0</v>
      </c>
      <c r="BJ354" s="9">
        <v>0</v>
      </c>
      <c r="BK354" s="9">
        <v>0</v>
      </c>
      <c r="BL354" s="9">
        <v>0</v>
      </c>
      <c r="BM354" s="9">
        <v>0</v>
      </c>
      <c r="BN354" s="9">
        <v>0</v>
      </c>
      <c r="BO354" s="9">
        <v>0</v>
      </c>
      <c r="BP354" s="9">
        <v>0</v>
      </c>
      <c r="BQ354" s="9">
        <v>0</v>
      </c>
      <c r="BR354" s="9">
        <v>0</v>
      </c>
      <c r="BS354" s="9">
        <v>0</v>
      </c>
      <c r="BT354" s="9">
        <v>0</v>
      </c>
      <c r="BU354" s="9">
        <v>0</v>
      </c>
      <c r="BV354" s="9">
        <v>0</v>
      </c>
      <c r="BW354" s="9">
        <v>0</v>
      </c>
      <c r="BX354" s="9">
        <v>0</v>
      </c>
      <c r="BY354" s="3">
        <v>0</v>
      </c>
      <c r="BZ354" s="3">
        <v>0</v>
      </c>
      <c r="CA354" s="3">
        <v>0</v>
      </c>
      <c r="CB354" s="3">
        <v>0</v>
      </c>
      <c r="CC354" s="3">
        <v>0</v>
      </c>
      <c r="CD354" s="3">
        <v>0</v>
      </c>
      <c r="CE354" s="3">
        <v>0</v>
      </c>
      <c r="CF354" s="3">
        <v>0</v>
      </c>
      <c r="CG354" s="3">
        <v>0</v>
      </c>
      <c r="CH354" s="3">
        <v>0</v>
      </c>
      <c r="CI354" s="3">
        <v>0</v>
      </c>
      <c r="CJ354" s="3">
        <v>0</v>
      </c>
      <c r="CK354" s="3">
        <v>0</v>
      </c>
      <c r="CL354" s="3">
        <v>0</v>
      </c>
      <c r="CM354" s="3">
        <v>0</v>
      </c>
      <c r="CN354" s="3">
        <v>0</v>
      </c>
      <c r="CO354" s="3">
        <v>0</v>
      </c>
      <c r="CP354" s="3">
        <v>0</v>
      </c>
      <c r="CQ354" s="3">
        <v>0</v>
      </c>
      <c r="CR354" s="3">
        <v>0</v>
      </c>
      <c r="CS354" s="3">
        <v>0</v>
      </c>
      <c r="CT354" s="3">
        <v>0</v>
      </c>
      <c r="CU354" s="3">
        <v>0</v>
      </c>
      <c r="CV354" s="3">
        <v>0</v>
      </c>
      <c r="CW354" s="3">
        <v>0</v>
      </c>
      <c r="CX354" s="3">
        <v>0</v>
      </c>
      <c r="CY354" s="3">
        <v>0</v>
      </c>
      <c r="CZ354" s="3">
        <v>0</v>
      </c>
      <c r="DA354" s="3">
        <v>0</v>
      </c>
      <c r="DB354" s="3">
        <v>0</v>
      </c>
      <c r="DC354" s="3">
        <v>0</v>
      </c>
      <c r="DD354" s="3">
        <v>0</v>
      </c>
      <c r="DE354" s="3">
        <v>0</v>
      </c>
      <c r="DF354" s="3">
        <v>0</v>
      </c>
      <c r="DG354" s="3">
        <v>0</v>
      </c>
      <c r="DH354" s="3">
        <v>0</v>
      </c>
      <c r="DI354" s="3">
        <v>0</v>
      </c>
      <c r="DJ354" s="3">
        <v>0</v>
      </c>
      <c r="DK354" s="3">
        <v>0</v>
      </c>
      <c r="DL354" s="3">
        <v>0</v>
      </c>
      <c r="DM354" s="3">
        <v>0</v>
      </c>
      <c r="DN354" s="3">
        <v>0</v>
      </c>
      <c r="DO354" s="3">
        <v>0</v>
      </c>
      <c r="DP354" s="3">
        <v>0</v>
      </c>
      <c r="DQ354" s="3">
        <v>0</v>
      </c>
      <c r="DR354" s="3">
        <v>0</v>
      </c>
      <c r="DS354" s="3">
        <v>0</v>
      </c>
      <c r="DT354" s="3">
        <v>0</v>
      </c>
    </row>
    <row r="355" spans="44:124" ht="11.25">
      <c r="AR355" s="9">
        <v>0</v>
      </c>
      <c r="AS355" s="9">
        <v>0</v>
      </c>
      <c r="AT355" s="9">
        <v>0</v>
      </c>
      <c r="AU355" s="9">
        <v>0</v>
      </c>
      <c r="AV355" s="9">
        <v>0</v>
      </c>
      <c r="AW355" s="9">
        <v>0</v>
      </c>
      <c r="AX355" s="9">
        <v>0</v>
      </c>
      <c r="AY355" s="9">
        <v>0</v>
      </c>
      <c r="AZ355" s="9">
        <v>0</v>
      </c>
      <c r="BA355" s="9">
        <v>0</v>
      </c>
      <c r="BB355" s="9">
        <v>1</v>
      </c>
      <c r="BC355" s="9">
        <v>0</v>
      </c>
      <c r="BD355" s="9">
        <v>0</v>
      </c>
      <c r="BE355" s="9">
        <v>0</v>
      </c>
      <c r="BF355" s="9">
        <v>0</v>
      </c>
      <c r="BG355" s="9">
        <v>0</v>
      </c>
      <c r="BH355" s="9">
        <v>0</v>
      </c>
      <c r="BI355" s="9">
        <v>0</v>
      </c>
      <c r="BJ355" s="9">
        <v>0</v>
      </c>
      <c r="BK355" s="9">
        <v>0</v>
      </c>
      <c r="BL355" s="9">
        <v>0</v>
      </c>
      <c r="BM355" s="9">
        <v>0</v>
      </c>
      <c r="BN355" s="9">
        <v>0</v>
      </c>
      <c r="BO355" s="9">
        <v>0</v>
      </c>
      <c r="BP355" s="9">
        <v>0</v>
      </c>
      <c r="BQ355" s="9">
        <v>0</v>
      </c>
      <c r="BR355" s="9">
        <v>0</v>
      </c>
      <c r="BS355" s="9">
        <v>0</v>
      </c>
      <c r="BT355" s="9">
        <v>0</v>
      </c>
      <c r="BU355" s="9">
        <v>0</v>
      </c>
      <c r="BV355" s="9">
        <v>0</v>
      </c>
      <c r="BW355" s="9">
        <v>0</v>
      </c>
      <c r="BX355" s="9">
        <v>0</v>
      </c>
      <c r="BY355" s="3">
        <v>0</v>
      </c>
      <c r="BZ355" s="3">
        <v>0</v>
      </c>
      <c r="CA355" s="3">
        <v>0</v>
      </c>
      <c r="CB355" s="3">
        <v>0</v>
      </c>
      <c r="CC355" s="3">
        <v>0</v>
      </c>
      <c r="CD355" s="3">
        <v>0</v>
      </c>
      <c r="CE355" s="3">
        <v>0</v>
      </c>
      <c r="CF355" s="3">
        <v>0</v>
      </c>
      <c r="CG355" s="3">
        <v>0</v>
      </c>
      <c r="CH355" s="3">
        <v>0</v>
      </c>
      <c r="CI355" s="3">
        <v>0</v>
      </c>
      <c r="CJ355" s="3">
        <v>0</v>
      </c>
      <c r="CK355" s="3">
        <v>0</v>
      </c>
      <c r="CL355" s="3">
        <v>0</v>
      </c>
      <c r="CM355" s="3">
        <v>0</v>
      </c>
      <c r="CN355" s="3">
        <v>0</v>
      </c>
      <c r="CO355" s="3">
        <v>0</v>
      </c>
      <c r="CP355" s="3">
        <v>0</v>
      </c>
      <c r="CQ355" s="3">
        <v>0</v>
      </c>
      <c r="CR355" s="3">
        <v>0</v>
      </c>
      <c r="CS355" s="3">
        <v>0</v>
      </c>
      <c r="CT355" s="3">
        <v>0</v>
      </c>
      <c r="CU355" s="3">
        <v>0</v>
      </c>
      <c r="CV355" s="3">
        <v>0</v>
      </c>
      <c r="CW355" s="3">
        <v>0</v>
      </c>
      <c r="CX355" s="3">
        <v>0</v>
      </c>
      <c r="CY355" s="3">
        <v>0</v>
      </c>
      <c r="CZ355" s="3">
        <v>0</v>
      </c>
      <c r="DA355" s="3">
        <v>0</v>
      </c>
      <c r="DB355" s="3">
        <v>0</v>
      </c>
      <c r="DC355" s="3">
        <v>0</v>
      </c>
      <c r="DD355" s="3">
        <v>0</v>
      </c>
      <c r="DE355" s="3">
        <v>0</v>
      </c>
      <c r="DF355" s="3">
        <v>0</v>
      </c>
      <c r="DG355" s="3">
        <v>0</v>
      </c>
      <c r="DH355" s="3">
        <v>0</v>
      </c>
      <c r="DI355" s="3">
        <v>0</v>
      </c>
      <c r="DJ355" s="3">
        <v>0</v>
      </c>
      <c r="DK355" s="3">
        <v>0</v>
      </c>
      <c r="DL355" s="3">
        <v>0</v>
      </c>
      <c r="DM355" s="3">
        <v>0</v>
      </c>
      <c r="DN355" s="3">
        <v>0</v>
      </c>
      <c r="DO355" s="3">
        <v>0</v>
      </c>
      <c r="DP355" s="3">
        <v>0</v>
      </c>
      <c r="DQ355" s="3">
        <v>0</v>
      </c>
      <c r="DR355" s="3">
        <v>0</v>
      </c>
      <c r="DS355" s="3">
        <v>0</v>
      </c>
      <c r="DT355" s="3">
        <v>0</v>
      </c>
    </row>
    <row r="356" spans="44:124" ht="11.25">
      <c r="AR356" s="9">
        <v>0</v>
      </c>
      <c r="AS356" s="9">
        <v>0</v>
      </c>
      <c r="AT356" s="9">
        <v>0</v>
      </c>
      <c r="AU356" s="9">
        <v>0</v>
      </c>
      <c r="AV356" s="9">
        <v>0</v>
      </c>
      <c r="AW356" s="9">
        <v>0</v>
      </c>
      <c r="AX356" s="9">
        <v>0</v>
      </c>
      <c r="AY356" s="9">
        <v>0</v>
      </c>
      <c r="AZ356" s="9">
        <v>0</v>
      </c>
      <c r="BA356" s="9">
        <v>0</v>
      </c>
      <c r="BB356" s="9">
        <v>0</v>
      </c>
      <c r="BC356" s="9">
        <v>1</v>
      </c>
      <c r="BD356" s="9">
        <v>0</v>
      </c>
      <c r="BE356" s="9">
        <v>0</v>
      </c>
      <c r="BF356" s="9">
        <v>0</v>
      </c>
      <c r="BG356" s="9">
        <v>0</v>
      </c>
      <c r="BH356" s="9">
        <v>0</v>
      </c>
      <c r="BI356" s="9">
        <v>0</v>
      </c>
      <c r="BJ356" s="9">
        <v>0</v>
      </c>
      <c r="BK356" s="9">
        <v>0</v>
      </c>
      <c r="BL356" s="9">
        <v>0</v>
      </c>
      <c r="BM356" s="9">
        <v>0</v>
      </c>
      <c r="BN356" s="9">
        <v>0</v>
      </c>
      <c r="BO356" s="9">
        <v>0</v>
      </c>
      <c r="BP356" s="9">
        <v>0</v>
      </c>
      <c r="BQ356" s="9">
        <v>0</v>
      </c>
      <c r="BR356" s="9">
        <v>0</v>
      </c>
      <c r="BS356" s="9">
        <v>0</v>
      </c>
      <c r="BT356" s="9">
        <v>0</v>
      </c>
      <c r="BU356" s="9">
        <v>0</v>
      </c>
      <c r="BV356" s="9">
        <v>0</v>
      </c>
      <c r="BW356" s="9">
        <v>0</v>
      </c>
      <c r="BX356" s="9">
        <v>0</v>
      </c>
      <c r="BY356" s="3">
        <v>0</v>
      </c>
      <c r="BZ356" s="3">
        <v>0</v>
      </c>
      <c r="CA356" s="3">
        <v>0</v>
      </c>
      <c r="CB356" s="3">
        <v>0</v>
      </c>
      <c r="CC356" s="3">
        <v>0</v>
      </c>
      <c r="CD356" s="3">
        <v>0</v>
      </c>
      <c r="CE356" s="3">
        <v>0</v>
      </c>
      <c r="CF356" s="3">
        <v>0</v>
      </c>
      <c r="CG356" s="3">
        <v>0</v>
      </c>
      <c r="CH356" s="3">
        <v>0</v>
      </c>
      <c r="CI356" s="3">
        <v>0</v>
      </c>
      <c r="CJ356" s="3">
        <v>0</v>
      </c>
      <c r="CK356" s="3">
        <v>0</v>
      </c>
      <c r="CL356" s="3">
        <v>0</v>
      </c>
      <c r="CM356" s="3">
        <v>0</v>
      </c>
      <c r="CN356" s="3">
        <v>0</v>
      </c>
      <c r="CO356" s="3">
        <v>0</v>
      </c>
      <c r="CP356" s="3">
        <v>0</v>
      </c>
      <c r="CQ356" s="3">
        <v>0</v>
      </c>
      <c r="CR356" s="3">
        <v>0</v>
      </c>
      <c r="CS356" s="3">
        <v>0</v>
      </c>
      <c r="CT356" s="3">
        <v>0</v>
      </c>
      <c r="CU356" s="3">
        <v>0</v>
      </c>
      <c r="CV356" s="3">
        <v>0</v>
      </c>
      <c r="CW356" s="3">
        <v>0</v>
      </c>
      <c r="CX356" s="3">
        <v>0</v>
      </c>
      <c r="CY356" s="3">
        <v>0</v>
      </c>
      <c r="CZ356" s="3">
        <v>0</v>
      </c>
      <c r="DA356" s="3">
        <v>0</v>
      </c>
      <c r="DB356" s="3">
        <v>0</v>
      </c>
      <c r="DC356" s="3">
        <v>0</v>
      </c>
      <c r="DD356" s="3">
        <v>0</v>
      </c>
      <c r="DE356" s="3">
        <v>0</v>
      </c>
      <c r="DF356" s="3">
        <v>0</v>
      </c>
      <c r="DG356" s="3">
        <v>0</v>
      </c>
      <c r="DH356" s="3">
        <v>0</v>
      </c>
      <c r="DI356" s="3">
        <v>0</v>
      </c>
      <c r="DJ356" s="3">
        <v>0</v>
      </c>
      <c r="DK356" s="3">
        <v>0</v>
      </c>
      <c r="DL356" s="3">
        <v>0</v>
      </c>
      <c r="DM356" s="3">
        <v>0</v>
      </c>
      <c r="DN356" s="3">
        <v>0</v>
      </c>
      <c r="DO356" s="3">
        <v>0</v>
      </c>
      <c r="DP356" s="3">
        <v>0</v>
      </c>
      <c r="DQ356" s="3">
        <v>0</v>
      </c>
      <c r="DR356" s="3">
        <v>0</v>
      </c>
      <c r="DS356" s="3">
        <v>0</v>
      </c>
      <c r="DT356" s="3">
        <v>0</v>
      </c>
    </row>
    <row r="357" spans="44:124" ht="11.25">
      <c r="AR357" s="9">
        <v>0</v>
      </c>
      <c r="AS357" s="9">
        <v>0</v>
      </c>
      <c r="AT357" s="9">
        <v>0</v>
      </c>
      <c r="AU357" s="9">
        <v>0</v>
      </c>
      <c r="AV357" s="9">
        <v>0</v>
      </c>
      <c r="AW357" s="9">
        <v>0</v>
      </c>
      <c r="AX357" s="9">
        <v>0</v>
      </c>
      <c r="AY357" s="9">
        <v>0</v>
      </c>
      <c r="AZ357" s="9">
        <v>0</v>
      </c>
      <c r="BA357" s="9">
        <v>0</v>
      </c>
      <c r="BB357" s="9">
        <v>0</v>
      </c>
      <c r="BC357" s="9">
        <v>0</v>
      </c>
      <c r="BD357" s="9">
        <v>1</v>
      </c>
      <c r="BE357" s="9">
        <v>0</v>
      </c>
      <c r="BF357" s="9">
        <v>0</v>
      </c>
      <c r="BG357" s="9">
        <v>0</v>
      </c>
      <c r="BH357" s="9">
        <v>0</v>
      </c>
      <c r="BI357" s="9">
        <v>0</v>
      </c>
      <c r="BJ357" s="9">
        <v>0</v>
      </c>
      <c r="BK357" s="9">
        <v>0</v>
      </c>
      <c r="BL357" s="9">
        <v>0</v>
      </c>
      <c r="BM357" s="9">
        <v>0</v>
      </c>
      <c r="BN357" s="9">
        <v>0</v>
      </c>
      <c r="BO357" s="9">
        <v>0</v>
      </c>
      <c r="BP357" s="9">
        <v>0</v>
      </c>
      <c r="BQ357" s="9">
        <v>0</v>
      </c>
      <c r="BR357" s="9">
        <v>0</v>
      </c>
      <c r="BS357" s="9">
        <v>0</v>
      </c>
      <c r="BT357" s="9">
        <v>0</v>
      </c>
      <c r="BU357" s="9">
        <v>0</v>
      </c>
      <c r="BV357" s="9">
        <v>0</v>
      </c>
      <c r="BW357" s="9">
        <v>0</v>
      </c>
      <c r="BX357" s="9">
        <v>0</v>
      </c>
      <c r="BY357" s="3">
        <v>0</v>
      </c>
      <c r="BZ357" s="3">
        <v>0</v>
      </c>
      <c r="CA357" s="3">
        <v>0</v>
      </c>
      <c r="CB357" s="3">
        <v>0</v>
      </c>
      <c r="CC357" s="3">
        <v>0</v>
      </c>
      <c r="CD357" s="3">
        <v>0</v>
      </c>
      <c r="CE357" s="3">
        <v>0</v>
      </c>
      <c r="CF357" s="3">
        <v>0</v>
      </c>
      <c r="CG357" s="3">
        <v>0</v>
      </c>
      <c r="CH357" s="3">
        <v>0</v>
      </c>
      <c r="CI357" s="3">
        <v>0</v>
      </c>
      <c r="CJ357" s="3">
        <v>0</v>
      </c>
      <c r="CK357" s="3">
        <v>0</v>
      </c>
      <c r="CL357" s="3">
        <v>0</v>
      </c>
      <c r="CM357" s="3">
        <v>0</v>
      </c>
      <c r="CN357" s="3">
        <v>0</v>
      </c>
      <c r="CO357" s="3">
        <v>0</v>
      </c>
      <c r="CP357" s="3">
        <v>0</v>
      </c>
      <c r="CQ357" s="3">
        <v>0</v>
      </c>
      <c r="CR357" s="3">
        <v>0</v>
      </c>
      <c r="CS357" s="3">
        <v>0</v>
      </c>
      <c r="CT357" s="3">
        <v>0</v>
      </c>
      <c r="CU357" s="3">
        <v>0</v>
      </c>
      <c r="CV357" s="3">
        <v>0</v>
      </c>
      <c r="CW357" s="3">
        <v>0</v>
      </c>
      <c r="CX357" s="3">
        <v>0</v>
      </c>
      <c r="CY357" s="3">
        <v>0</v>
      </c>
      <c r="CZ357" s="3">
        <v>0</v>
      </c>
      <c r="DA357" s="3">
        <v>0</v>
      </c>
      <c r="DB357" s="3">
        <v>0</v>
      </c>
      <c r="DC357" s="3">
        <v>0</v>
      </c>
      <c r="DD357" s="3">
        <v>0</v>
      </c>
      <c r="DE357" s="3">
        <v>0</v>
      </c>
      <c r="DF357" s="3">
        <v>0</v>
      </c>
      <c r="DG357" s="3">
        <v>0</v>
      </c>
      <c r="DH357" s="3">
        <v>0</v>
      </c>
      <c r="DI357" s="3">
        <v>0</v>
      </c>
      <c r="DJ357" s="3">
        <v>0</v>
      </c>
      <c r="DK357" s="3">
        <v>0</v>
      </c>
      <c r="DL357" s="3">
        <v>0</v>
      </c>
      <c r="DM357" s="3">
        <v>0</v>
      </c>
      <c r="DN357" s="3">
        <v>0</v>
      </c>
      <c r="DO357" s="3">
        <v>0</v>
      </c>
      <c r="DP357" s="3">
        <v>0</v>
      </c>
      <c r="DQ357" s="3">
        <v>0</v>
      </c>
      <c r="DR357" s="3">
        <v>0</v>
      </c>
      <c r="DS357" s="3">
        <v>0</v>
      </c>
      <c r="DT357" s="3">
        <v>0</v>
      </c>
    </row>
    <row r="358" spans="44:124" ht="11.25">
      <c r="AR358" s="9">
        <v>0</v>
      </c>
      <c r="AS358" s="9">
        <v>0</v>
      </c>
      <c r="AT358" s="9">
        <v>0</v>
      </c>
      <c r="AU358" s="9">
        <v>0</v>
      </c>
      <c r="AV358" s="9">
        <v>0</v>
      </c>
      <c r="AW358" s="9">
        <v>0</v>
      </c>
      <c r="AX358" s="9">
        <v>0</v>
      </c>
      <c r="AY358" s="9">
        <v>0</v>
      </c>
      <c r="AZ358" s="9">
        <v>0</v>
      </c>
      <c r="BA358" s="9">
        <v>0</v>
      </c>
      <c r="BB358" s="9">
        <v>0</v>
      </c>
      <c r="BC358" s="9">
        <v>0</v>
      </c>
      <c r="BD358" s="9">
        <v>0</v>
      </c>
      <c r="BE358" s="9">
        <v>1</v>
      </c>
      <c r="BF358" s="9">
        <v>0</v>
      </c>
      <c r="BG358" s="9">
        <v>0</v>
      </c>
      <c r="BH358" s="9">
        <v>0</v>
      </c>
      <c r="BI358" s="9">
        <v>0</v>
      </c>
      <c r="BJ358" s="9">
        <v>0</v>
      </c>
      <c r="BK358" s="9">
        <v>0</v>
      </c>
      <c r="BL358" s="9">
        <v>0</v>
      </c>
      <c r="BM358" s="9">
        <v>0</v>
      </c>
      <c r="BN358" s="9">
        <v>0</v>
      </c>
      <c r="BO358" s="9">
        <v>0</v>
      </c>
      <c r="BP358" s="9">
        <v>0</v>
      </c>
      <c r="BQ358" s="9">
        <v>0</v>
      </c>
      <c r="BR358" s="9">
        <v>0</v>
      </c>
      <c r="BS358" s="9">
        <v>0</v>
      </c>
      <c r="BT358" s="9">
        <v>0</v>
      </c>
      <c r="BU358" s="9">
        <v>0</v>
      </c>
      <c r="BV358" s="9">
        <v>0</v>
      </c>
      <c r="BW358" s="9">
        <v>0</v>
      </c>
      <c r="BX358" s="9">
        <v>0</v>
      </c>
      <c r="BY358" s="3">
        <v>0</v>
      </c>
      <c r="BZ358" s="3">
        <v>0</v>
      </c>
      <c r="CA358" s="3">
        <v>0</v>
      </c>
      <c r="CB358" s="3">
        <v>0</v>
      </c>
      <c r="CC358" s="3">
        <v>0</v>
      </c>
      <c r="CD358" s="3">
        <v>0</v>
      </c>
      <c r="CE358" s="3">
        <v>0</v>
      </c>
      <c r="CF358" s="3">
        <v>0</v>
      </c>
      <c r="CG358" s="3">
        <v>0</v>
      </c>
      <c r="CH358" s="3">
        <v>0</v>
      </c>
      <c r="CI358" s="3">
        <v>0</v>
      </c>
      <c r="CJ358" s="3">
        <v>0</v>
      </c>
      <c r="CK358" s="3">
        <v>0</v>
      </c>
      <c r="CL358" s="3">
        <v>0</v>
      </c>
      <c r="CM358" s="3">
        <v>0</v>
      </c>
      <c r="CN358" s="3">
        <v>0</v>
      </c>
      <c r="CO358" s="3">
        <v>0</v>
      </c>
      <c r="CP358" s="3">
        <v>0</v>
      </c>
      <c r="CQ358" s="3">
        <v>0</v>
      </c>
      <c r="CR358" s="3">
        <v>0</v>
      </c>
      <c r="CS358" s="3">
        <v>0</v>
      </c>
      <c r="CT358" s="3">
        <v>0</v>
      </c>
      <c r="CU358" s="3">
        <v>0</v>
      </c>
      <c r="CV358" s="3">
        <v>0</v>
      </c>
      <c r="CW358" s="3">
        <v>0</v>
      </c>
      <c r="CX358" s="3">
        <v>0</v>
      </c>
      <c r="CY358" s="3">
        <v>0</v>
      </c>
      <c r="CZ358" s="3">
        <v>0</v>
      </c>
      <c r="DA358" s="3">
        <v>0</v>
      </c>
      <c r="DB358" s="3">
        <v>0</v>
      </c>
      <c r="DC358" s="3">
        <v>0</v>
      </c>
      <c r="DD358" s="3">
        <v>0</v>
      </c>
      <c r="DE358" s="3">
        <v>0</v>
      </c>
      <c r="DF358" s="3">
        <v>0</v>
      </c>
      <c r="DG358" s="3">
        <v>0</v>
      </c>
      <c r="DH358" s="3">
        <v>0</v>
      </c>
      <c r="DI358" s="3">
        <v>0</v>
      </c>
      <c r="DJ358" s="3">
        <v>0</v>
      </c>
      <c r="DK358" s="3">
        <v>0</v>
      </c>
      <c r="DL358" s="3">
        <v>0</v>
      </c>
      <c r="DM358" s="3">
        <v>0</v>
      </c>
      <c r="DN358" s="3">
        <v>0</v>
      </c>
      <c r="DO358" s="3">
        <v>0</v>
      </c>
      <c r="DP358" s="3">
        <v>0</v>
      </c>
      <c r="DQ358" s="3">
        <v>0</v>
      </c>
      <c r="DR358" s="3">
        <v>0</v>
      </c>
      <c r="DS358" s="3">
        <v>0</v>
      </c>
      <c r="DT358" s="3">
        <v>0</v>
      </c>
    </row>
    <row r="359" spans="44:124" ht="11.25">
      <c r="AR359" s="9">
        <v>0</v>
      </c>
      <c r="AS359" s="9">
        <v>0</v>
      </c>
      <c r="AT359" s="9">
        <v>0</v>
      </c>
      <c r="AU359" s="9">
        <v>0</v>
      </c>
      <c r="AV359" s="9">
        <v>0</v>
      </c>
      <c r="AW359" s="9">
        <v>0</v>
      </c>
      <c r="AX359" s="9">
        <v>0</v>
      </c>
      <c r="AY359" s="9">
        <v>0</v>
      </c>
      <c r="AZ359" s="9">
        <v>0</v>
      </c>
      <c r="BA359" s="9">
        <v>0</v>
      </c>
      <c r="BB359" s="9">
        <v>0</v>
      </c>
      <c r="BC359" s="9">
        <v>0</v>
      </c>
      <c r="BD359" s="9">
        <v>0</v>
      </c>
      <c r="BE359" s="9">
        <v>0</v>
      </c>
      <c r="BF359" s="9">
        <v>1</v>
      </c>
      <c r="BG359" s="9">
        <v>0</v>
      </c>
      <c r="BH359" s="9">
        <v>0</v>
      </c>
      <c r="BI359" s="9">
        <v>0</v>
      </c>
      <c r="BJ359" s="9">
        <v>0</v>
      </c>
      <c r="BK359" s="9">
        <v>0</v>
      </c>
      <c r="BL359" s="9">
        <v>0</v>
      </c>
      <c r="BM359" s="9">
        <v>0</v>
      </c>
      <c r="BN359" s="9">
        <v>0</v>
      </c>
      <c r="BO359" s="9">
        <v>0</v>
      </c>
      <c r="BP359" s="9">
        <v>0</v>
      </c>
      <c r="BQ359" s="9">
        <v>0</v>
      </c>
      <c r="BR359" s="9">
        <v>0</v>
      </c>
      <c r="BS359" s="9">
        <v>0</v>
      </c>
      <c r="BT359" s="9">
        <v>0</v>
      </c>
      <c r="BU359" s="9">
        <v>0</v>
      </c>
      <c r="BV359" s="9">
        <v>0</v>
      </c>
      <c r="BW359" s="9">
        <v>0</v>
      </c>
      <c r="BX359" s="9">
        <v>0</v>
      </c>
      <c r="BY359" s="3">
        <v>0</v>
      </c>
      <c r="BZ359" s="3">
        <v>0</v>
      </c>
      <c r="CA359" s="3">
        <v>0</v>
      </c>
      <c r="CB359" s="3">
        <v>0</v>
      </c>
      <c r="CC359" s="3">
        <v>0</v>
      </c>
      <c r="CD359" s="3">
        <v>0</v>
      </c>
      <c r="CE359" s="3">
        <v>0</v>
      </c>
      <c r="CF359" s="3">
        <v>0</v>
      </c>
      <c r="CG359" s="3">
        <v>0</v>
      </c>
      <c r="CH359" s="3">
        <v>0</v>
      </c>
      <c r="CI359" s="3">
        <v>0</v>
      </c>
      <c r="CJ359" s="3">
        <v>0</v>
      </c>
      <c r="CK359" s="3">
        <v>0</v>
      </c>
      <c r="CL359" s="3">
        <v>0</v>
      </c>
      <c r="CM359" s="3">
        <v>0</v>
      </c>
      <c r="CN359" s="3">
        <v>0</v>
      </c>
      <c r="CO359" s="3">
        <v>0</v>
      </c>
      <c r="CP359" s="3">
        <v>0</v>
      </c>
      <c r="CQ359" s="3">
        <v>0</v>
      </c>
      <c r="CR359" s="3">
        <v>0</v>
      </c>
      <c r="CS359" s="3">
        <v>0</v>
      </c>
      <c r="CT359" s="3">
        <v>0</v>
      </c>
      <c r="CU359" s="3">
        <v>0</v>
      </c>
      <c r="CV359" s="3">
        <v>0</v>
      </c>
      <c r="CW359" s="3">
        <v>0</v>
      </c>
      <c r="CX359" s="3">
        <v>0</v>
      </c>
      <c r="CY359" s="3">
        <v>0</v>
      </c>
      <c r="CZ359" s="3">
        <v>0</v>
      </c>
      <c r="DA359" s="3">
        <v>0</v>
      </c>
      <c r="DB359" s="3">
        <v>0</v>
      </c>
      <c r="DC359" s="3">
        <v>0</v>
      </c>
      <c r="DD359" s="3">
        <v>0</v>
      </c>
      <c r="DE359" s="3">
        <v>0</v>
      </c>
      <c r="DF359" s="3">
        <v>0</v>
      </c>
      <c r="DG359" s="3">
        <v>0</v>
      </c>
      <c r="DH359" s="3">
        <v>0</v>
      </c>
      <c r="DI359" s="3">
        <v>0</v>
      </c>
      <c r="DJ359" s="3">
        <v>0</v>
      </c>
      <c r="DK359" s="3">
        <v>0</v>
      </c>
      <c r="DL359" s="3">
        <v>0</v>
      </c>
      <c r="DM359" s="3">
        <v>0</v>
      </c>
      <c r="DN359" s="3">
        <v>0</v>
      </c>
      <c r="DO359" s="3">
        <v>0</v>
      </c>
      <c r="DP359" s="3">
        <v>0</v>
      </c>
      <c r="DQ359" s="3">
        <v>0</v>
      </c>
      <c r="DR359" s="3">
        <v>0</v>
      </c>
      <c r="DS359" s="3">
        <v>0</v>
      </c>
      <c r="DT359" s="3">
        <v>0</v>
      </c>
    </row>
    <row r="360" spans="44:124" ht="11.25">
      <c r="AR360" s="9">
        <v>0</v>
      </c>
      <c r="AS360" s="9">
        <v>0</v>
      </c>
      <c r="AT360" s="9">
        <v>0</v>
      </c>
      <c r="AU360" s="9">
        <v>0</v>
      </c>
      <c r="AV360" s="9">
        <v>0</v>
      </c>
      <c r="AW360" s="9">
        <v>0</v>
      </c>
      <c r="AX360" s="9">
        <v>0</v>
      </c>
      <c r="AY360" s="9">
        <v>0</v>
      </c>
      <c r="AZ360" s="9">
        <v>0</v>
      </c>
      <c r="BA360" s="9">
        <v>0</v>
      </c>
      <c r="BB360" s="9">
        <v>0</v>
      </c>
      <c r="BC360" s="9">
        <v>0</v>
      </c>
      <c r="BD360" s="9">
        <v>0</v>
      </c>
      <c r="BE360" s="9">
        <v>0</v>
      </c>
      <c r="BF360" s="9">
        <v>0</v>
      </c>
      <c r="BG360" s="9">
        <v>1</v>
      </c>
      <c r="BH360" s="9">
        <v>0</v>
      </c>
      <c r="BI360" s="9">
        <v>0</v>
      </c>
      <c r="BJ360" s="9">
        <v>0</v>
      </c>
      <c r="BK360" s="9">
        <v>0</v>
      </c>
      <c r="BL360" s="9">
        <v>0</v>
      </c>
      <c r="BM360" s="9">
        <v>0</v>
      </c>
      <c r="BN360" s="9">
        <v>0</v>
      </c>
      <c r="BO360" s="9">
        <v>0</v>
      </c>
      <c r="BP360" s="9">
        <v>0</v>
      </c>
      <c r="BQ360" s="9">
        <v>0</v>
      </c>
      <c r="BR360" s="9">
        <v>0</v>
      </c>
      <c r="BS360" s="9">
        <v>0</v>
      </c>
      <c r="BT360" s="9">
        <v>0</v>
      </c>
      <c r="BU360" s="9">
        <v>0</v>
      </c>
      <c r="BV360" s="9">
        <v>0</v>
      </c>
      <c r="BW360" s="9">
        <v>0</v>
      </c>
      <c r="BX360" s="9">
        <v>0</v>
      </c>
      <c r="BY360" s="3">
        <v>0</v>
      </c>
      <c r="BZ360" s="3">
        <v>0</v>
      </c>
      <c r="CA360" s="3">
        <v>0</v>
      </c>
      <c r="CB360" s="3">
        <v>0</v>
      </c>
      <c r="CC360" s="3">
        <v>0</v>
      </c>
      <c r="CD360" s="3">
        <v>0</v>
      </c>
      <c r="CE360" s="3">
        <v>0</v>
      </c>
      <c r="CF360" s="3">
        <v>0</v>
      </c>
      <c r="CG360" s="3">
        <v>0</v>
      </c>
      <c r="CH360" s="3">
        <v>0</v>
      </c>
      <c r="CI360" s="3">
        <v>0</v>
      </c>
      <c r="CJ360" s="3">
        <v>0</v>
      </c>
      <c r="CK360" s="3">
        <v>0</v>
      </c>
      <c r="CL360" s="3">
        <v>0</v>
      </c>
      <c r="CM360" s="3">
        <v>0</v>
      </c>
      <c r="CN360" s="3">
        <v>0</v>
      </c>
      <c r="CO360" s="3">
        <v>0</v>
      </c>
      <c r="CP360" s="3">
        <v>0</v>
      </c>
      <c r="CQ360" s="3">
        <v>0</v>
      </c>
      <c r="CR360" s="3">
        <v>0</v>
      </c>
      <c r="CS360" s="3">
        <v>0</v>
      </c>
      <c r="CT360" s="3">
        <v>0</v>
      </c>
      <c r="CU360" s="3">
        <v>0</v>
      </c>
      <c r="CV360" s="3">
        <v>0</v>
      </c>
      <c r="CW360" s="3">
        <v>0</v>
      </c>
      <c r="CX360" s="3">
        <v>0</v>
      </c>
      <c r="CY360" s="3">
        <v>0</v>
      </c>
      <c r="CZ360" s="3">
        <v>0</v>
      </c>
      <c r="DA360" s="3">
        <v>0</v>
      </c>
      <c r="DB360" s="3">
        <v>0</v>
      </c>
      <c r="DC360" s="3">
        <v>0</v>
      </c>
      <c r="DD360" s="3">
        <v>0</v>
      </c>
      <c r="DE360" s="3">
        <v>0</v>
      </c>
      <c r="DF360" s="3">
        <v>0</v>
      </c>
      <c r="DG360" s="3">
        <v>0</v>
      </c>
      <c r="DH360" s="3">
        <v>0</v>
      </c>
      <c r="DI360" s="3">
        <v>0</v>
      </c>
      <c r="DJ360" s="3">
        <v>0</v>
      </c>
      <c r="DK360" s="3">
        <v>0</v>
      </c>
      <c r="DL360" s="3">
        <v>0</v>
      </c>
      <c r="DM360" s="3">
        <v>0</v>
      </c>
      <c r="DN360" s="3">
        <v>0</v>
      </c>
      <c r="DO360" s="3">
        <v>0</v>
      </c>
      <c r="DP360" s="3">
        <v>0</v>
      </c>
      <c r="DQ360" s="3">
        <v>0</v>
      </c>
      <c r="DR360" s="3">
        <v>0</v>
      </c>
      <c r="DS360" s="3">
        <v>0</v>
      </c>
      <c r="DT360" s="3">
        <v>0</v>
      </c>
    </row>
    <row r="361" spans="44:124" ht="11.25">
      <c r="AR361" s="9">
        <v>0</v>
      </c>
      <c r="AS361" s="9">
        <v>0</v>
      </c>
      <c r="AT361" s="9">
        <v>0</v>
      </c>
      <c r="AU361" s="9">
        <v>0</v>
      </c>
      <c r="AV361" s="9">
        <v>0</v>
      </c>
      <c r="AW361" s="9">
        <v>0</v>
      </c>
      <c r="AX361" s="9">
        <v>0</v>
      </c>
      <c r="AY361" s="9">
        <v>0</v>
      </c>
      <c r="AZ361" s="9">
        <v>0</v>
      </c>
      <c r="BA361" s="9">
        <v>0</v>
      </c>
      <c r="BB361" s="9">
        <v>0</v>
      </c>
      <c r="BC361" s="9">
        <v>0</v>
      </c>
      <c r="BD361" s="9">
        <v>0</v>
      </c>
      <c r="BE361" s="9">
        <v>0</v>
      </c>
      <c r="BF361" s="9">
        <v>0</v>
      </c>
      <c r="BG361" s="9">
        <v>0</v>
      </c>
      <c r="BH361" s="9">
        <v>1</v>
      </c>
      <c r="BI361" s="9">
        <v>0</v>
      </c>
      <c r="BJ361" s="9">
        <v>0</v>
      </c>
      <c r="BK361" s="9">
        <v>0</v>
      </c>
      <c r="BL361" s="9">
        <v>0</v>
      </c>
      <c r="BM361" s="9">
        <v>0</v>
      </c>
      <c r="BN361" s="9">
        <v>0</v>
      </c>
      <c r="BO361" s="9">
        <v>0</v>
      </c>
      <c r="BP361" s="9">
        <v>0</v>
      </c>
      <c r="BQ361" s="9">
        <v>0</v>
      </c>
      <c r="BR361" s="9">
        <v>0</v>
      </c>
      <c r="BS361" s="9">
        <v>0</v>
      </c>
      <c r="BT361" s="9">
        <v>0</v>
      </c>
      <c r="BU361" s="9">
        <v>0</v>
      </c>
      <c r="BV361" s="9">
        <v>0</v>
      </c>
      <c r="BW361" s="9">
        <v>0</v>
      </c>
      <c r="BX361" s="9">
        <v>0</v>
      </c>
      <c r="BY361" s="3">
        <v>0</v>
      </c>
      <c r="BZ361" s="3">
        <v>0</v>
      </c>
      <c r="CA361" s="3">
        <v>0</v>
      </c>
      <c r="CB361" s="3">
        <v>0</v>
      </c>
      <c r="CC361" s="3">
        <v>0</v>
      </c>
      <c r="CD361" s="3">
        <v>0</v>
      </c>
      <c r="CE361" s="3">
        <v>0</v>
      </c>
      <c r="CF361" s="3">
        <v>0</v>
      </c>
      <c r="CG361" s="3">
        <v>0</v>
      </c>
      <c r="CH361" s="3">
        <v>0</v>
      </c>
      <c r="CI361" s="3">
        <v>0</v>
      </c>
      <c r="CJ361" s="3">
        <v>0</v>
      </c>
      <c r="CK361" s="3">
        <v>0</v>
      </c>
      <c r="CL361" s="3">
        <v>0</v>
      </c>
      <c r="CM361" s="3">
        <v>0</v>
      </c>
      <c r="CN361" s="3">
        <v>0</v>
      </c>
      <c r="CO361" s="3">
        <v>0</v>
      </c>
      <c r="CP361" s="3">
        <v>0</v>
      </c>
      <c r="CQ361" s="3">
        <v>0</v>
      </c>
      <c r="CR361" s="3">
        <v>0</v>
      </c>
      <c r="CS361" s="3">
        <v>0</v>
      </c>
      <c r="CT361" s="3">
        <v>0</v>
      </c>
      <c r="CU361" s="3">
        <v>0</v>
      </c>
      <c r="CV361" s="3">
        <v>0</v>
      </c>
      <c r="CW361" s="3">
        <v>0</v>
      </c>
      <c r="CX361" s="3">
        <v>0</v>
      </c>
      <c r="CY361" s="3">
        <v>0</v>
      </c>
      <c r="CZ361" s="3">
        <v>0</v>
      </c>
      <c r="DA361" s="3">
        <v>0</v>
      </c>
      <c r="DB361" s="3">
        <v>0</v>
      </c>
      <c r="DC361" s="3">
        <v>0</v>
      </c>
      <c r="DD361" s="3">
        <v>0</v>
      </c>
      <c r="DE361" s="3">
        <v>0</v>
      </c>
      <c r="DF361" s="3">
        <v>0</v>
      </c>
      <c r="DG361" s="3">
        <v>0</v>
      </c>
      <c r="DH361" s="3">
        <v>0</v>
      </c>
      <c r="DI361" s="3">
        <v>0</v>
      </c>
      <c r="DJ361" s="3">
        <v>0</v>
      </c>
      <c r="DK361" s="3">
        <v>0</v>
      </c>
      <c r="DL361" s="3">
        <v>0</v>
      </c>
      <c r="DM361" s="3">
        <v>0</v>
      </c>
      <c r="DN361" s="3">
        <v>0</v>
      </c>
      <c r="DO361" s="3">
        <v>0</v>
      </c>
      <c r="DP361" s="3">
        <v>0</v>
      </c>
      <c r="DQ361" s="3">
        <v>0</v>
      </c>
      <c r="DR361" s="3">
        <v>0</v>
      </c>
      <c r="DS361" s="3">
        <v>0</v>
      </c>
      <c r="DT361" s="3">
        <v>0</v>
      </c>
    </row>
    <row r="362" spans="44:124" ht="11.25">
      <c r="AR362" s="9">
        <v>0</v>
      </c>
      <c r="AS362" s="9">
        <v>0</v>
      </c>
      <c r="AT362" s="9">
        <v>0</v>
      </c>
      <c r="AU362" s="9">
        <v>0</v>
      </c>
      <c r="AV362" s="9">
        <v>0</v>
      </c>
      <c r="AW362" s="9">
        <v>0</v>
      </c>
      <c r="AX362" s="9">
        <v>0</v>
      </c>
      <c r="AY362" s="9">
        <v>0</v>
      </c>
      <c r="AZ362" s="9">
        <v>0</v>
      </c>
      <c r="BA362" s="9">
        <v>0</v>
      </c>
      <c r="BB362" s="9">
        <v>0</v>
      </c>
      <c r="BC362" s="9">
        <v>0</v>
      </c>
      <c r="BD362" s="9">
        <v>0</v>
      </c>
      <c r="BE362" s="9">
        <v>0</v>
      </c>
      <c r="BF362" s="9">
        <v>0</v>
      </c>
      <c r="BG362" s="9">
        <v>0</v>
      </c>
      <c r="BH362" s="9">
        <v>0</v>
      </c>
      <c r="BI362" s="9">
        <v>1</v>
      </c>
      <c r="BJ362" s="9">
        <v>0</v>
      </c>
      <c r="BK362" s="9">
        <v>0</v>
      </c>
      <c r="BL362" s="9">
        <v>0</v>
      </c>
      <c r="BM362" s="9">
        <v>0</v>
      </c>
      <c r="BN362" s="9">
        <v>0</v>
      </c>
      <c r="BO362" s="9">
        <v>0</v>
      </c>
      <c r="BP362" s="9">
        <v>0</v>
      </c>
      <c r="BQ362" s="9">
        <v>0</v>
      </c>
      <c r="BR362" s="9">
        <v>0</v>
      </c>
      <c r="BS362" s="9">
        <v>0</v>
      </c>
      <c r="BT362" s="9">
        <v>0</v>
      </c>
      <c r="BU362" s="9">
        <v>0</v>
      </c>
      <c r="BV362" s="9">
        <v>0</v>
      </c>
      <c r="BW362" s="9">
        <v>0</v>
      </c>
      <c r="BX362" s="9">
        <v>0</v>
      </c>
      <c r="BY362" s="3">
        <v>0</v>
      </c>
      <c r="BZ362" s="3">
        <v>0</v>
      </c>
      <c r="CA362" s="3">
        <v>0</v>
      </c>
      <c r="CB362" s="3">
        <v>0</v>
      </c>
      <c r="CC362" s="3">
        <v>0</v>
      </c>
      <c r="CD362" s="3">
        <v>0</v>
      </c>
      <c r="CE362" s="3">
        <v>0</v>
      </c>
      <c r="CF362" s="3">
        <v>0</v>
      </c>
      <c r="CG362" s="3">
        <v>0</v>
      </c>
      <c r="CH362" s="3">
        <v>0</v>
      </c>
      <c r="CI362" s="3">
        <v>0</v>
      </c>
      <c r="CJ362" s="3">
        <v>0</v>
      </c>
      <c r="CK362" s="3">
        <v>0</v>
      </c>
      <c r="CL362" s="3">
        <v>0</v>
      </c>
      <c r="CM362" s="3">
        <v>0</v>
      </c>
      <c r="CN362" s="3">
        <v>0</v>
      </c>
      <c r="CO362" s="3">
        <v>0</v>
      </c>
      <c r="CP362" s="3">
        <v>0</v>
      </c>
      <c r="CQ362" s="3">
        <v>0</v>
      </c>
      <c r="CR362" s="3">
        <v>0</v>
      </c>
      <c r="CS362" s="3">
        <v>0</v>
      </c>
      <c r="CT362" s="3">
        <v>0</v>
      </c>
      <c r="CU362" s="3">
        <v>0</v>
      </c>
      <c r="CV362" s="3">
        <v>0</v>
      </c>
      <c r="CW362" s="3">
        <v>0</v>
      </c>
      <c r="CX362" s="3">
        <v>0</v>
      </c>
      <c r="CY362" s="3">
        <v>0</v>
      </c>
      <c r="CZ362" s="3">
        <v>0</v>
      </c>
      <c r="DA362" s="3">
        <v>0</v>
      </c>
      <c r="DB362" s="3">
        <v>0</v>
      </c>
      <c r="DC362" s="3">
        <v>0</v>
      </c>
      <c r="DD362" s="3">
        <v>0</v>
      </c>
      <c r="DE362" s="3">
        <v>0</v>
      </c>
      <c r="DF362" s="3">
        <v>0</v>
      </c>
      <c r="DG362" s="3">
        <v>0</v>
      </c>
      <c r="DH362" s="3">
        <v>0</v>
      </c>
      <c r="DI362" s="3">
        <v>0</v>
      </c>
      <c r="DJ362" s="3">
        <v>0</v>
      </c>
      <c r="DK362" s="3">
        <v>0</v>
      </c>
      <c r="DL362" s="3">
        <v>0</v>
      </c>
      <c r="DM362" s="3">
        <v>0</v>
      </c>
      <c r="DN362" s="3">
        <v>0</v>
      </c>
      <c r="DO362" s="3">
        <v>0</v>
      </c>
      <c r="DP362" s="3">
        <v>0</v>
      </c>
      <c r="DQ362" s="3">
        <v>0</v>
      </c>
      <c r="DR362" s="3">
        <v>0</v>
      </c>
      <c r="DS362" s="3">
        <v>0</v>
      </c>
      <c r="DT362" s="3">
        <v>0</v>
      </c>
    </row>
    <row r="363" spans="44:124" ht="11.25">
      <c r="AR363" s="9">
        <v>0</v>
      </c>
      <c r="AS363" s="9">
        <v>0</v>
      </c>
      <c r="AT363" s="9">
        <v>0</v>
      </c>
      <c r="AU363" s="9">
        <v>0</v>
      </c>
      <c r="AV363" s="9">
        <v>0</v>
      </c>
      <c r="AW363" s="9">
        <v>0</v>
      </c>
      <c r="AX363" s="9">
        <v>0</v>
      </c>
      <c r="AY363" s="9">
        <v>0</v>
      </c>
      <c r="AZ363" s="9">
        <v>0</v>
      </c>
      <c r="BA363" s="9">
        <v>0</v>
      </c>
      <c r="BB363" s="9">
        <v>0</v>
      </c>
      <c r="BC363" s="9">
        <v>0</v>
      </c>
      <c r="BD363" s="9">
        <v>0</v>
      </c>
      <c r="BE363" s="9">
        <v>0</v>
      </c>
      <c r="BF363" s="9">
        <v>0</v>
      </c>
      <c r="BG363" s="9">
        <v>0</v>
      </c>
      <c r="BH363" s="9">
        <v>0</v>
      </c>
      <c r="BI363" s="9">
        <v>0</v>
      </c>
      <c r="BJ363" s="9">
        <v>1</v>
      </c>
      <c r="BK363" s="9">
        <v>0</v>
      </c>
      <c r="BL363" s="9">
        <v>0</v>
      </c>
      <c r="BM363" s="9">
        <v>0</v>
      </c>
      <c r="BN363" s="9">
        <v>0</v>
      </c>
      <c r="BO363" s="9">
        <v>0</v>
      </c>
      <c r="BP363" s="9">
        <v>0</v>
      </c>
      <c r="BQ363" s="9">
        <v>0</v>
      </c>
      <c r="BR363" s="9">
        <v>0</v>
      </c>
      <c r="BS363" s="9">
        <v>0</v>
      </c>
      <c r="BT363" s="9">
        <v>0</v>
      </c>
      <c r="BU363" s="9">
        <v>0</v>
      </c>
      <c r="BV363" s="9">
        <v>0</v>
      </c>
      <c r="BW363" s="9">
        <v>0</v>
      </c>
      <c r="BX363" s="9">
        <v>0</v>
      </c>
      <c r="BY363" s="3">
        <v>0</v>
      </c>
      <c r="BZ363" s="3">
        <v>0</v>
      </c>
      <c r="CA363" s="3">
        <v>0</v>
      </c>
      <c r="CB363" s="3">
        <v>0</v>
      </c>
      <c r="CC363" s="3">
        <v>0</v>
      </c>
      <c r="CD363" s="3">
        <v>0</v>
      </c>
      <c r="CE363" s="3">
        <v>0</v>
      </c>
      <c r="CF363" s="3">
        <v>0</v>
      </c>
      <c r="CG363" s="3">
        <v>0</v>
      </c>
      <c r="CH363" s="3">
        <v>0</v>
      </c>
      <c r="CI363" s="3">
        <v>0</v>
      </c>
      <c r="CJ363" s="3">
        <v>0</v>
      </c>
      <c r="CK363" s="3">
        <v>0</v>
      </c>
      <c r="CL363" s="3">
        <v>0</v>
      </c>
      <c r="CM363" s="3">
        <v>0</v>
      </c>
      <c r="CN363" s="3">
        <v>0</v>
      </c>
      <c r="CO363" s="3">
        <v>0</v>
      </c>
      <c r="CP363" s="3">
        <v>0</v>
      </c>
      <c r="CQ363" s="3">
        <v>0</v>
      </c>
      <c r="CR363" s="3">
        <v>0</v>
      </c>
      <c r="CS363" s="3">
        <v>0</v>
      </c>
      <c r="CT363" s="3">
        <v>0</v>
      </c>
      <c r="CU363" s="3">
        <v>0</v>
      </c>
      <c r="CV363" s="3">
        <v>0</v>
      </c>
      <c r="CW363" s="3">
        <v>0</v>
      </c>
      <c r="CX363" s="3">
        <v>0</v>
      </c>
      <c r="CY363" s="3">
        <v>0</v>
      </c>
      <c r="CZ363" s="3">
        <v>0</v>
      </c>
      <c r="DA363" s="3">
        <v>0</v>
      </c>
      <c r="DB363" s="3">
        <v>0</v>
      </c>
      <c r="DC363" s="3">
        <v>0</v>
      </c>
      <c r="DD363" s="3">
        <v>0</v>
      </c>
      <c r="DE363" s="3">
        <v>0</v>
      </c>
      <c r="DF363" s="3">
        <v>0</v>
      </c>
      <c r="DG363" s="3">
        <v>0</v>
      </c>
      <c r="DH363" s="3">
        <v>0</v>
      </c>
      <c r="DI363" s="3">
        <v>0</v>
      </c>
      <c r="DJ363" s="3">
        <v>0</v>
      </c>
      <c r="DK363" s="3">
        <v>0</v>
      </c>
      <c r="DL363" s="3">
        <v>0</v>
      </c>
      <c r="DM363" s="3">
        <v>0</v>
      </c>
      <c r="DN363" s="3">
        <v>0</v>
      </c>
      <c r="DO363" s="3">
        <v>0</v>
      </c>
      <c r="DP363" s="3">
        <v>0</v>
      </c>
      <c r="DQ363" s="3">
        <v>0</v>
      </c>
      <c r="DR363" s="3">
        <v>0</v>
      </c>
      <c r="DS363" s="3">
        <v>0</v>
      </c>
      <c r="DT363" s="3">
        <v>0</v>
      </c>
    </row>
    <row r="364" spans="44:124" ht="11.25">
      <c r="AR364" s="9">
        <v>0</v>
      </c>
      <c r="AS364" s="9">
        <v>0</v>
      </c>
      <c r="AT364" s="9">
        <v>0</v>
      </c>
      <c r="AU364" s="9">
        <v>0</v>
      </c>
      <c r="AV364" s="9">
        <v>0</v>
      </c>
      <c r="AW364" s="9">
        <v>0</v>
      </c>
      <c r="AX364" s="9">
        <v>0</v>
      </c>
      <c r="AY364" s="9">
        <v>0</v>
      </c>
      <c r="AZ364" s="9">
        <v>0</v>
      </c>
      <c r="BA364" s="9">
        <v>0</v>
      </c>
      <c r="BB364" s="9">
        <v>0</v>
      </c>
      <c r="BC364" s="9">
        <v>0</v>
      </c>
      <c r="BD364" s="9">
        <v>0</v>
      </c>
      <c r="BE364" s="9">
        <v>0</v>
      </c>
      <c r="BF364" s="9">
        <v>0</v>
      </c>
      <c r="BG364" s="9">
        <v>0</v>
      </c>
      <c r="BH364" s="9">
        <v>0</v>
      </c>
      <c r="BI364" s="9">
        <v>0</v>
      </c>
      <c r="BJ364" s="9">
        <v>0</v>
      </c>
      <c r="BK364" s="9">
        <v>1</v>
      </c>
      <c r="BL364" s="9">
        <v>0</v>
      </c>
      <c r="BM364" s="9">
        <v>0</v>
      </c>
      <c r="BN364" s="9">
        <v>0</v>
      </c>
      <c r="BO364" s="9">
        <v>0</v>
      </c>
      <c r="BP364" s="9">
        <v>0</v>
      </c>
      <c r="BQ364" s="9">
        <v>0</v>
      </c>
      <c r="BR364" s="9">
        <v>0</v>
      </c>
      <c r="BS364" s="9">
        <v>0</v>
      </c>
      <c r="BT364" s="9">
        <v>0</v>
      </c>
      <c r="BU364" s="9">
        <v>0</v>
      </c>
      <c r="BV364" s="9">
        <v>0</v>
      </c>
      <c r="BW364" s="9">
        <v>0</v>
      </c>
      <c r="BX364" s="9">
        <v>0</v>
      </c>
      <c r="BY364" s="3">
        <v>0</v>
      </c>
      <c r="BZ364" s="3">
        <v>0</v>
      </c>
      <c r="CA364" s="3">
        <v>0</v>
      </c>
      <c r="CB364" s="3">
        <v>0</v>
      </c>
      <c r="CC364" s="3">
        <v>0</v>
      </c>
      <c r="CD364" s="3">
        <v>0</v>
      </c>
      <c r="CE364" s="3">
        <v>0</v>
      </c>
      <c r="CF364" s="3">
        <v>0</v>
      </c>
      <c r="CG364" s="3">
        <v>0</v>
      </c>
      <c r="CH364" s="3">
        <v>0</v>
      </c>
      <c r="CI364" s="3">
        <v>0</v>
      </c>
      <c r="CJ364" s="3">
        <v>0</v>
      </c>
      <c r="CK364" s="3">
        <v>0</v>
      </c>
      <c r="CL364" s="3">
        <v>0</v>
      </c>
      <c r="CM364" s="3">
        <v>0</v>
      </c>
      <c r="CN364" s="3">
        <v>0</v>
      </c>
      <c r="CO364" s="3">
        <v>0</v>
      </c>
      <c r="CP364" s="3">
        <v>0</v>
      </c>
      <c r="CQ364" s="3">
        <v>0</v>
      </c>
      <c r="CR364" s="3">
        <v>0</v>
      </c>
      <c r="CS364" s="3">
        <v>0</v>
      </c>
      <c r="CT364" s="3">
        <v>0</v>
      </c>
      <c r="CU364" s="3">
        <v>0</v>
      </c>
      <c r="CV364" s="3">
        <v>0</v>
      </c>
      <c r="CW364" s="3">
        <v>0</v>
      </c>
      <c r="CX364" s="3">
        <v>0</v>
      </c>
      <c r="CY364" s="3">
        <v>0</v>
      </c>
      <c r="CZ364" s="3">
        <v>0</v>
      </c>
      <c r="DA364" s="3">
        <v>0</v>
      </c>
      <c r="DB364" s="3">
        <v>0</v>
      </c>
      <c r="DC364" s="3">
        <v>0</v>
      </c>
      <c r="DD364" s="3">
        <v>0</v>
      </c>
      <c r="DE364" s="3">
        <v>0</v>
      </c>
      <c r="DF364" s="3">
        <v>0</v>
      </c>
      <c r="DG364" s="3">
        <v>0</v>
      </c>
      <c r="DH364" s="3">
        <v>0</v>
      </c>
      <c r="DI364" s="3">
        <v>0</v>
      </c>
      <c r="DJ364" s="3">
        <v>0</v>
      </c>
      <c r="DK364" s="3">
        <v>0</v>
      </c>
      <c r="DL364" s="3">
        <v>0</v>
      </c>
      <c r="DM364" s="3">
        <v>0</v>
      </c>
      <c r="DN364" s="3">
        <v>0</v>
      </c>
      <c r="DO364" s="3">
        <v>0</v>
      </c>
      <c r="DP364" s="3">
        <v>0</v>
      </c>
      <c r="DQ364" s="3">
        <v>0</v>
      </c>
      <c r="DR364" s="3">
        <v>0</v>
      </c>
      <c r="DS364" s="3">
        <v>0</v>
      </c>
      <c r="DT364" s="3">
        <v>0</v>
      </c>
    </row>
    <row r="365" spans="44:124" ht="11.25">
      <c r="AR365" s="9">
        <v>0</v>
      </c>
      <c r="AS365" s="9">
        <v>0</v>
      </c>
      <c r="AT365" s="9">
        <v>0</v>
      </c>
      <c r="AU365" s="9">
        <v>0</v>
      </c>
      <c r="AV365" s="9">
        <v>0</v>
      </c>
      <c r="AW365" s="9">
        <v>0</v>
      </c>
      <c r="AX365" s="9">
        <v>0</v>
      </c>
      <c r="AY365" s="9">
        <v>0</v>
      </c>
      <c r="AZ365" s="9">
        <v>0</v>
      </c>
      <c r="BA365" s="9">
        <v>0</v>
      </c>
      <c r="BB365" s="9">
        <v>0</v>
      </c>
      <c r="BC365" s="9">
        <v>0</v>
      </c>
      <c r="BD365" s="9">
        <v>0</v>
      </c>
      <c r="BE365" s="9">
        <v>0</v>
      </c>
      <c r="BF365" s="9">
        <v>0</v>
      </c>
      <c r="BG365" s="9">
        <v>0</v>
      </c>
      <c r="BH365" s="9">
        <v>0</v>
      </c>
      <c r="BI365" s="9">
        <v>0</v>
      </c>
      <c r="BJ365" s="9">
        <v>0</v>
      </c>
      <c r="BK365" s="9">
        <v>0</v>
      </c>
      <c r="BL365" s="9">
        <v>1</v>
      </c>
      <c r="BM365" s="9">
        <v>0</v>
      </c>
      <c r="BN365" s="9">
        <v>0</v>
      </c>
      <c r="BO365" s="9">
        <v>0</v>
      </c>
      <c r="BP365" s="9">
        <v>0</v>
      </c>
      <c r="BQ365" s="9">
        <v>0</v>
      </c>
      <c r="BR365" s="9">
        <v>0</v>
      </c>
      <c r="BS365" s="9">
        <v>0</v>
      </c>
      <c r="BT365" s="9">
        <v>0</v>
      </c>
      <c r="BU365" s="9">
        <v>0</v>
      </c>
      <c r="BV365" s="9">
        <v>0</v>
      </c>
      <c r="BW365" s="9">
        <v>0</v>
      </c>
      <c r="BX365" s="9">
        <v>0</v>
      </c>
      <c r="BY365" s="3">
        <v>0</v>
      </c>
      <c r="BZ365" s="3">
        <v>0</v>
      </c>
      <c r="CA365" s="3">
        <v>0</v>
      </c>
      <c r="CB365" s="3">
        <v>0</v>
      </c>
      <c r="CC365" s="3">
        <v>0</v>
      </c>
      <c r="CD365" s="3">
        <v>0</v>
      </c>
      <c r="CE365" s="3">
        <v>0</v>
      </c>
      <c r="CF365" s="3">
        <v>0</v>
      </c>
      <c r="CG365" s="3">
        <v>0</v>
      </c>
      <c r="CH365" s="3">
        <v>0</v>
      </c>
      <c r="CI365" s="3">
        <v>0</v>
      </c>
      <c r="CJ365" s="3">
        <v>0</v>
      </c>
      <c r="CK365" s="3">
        <v>0</v>
      </c>
      <c r="CL365" s="3">
        <v>0</v>
      </c>
      <c r="CM365" s="3">
        <v>0</v>
      </c>
      <c r="CN365" s="3">
        <v>0</v>
      </c>
      <c r="CO365" s="3">
        <v>0</v>
      </c>
      <c r="CP365" s="3">
        <v>0</v>
      </c>
      <c r="CQ365" s="3">
        <v>0</v>
      </c>
      <c r="CR365" s="3">
        <v>0</v>
      </c>
      <c r="CS365" s="3">
        <v>0</v>
      </c>
      <c r="CT365" s="3">
        <v>0</v>
      </c>
      <c r="CU365" s="3">
        <v>0</v>
      </c>
      <c r="CV365" s="3">
        <v>0</v>
      </c>
      <c r="CW365" s="3">
        <v>0</v>
      </c>
      <c r="CX365" s="3">
        <v>0</v>
      </c>
      <c r="CY365" s="3">
        <v>0</v>
      </c>
      <c r="CZ365" s="3">
        <v>0</v>
      </c>
      <c r="DA365" s="3">
        <v>0</v>
      </c>
      <c r="DB365" s="3">
        <v>0</v>
      </c>
      <c r="DC365" s="3">
        <v>0</v>
      </c>
      <c r="DD365" s="3">
        <v>0</v>
      </c>
      <c r="DE365" s="3">
        <v>0</v>
      </c>
      <c r="DF365" s="3">
        <v>0</v>
      </c>
      <c r="DG365" s="3">
        <v>0</v>
      </c>
      <c r="DH365" s="3">
        <v>0</v>
      </c>
      <c r="DI365" s="3">
        <v>0</v>
      </c>
      <c r="DJ365" s="3">
        <v>0</v>
      </c>
      <c r="DK365" s="3">
        <v>0</v>
      </c>
      <c r="DL365" s="3">
        <v>0</v>
      </c>
      <c r="DM365" s="3">
        <v>0</v>
      </c>
      <c r="DN365" s="3">
        <v>0</v>
      </c>
      <c r="DO365" s="3">
        <v>0</v>
      </c>
      <c r="DP365" s="3">
        <v>0</v>
      </c>
      <c r="DQ365" s="3">
        <v>0</v>
      </c>
      <c r="DR365" s="3">
        <v>0</v>
      </c>
      <c r="DS365" s="3">
        <v>0</v>
      </c>
      <c r="DT365" s="3">
        <v>0</v>
      </c>
    </row>
    <row r="366" spans="44:124" ht="11.25">
      <c r="AR366" s="9">
        <v>0</v>
      </c>
      <c r="AS366" s="9">
        <v>0</v>
      </c>
      <c r="AT366" s="9">
        <v>0</v>
      </c>
      <c r="AU366" s="9">
        <v>0</v>
      </c>
      <c r="AV366" s="9">
        <v>0</v>
      </c>
      <c r="AW366" s="9">
        <v>0</v>
      </c>
      <c r="AX366" s="9">
        <v>0</v>
      </c>
      <c r="AY366" s="9">
        <v>0</v>
      </c>
      <c r="AZ366" s="9">
        <v>0</v>
      </c>
      <c r="BA366" s="9">
        <v>0</v>
      </c>
      <c r="BB366" s="9">
        <v>0</v>
      </c>
      <c r="BC366" s="9">
        <v>0</v>
      </c>
      <c r="BD366" s="9">
        <v>0</v>
      </c>
      <c r="BE366" s="9">
        <v>0</v>
      </c>
      <c r="BF366" s="9">
        <v>0</v>
      </c>
      <c r="BG366" s="9">
        <v>0</v>
      </c>
      <c r="BH366" s="9">
        <v>0</v>
      </c>
      <c r="BI366" s="9">
        <v>0</v>
      </c>
      <c r="BJ366" s="9">
        <v>0</v>
      </c>
      <c r="BK366" s="9">
        <v>0</v>
      </c>
      <c r="BL366" s="9">
        <v>0</v>
      </c>
      <c r="BM366" s="9">
        <v>1</v>
      </c>
      <c r="BN366" s="9">
        <v>0</v>
      </c>
      <c r="BO366" s="9">
        <v>0</v>
      </c>
      <c r="BP366" s="9">
        <v>0</v>
      </c>
      <c r="BQ366" s="9">
        <v>0</v>
      </c>
      <c r="BR366" s="9">
        <v>0</v>
      </c>
      <c r="BS366" s="9">
        <v>0</v>
      </c>
      <c r="BT366" s="9">
        <v>0</v>
      </c>
      <c r="BU366" s="9">
        <v>0</v>
      </c>
      <c r="BV366" s="9">
        <v>0</v>
      </c>
      <c r="BW366" s="9">
        <v>0</v>
      </c>
      <c r="BX366" s="9">
        <v>0</v>
      </c>
      <c r="BY366" s="3">
        <v>0</v>
      </c>
      <c r="BZ366" s="3">
        <v>0</v>
      </c>
      <c r="CA366" s="3">
        <v>0</v>
      </c>
      <c r="CB366" s="3">
        <v>0</v>
      </c>
      <c r="CC366" s="3">
        <v>0</v>
      </c>
      <c r="CD366" s="3">
        <v>0</v>
      </c>
      <c r="CE366" s="3">
        <v>0</v>
      </c>
      <c r="CF366" s="3">
        <v>0</v>
      </c>
      <c r="CG366" s="3">
        <v>0</v>
      </c>
      <c r="CH366" s="3">
        <v>0</v>
      </c>
      <c r="CI366" s="3">
        <v>0</v>
      </c>
      <c r="CJ366" s="3">
        <v>0</v>
      </c>
      <c r="CK366" s="3">
        <v>0</v>
      </c>
      <c r="CL366" s="3">
        <v>0</v>
      </c>
      <c r="CM366" s="3">
        <v>0</v>
      </c>
      <c r="CN366" s="3">
        <v>0</v>
      </c>
      <c r="CO366" s="3">
        <v>0</v>
      </c>
      <c r="CP366" s="3">
        <v>0</v>
      </c>
      <c r="CQ366" s="3">
        <v>0</v>
      </c>
      <c r="CR366" s="3">
        <v>0</v>
      </c>
      <c r="CS366" s="3">
        <v>0</v>
      </c>
      <c r="CT366" s="3">
        <v>0</v>
      </c>
      <c r="CU366" s="3">
        <v>0</v>
      </c>
      <c r="CV366" s="3">
        <v>0</v>
      </c>
      <c r="CW366" s="3">
        <v>0</v>
      </c>
      <c r="CX366" s="3">
        <v>0</v>
      </c>
      <c r="CY366" s="3">
        <v>0</v>
      </c>
      <c r="CZ366" s="3">
        <v>0</v>
      </c>
      <c r="DA366" s="3">
        <v>0</v>
      </c>
      <c r="DB366" s="3">
        <v>0</v>
      </c>
      <c r="DC366" s="3">
        <v>0</v>
      </c>
      <c r="DD366" s="3">
        <v>0</v>
      </c>
      <c r="DE366" s="3">
        <v>0</v>
      </c>
      <c r="DF366" s="3">
        <v>0</v>
      </c>
      <c r="DG366" s="3">
        <v>0</v>
      </c>
      <c r="DH366" s="3">
        <v>0</v>
      </c>
      <c r="DI366" s="3">
        <v>0</v>
      </c>
      <c r="DJ366" s="3">
        <v>0</v>
      </c>
      <c r="DK366" s="3">
        <v>0</v>
      </c>
      <c r="DL366" s="3">
        <v>0</v>
      </c>
      <c r="DM366" s="3">
        <v>0</v>
      </c>
      <c r="DN366" s="3">
        <v>0</v>
      </c>
      <c r="DO366" s="3">
        <v>0</v>
      </c>
      <c r="DP366" s="3">
        <v>0</v>
      </c>
      <c r="DQ366" s="3">
        <v>0</v>
      </c>
      <c r="DR366" s="3">
        <v>0</v>
      </c>
      <c r="DS366" s="3">
        <v>0</v>
      </c>
      <c r="DT366" s="3">
        <v>0</v>
      </c>
    </row>
    <row r="367" spans="44:124" ht="11.25">
      <c r="AR367" s="9">
        <v>0</v>
      </c>
      <c r="AS367" s="9">
        <v>0</v>
      </c>
      <c r="AT367" s="9">
        <v>0</v>
      </c>
      <c r="AU367" s="9">
        <v>0</v>
      </c>
      <c r="AV367" s="9">
        <v>0</v>
      </c>
      <c r="AW367" s="9">
        <v>0</v>
      </c>
      <c r="AX367" s="9">
        <v>0</v>
      </c>
      <c r="AY367" s="9">
        <v>0</v>
      </c>
      <c r="AZ367" s="9">
        <v>0</v>
      </c>
      <c r="BA367" s="9">
        <v>0</v>
      </c>
      <c r="BB367" s="9">
        <v>0</v>
      </c>
      <c r="BC367" s="9">
        <v>0</v>
      </c>
      <c r="BD367" s="9">
        <v>0</v>
      </c>
      <c r="BE367" s="9">
        <v>0</v>
      </c>
      <c r="BF367" s="9">
        <v>0</v>
      </c>
      <c r="BG367" s="9">
        <v>0</v>
      </c>
      <c r="BH367" s="9">
        <v>0</v>
      </c>
      <c r="BI367" s="9">
        <v>0</v>
      </c>
      <c r="BJ367" s="9">
        <v>0</v>
      </c>
      <c r="BK367" s="9">
        <v>0</v>
      </c>
      <c r="BL367" s="9">
        <v>0</v>
      </c>
      <c r="BM367" s="9">
        <v>0</v>
      </c>
      <c r="BN367" s="9">
        <v>1</v>
      </c>
      <c r="BO367" s="9">
        <v>0</v>
      </c>
      <c r="BP367" s="9">
        <v>0</v>
      </c>
      <c r="BQ367" s="9">
        <v>0</v>
      </c>
      <c r="BR367" s="9">
        <v>0</v>
      </c>
      <c r="BS367" s="9">
        <v>0</v>
      </c>
      <c r="BT367" s="9">
        <v>0</v>
      </c>
      <c r="BU367" s="9">
        <v>0</v>
      </c>
      <c r="BV367" s="9">
        <v>0</v>
      </c>
      <c r="BW367" s="9">
        <v>0</v>
      </c>
      <c r="BX367" s="9">
        <v>0</v>
      </c>
      <c r="BY367" s="3">
        <v>0</v>
      </c>
      <c r="BZ367" s="3">
        <v>0</v>
      </c>
      <c r="CA367" s="3">
        <v>0</v>
      </c>
      <c r="CB367" s="3">
        <v>0</v>
      </c>
      <c r="CC367" s="3">
        <v>0</v>
      </c>
      <c r="CD367" s="3">
        <v>0</v>
      </c>
      <c r="CE367" s="3">
        <v>0</v>
      </c>
      <c r="CF367" s="3">
        <v>0</v>
      </c>
      <c r="CG367" s="3">
        <v>0</v>
      </c>
      <c r="CH367" s="3">
        <v>0</v>
      </c>
      <c r="CI367" s="3">
        <v>0</v>
      </c>
      <c r="CJ367" s="3">
        <v>0</v>
      </c>
      <c r="CK367" s="3">
        <v>0</v>
      </c>
      <c r="CL367" s="3">
        <v>0</v>
      </c>
      <c r="CM367" s="3">
        <v>0</v>
      </c>
      <c r="CN367" s="3">
        <v>0</v>
      </c>
      <c r="CO367" s="3">
        <v>0</v>
      </c>
      <c r="CP367" s="3">
        <v>0</v>
      </c>
      <c r="CQ367" s="3">
        <v>0</v>
      </c>
      <c r="CR367" s="3">
        <v>0</v>
      </c>
      <c r="CS367" s="3">
        <v>0</v>
      </c>
      <c r="CT367" s="3">
        <v>0</v>
      </c>
      <c r="CU367" s="3">
        <v>0</v>
      </c>
      <c r="CV367" s="3">
        <v>0</v>
      </c>
      <c r="CW367" s="3">
        <v>0</v>
      </c>
      <c r="CX367" s="3">
        <v>0</v>
      </c>
      <c r="CY367" s="3">
        <v>0</v>
      </c>
      <c r="CZ367" s="3">
        <v>0</v>
      </c>
      <c r="DA367" s="3">
        <v>0</v>
      </c>
      <c r="DB367" s="3">
        <v>0</v>
      </c>
      <c r="DC367" s="3">
        <v>0</v>
      </c>
      <c r="DD367" s="3">
        <v>0</v>
      </c>
      <c r="DE367" s="3">
        <v>0</v>
      </c>
      <c r="DF367" s="3">
        <v>0</v>
      </c>
      <c r="DG367" s="3">
        <v>0</v>
      </c>
      <c r="DH367" s="3">
        <v>0</v>
      </c>
      <c r="DI367" s="3">
        <v>0</v>
      </c>
      <c r="DJ367" s="3">
        <v>0</v>
      </c>
      <c r="DK367" s="3">
        <v>0</v>
      </c>
      <c r="DL367" s="3">
        <v>0</v>
      </c>
      <c r="DM367" s="3">
        <v>0</v>
      </c>
      <c r="DN367" s="3">
        <v>0</v>
      </c>
      <c r="DO367" s="3">
        <v>0</v>
      </c>
      <c r="DP367" s="3">
        <v>0</v>
      </c>
      <c r="DQ367" s="3">
        <v>0</v>
      </c>
      <c r="DR367" s="3">
        <v>0</v>
      </c>
      <c r="DS367" s="3">
        <v>0</v>
      </c>
      <c r="DT367" s="3">
        <v>0</v>
      </c>
    </row>
    <row r="368" spans="44:124" ht="11.25">
      <c r="AR368" s="9">
        <v>0</v>
      </c>
      <c r="AS368" s="9">
        <v>0</v>
      </c>
      <c r="AT368" s="9">
        <v>0</v>
      </c>
      <c r="AU368" s="9">
        <v>0</v>
      </c>
      <c r="AV368" s="9">
        <v>0</v>
      </c>
      <c r="AW368" s="9">
        <v>0</v>
      </c>
      <c r="AX368" s="9">
        <v>0</v>
      </c>
      <c r="AY368" s="9">
        <v>0</v>
      </c>
      <c r="AZ368" s="9">
        <v>0</v>
      </c>
      <c r="BA368" s="9">
        <v>0</v>
      </c>
      <c r="BB368" s="9">
        <v>0</v>
      </c>
      <c r="BC368" s="9">
        <v>0</v>
      </c>
      <c r="BD368" s="9">
        <v>0</v>
      </c>
      <c r="BE368" s="9">
        <v>0</v>
      </c>
      <c r="BF368" s="9">
        <v>0</v>
      </c>
      <c r="BG368" s="9">
        <v>0</v>
      </c>
      <c r="BH368" s="9">
        <v>0</v>
      </c>
      <c r="BI368" s="9">
        <v>0</v>
      </c>
      <c r="BJ368" s="9">
        <v>0</v>
      </c>
      <c r="BK368" s="9">
        <v>0</v>
      </c>
      <c r="BL368" s="9">
        <v>0</v>
      </c>
      <c r="BM368" s="9">
        <v>0</v>
      </c>
      <c r="BN368" s="9">
        <v>0</v>
      </c>
      <c r="BO368" s="9">
        <v>1</v>
      </c>
      <c r="BP368" s="9">
        <v>0</v>
      </c>
      <c r="BQ368" s="9">
        <v>0</v>
      </c>
      <c r="BR368" s="9">
        <v>0</v>
      </c>
      <c r="BS368" s="9">
        <v>0</v>
      </c>
      <c r="BT368" s="9">
        <v>0</v>
      </c>
      <c r="BU368" s="9">
        <v>0</v>
      </c>
      <c r="BV368" s="9">
        <v>0</v>
      </c>
      <c r="BW368" s="9">
        <v>0</v>
      </c>
      <c r="BX368" s="9">
        <v>0</v>
      </c>
      <c r="BY368" s="3">
        <v>0</v>
      </c>
      <c r="BZ368" s="3">
        <v>0</v>
      </c>
      <c r="CA368" s="3">
        <v>0</v>
      </c>
      <c r="CB368" s="3">
        <v>0</v>
      </c>
      <c r="CC368" s="3">
        <v>0</v>
      </c>
      <c r="CD368" s="3">
        <v>0</v>
      </c>
      <c r="CE368" s="3">
        <v>0</v>
      </c>
      <c r="CF368" s="3">
        <v>0</v>
      </c>
      <c r="CG368" s="3">
        <v>0</v>
      </c>
      <c r="CH368" s="3">
        <v>0</v>
      </c>
      <c r="CI368" s="3">
        <v>0</v>
      </c>
      <c r="CJ368" s="3">
        <v>0</v>
      </c>
      <c r="CK368" s="3">
        <v>0</v>
      </c>
      <c r="CL368" s="3">
        <v>0</v>
      </c>
      <c r="CM368" s="3">
        <v>0</v>
      </c>
      <c r="CN368" s="3">
        <v>0</v>
      </c>
      <c r="CO368" s="3">
        <v>0</v>
      </c>
      <c r="CP368" s="3">
        <v>0</v>
      </c>
      <c r="CQ368" s="3">
        <v>0</v>
      </c>
      <c r="CR368" s="3">
        <v>0</v>
      </c>
      <c r="CS368" s="3">
        <v>0</v>
      </c>
      <c r="CT368" s="3">
        <v>0</v>
      </c>
      <c r="CU368" s="3">
        <v>0</v>
      </c>
      <c r="CV368" s="3">
        <v>0</v>
      </c>
      <c r="CW368" s="3">
        <v>0</v>
      </c>
      <c r="CX368" s="3">
        <v>0</v>
      </c>
      <c r="CY368" s="3">
        <v>0</v>
      </c>
      <c r="CZ368" s="3">
        <v>0</v>
      </c>
      <c r="DA368" s="3">
        <v>0</v>
      </c>
      <c r="DB368" s="3">
        <v>0</v>
      </c>
      <c r="DC368" s="3">
        <v>0</v>
      </c>
      <c r="DD368" s="3">
        <v>0</v>
      </c>
      <c r="DE368" s="3">
        <v>0</v>
      </c>
      <c r="DF368" s="3">
        <v>0</v>
      </c>
      <c r="DG368" s="3">
        <v>0</v>
      </c>
      <c r="DH368" s="3">
        <v>0</v>
      </c>
      <c r="DI368" s="3">
        <v>0</v>
      </c>
      <c r="DJ368" s="3">
        <v>0</v>
      </c>
      <c r="DK368" s="3">
        <v>0</v>
      </c>
      <c r="DL368" s="3">
        <v>0</v>
      </c>
      <c r="DM368" s="3">
        <v>0</v>
      </c>
      <c r="DN368" s="3">
        <v>0</v>
      </c>
      <c r="DO368" s="3">
        <v>0</v>
      </c>
      <c r="DP368" s="3">
        <v>0</v>
      </c>
      <c r="DQ368" s="3">
        <v>0</v>
      </c>
      <c r="DR368" s="3">
        <v>0</v>
      </c>
      <c r="DS368" s="3">
        <v>0</v>
      </c>
      <c r="DT368" s="3">
        <v>0</v>
      </c>
    </row>
    <row r="369" spans="44:124" ht="11.25">
      <c r="AR369" s="9">
        <v>0</v>
      </c>
      <c r="AS369" s="9">
        <v>0</v>
      </c>
      <c r="AT369" s="9">
        <v>0</v>
      </c>
      <c r="AU369" s="9">
        <v>0</v>
      </c>
      <c r="AV369" s="9">
        <v>0</v>
      </c>
      <c r="AW369" s="9">
        <v>0</v>
      </c>
      <c r="AX369" s="9">
        <v>0</v>
      </c>
      <c r="AY369" s="9">
        <v>0</v>
      </c>
      <c r="AZ369" s="9">
        <v>0</v>
      </c>
      <c r="BA369" s="9">
        <v>0</v>
      </c>
      <c r="BB369" s="9">
        <v>0</v>
      </c>
      <c r="BC369" s="9">
        <v>0</v>
      </c>
      <c r="BD369" s="9">
        <v>0</v>
      </c>
      <c r="BE369" s="9">
        <v>0</v>
      </c>
      <c r="BF369" s="9">
        <v>0</v>
      </c>
      <c r="BG369" s="9">
        <v>0</v>
      </c>
      <c r="BH369" s="9">
        <v>0</v>
      </c>
      <c r="BI369" s="9">
        <v>0</v>
      </c>
      <c r="BJ369" s="9">
        <v>0</v>
      </c>
      <c r="BK369" s="9">
        <v>0</v>
      </c>
      <c r="BL369" s="9">
        <v>0</v>
      </c>
      <c r="BM369" s="9">
        <v>0</v>
      </c>
      <c r="BN369" s="9">
        <v>0</v>
      </c>
      <c r="BO369" s="9">
        <v>0</v>
      </c>
      <c r="BP369" s="9">
        <v>1</v>
      </c>
      <c r="BQ369" s="9">
        <v>0</v>
      </c>
      <c r="BR369" s="9">
        <v>0</v>
      </c>
      <c r="BS369" s="9">
        <v>0</v>
      </c>
      <c r="BT369" s="9">
        <v>0</v>
      </c>
      <c r="BU369" s="9">
        <v>0</v>
      </c>
      <c r="BV369" s="9">
        <v>0</v>
      </c>
      <c r="BW369" s="9">
        <v>0</v>
      </c>
      <c r="BX369" s="9">
        <v>0</v>
      </c>
      <c r="BY369" s="3">
        <v>0</v>
      </c>
      <c r="BZ369" s="3">
        <v>0</v>
      </c>
      <c r="CA369" s="3">
        <v>0</v>
      </c>
      <c r="CB369" s="3">
        <v>0</v>
      </c>
      <c r="CC369" s="3">
        <v>0</v>
      </c>
      <c r="CD369" s="3">
        <v>0</v>
      </c>
      <c r="CE369" s="3">
        <v>0</v>
      </c>
      <c r="CF369" s="3">
        <v>0</v>
      </c>
      <c r="CG369" s="3">
        <v>0</v>
      </c>
      <c r="CH369" s="3">
        <v>0</v>
      </c>
      <c r="CI369" s="3">
        <v>0</v>
      </c>
      <c r="CJ369" s="3">
        <v>0</v>
      </c>
      <c r="CK369" s="3">
        <v>0</v>
      </c>
      <c r="CL369" s="3">
        <v>0</v>
      </c>
      <c r="CM369" s="3">
        <v>0</v>
      </c>
      <c r="CN369" s="3">
        <v>0</v>
      </c>
      <c r="CO369" s="3">
        <v>0</v>
      </c>
      <c r="CP369" s="3">
        <v>0</v>
      </c>
      <c r="CQ369" s="3">
        <v>0</v>
      </c>
      <c r="CR369" s="3">
        <v>0</v>
      </c>
      <c r="CS369" s="3">
        <v>0</v>
      </c>
      <c r="CT369" s="3">
        <v>0</v>
      </c>
      <c r="CU369" s="3">
        <v>0</v>
      </c>
      <c r="CV369" s="3">
        <v>0</v>
      </c>
      <c r="CW369" s="3">
        <v>0</v>
      </c>
      <c r="CX369" s="3">
        <v>0</v>
      </c>
      <c r="CY369" s="3">
        <v>0</v>
      </c>
      <c r="CZ369" s="3">
        <v>0</v>
      </c>
      <c r="DA369" s="3">
        <v>0</v>
      </c>
      <c r="DB369" s="3">
        <v>0</v>
      </c>
      <c r="DC369" s="3">
        <v>0</v>
      </c>
      <c r="DD369" s="3">
        <v>0</v>
      </c>
      <c r="DE369" s="3">
        <v>0</v>
      </c>
      <c r="DF369" s="3">
        <v>0</v>
      </c>
      <c r="DG369" s="3">
        <v>0</v>
      </c>
      <c r="DH369" s="3">
        <v>0</v>
      </c>
      <c r="DI369" s="3">
        <v>0</v>
      </c>
      <c r="DJ369" s="3">
        <v>0</v>
      </c>
      <c r="DK369" s="3">
        <v>0</v>
      </c>
      <c r="DL369" s="3">
        <v>0</v>
      </c>
      <c r="DM369" s="3">
        <v>0</v>
      </c>
      <c r="DN369" s="3">
        <v>0</v>
      </c>
      <c r="DO369" s="3">
        <v>0</v>
      </c>
      <c r="DP369" s="3">
        <v>0</v>
      </c>
      <c r="DQ369" s="3">
        <v>0</v>
      </c>
      <c r="DR369" s="3">
        <v>0</v>
      </c>
      <c r="DS369" s="3">
        <v>0</v>
      </c>
      <c r="DT369" s="3">
        <v>0</v>
      </c>
    </row>
    <row r="370" spans="44:124" ht="11.25">
      <c r="AR370" s="9">
        <v>0</v>
      </c>
      <c r="AS370" s="9">
        <v>0</v>
      </c>
      <c r="AT370" s="9">
        <v>0</v>
      </c>
      <c r="AU370" s="9">
        <v>0</v>
      </c>
      <c r="AV370" s="9">
        <v>0</v>
      </c>
      <c r="AW370" s="9">
        <v>0</v>
      </c>
      <c r="AX370" s="9">
        <v>0</v>
      </c>
      <c r="AY370" s="9">
        <v>0</v>
      </c>
      <c r="AZ370" s="9">
        <v>0</v>
      </c>
      <c r="BA370" s="9">
        <v>0</v>
      </c>
      <c r="BB370" s="9">
        <v>0</v>
      </c>
      <c r="BC370" s="9">
        <v>0</v>
      </c>
      <c r="BD370" s="9">
        <v>0</v>
      </c>
      <c r="BE370" s="9">
        <v>0</v>
      </c>
      <c r="BF370" s="9">
        <v>0</v>
      </c>
      <c r="BG370" s="9">
        <v>0</v>
      </c>
      <c r="BH370" s="9">
        <v>0</v>
      </c>
      <c r="BI370" s="9">
        <v>0</v>
      </c>
      <c r="BJ370" s="9">
        <v>0</v>
      </c>
      <c r="BK370" s="9">
        <v>0</v>
      </c>
      <c r="BL370" s="9">
        <v>0</v>
      </c>
      <c r="BM370" s="9">
        <v>0</v>
      </c>
      <c r="BN370" s="9">
        <v>0</v>
      </c>
      <c r="BO370" s="9">
        <v>0</v>
      </c>
      <c r="BP370" s="9">
        <v>0</v>
      </c>
      <c r="BQ370" s="9">
        <v>1</v>
      </c>
      <c r="BR370" s="9">
        <v>0</v>
      </c>
      <c r="BS370" s="9">
        <v>0</v>
      </c>
      <c r="BT370" s="9">
        <v>0</v>
      </c>
      <c r="BU370" s="9">
        <v>0</v>
      </c>
      <c r="BV370" s="9">
        <v>0</v>
      </c>
      <c r="BW370" s="9">
        <v>0</v>
      </c>
      <c r="BX370" s="9">
        <v>0</v>
      </c>
      <c r="BY370" s="3">
        <v>0</v>
      </c>
      <c r="BZ370" s="3">
        <v>0</v>
      </c>
      <c r="CA370" s="3">
        <v>0</v>
      </c>
      <c r="CB370" s="3">
        <v>0</v>
      </c>
      <c r="CC370" s="3">
        <v>0</v>
      </c>
      <c r="CD370" s="3">
        <v>0</v>
      </c>
      <c r="CE370" s="3">
        <v>0</v>
      </c>
      <c r="CF370" s="3">
        <v>0</v>
      </c>
      <c r="CG370" s="3">
        <v>0</v>
      </c>
      <c r="CH370" s="3">
        <v>0</v>
      </c>
      <c r="CI370" s="3">
        <v>0</v>
      </c>
      <c r="CJ370" s="3">
        <v>0</v>
      </c>
      <c r="CK370" s="3">
        <v>0</v>
      </c>
      <c r="CL370" s="3">
        <v>0</v>
      </c>
      <c r="CM370" s="3">
        <v>0</v>
      </c>
      <c r="CN370" s="3">
        <v>0</v>
      </c>
      <c r="CO370" s="3">
        <v>0</v>
      </c>
      <c r="CP370" s="3">
        <v>0</v>
      </c>
      <c r="CQ370" s="3">
        <v>0</v>
      </c>
      <c r="CR370" s="3">
        <v>0</v>
      </c>
      <c r="CS370" s="3">
        <v>0</v>
      </c>
      <c r="CT370" s="3">
        <v>0</v>
      </c>
      <c r="CU370" s="3">
        <v>0</v>
      </c>
      <c r="CV370" s="3">
        <v>0</v>
      </c>
      <c r="CW370" s="3">
        <v>0</v>
      </c>
      <c r="CX370" s="3">
        <v>0</v>
      </c>
      <c r="CY370" s="3">
        <v>0</v>
      </c>
      <c r="CZ370" s="3">
        <v>0</v>
      </c>
      <c r="DA370" s="3">
        <v>0</v>
      </c>
      <c r="DB370" s="3">
        <v>0</v>
      </c>
      <c r="DC370" s="3">
        <v>0</v>
      </c>
      <c r="DD370" s="3">
        <v>0</v>
      </c>
      <c r="DE370" s="3">
        <v>0</v>
      </c>
      <c r="DF370" s="3">
        <v>0</v>
      </c>
      <c r="DG370" s="3">
        <v>0</v>
      </c>
      <c r="DH370" s="3">
        <v>0</v>
      </c>
      <c r="DI370" s="3">
        <v>0</v>
      </c>
      <c r="DJ370" s="3">
        <v>0</v>
      </c>
      <c r="DK370" s="3">
        <v>0</v>
      </c>
      <c r="DL370" s="3">
        <v>0</v>
      </c>
      <c r="DM370" s="3">
        <v>0</v>
      </c>
      <c r="DN370" s="3">
        <v>0</v>
      </c>
      <c r="DO370" s="3">
        <v>0</v>
      </c>
      <c r="DP370" s="3">
        <v>0</v>
      </c>
      <c r="DQ370" s="3">
        <v>0</v>
      </c>
      <c r="DR370" s="3">
        <v>0</v>
      </c>
      <c r="DS370" s="3">
        <v>0</v>
      </c>
      <c r="DT370" s="3">
        <v>0</v>
      </c>
    </row>
    <row r="371" spans="44:124" ht="11.25">
      <c r="AR371" s="9">
        <v>0</v>
      </c>
      <c r="AS371" s="9">
        <v>0</v>
      </c>
      <c r="AT371" s="9">
        <v>0</v>
      </c>
      <c r="AU371" s="9">
        <v>0</v>
      </c>
      <c r="AV371" s="9">
        <v>0</v>
      </c>
      <c r="AW371" s="9">
        <v>0</v>
      </c>
      <c r="AX371" s="9">
        <v>0</v>
      </c>
      <c r="AY371" s="9">
        <v>0</v>
      </c>
      <c r="AZ371" s="9">
        <v>0</v>
      </c>
      <c r="BA371" s="9">
        <v>0</v>
      </c>
      <c r="BB371" s="9">
        <v>0</v>
      </c>
      <c r="BC371" s="9">
        <v>0</v>
      </c>
      <c r="BD371" s="9">
        <v>0</v>
      </c>
      <c r="BE371" s="9">
        <v>0</v>
      </c>
      <c r="BF371" s="9">
        <v>0</v>
      </c>
      <c r="BG371" s="9">
        <v>0</v>
      </c>
      <c r="BH371" s="9">
        <v>0</v>
      </c>
      <c r="BI371" s="9">
        <v>0</v>
      </c>
      <c r="BJ371" s="9">
        <v>0</v>
      </c>
      <c r="BK371" s="9">
        <v>0</v>
      </c>
      <c r="BL371" s="9">
        <v>0</v>
      </c>
      <c r="BM371" s="9">
        <v>0</v>
      </c>
      <c r="BN371" s="9">
        <v>0</v>
      </c>
      <c r="BO371" s="9">
        <v>0</v>
      </c>
      <c r="BP371" s="9">
        <v>0</v>
      </c>
      <c r="BQ371" s="9">
        <v>0</v>
      </c>
      <c r="BR371" s="9">
        <v>1</v>
      </c>
      <c r="BS371" s="9">
        <v>0</v>
      </c>
      <c r="BT371" s="9">
        <v>0</v>
      </c>
      <c r="BU371" s="9">
        <v>0</v>
      </c>
      <c r="BV371" s="9">
        <v>0</v>
      </c>
      <c r="BW371" s="9">
        <v>0</v>
      </c>
      <c r="BX371" s="9">
        <v>0</v>
      </c>
      <c r="BY371" s="3">
        <v>0</v>
      </c>
      <c r="BZ371" s="3">
        <v>0</v>
      </c>
      <c r="CA371" s="3">
        <v>0</v>
      </c>
      <c r="CB371" s="3">
        <v>0</v>
      </c>
      <c r="CC371" s="3">
        <v>0</v>
      </c>
      <c r="CD371" s="3">
        <v>0</v>
      </c>
      <c r="CE371" s="3">
        <v>0</v>
      </c>
      <c r="CF371" s="3">
        <v>0</v>
      </c>
      <c r="CG371" s="3">
        <v>0</v>
      </c>
      <c r="CH371" s="3">
        <v>0</v>
      </c>
      <c r="CI371" s="3">
        <v>0</v>
      </c>
      <c r="CJ371" s="3">
        <v>0</v>
      </c>
      <c r="CK371" s="3">
        <v>0</v>
      </c>
      <c r="CL371" s="3">
        <v>0</v>
      </c>
      <c r="CM371" s="3">
        <v>0</v>
      </c>
      <c r="CN371" s="3">
        <v>0</v>
      </c>
      <c r="CO371" s="3">
        <v>0</v>
      </c>
      <c r="CP371" s="3">
        <v>0</v>
      </c>
      <c r="CQ371" s="3">
        <v>0</v>
      </c>
      <c r="CR371" s="3">
        <v>0</v>
      </c>
      <c r="CS371" s="3">
        <v>0</v>
      </c>
      <c r="CT371" s="3">
        <v>0</v>
      </c>
      <c r="CU371" s="3">
        <v>0</v>
      </c>
      <c r="CV371" s="3">
        <v>0</v>
      </c>
      <c r="CW371" s="3">
        <v>0</v>
      </c>
      <c r="CX371" s="3">
        <v>0</v>
      </c>
      <c r="CY371" s="3">
        <v>0</v>
      </c>
      <c r="CZ371" s="3">
        <v>0</v>
      </c>
      <c r="DA371" s="3">
        <v>0</v>
      </c>
      <c r="DB371" s="3">
        <v>0</v>
      </c>
      <c r="DC371" s="3">
        <v>0</v>
      </c>
      <c r="DD371" s="3">
        <v>0</v>
      </c>
      <c r="DE371" s="3">
        <v>0</v>
      </c>
      <c r="DF371" s="3">
        <v>0</v>
      </c>
      <c r="DG371" s="3">
        <v>0</v>
      </c>
      <c r="DH371" s="3">
        <v>0</v>
      </c>
      <c r="DI371" s="3">
        <v>0</v>
      </c>
      <c r="DJ371" s="3">
        <v>0</v>
      </c>
      <c r="DK371" s="3">
        <v>0</v>
      </c>
      <c r="DL371" s="3">
        <v>0</v>
      </c>
      <c r="DM371" s="3">
        <v>0</v>
      </c>
      <c r="DN371" s="3">
        <v>0</v>
      </c>
      <c r="DO371" s="3">
        <v>0</v>
      </c>
      <c r="DP371" s="3">
        <v>0</v>
      </c>
      <c r="DQ371" s="3">
        <v>0</v>
      </c>
      <c r="DR371" s="3">
        <v>0</v>
      </c>
      <c r="DS371" s="3">
        <v>0</v>
      </c>
      <c r="DT371" s="3">
        <v>0</v>
      </c>
    </row>
    <row r="372" spans="44:124" ht="11.25">
      <c r="AR372" s="9">
        <v>0</v>
      </c>
      <c r="AS372" s="9">
        <v>0</v>
      </c>
      <c r="AT372" s="9">
        <v>0</v>
      </c>
      <c r="AU372" s="9">
        <v>0</v>
      </c>
      <c r="AV372" s="9">
        <v>0</v>
      </c>
      <c r="AW372" s="9">
        <v>0</v>
      </c>
      <c r="AX372" s="9">
        <v>0</v>
      </c>
      <c r="AY372" s="9">
        <v>0</v>
      </c>
      <c r="AZ372" s="9">
        <v>0</v>
      </c>
      <c r="BA372" s="9">
        <v>0</v>
      </c>
      <c r="BB372" s="9">
        <v>0</v>
      </c>
      <c r="BC372" s="9">
        <v>0</v>
      </c>
      <c r="BD372" s="9">
        <v>0</v>
      </c>
      <c r="BE372" s="9">
        <v>0</v>
      </c>
      <c r="BF372" s="9">
        <v>0</v>
      </c>
      <c r="BG372" s="9">
        <v>0</v>
      </c>
      <c r="BH372" s="9">
        <v>0</v>
      </c>
      <c r="BI372" s="9">
        <v>0</v>
      </c>
      <c r="BJ372" s="9">
        <v>0</v>
      </c>
      <c r="BK372" s="9">
        <v>0</v>
      </c>
      <c r="BL372" s="9">
        <v>0</v>
      </c>
      <c r="BM372" s="9">
        <v>0</v>
      </c>
      <c r="BN372" s="9">
        <v>0</v>
      </c>
      <c r="BO372" s="9">
        <v>0</v>
      </c>
      <c r="BP372" s="9">
        <v>0</v>
      </c>
      <c r="BQ372" s="9">
        <v>0</v>
      </c>
      <c r="BR372" s="9">
        <v>0</v>
      </c>
      <c r="BS372" s="9">
        <v>1</v>
      </c>
      <c r="BT372" s="9">
        <v>0</v>
      </c>
      <c r="BU372" s="9">
        <v>0</v>
      </c>
      <c r="BV372" s="9">
        <v>0</v>
      </c>
      <c r="BW372" s="9">
        <v>0</v>
      </c>
      <c r="BX372" s="9">
        <v>0</v>
      </c>
      <c r="BY372" s="3">
        <v>0</v>
      </c>
      <c r="BZ372" s="3">
        <v>0</v>
      </c>
      <c r="CA372" s="3">
        <v>0</v>
      </c>
      <c r="CB372" s="3">
        <v>0</v>
      </c>
      <c r="CC372" s="3">
        <v>0</v>
      </c>
      <c r="CD372" s="3">
        <v>0</v>
      </c>
      <c r="CE372" s="3">
        <v>0</v>
      </c>
      <c r="CF372" s="3">
        <v>0</v>
      </c>
      <c r="CG372" s="3">
        <v>0</v>
      </c>
      <c r="CH372" s="3">
        <v>0</v>
      </c>
      <c r="CI372" s="3">
        <v>0</v>
      </c>
      <c r="CJ372" s="3">
        <v>0</v>
      </c>
      <c r="CK372" s="3">
        <v>0</v>
      </c>
      <c r="CL372" s="3">
        <v>0</v>
      </c>
      <c r="CM372" s="3">
        <v>0</v>
      </c>
      <c r="CN372" s="3">
        <v>0</v>
      </c>
      <c r="CO372" s="3">
        <v>0</v>
      </c>
      <c r="CP372" s="3">
        <v>0</v>
      </c>
      <c r="CQ372" s="3">
        <v>0</v>
      </c>
      <c r="CR372" s="3">
        <v>0</v>
      </c>
      <c r="CS372" s="3">
        <v>0</v>
      </c>
      <c r="CT372" s="3">
        <v>0</v>
      </c>
      <c r="CU372" s="3">
        <v>0</v>
      </c>
      <c r="CV372" s="3">
        <v>0</v>
      </c>
      <c r="CW372" s="3">
        <v>0</v>
      </c>
      <c r="CX372" s="3">
        <v>0</v>
      </c>
      <c r="CY372" s="3">
        <v>0</v>
      </c>
      <c r="CZ372" s="3">
        <v>0</v>
      </c>
      <c r="DA372" s="3">
        <v>0</v>
      </c>
      <c r="DB372" s="3">
        <v>0</v>
      </c>
      <c r="DC372" s="3">
        <v>0</v>
      </c>
      <c r="DD372" s="3">
        <v>0</v>
      </c>
      <c r="DE372" s="3">
        <v>0</v>
      </c>
      <c r="DF372" s="3">
        <v>0</v>
      </c>
      <c r="DG372" s="3">
        <v>0</v>
      </c>
      <c r="DH372" s="3">
        <v>0</v>
      </c>
      <c r="DI372" s="3">
        <v>0</v>
      </c>
      <c r="DJ372" s="3">
        <v>0</v>
      </c>
      <c r="DK372" s="3">
        <v>0</v>
      </c>
      <c r="DL372" s="3">
        <v>0</v>
      </c>
      <c r="DM372" s="3">
        <v>0</v>
      </c>
      <c r="DN372" s="3">
        <v>0</v>
      </c>
      <c r="DO372" s="3">
        <v>0</v>
      </c>
      <c r="DP372" s="3">
        <v>0</v>
      </c>
      <c r="DQ372" s="3">
        <v>0</v>
      </c>
      <c r="DR372" s="3">
        <v>0</v>
      </c>
      <c r="DS372" s="3">
        <v>0</v>
      </c>
      <c r="DT372" s="3">
        <v>0</v>
      </c>
    </row>
    <row r="373" spans="44:124" ht="11.25">
      <c r="AR373" s="9">
        <v>0</v>
      </c>
      <c r="AS373" s="9">
        <v>0</v>
      </c>
      <c r="AT373" s="9">
        <v>0</v>
      </c>
      <c r="AU373" s="9">
        <v>0</v>
      </c>
      <c r="AV373" s="9">
        <v>0</v>
      </c>
      <c r="AW373" s="9">
        <v>0</v>
      </c>
      <c r="AX373" s="9">
        <v>0</v>
      </c>
      <c r="AY373" s="9">
        <v>0</v>
      </c>
      <c r="AZ373" s="9">
        <v>0</v>
      </c>
      <c r="BA373" s="9">
        <v>0</v>
      </c>
      <c r="BB373" s="9">
        <v>0</v>
      </c>
      <c r="BC373" s="9">
        <v>0</v>
      </c>
      <c r="BD373" s="9">
        <v>0</v>
      </c>
      <c r="BE373" s="9">
        <v>0</v>
      </c>
      <c r="BF373" s="9">
        <v>0</v>
      </c>
      <c r="BG373" s="9">
        <v>0</v>
      </c>
      <c r="BH373" s="9">
        <v>0</v>
      </c>
      <c r="BI373" s="9">
        <v>0</v>
      </c>
      <c r="BJ373" s="9">
        <v>0</v>
      </c>
      <c r="BK373" s="9">
        <v>0</v>
      </c>
      <c r="BL373" s="9">
        <v>0</v>
      </c>
      <c r="BM373" s="9">
        <v>0</v>
      </c>
      <c r="BN373" s="9">
        <v>0</v>
      </c>
      <c r="BO373" s="9">
        <v>0</v>
      </c>
      <c r="BP373" s="9">
        <v>0</v>
      </c>
      <c r="BQ373" s="9">
        <v>0</v>
      </c>
      <c r="BR373" s="9">
        <v>0</v>
      </c>
      <c r="BS373" s="9">
        <v>0</v>
      </c>
      <c r="BT373" s="9">
        <v>1</v>
      </c>
      <c r="BU373" s="9">
        <v>0</v>
      </c>
      <c r="BV373" s="9">
        <v>0</v>
      </c>
      <c r="BW373" s="9">
        <v>0</v>
      </c>
      <c r="BX373" s="9">
        <v>0</v>
      </c>
      <c r="BY373" s="3">
        <v>0</v>
      </c>
      <c r="BZ373" s="3">
        <v>0</v>
      </c>
      <c r="CA373" s="3">
        <v>0</v>
      </c>
      <c r="CB373" s="3">
        <v>0</v>
      </c>
      <c r="CC373" s="3">
        <v>0</v>
      </c>
      <c r="CD373" s="3">
        <v>0</v>
      </c>
      <c r="CE373" s="3">
        <v>0</v>
      </c>
      <c r="CF373" s="3">
        <v>0</v>
      </c>
      <c r="CG373" s="3">
        <v>0</v>
      </c>
      <c r="CH373" s="3">
        <v>0</v>
      </c>
      <c r="CI373" s="3">
        <v>0</v>
      </c>
      <c r="CJ373" s="3">
        <v>0</v>
      </c>
      <c r="CK373" s="3">
        <v>0</v>
      </c>
      <c r="CL373" s="3">
        <v>0</v>
      </c>
      <c r="CM373" s="3">
        <v>0</v>
      </c>
      <c r="CN373" s="3">
        <v>0</v>
      </c>
      <c r="CO373" s="3">
        <v>0</v>
      </c>
      <c r="CP373" s="3">
        <v>0</v>
      </c>
      <c r="CQ373" s="3">
        <v>0</v>
      </c>
      <c r="CR373" s="3">
        <v>0</v>
      </c>
      <c r="CS373" s="3">
        <v>0</v>
      </c>
      <c r="CT373" s="3">
        <v>0</v>
      </c>
      <c r="CU373" s="3">
        <v>0</v>
      </c>
      <c r="CV373" s="3">
        <v>0</v>
      </c>
      <c r="CW373" s="3">
        <v>0</v>
      </c>
      <c r="CX373" s="3">
        <v>0</v>
      </c>
      <c r="CY373" s="3">
        <v>0</v>
      </c>
      <c r="CZ373" s="3">
        <v>0</v>
      </c>
      <c r="DA373" s="3">
        <v>0</v>
      </c>
      <c r="DB373" s="3">
        <v>0</v>
      </c>
      <c r="DC373" s="3">
        <v>0</v>
      </c>
      <c r="DD373" s="3">
        <v>0</v>
      </c>
      <c r="DE373" s="3">
        <v>0</v>
      </c>
      <c r="DF373" s="3">
        <v>0</v>
      </c>
      <c r="DG373" s="3">
        <v>0</v>
      </c>
      <c r="DH373" s="3">
        <v>0</v>
      </c>
      <c r="DI373" s="3">
        <v>0</v>
      </c>
      <c r="DJ373" s="3">
        <v>0</v>
      </c>
      <c r="DK373" s="3">
        <v>0</v>
      </c>
      <c r="DL373" s="3">
        <v>0</v>
      </c>
      <c r="DM373" s="3">
        <v>0</v>
      </c>
      <c r="DN373" s="3">
        <v>0</v>
      </c>
      <c r="DO373" s="3">
        <v>0</v>
      </c>
      <c r="DP373" s="3">
        <v>0</v>
      </c>
      <c r="DQ373" s="3">
        <v>0</v>
      </c>
      <c r="DR373" s="3">
        <v>0</v>
      </c>
      <c r="DS373" s="3">
        <v>0</v>
      </c>
      <c r="DT373" s="3">
        <v>0</v>
      </c>
    </row>
    <row r="374" spans="44:124" ht="11.25">
      <c r="AR374" s="9">
        <v>0</v>
      </c>
      <c r="AS374" s="9">
        <v>0</v>
      </c>
      <c r="AT374" s="9">
        <v>0</v>
      </c>
      <c r="AU374" s="9">
        <v>0</v>
      </c>
      <c r="AV374" s="9">
        <v>0</v>
      </c>
      <c r="AW374" s="9">
        <v>0</v>
      </c>
      <c r="AX374" s="9">
        <v>0</v>
      </c>
      <c r="AY374" s="9">
        <v>0</v>
      </c>
      <c r="AZ374" s="9">
        <v>0</v>
      </c>
      <c r="BA374" s="9">
        <v>0</v>
      </c>
      <c r="BB374" s="9">
        <v>0</v>
      </c>
      <c r="BC374" s="9">
        <v>0</v>
      </c>
      <c r="BD374" s="9">
        <v>0</v>
      </c>
      <c r="BE374" s="9">
        <v>0</v>
      </c>
      <c r="BF374" s="9">
        <v>0</v>
      </c>
      <c r="BG374" s="9">
        <v>0</v>
      </c>
      <c r="BH374" s="9">
        <v>0</v>
      </c>
      <c r="BI374" s="9">
        <v>0</v>
      </c>
      <c r="BJ374" s="9">
        <v>0</v>
      </c>
      <c r="BK374" s="9">
        <v>0</v>
      </c>
      <c r="BL374" s="9">
        <v>0</v>
      </c>
      <c r="BM374" s="9">
        <v>0</v>
      </c>
      <c r="BN374" s="9">
        <v>0</v>
      </c>
      <c r="BO374" s="9">
        <v>0</v>
      </c>
      <c r="BP374" s="9">
        <v>0</v>
      </c>
      <c r="BQ374" s="9">
        <v>0</v>
      </c>
      <c r="BR374" s="9">
        <v>0</v>
      </c>
      <c r="BS374" s="9">
        <v>0</v>
      </c>
      <c r="BT374" s="9">
        <v>0</v>
      </c>
      <c r="BU374" s="9">
        <v>1</v>
      </c>
      <c r="BV374" s="9">
        <v>0</v>
      </c>
      <c r="BW374" s="9">
        <v>0</v>
      </c>
      <c r="BX374" s="9">
        <v>0</v>
      </c>
      <c r="BY374" s="3">
        <v>0</v>
      </c>
      <c r="BZ374" s="3">
        <v>0</v>
      </c>
      <c r="CA374" s="3">
        <v>0</v>
      </c>
      <c r="CB374" s="3">
        <v>0</v>
      </c>
      <c r="CC374" s="3">
        <v>0</v>
      </c>
      <c r="CD374" s="3">
        <v>0</v>
      </c>
      <c r="CE374" s="3">
        <v>0</v>
      </c>
      <c r="CF374" s="3">
        <v>0</v>
      </c>
      <c r="CG374" s="3">
        <v>0</v>
      </c>
      <c r="CH374" s="3">
        <v>0</v>
      </c>
      <c r="CI374" s="3">
        <v>0</v>
      </c>
      <c r="CJ374" s="3">
        <v>0</v>
      </c>
      <c r="CK374" s="3">
        <v>0</v>
      </c>
      <c r="CL374" s="3">
        <v>0</v>
      </c>
      <c r="CM374" s="3">
        <v>0</v>
      </c>
      <c r="CN374" s="3">
        <v>0</v>
      </c>
      <c r="CO374" s="3">
        <v>0</v>
      </c>
      <c r="CP374" s="3">
        <v>0</v>
      </c>
      <c r="CQ374" s="3">
        <v>0</v>
      </c>
      <c r="CR374" s="3">
        <v>0</v>
      </c>
      <c r="CS374" s="3">
        <v>0</v>
      </c>
      <c r="CT374" s="3">
        <v>0</v>
      </c>
      <c r="CU374" s="3">
        <v>0</v>
      </c>
      <c r="CV374" s="3">
        <v>0</v>
      </c>
      <c r="CW374" s="3">
        <v>0</v>
      </c>
      <c r="CX374" s="3">
        <v>0</v>
      </c>
      <c r="CY374" s="3">
        <v>0</v>
      </c>
      <c r="CZ374" s="3">
        <v>0</v>
      </c>
      <c r="DA374" s="3">
        <v>0</v>
      </c>
      <c r="DB374" s="3">
        <v>0</v>
      </c>
      <c r="DC374" s="3">
        <v>0</v>
      </c>
      <c r="DD374" s="3">
        <v>0</v>
      </c>
      <c r="DE374" s="3">
        <v>0</v>
      </c>
      <c r="DF374" s="3">
        <v>0</v>
      </c>
      <c r="DG374" s="3">
        <v>0</v>
      </c>
      <c r="DH374" s="3">
        <v>0</v>
      </c>
      <c r="DI374" s="3">
        <v>0</v>
      </c>
      <c r="DJ374" s="3">
        <v>0</v>
      </c>
      <c r="DK374" s="3">
        <v>0</v>
      </c>
      <c r="DL374" s="3">
        <v>0</v>
      </c>
      <c r="DM374" s="3">
        <v>0</v>
      </c>
      <c r="DN374" s="3">
        <v>0</v>
      </c>
      <c r="DO374" s="3">
        <v>0</v>
      </c>
      <c r="DP374" s="3">
        <v>0</v>
      </c>
      <c r="DQ374" s="3">
        <v>0</v>
      </c>
      <c r="DR374" s="3">
        <v>0</v>
      </c>
      <c r="DS374" s="3">
        <v>0</v>
      </c>
      <c r="DT374" s="3">
        <v>0</v>
      </c>
    </row>
    <row r="375" spans="44:124" ht="11.25">
      <c r="AR375" s="9">
        <v>0</v>
      </c>
      <c r="AS375" s="9">
        <v>0</v>
      </c>
      <c r="AT375" s="9">
        <v>0</v>
      </c>
      <c r="AU375" s="9">
        <v>0</v>
      </c>
      <c r="AV375" s="9">
        <v>0</v>
      </c>
      <c r="AW375" s="9">
        <v>0</v>
      </c>
      <c r="AX375" s="9">
        <v>0</v>
      </c>
      <c r="AY375" s="9">
        <v>0</v>
      </c>
      <c r="AZ375" s="9">
        <v>0</v>
      </c>
      <c r="BA375" s="9">
        <v>0</v>
      </c>
      <c r="BB375" s="9">
        <v>0</v>
      </c>
      <c r="BC375" s="9">
        <v>0</v>
      </c>
      <c r="BD375" s="9">
        <v>0</v>
      </c>
      <c r="BE375" s="9">
        <v>0</v>
      </c>
      <c r="BF375" s="9">
        <v>0</v>
      </c>
      <c r="BG375" s="9">
        <v>0</v>
      </c>
      <c r="BH375" s="9">
        <v>0</v>
      </c>
      <c r="BI375" s="9">
        <v>0</v>
      </c>
      <c r="BJ375" s="9">
        <v>0</v>
      </c>
      <c r="BK375" s="9">
        <v>0</v>
      </c>
      <c r="BL375" s="9">
        <v>0</v>
      </c>
      <c r="BM375" s="9">
        <v>0</v>
      </c>
      <c r="BN375" s="9">
        <v>0</v>
      </c>
      <c r="BO375" s="9">
        <v>0</v>
      </c>
      <c r="BP375" s="9">
        <v>0</v>
      </c>
      <c r="BQ375" s="9">
        <v>0</v>
      </c>
      <c r="BR375" s="9">
        <v>0</v>
      </c>
      <c r="BS375" s="9">
        <v>0</v>
      </c>
      <c r="BT375" s="9">
        <v>0</v>
      </c>
      <c r="BU375" s="9">
        <v>0</v>
      </c>
      <c r="BV375" s="9">
        <v>1</v>
      </c>
      <c r="BW375" s="9">
        <v>0</v>
      </c>
      <c r="BX375" s="9">
        <v>0</v>
      </c>
      <c r="BY375" s="3">
        <v>0</v>
      </c>
      <c r="BZ375" s="3">
        <v>0</v>
      </c>
      <c r="CA375" s="3">
        <v>0</v>
      </c>
      <c r="CB375" s="3">
        <v>0</v>
      </c>
      <c r="CC375" s="3">
        <v>0</v>
      </c>
      <c r="CD375" s="3">
        <v>0</v>
      </c>
      <c r="CE375" s="3">
        <v>0</v>
      </c>
      <c r="CF375" s="3">
        <v>0</v>
      </c>
      <c r="CG375" s="3">
        <v>0</v>
      </c>
      <c r="CH375" s="3">
        <v>0</v>
      </c>
      <c r="CI375" s="3">
        <v>0</v>
      </c>
      <c r="CJ375" s="3">
        <v>0</v>
      </c>
      <c r="CK375" s="3">
        <v>0</v>
      </c>
      <c r="CL375" s="3">
        <v>0</v>
      </c>
      <c r="CM375" s="3">
        <v>0</v>
      </c>
      <c r="CN375" s="3">
        <v>0</v>
      </c>
      <c r="CO375" s="3">
        <v>0</v>
      </c>
      <c r="CP375" s="3">
        <v>0</v>
      </c>
      <c r="CQ375" s="3">
        <v>0</v>
      </c>
      <c r="CR375" s="3">
        <v>0</v>
      </c>
      <c r="CS375" s="3">
        <v>0</v>
      </c>
      <c r="CT375" s="3">
        <v>0</v>
      </c>
      <c r="CU375" s="3">
        <v>0</v>
      </c>
      <c r="CV375" s="3">
        <v>0</v>
      </c>
      <c r="CW375" s="3">
        <v>0</v>
      </c>
      <c r="CX375" s="3">
        <v>0</v>
      </c>
      <c r="CY375" s="3">
        <v>0</v>
      </c>
      <c r="CZ375" s="3">
        <v>0</v>
      </c>
      <c r="DA375" s="3">
        <v>0</v>
      </c>
      <c r="DB375" s="3">
        <v>0</v>
      </c>
      <c r="DC375" s="3">
        <v>0</v>
      </c>
      <c r="DD375" s="3">
        <v>0</v>
      </c>
      <c r="DE375" s="3">
        <v>0</v>
      </c>
      <c r="DF375" s="3">
        <v>0</v>
      </c>
      <c r="DG375" s="3">
        <v>0</v>
      </c>
      <c r="DH375" s="3">
        <v>0</v>
      </c>
      <c r="DI375" s="3">
        <v>0</v>
      </c>
      <c r="DJ375" s="3">
        <v>0</v>
      </c>
      <c r="DK375" s="3">
        <v>0</v>
      </c>
      <c r="DL375" s="3">
        <v>0</v>
      </c>
      <c r="DM375" s="3">
        <v>0</v>
      </c>
      <c r="DN375" s="3">
        <v>0</v>
      </c>
      <c r="DO375" s="3">
        <v>0</v>
      </c>
      <c r="DP375" s="3">
        <v>0</v>
      </c>
      <c r="DQ375" s="3">
        <v>0</v>
      </c>
      <c r="DR375" s="3">
        <v>0</v>
      </c>
      <c r="DS375" s="3">
        <v>0</v>
      </c>
      <c r="DT375" s="3">
        <v>0</v>
      </c>
    </row>
    <row r="376" spans="44:124" ht="11.25">
      <c r="AR376" s="9">
        <v>0</v>
      </c>
      <c r="AS376" s="9">
        <v>0</v>
      </c>
      <c r="AT376" s="9">
        <v>0</v>
      </c>
      <c r="AU376" s="9">
        <v>0</v>
      </c>
      <c r="AV376" s="9">
        <v>0</v>
      </c>
      <c r="AW376" s="9">
        <v>0</v>
      </c>
      <c r="AX376" s="9">
        <v>0</v>
      </c>
      <c r="AY376" s="9">
        <v>0</v>
      </c>
      <c r="AZ376" s="9">
        <v>0</v>
      </c>
      <c r="BA376" s="9">
        <v>0</v>
      </c>
      <c r="BB376" s="9">
        <v>0</v>
      </c>
      <c r="BC376" s="9">
        <v>0</v>
      </c>
      <c r="BD376" s="9">
        <v>0</v>
      </c>
      <c r="BE376" s="9">
        <v>0</v>
      </c>
      <c r="BF376" s="9">
        <v>0</v>
      </c>
      <c r="BG376" s="9">
        <v>0</v>
      </c>
      <c r="BH376" s="9">
        <v>0</v>
      </c>
      <c r="BI376" s="9">
        <v>0</v>
      </c>
      <c r="BJ376" s="9">
        <v>0</v>
      </c>
      <c r="BK376" s="9">
        <v>0</v>
      </c>
      <c r="BL376" s="9">
        <v>0</v>
      </c>
      <c r="BM376" s="9">
        <v>0</v>
      </c>
      <c r="BN376" s="9">
        <v>0</v>
      </c>
      <c r="BO376" s="9">
        <v>0</v>
      </c>
      <c r="BP376" s="9">
        <v>0</v>
      </c>
      <c r="BQ376" s="9">
        <v>0</v>
      </c>
      <c r="BR376" s="9">
        <v>0</v>
      </c>
      <c r="BS376" s="9">
        <v>0</v>
      </c>
      <c r="BT376" s="9">
        <v>0</v>
      </c>
      <c r="BU376" s="9">
        <v>0</v>
      </c>
      <c r="BV376" s="9">
        <v>0</v>
      </c>
      <c r="BW376" s="9">
        <v>1</v>
      </c>
      <c r="BX376" s="9">
        <v>0</v>
      </c>
      <c r="BY376" s="3">
        <v>0</v>
      </c>
      <c r="BZ376" s="3">
        <v>0</v>
      </c>
      <c r="CA376" s="3">
        <v>0</v>
      </c>
      <c r="CB376" s="3">
        <v>0</v>
      </c>
      <c r="CC376" s="3">
        <v>0</v>
      </c>
      <c r="CD376" s="3">
        <v>0</v>
      </c>
      <c r="CE376" s="3">
        <v>0</v>
      </c>
      <c r="CF376" s="3">
        <v>0</v>
      </c>
      <c r="CG376" s="3">
        <v>0</v>
      </c>
      <c r="CH376" s="3">
        <v>0</v>
      </c>
      <c r="CI376" s="3">
        <v>0</v>
      </c>
      <c r="CJ376" s="3">
        <v>0</v>
      </c>
      <c r="CK376" s="3">
        <v>0</v>
      </c>
      <c r="CL376" s="3">
        <v>0</v>
      </c>
      <c r="CM376" s="3">
        <v>0</v>
      </c>
      <c r="CN376" s="3">
        <v>0</v>
      </c>
      <c r="CO376" s="3">
        <v>0</v>
      </c>
      <c r="CP376" s="3">
        <v>0</v>
      </c>
      <c r="CQ376" s="3">
        <v>0</v>
      </c>
      <c r="CR376" s="3">
        <v>0</v>
      </c>
      <c r="CS376" s="3">
        <v>0</v>
      </c>
      <c r="CT376" s="3">
        <v>0</v>
      </c>
      <c r="CU376" s="3">
        <v>0</v>
      </c>
      <c r="CV376" s="3">
        <v>0</v>
      </c>
      <c r="CW376" s="3">
        <v>0</v>
      </c>
      <c r="CX376" s="3">
        <v>0</v>
      </c>
      <c r="CY376" s="3">
        <v>0</v>
      </c>
      <c r="CZ376" s="3">
        <v>0</v>
      </c>
      <c r="DA376" s="3">
        <v>0</v>
      </c>
      <c r="DB376" s="3">
        <v>0</v>
      </c>
      <c r="DC376" s="3">
        <v>0</v>
      </c>
      <c r="DD376" s="3">
        <v>0</v>
      </c>
      <c r="DE376" s="3">
        <v>0</v>
      </c>
      <c r="DF376" s="3">
        <v>0</v>
      </c>
      <c r="DG376" s="3">
        <v>0</v>
      </c>
      <c r="DH376" s="3">
        <v>0</v>
      </c>
      <c r="DI376" s="3">
        <v>0</v>
      </c>
      <c r="DJ376" s="3">
        <v>0</v>
      </c>
      <c r="DK376" s="3">
        <v>0</v>
      </c>
      <c r="DL376" s="3">
        <v>0</v>
      </c>
      <c r="DM376" s="3">
        <v>0</v>
      </c>
      <c r="DN376" s="3">
        <v>0</v>
      </c>
      <c r="DO376" s="3">
        <v>0</v>
      </c>
      <c r="DP376" s="3">
        <v>0</v>
      </c>
      <c r="DQ376" s="3">
        <v>0</v>
      </c>
      <c r="DR376" s="3">
        <v>0</v>
      </c>
      <c r="DS376" s="3">
        <v>0</v>
      </c>
      <c r="DT376" s="3">
        <v>0</v>
      </c>
    </row>
    <row r="377" spans="44:124" ht="11.25">
      <c r="AR377" s="9">
        <v>0</v>
      </c>
      <c r="AS377" s="9">
        <v>0</v>
      </c>
      <c r="AT377" s="9">
        <v>0</v>
      </c>
      <c r="AU377" s="9">
        <v>0</v>
      </c>
      <c r="AV377" s="9">
        <v>0</v>
      </c>
      <c r="AW377" s="9">
        <v>0</v>
      </c>
      <c r="AX377" s="9">
        <v>0</v>
      </c>
      <c r="AY377" s="9">
        <v>0</v>
      </c>
      <c r="AZ377" s="9">
        <v>0</v>
      </c>
      <c r="BA377" s="9">
        <v>0</v>
      </c>
      <c r="BB377" s="9">
        <v>0</v>
      </c>
      <c r="BC377" s="9">
        <v>0</v>
      </c>
      <c r="BD377" s="9">
        <v>0</v>
      </c>
      <c r="BE377" s="9">
        <v>0</v>
      </c>
      <c r="BF377" s="9">
        <v>0</v>
      </c>
      <c r="BG377" s="9">
        <v>0</v>
      </c>
      <c r="BH377" s="9">
        <v>0</v>
      </c>
      <c r="BI377" s="9">
        <v>0</v>
      </c>
      <c r="BJ377" s="9">
        <v>0</v>
      </c>
      <c r="BK377" s="9">
        <v>0</v>
      </c>
      <c r="BL377" s="9">
        <v>0</v>
      </c>
      <c r="BM377" s="9">
        <v>0</v>
      </c>
      <c r="BN377" s="9">
        <v>0</v>
      </c>
      <c r="BO377" s="9">
        <v>0</v>
      </c>
      <c r="BP377" s="9">
        <v>0</v>
      </c>
      <c r="BQ377" s="9">
        <v>0</v>
      </c>
      <c r="BR377" s="9">
        <v>0</v>
      </c>
      <c r="BS377" s="9">
        <v>0</v>
      </c>
      <c r="BT377" s="9">
        <v>0</v>
      </c>
      <c r="BU377" s="9">
        <v>0</v>
      </c>
      <c r="BV377" s="9">
        <v>0</v>
      </c>
      <c r="BW377" s="9">
        <v>0</v>
      </c>
      <c r="BX377" s="9">
        <v>1</v>
      </c>
      <c r="BY377" s="3">
        <v>0</v>
      </c>
      <c r="BZ377" s="3">
        <v>0</v>
      </c>
      <c r="CA377" s="3">
        <v>0</v>
      </c>
      <c r="CB377" s="3">
        <v>0</v>
      </c>
      <c r="CC377" s="3">
        <v>0</v>
      </c>
      <c r="CD377" s="3">
        <v>0</v>
      </c>
      <c r="CE377" s="3">
        <v>0</v>
      </c>
      <c r="CF377" s="3">
        <v>0</v>
      </c>
      <c r="CG377" s="3">
        <v>0</v>
      </c>
      <c r="CH377" s="3">
        <v>0</v>
      </c>
      <c r="CI377" s="3">
        <v>0</v>
      </c>
      <c r="CJ377" s="3">
        <v>0</v>
      </c>
      <c r="CK377" s="3">
        <v>0</v>
      </c>
      <c r="CL377" s="3">
        <v>0</v>
      </c>
      <c r="CM377" s="3">
        <v>0</v>
      </c>
      <c r="CN377" s="3">
        <v>0</v>
      </c>
      <c r="CO377" s="3">
        <v>0</v>
      </c>
      <c r="CP377" s="3">
        <v>0</v>
      </c>
      <c r="CQ377" s="3">
        <v>0</v>
      </c>
      <c r="CR377" s="3">
        <v>0</v>
      </c>
      <c r="CS377" s="3">
        <v>0</v>
      </c>
      <c r="CT377" s="3">
        <v>0</v>
      </c>
      <c r="CU377" s="3">
        <v>0</v>
      </c>
      <c r="CV377" s="3">
        <v>0</v>
      </c>
      <c r="CW377" s="3">
        <v>0</v>
      </c>
      <c r="CX377" s="3">
        <v>0</v>
      </c>
      <c r="CY377" s="3">
        <v>0</v>
      </c>
      <c r="CZ377" s="3">
        <v>0</v>
      </c>
      <c r="DA377" s="3">
        <v>0</v>
      </c>
      <c r="DB377" s="3">
        <v>0</v>
      </c>
      <c r="DC377" s="3">
        <v>0</v>
      </c>
      <c r="DD377" s="3">
        <v>0</v>
      </c>
      <c r="DE377" s="3">
        <v>0</v>
      </c>
      <c r="DF377" s="3">
        <v>0</v>
      </c>
      <c r="DG377" s="3">
        <v>0</v>
      </c>
      <c r="DH377" s="3">
        <v>0</v>
      </c>
      <c r="DI377" s="3">
        <v>0</v>
      </c>
      <c r="DJ377" s="3">
        <v>0</v>
      </c>
      <c r="DK377" s="3">
        <v>0</v>
      </c>
      <c r="DL377" s="3">
        <v>0</v>
      </c>
      <c r="DM377" s="3">
        <v>0</v>
      </c>
      <c r="DN377" s="3">
        <v>0</v>
      </c>
      <c r="DO377" s="3">
        <v>0</v>
      </c>
      <c r="DP377" s="3">
        <v>0</v>
      </c>
      <c r="DQ377" s="3">
        <v>0</v>
      </c>
      <c r="DR377" s="3">
        <v>0</v>
      </c>
      <c r="DS377" s="3">
        <v>0</v>
      </c>
      <c r="DT377" s="3">
        <v>0</v>
      </c>
    </row>
    <row r="378" spans="44:124" ht="11.25">
      <c r="AR378" s="9">
        <v>0</v>
      </c>
      <c r="AS378" s="9">
        <v>0</v>
      </c>
      <c r="AT378" s="9">
        <v>0</v>
      </c>
      <c r="AU378" s="9">
        <v>0</v>
      </c>
      <c r="AV378" s="9">
        <v>0</v>
      </c>
      <c r="AW378" s="9">
        <v>0</v>
      </c>
      <c r="AX378" s="9">
        <v>0</v>
      </c>
      <c r="AY378" s="9">
        <v>0</v>
      </c>
      <c r="AZ378" s="9">
        <v>0</v>
      </c>
      <c r="BA378" s="9">
        <v>0</v>
      </c>
      <c r="BB378" s="9">
        <v>0</v>
      </c>
      <c r="BC378" s="9">
        <v>0</v>
      </c>
      <c r="BD378" s="9">
        <v>0</v>
      </c>
      <c r="BE378" s="9">
        <v>0</v>
      </c>
      <c r="BF378" s="9">
        <v>0</v>
      </c>
      <c r="BG378" s="9">
        <v>0</v>
      </c>
      <c r="BH378" s="9">
        <v>0</v>
      </c>
      <c r="BI378" s="9">
        <v>0</v>
      </c>
      <c r="BJ378" s="9">
        <v>0</v>
      </c>
      <c r="BK378" s="9">
        <v>0</v>
      </c>
      <c r="BL378" s="9">
        <v>0</v>
      </c>
      <c r="BM378" s="9">
        <v>0</v>
      </c>
      <c r="BN378" s="9">
        <v>0</v>
      </c>
      <c r="BO378" s="9">
        <v>0</v>
      </c>
      <c r="BP378" s="9">
        <v>0</v>
      </c>
      <c r="BQ378" s="9">
        <v>0</v>
      </c>
      <c r="BR378" s="9">
        <v>0</v>
      </c>
      <c r="BS378" s="9">
        <v>0</v>
      </c>
      <c r="BT378" s="9">
        <v>0</v>
      </c>
      <c r="BU378" s="9">
        <v>0</v>
      </c>
      <c r="BV378" s="9">
        <v>0</v>
      </c>
      <c r="BW378" s="9">
        <v>0</v>
      </c>
      <c r="BX378" s="9">
        <v>0</v>
      </c>
      <c r="BY378" s="3">
        <v>1</v>
      </c>
      <c r="BZ378" s="3">
        <v>0</v>
      </c>
      <c r="CA378" s="3">
        <v>0</v>
      </c>
      <c r="CB378" s="3">
        <v>0</v>
      </c>
      <c r="CC378" s="3">
        <v>0</v>
      </c>
      <c r="CD378" s="3">
        <v>0</v>
      </c>
      <c r="CE378" s="3">
        <v>0</v>
      </c>
      <c r="CF378" s="3">
        <v>0</v>
      </c>
      <c r="CG378" s="3">
        <v>0</v>
      </c>
      <c r="CH378" s="3">
        <v>0</v>
      </c>
      <c r="CI378" s="3">
        <v>0</v>
      </c>
      <c r="CJ378" s="3">
        <v>0</v>
      </c>
      <c r="CK378" s="3">
        <v>0</v>
      </c>
      <c r="CL378" s="3">
        <v>0</v>
      </c>
      <c r="CM378" s="3">
        <v>0</v>
      </c>
      <c r="CN378" s="3">
        <v>0</v>
      </c>
      <c r="CO378" s="3">
        <v>0</v>
      </c>
      <c r="CP378" s="3">
        <v>0</v>
      </c>
      <c r="CQ378" s="3">
        <v>0</v>
      </c>
      <c r="CR378" s="3">
        <v>0</v>
      </c>
      <c r="CS378" s="3">
        <v>0</v>
      </c>
      <c r="CT378" s="3">
        <v>0</v>
      </c>
      <c r="CU378" s="3">
        <v>0</v>
      </c>
      <c r="CV378" s="3">
        <v>0</v>
      </c>
      <c r="CW378" s="3">
        <v>0</v>
      </c>
      <c r="CX378" s="3">
        <v>0</v>
      </c>
      <c r="CY378" s="3">
        <v>0</v>
      </c>
      <c r="CZ378" s="3">
        <v>0</v>
      </c>
      <c r="DA378" s="3">
        <v>0</v>
      </c>
      <c r="DB378" s="3">
        <v>0</v>
      </c>
      <c r="DC378" s="3">
        <v>0</v>
      </c>
      <c r="DD378" s="3">
        <v>0</v>
      </c>
      <c r="DE378" s="3">
        <v>0</v>
      </c>
      <c r="DF378" s="3">
        <v>0</v>
      </c>
      <c r="DG378" s="3">
        <v>0</v>
      </c>
      <c r="DH378" s="3">
        <v>0</v>
      </c>
      <c r="DI378" s="3">
        <v>0</v>
      </c>
      <c r="DJ378" s="3">
        <v>0</v>
      </c>
      <c r="DK378" s="3">
        <v>0</v>
      </c>
      <c r="DL378" s="3">
        <v>0</v>
      </c>
      <c r="DM378" s="3">
        <v>0</v>
      </c>
      <c r="DN378" s="3">
        <v>0</v>
      </c>
      <c r="DO378" s="3">
        <v>0</v>
      </c>
      <c r="DP378" s="3">
        <v>0</v>
      </c>
      <c r="DQ378" s="3">
        <v>0</v>
      </c>
      <c r="DR378" s="3">
        <v>0</v>
      </c>
      <c r="DS378" s="3">
        <v>0</v>
      </c>
      <c r="DT378" s="3">
        <v>0</v>
      </c>
    </row>
    <row r="379" spans="44:124" ht="11.25">
      <c r="AR379" s="9">
        <v>0</v>
      </c>
      <c r="AS379" s="9">
        <v>0</v>
      </c>
      <c r="AT379" s="9">
        <v>0</v>
      </c>
      <c r="AU379" s="9">
        <v>0</v>
      </c>
      <c r="AV379" s="9">
        <v>0</v>
      </c>
      <c r="AW379" s="9">
        <v>0</v>
      </c>
      <c r="AX379" s="9">
        <v>0</v>
      </c>
      <c r="AY379" s="9">
        <v>0</v>
      </c>
      <c r="AZ379" s="9">
        <v>0</v>
      </c>
      <c r="BA379" s="9">
        <v>0</v>
      </c>
      <c r="BB379" s="9">
        <v>0</v>
      </c>
      <c r="BC379" s="9">
        <v>0</v>
      </c>
      <c r="BD379" s="9">
        <v>0</v>
      </c>
      <c r="BE379" s="9">
        <v>0</v>
      </c>
      <c r="BF379" s="9">
        <v>0</v>
      </c>
      <c r="BG379" s="9">
        <v>0</v>
      </c>
      <c r="BH379" s="9">
        <v>0</v>
      </c>
      <c r="BI379" s="9">
        <v>0</v>
      </c>
      <c r="BJ379" s="9">
        <v>0</v>
      </c>
      <c r="BK379" s="9">
        <v>0</v>
      </c>
      <c r="BL379" s="9">
        <v>0</v>
      </c>
      <c r="BM379" s="9">
        <v>0</v>
      </c>
      <c r="BN379" s="9">
        <v>0</v>
      </c>
      <c r="BO379" s="9">
        <v>0</v>
      </c>
      <c r="BP379" s="9">
        <v>0</v>
      </c>
      <c r="BQ379" s="9">
        <v>0</v>
      </c>
      <c r="BR379" s="9">
        <v>0</v>
      </c>
      <c r="BS379" s="9">
        <v>0</v>
      </c>
      <c r="BT379" s="9">
        <v>0</v>
      </c>
      <c r="BU379" s="9">
        <v>0</v>
      </c>
      <c r="BV379" s="9">
        <v>0</v>
      </c>
      <c r="BW379" s="9">
        <v>0</v>
      </c>
      <c r="BX379" s="9">
        <v>0</v>
      </c>
      <c r="BY379" s="3">
        <v>0</v>
      </c>
      <c r="BZ379" s="3">
        <v>1</v>
      </c>
      <c r="CA379" s="3">
        <v>0</v>
      </c>
      <c r="CB379" s="3">
        <v>0</v>
      </c>
      <c r="CC379" s="3">
        <v>0</v>
      </c>
      <c r="CD379" s="3">
        <v>0</v>
      </c>
      <c r="CE379" s="3">
        <v>0</v>
      </c>
      <c r="CF379" s="3">
        <v>0</v>
      </c>
      <c r="CG379" s="3">
        <v>0</v>
      </c>
      <c r="CH379" s="3">
        <v>0</v>
      </c>
      <c r="CI379" s="3">
        <v>0</v>
      </c>
      <c r="CJ379" s="3">
        <v>0</v>
      </c>
      <c r="CK379" s="3">
        <v>0</v>
      </c>
      <c r="CL379" s="3">
        <v>0</v>
      </c>
      <c r="CM379" s="3">
        <v>0</v>
      </c>
      <c r="CN379" s="3">
        <v>0</v>
      </c>
      <c r="CO379" s="3">
        <v>0</v>
      </c>
      <c r="CP379" s="3">
        <v>0</v>
      </c>
      <c r="CQ379" s="3">
        <v>0</v>
      </c>
      <c r="CR379" s="3">
        <v>0</v>
      </c>
      <c r="CS379" s="3">
        <v>0</v>
      </c>
      <c r="CT379" s="3">
        <v>0</v>
      </c>
      <c r="CU379" s="3">
        <v>0</v>
      </c>
      <c r="CV379" s="3">
        <v>0</v>
      </c>
      <c r="CW379" s="3">
        <v>0</v>
      </c>
      <c r="CX379" s="3">
        <v>0</v>
      </c>
      <c r="CY379" s="3">
        <v>0</v>
      </c>
      <c r="CZ379" s="3">
        <v>0</v>
      </c>
      <c r="DA379" s="3">
        <v>0</v>
      </c>
      <c r="DB379" s="3">
        <v>0</v>
      </c>
      <c r="DC379" s="3">
        <v>0</v>
      </c>
      <c r="DD379" s="3">
        <v>0</v>
      </c>
      <c r="DE379" s="3">
        <v>0</v>
      </c>
      <c r="DF379" s="3">
        <v>0</v>
      </c>
      <c r="DG379" s="3">
        <v>0</v>
      </c>
      <c r="DH379" s="3">
        <v>0</v>
      </c>
      <c r="DI379" s="3">
        <v>0</v>
      </c>
      <c r="DJ379" s="3">
        <v>0</v>
      </c>
      <c r="DK379" s="3">
        <v>0</v>
      </c>
      <c r="DL379" s="3">
        <v>0</v>
      </c>
      <c r="DM379" s="3">
        <v>0</v>
      </c>
      <c r="DN379" s="3">
        <v>0</v>
      </c>
      <c r="DO379" s="3">
        <v>0</v>
      </c>
      <c r="DP379" s="3">
        <v>0</v>
      </c>
      <c r="DQ379" s="3">
        <v>0</v>
      </c>
      <c r="DR379" s="3">
        <v>0</v>
      </c>
      <c r="DS379" s="3">
        <v>0</v>
      </c>
      <c r="DT379" s="3">
        <v>0</v>
      </c>
    </row>
    <row r="380" spans="44:124" ht="11.25">
      <c r="AR380" s="9">
        <v>0</v>
      </c>
      <c r="AS380" s="9">
        <v>0</v>
      </c>
      <c r="AT380" s="9">
        <v>0</v>
      </c>
      <c r="AU380" s="9">
        <v>0</v>
      </c>
      <c r="AV380" s="9">
        <v>0</v>
      </c>
      <c r="AW380" s="9">
        <v>0</v>
      </c>
      <c r="AX380" s="9">
        <v>0</v>
      </c>
      <c r="AY380" s="9">
        <v>0</v>
      </c>
      <c r="AZ380" s="9">
        <v>0</v>
      </c>
      <c r="BA380" s="9">
        <v>0</v>
      </c>
      <c r="BB380" s="9">
        <v>0</v>
      </c>
      <c r="BC380" s="9">
        <v>0</v>
      </c>
      <c r="BD380" s="9">
        <v>0</v>
      </c>
      <c r="BE380" s="9">
        <v>0</v>
      </c>
      <c r="BF380" s="9">
        <v>0</v>
      </c>
      <c r="BG380" s="9">
        <v>0</v>
      </c>
      <c r="BH380" s="9">
        <v>0</v>
      </c>
      <c r="BI380" s="9">
        <v>0</v>
      </c>
      <c r="BJ380" s="9">
        <v>0</v>
      </c>
      <c r="BK380" s="9">
        <v>0</v>
      </c>
      <c r="BL380" s="9">
        <v>0</v>
      </c>
      <c r="BM380" s="9">
        <v>0</v>
      </c>
      <c r="BN380" s="9">
        <v>0</v>
      </c>
      <c r="BO380" s="9">
        <v>0</v>
      </c>
      <c r="BP380" s="9">
        <v>0</v>
      </c>
      <c r="BQ380" s="9">
        <v>0</v>
      </c>
      <c r="BR380" s="9">
        <v>0</v>
      </c>
      <c r="BS380" s="9">
        <v>0</v>
      </c>
      <c r="BT380" s="9">
        <v>0</v>
      </c>
      <c r="BU380" s="9">
        <v>0</v>
      </c>
      <c r="BV380" s="9">
        <v>0</v>
      </c>
      <c r="BW380" s="9">
        <v>0</v>
      </c>
      <c r="BX380" s="9">
        <v>0</v>
      </c>
      <c r="BY380" s="3">
        <v>0</v>
      </c>
      <c r="BZ380" s="3">
        <v>0</v>
      </c>
      <c r="CA380" s="3">
        <v>1</v>
      </c>
      <c r="CB380" s="3">
        <v>0</v>
      </c>
      <c r="CC380" s="3">
        <v>0</v>
      </c>
      <c r="CD380" s="3">
        <v>0</v>
      </c>
      <c r="CE380" s="3">
        <v>0</v>
      </c>
      <c r="CF380" s="3">
        <v>0</v>
      </c>
      <c r="CG380" s="3">
        <v>0</v>
      </c>
      <c r="CH380" s="3">
        <v>0</v>
      </c>
      <c r="CI380" s="3">
        <v>0</v>
      </c>
      <c r="CJ380" s="3">
        <v>0</v>
      </c>
      <c r="CK380" s="3">
        <v>0</v>
      </c>
      <c r="CL380" s="3">
        <v>0</v>
      </c>
      <c r="CM380" s="3">
        <v>0</v>
      </c>
      <c r="CN380" s="3">
        <v>0</v>
      </c>
      <c r="CO380" s="3">
        <v>0</v>
      </c>
      <c r="CP380" s="3">
        <v>0</v>
      </c>
      <c r="CQ380" s="3">
        <v>0</v>
      </c>
      <c r="CR380" s="3">
        <v>0</v>
      </c>
      <c r="CS380" s="3">
        <v>0</v>
      </c>
      <c r="CT380" s="3">
        <v>0</v>
      </c>
      <c r="CU380" s="3">
        <v>0</v>
      </c>
      <c r="CV380" s="3">
        <v>0</v>
      </c>
      <c r="CW380" s="3">
        <v>0</v>
      </c>
      <c r="CX380" s="3">
        <v>0</v>
      </c>
      <c r="CY380" s="3">
        <v>0</v>
      </c>
      <c r="CZ380" s="3">
        <v>0</v>
      </c>
      <c r="DA380" s="3">
        <v>0</v>
      </c>
      <c r="DB380" s="3">
        <v>0</v>
      </c>
      <c r="DC380" s="3">
        <v>0</v>
      </c>
      <c r="DD380" s="3">
        <v>0</v>
      </c>
      <c r="DE380" s="3">
        <v>0</v>
      </c>
      <c r="DF380" s="3">
        <v>0</v>
      </c>
      <c r="DG380" s="3">
        <v>0</v>
      </c>
      <c r="DH380" s="3">
        <v>0</v>
      </c>
      <c r="DI380" s="3">
        <v>0</v>
      </c>
      <c r="DJ380" s="3">
        <v>0</v>
      </c>
      <c r="DK380" s="3">
        <v>0</v>
      </c>
      <c r="DL380" s="3">
        <v>0</v>
      </c>
      <c r="DM380" s="3">
        <v>0</v>
      </c>
      <c r="DN380" s="3">
        <v>0</v>
      </c>
      <c r="DO380" s="3">
        <v>0</v>
      </c>
      <c r="DP380" s="3">
        <v>0</v>
      </c>
      <c r="DQ380" s="3">
        <v>0</v>
      </c>
      <c r="DR380" s="3">
        <v>0</v>
      </c>
      <c r="DS380" s="3">
        <v>0</v>
      </c>
      <c r="DT380" s="3">
        <v>0</v>
      </c>
    </row>
    <row r="381" spans="44:124" ht="11.25">
      <c r="AR381" s="9">
        <v>0</v>
      </c>
      <c r="AS381" s="9">
        <v>0</v>
      </c>
      <c r="AT381" s="9">
        <v>0</v>
      </c>
      <c r="AU381" s="9">
        <v>0</v>
      </c>
      <c r="AV381" s="9">
        <v>0</v>
      </c>
      <c r="AW381" s="9">
        <v>0</v>
      </c>
      <c r="AX381" s="9">
        <v>0</v>
      </c>
      <c r="AY381" s="9">
        <v>0</v>
      </c>
      <c r="AZ381" s="9">
        <v>0</v>
      </c>
      <c r="BA381" s="9">
        <v>0</v>
      </c>
      <c r="BB381" s="9">
        <v>0</v>
      </c>
      <c r="BC381" s="9">
        <v>0</v>
      </c>
      <c r="BD381" s="9">
        <v>0</v>
      </c>
      <c r="BE381" s="9">
        <v>0</v>
      </c>
      <c r="BF381" s="9">
        <v>0</v>
      </c>
      <c r="BG381" s="9">
        <v>0</v>
      </c>
      <c r="BH381" s="9">
        <v>0</v>
      </c>
      <c r="BI381" s="9">
        <v>0</v>
      </c>
      <c r="BJ381" s="9">
        <v>0</v>
      </c>
      <c r="BK381" s="9">
        <v>0</v>
      </c>
      <c r="BL381" s="9">
        <v>0</v>
      </c>
      <c r="BM381" s="9">
        <v>0</v>
      </c>
      <c r="BN381" s="9">
        <v>0</v>
      </c>
      <c r="BO381" s="9">
        <v>0</v>
      </c>
      <c r="BP381" s="9">
        <v>0</v>
      </c>
      <c r="BQ381" s="9">
        <v>0</v>
      </c>
      <c r="BR381" s="9">
        <v>0</v>
      </c>
      <c r="BS381" s="9">
        <v>0</v>
      </c>
      <c r="BT381" s="9">
        <v>0</v>
      </c>
      <c r="BU381" s="9">
        <v>0</v>
      </c>
      <c r="BV381" s="9">
        <v>0</v>
      </c>
      <c r="BW381" s="9">
        <v>0</v>
      </c>
      <c r="BX381" s="9">
        <v>0</v>
      </c>
      <c r="BY381" s="3">
        <v>0</v>
      </c>
      <c r="BZ381" s="3">
        <v>0</v>
      </c>
      <c r="CA381" s="3">
        <v>0</v>
      </c>
      <c r="CB381" s="3">
        <v>1</v>
      </c>
      <c r="CC381" s="3">
        <v>0</v>
      </c>
      <c r="CD381" s="3">
        <v>0</v>
      </c>
      <c r="CE381" s="3">
        <v>0</v>
      </c>
      <c r="CF381" s="3">
        <v>0</v>
      </c>
      <c r="CG381" s="3">
        <v>0</v>
      </c>
      <c r="CH381" s="3">
        <v>0</v>
      </c>
      <c r="CI381" s="3">
        <v>0</v>
      </c>
      <c r="CJ381" s="3">
        <v>0</v>
      </c>
      <c r="CK381" s="3">
        <v>0</v>
      </c>
      <c r="CL381" s="3">
        <v>0</v>
      </c>
      <c r="CM381" s="3">
        <v>0</v>
      </c>
      <c r="CN381" s="3">
        <v>0</v>
      </c>
      <c r="CO381" s="3">
        <v>0</v>
      </c>
      <c r="CP381" s="3">
        <v>0</v>
      </c>
      <c r="CQ381" s="3">
        <v>0</v>
      </c>
      <c r="CR381" s="3">
        <v>0</v>
      </c>
      <c r="CS381" s="3">
        <v>0</v>
      </c>
      <c r="CT381" s="3">
        <v>0</v>
      </c>
      <c r="CU381" s="3">
        <v>0</v>
      </c>
      <c r="CV381" s="3">
        <v>0</v>
      </c>
      <c r="CW381" s="3">
        <v>0</v>
      </c>
      <c r="CX381" s="3">
        <v>0</v>
      </c>
      <c r="CY381" s="3">
        <v>0</v>
      </c>
      <c r="CZ381" s="3">
        <v>0</v>
      </c>
      <c r="DA381" s="3">
        <v>0</v>
      </c>
      <c r="DB381" s="3">
        <v>0</v>
      </c>
      <c r="DC381" s="3">
        <v>0</v>
      </c>
      <c r="DD381" s="3">
        <v>0</v>
      </c>
      <c r="DE381" s="3">
        <v>0</v>
      </c>
      <c r="DF381" s="3">
        <v>0</v>
      </c>
      <c r="DG381" s="3">
        <v>0</v>
      </c>
      <c r="DH381" s="3">
        <v>0</v>
      </c>
      <c r="DI381" s="3">
        <v>0</v>
      </c>
      <c r="DJ381" s="3">
        <v>0</v>
      </c>
      <c r="DK381" s="3">
        <v>0</v>
      </c>
      <c r="DL381" s="3">
        <v>0</v>
      </c>
      <c r="DM381" s="3">
        <v>0</v>
      </c>
      <c r="DN381" s="3">
        <v>0</v>
      </c>
      <c r="DO381" s="3">
        <v>0</v>
      </c>
      <c r="DP381" s="3">
        <v>0</v>
      </c>
      <c r="DQ381" s="3">
        <v>0</v>
      </c>
      <c r="DR381" s="3">
        <v>0</v>
      </c>
      <c r="DS381" s="3">
        <v>0</v>
      </c>
      <c r="DT381" s="3">
        <v>0</v>
      </c>
    </row>
    <row r="382" spans="44:124" ht="11.25">
      <c r="AR382" s="9">
        <v>0</v>
      </c>
      <c r="AS382" s="9">
        <v>0</v>
      </c>
      <c r="AT382" s="9">
        <v>0</v>
      </c>
      <c r="AU382" s="9">
        <v>0</v>
      </c>
      <c r="AV382" s="9">
        <v>0</v>
      </c>
      <c r="AW382" s="9">
        <v>0</v>
      </c>
      <c r="AX382" s="9">
        <v>0</v>
      </c>
      <c r="AY382" s="9">
        <v>0</v>
      </c>
      <c r="AZ382" s="9">
        <v>0</v>
      </c>
      <c r="BA382" s="9">
        <v>0</v>
      </c>
      <c r="BB382" s="9">
        <v>0</v>
      </c>
      <c r="BC382" s="9">
        <v>0</v>
      </c>
      <c r="BD382" s="9">
        <v>0</v>
      </c>
      <c r="BE382" s="9">
        <v>0</v>
      </c>
      <c r="BF382" s="9">
        <v>0</v>
      </c>
      <c r="BG382" s="9">
        <v>0</v>
      </c>
      <c r="BH382" s="9">
        <v>0</v>
      </c>
      <c r="BI382" s="9">
        <v>0</v>
      </c>
      <c r="BJ382" s="9">
        <v>0</v>
      </c>
      <c r="BK382" s="9">
        <v>0</v>
      </c>
      <c r="BL382" s="9">
        <v>0</v>
      </c>
      <c r="BM382" s="9">
        <v>0</v>
      </c>
      <c r="BN382" s="9">
        <v>0</v>
      </c>
      <c r="BO382" s="9">
        <v>0</v>
      </c>
      <c r="BP382" s="9">
        <v>0</v>
      </c>
      <c r="BQ382" s="9">
        <v>0</v>
      </c>
      <c r="BR382" s="9">
        <v>0</v>
      </c>
      <c r="BS382" s="9">
        <v>0</v>
      </c>
      <c r="BT382" s="9">
        <v>0</v>
      </c>
      <c r="BU382" s="9">
        <v>0</v>
      </c>
      <c r="BV382" s="9">
        <v>0</v>
      </c>
      <c r="BW382" s="9">
        <v>0</v>
      </c>
      <c r="BX382" s="9">
        <v>0</v>
      </c>
      <c r="BY382" s="3">
        <v>0</v>
      </c>
      <c r="BZ382" s="3">
        <v>0</v>
      </c>
      <c r="CA382" s="3">
        <v>0</v>
      </c>
      <c r="CB382" s="3">
        <v>0</v>
      </c>
      <c r="CC382" s="3">
        <v>1</v>
      </c>
      <c r="CD382" s="3">
        <v>0</v>
      </c>
      <c r="CE382" s="3">
        <v>0</v>
      </c>
      <c r="CF382" s="3">
        <v>0</v>
      </c>
      <c r="CG382" s="3">
        <v>0</v>
      </c>
      <c r="CH382" s="3">
        <v>0</v>
      </c>
      <c r="CI382" s="3">
        <v>0</v>
      </c>
      <c r="CJ382" s="3">
        <v>0</v>
      </c>
      <c r="CK382" s="3">
        <v>0</v>
      </c>
      <c r="CL382" s="3">
        <v>0</v>
      </c>
      <c r="CM382" s="3">
        <v>0</v>
      </c>
      <c r="CN382" s="3">
        <v>0</v>
      </c>
      <c r="CO382" s="3">
        <v>0</v>
      </c>
      <c r="CP382" s="3">
        <v>0</v>
      </c>
      <c r="CQ382" s="3">
        <v>0</v>
      </c>
      <c r="CR382" s="3">
        <v>0</v>
      </c>
      <c r="CS382" s="3">
        <v>0</v>
      </c>
      <c r="CT382" s="3">
        <v>0</v>
      </c>
      <c r="CU382" s="3">
        <v>0</v>
      </c>
      <c r="CV382" s="3">
        <v>0</v>
      </c>
      <c r="CW382" s="3">
        <v>0</v>
      </c>
      <c r="CX382" s="3">
        <v>0</v>
      </c>
      <c r="CY382" s="3">
        <v>0</v>
      </c>
      <c r="CZ382" s="3">
        <v>0</v>
      </c>
      <c r="DA382" s="3">
        <v>0</v>
      </c>
      <c r="DB382" s="3">
        <v>0</v>
      </c>
      <c r="DC382" s="3">
        <v>0</v>
      </c>
      <c r="DD382" s="3">
        <v>0</v>
      </c>
      <c r="DE382" s="3">
        <v>0</v>
      </c>
      <c r="DF382" s="3">
        <v>0</v>
      </c>
      <c r="DG382" s="3">
        <v>0</v>
      </c>
      <c r="DH382" s="3">
        <v>0</v>
      </c>
      <c r="DI382" s="3">
        <v>0</v>
      </c>
      <c r="DJ382" s="3">
        <v>0</v>
      </c>
      <c r="DK382" s="3">
        <v>0</v>
      </c>
      <c r="DL382" s="3">
        <v>0</v>
      </c>
      <c r="DM382" s="3">
        <v>0</v>
      </c>
      <c r="DN382" s="3">
        <v>0</v>
      </c>
      <c r="DO382" s="3">
        <v>0</v>
      </c>
      <c r="DP382" s="3">
        <v>0</v>
      </c>
      <c r="DQ382" s="3">
        <v>0</v>
      </c>
      <c r="DR382" s="3">
        <v>0</v>
      </c>
      <c r="DS382" s="3">
        <v>0</v>
      </c>
      <c r="DT382" s="3">
        <v>0</v>
      </c>
    </row>
    <row r="383" spans="44:124" ht="11.25">
      <c r="AR383" s="9">
        <v>0</v>
      </c>
      <c r="AS383" s="9">
        <v>0</v>
      </c>
      <c r="AT383" s="9">
        <v>0</v>
      </c>
      <c r="AU383" s="9">
        <v>0</v>
      </c>
      <c r="AV383" s="9">
        <v>0</v>
      </c>
      <c r="AW383" s="9">
        <v>0</v>
      </c>
      <c r="AX383" s="9">
        <v>0</v>
      </c>
      <c r="AY383" s="9">
        <v>0</v>
      </c>
      <c r="AZ383" s="9">
        <v>0</v>
      </c>
      <c r="BA383" s="9">
        <v>0</v>
      </c>
      <c r="BB383" s="9">
        <v>0</v>
      </c>
      <c r="BC383" s="9">
        <v>0</v>
      </c>
      <c r="BD383" s="9">
        <v>0</v>
      </c>
      <c r="BE383" s="9">
        <v>0</v>
      </c>
      <c r="BF383" s="9">
        <v>0</v>
      </c>
      <c r="BG383" s="9">
        <v>0</v>
      </c>
      <c r="BH383" s="9">
        <v>0</v>
      </c>
      <c r="BI383" s="9">
        <v>0</v>
      </c>
      <c r="BJ383" s="9">
        <v>0</v>
      </c>
      <c r="BK383" s="9">
        <v>0</v>
      </c>
      <c r="BL383" s="9">
        <v>0</v>
      </c>
      <c r="BM383" s="9">
        <v>0</v>
      </c>
      <c r="BN383" s="9">
        <v>0</v>
      </c>
      <c r="BO383" s="9">
        <v>0</v>
      </c>
      <c r="BP383" s="9">
        <v>0</v>
      </c>
      <c r="BQ383" s="9">
        <v>0</v>
      </c>
      <c r="BR383" s="9">
        <v>0</v>
      </c>
      <c r="BS383" s="9">
        <v>0</v>
      </c>
      <c r="BT383" s="9">
        <v>0</v>
      </c>
      <c r="BU383" s="9">
        <v>0</v>
      </c>
      <c r="BV383" s="9">
        <v>0</v>
      </c>
      <c r="BW383" s="9">
        <v>0</v>
      </c>
      <c r="BX383" s="9">
        <v>0</v>
      </c>
      <c r="BY383" s="3">
        <v>0</v>
      </c>
      <c r="BZ383" s="3">
        <v>0</v>
      </c>
      <c r="CA383" s="3">
        <v>0</v>
      </c>
      <c r="CB383" s="3">
        <v>0</v>
      </c>
      <c r="CC383" s="3">
        <v>0</v>
      </c>
      <c r="CD383" s="3">
        <v>1</v>
      </c>
      <c r="CE383" s="3">
        <v>0</v>
      </c>
      <c r="CF383" s="3">
        <v>0</v>
      </c>
      <c r="CG383" s="3">
        <v>0</v>
      </c>
      <c r="CH383" s="3">
        <v>0</v>
      </c>
      <c r="CI383" s="3">
        <v>0</v>
      </c>
      <c r="CJ383" s="3">
        <v>0</v>
      </c>
      <c r="CK383" s="3">
        <v>0</v>
      </c>
      <c r="CL383" s="3">
        <v>0</v>
      </c>
      <c r="CM383" s="3">
        <v>0</v>
      </c>
      <c r="CN383" s="3">
        <v>0</v>
      </c>
      <c r="CO383" s="3">
        <v>0</v>
      </c>
      <c r="CP383" s="3">
        <v>0</v>
      </c>
      <c r="CQ383" s="3">
        <v>0</v>
      </c>
      <c r="CR383" s="3">
        <v>0</v>
      </c>
      <c r="CS383" s="3">
        <v>0</v>
      </c>
      <c r="CT383" s="3">
        <v>0</v>
      </c>
      <c r="CU383" s="3">
        <v>0</v>
      </c>
      <c r="CV383" s="3">
        <v>0</v>
      </c>
      <c r="CW383" s="3">
        <v>0</v>
      </c>
      <c r="CX383" s="3">
        <v>0</v>
      </c>
      <c r="CY383" s="3">
        <v>0</v>
      </c>
      <c r="CZ383" s="3">
        <v>0</v>
      </c>
      <c r="DA383" s="3">
        <v>0</v>
      </c>
      <c r="DB383" s="3">
        <v>0</v>
      </c>
      <c r="DC383" s="3">
        <v>0</v>
      </c>
      <c r="DD383" s="3">
        <v>0</v>
      </c>
      <c r="DE383" s="3">
        <v>0</v>
      </c>
      <c r="DF383" s="3">
        <v>0</v>
      </c>
      <c r="DG383" s="3">
        <v>0</v>
      </c>
      <c r="DH383" s="3">
        <v>0</v>
      </c>
      <c r="DI383" s="3">
        <v>0</v>
      </c>
      <c r="DJ383" s="3">
        <v>0</v>
      </c>
      <c r="DK383" s="3">
        <v>0</v>
      </c>
      <c r="DL383" s="3">
        <v>0</v>
      </c>
      <c r="DM383" s="3">
        <v>0</v>
      </c>
      <c r="DN383" s="3">
        <v>0</v>
      </c>
      <c r="DO383" s="3">
        <v>0</v>
      </c>
      <c r="DP383" s="3">
        <v>0</v>
      </c>
      <c r="DQ383" s="3">
        <v>0</v>
      </c>
      <c r="DR383" s="3">
        <v>0</v>
      </c>
      <c r="DS383" s="3">
        <v>0</v>
      </c>
      <c r="DT383" s="3">
        <v>0</v>
      </c>
    </row>
    <row r="384" spans="44:124" ht="11.25">
      <c r="AR384" s="9">
        <v>0</v>
      </c>
      <c r="AS384" s="9">
        <v>0</v>
      </c>
      <c r="AT384" s="9">
        <v>0</v>
      </c>
      <c r="AU384" s="9">
        <v>0</v>
      </c>
      <c r="AV384" s="9">
        <v>0</v>
      </c>
      <c r="AW384" s="9">
        <v>0</v>
      </c>
      <c r="AX384" s="9">
        <v>0</v>
      </c>
      <c r="AY384" s="9">
        <v>0</v>
      </c>
      <c r="AZ384" s="9">
        <v>0</v>
      </c>
      <c r="BA384" s="9">
        <v>0</v>
      </c>
      <c r="BB384" s="9">
        <v>0</v>
      </c>
      <c r="BC384" s="9">
        <v>0</v>
      </c>
      <c r="BD384" s="9">
        <v>0</v>
      </c>
      <c r="BE384" s="9">
        <v>0</v>
      </c>
      <c r="BF384" s="9">
        <v>0</v>
      </c>
      <c r="BG384" s="9">
        <v>0</v>
      </c>
      <c r="BH384" s="9">
        <v>0</v>
      </c>
      <c r="BI384" s="9">
        <v>0</v>
      </c>
      <c r="BJ384" s="9">
        <v>0</v>
      </c>
      <c r="BK384" s="9">
        <v>0</v>
      </c>
      <c r="BL384" s="9">
        <v>0</v>
      </c>
      <c r="BM384" s="9">
        <v>0</v>
      </c>
      <c r="BN384" s="9">
        <v>0</v>
      </c>
      <c r="BO384" s="9">
        <v>0</v>
      </c>
      <c r="BP384" s="9">
        <v>0</v>
      </c>
      <c r="BQ384" s="9">
        <v>0</v>
      </c>
      <c r="BR384" s="9">
        <v>0</v>
      </c>
      <c r="BS384" s="9">
        <v>0</v>
      </c>
      <c r="BT384" s="9">
        <v>0</v>
      </c>
      <c r="BU384" s="9">
        <v>0</v>
      </c>
      <c r="BV384" s="9">
        <v>0</v>
      </c>
      <c r="BW384" s="9">
        <v>0</v>
      </c>
      <c r="BX384" s="9">
        <v>0</v>
      </c>
      <c r="BY384" s="3">
        <v>0</v>
      </c>
      <c r="BZ384" s="3">
        <v>0</v>
      </c>
      <c r="CA384" s="3">
        <v>0</v>
      </c>
      <c r="CB384" s="3">
        <v>0</v>
      </c>
      <c r="CC384" s="3">
        <v>0</v>
      </c>
      <c r="CD384" s="3">
        <v>0</v>
      </c>
      <c r="CE384" s="3">
        <v>1</v>
      </c>
      <c r="CF384" s="3">
        <v>0</v>
      </c>
      <c r="CG384" s="3">
        <v>0</v>
      </c>
      <c r="CH384" s="3">
        <v>0</v>
      </c>
      <c r="CI384" s="3">
        <v>0</v>
      </c>
      <c r="CJ384" s="3">
        <v>0</v>
      </c>
      <c r="CK384" s="3">
        <v>0</v>
      </c>
      <c r="CL384" s="3">
        <v>0</v>
      </c>
      <c r="CM384" s="3">
        <v>0</v>
      </c>
      <c r="CN384" s="3">
        <v>0</v>
      </c>
      <c r="CO384" s="3">
        <v>0</v>
      </c>
      <c r="CP384" s="3">
        <v>0</v>
      </c>
      <c r="CQ384" s="3">
        <v>0</v>
      </c>
      <c r="CR384" s="3">
        <v>0</v>
      </c>
      <c r="CS384" s="3">
        <v>0</v>
      </c>
      <c r="CT384" s="3">
        <v>0</v>
      </c>
      <c r="CU384" s="3">
        <v>0</v>
      </c>
      <c r="CV384" s="3">
        <v>0</v>
      </c>
      <c r="CW384" s="3">
        <v>0</v>
      </c>
      <c r="CX384" s="3">
        <v>0</v>
      </c>
      <c r="CY384" s="3">
        <v>0</v>
      </c>
      <c r="CZ384" s="3">
        <v>0</v>
      </c>
      <c r="DA384" s="3">
        <v>0</v>
      </c>
      <c r="DB384" s="3">
        <v>0</v>
      </c>
      <c r="DC384" s="3">
        <v>0</v>
      </c>
      <c r="DD384" s="3">
        <v>0</v>
      </c>
      <c r="DE384" s="3">
        <v>0</v>
      </c>
      <c r="DF384" s="3">
        <v>0</v>
      </c>
      <c r="DG384" s="3">
        <v>0</v>
      </c>
      <c r="DH384" s="3">
        <v>0</v>
      </c>
      <c r="DI384" s="3">
        <v>0</v>
      </c>
      <c r="DJ384" s="3">
        <v>0</v>
      </c>
      <c r="DK384" s="3">
        <v>0</v>
      </c>
      <c r="DL384" s="3">
        <v>0</v>
      </c>
      <c r="DM384" s="3">
        <v>0</v>
      </c>
      <c r="DN384" s="3">
        <v>0</v>
      </c>
      <c r="DO384" s="3">
        <v>0</v>
      </c>
      <c r="DP384" s="3">
        <v>0</v>
      </c>
      <c r="DQ384" s="3">
        <v>0</v>
      </c>
      <c r="DR384" s="3">
        <v>0</v>
      </c>
      <c r="DS384" s="3">
        <v>0</v>
      </c>
      <c r="DT384" s="3">
        <v>0</v>
      </c>
    </row>
    <row r="385" spans="44:124" ht="11.25">
      <c r="AR385" s="9">
        <v>0</v>
      </c>
      <c r="AS385" s="9">
        <v>0</v>
      </c>
      <c r="AT385" s="9">
        <v>0</v>
      </c>
      <c r="AU385" s="9">
        <v>0</v>
      </c>
      <c r="AV385" s="9">
        <v>0</v>
      </c>
      <c r="AW385" s="9">
        <v>0</v>
      </c>
      <c r="AX385" s="9">
        <v>0</v>
      </c>
      <c r="AY385" s="9">
        <v>0</v>
      </c>
      <c r="AZ385" s="9">
        <v>0</v>
      </c>
      <c r="BA385" s="9">
        <v>0</v>
      </c>
      <c r="BB385" s="9">
        <v>0</v>
      </c>
      <c r="BC385" s="9">
        <v>0</v>
      </c>
      <c r="BD385" s="9">
        <v>0</v>
      </c>
      <c r="BE385" s="9">
        <v>0</v>
      </c>
      <c r="BF385" s="9">
        <v>0</v>
      </c>
      <c r="BG385" s="9">
        <v>0</v>
      </c>
      <c r="BH385" s="9">
        <v>0</v>
      </c>
      <c r="BI385" s="9">
        <v>0</v>
      </c>
      <c r="BJ385" s="9">
        <v>0</v>
      </c>
      <c r="BK385" s="9">
        <v>0</v>
      </c>
      <c r="BL385" s="9">
        <v>0</v>
      </c>
      <c r="BM385" s="9">
        <v>0</v>
      </c>
      <c r="BN385" s="9">
        <v>0</v>
      </c>
      <c r="BO385" s="9">
        <v>0</v>
      </c>
      <c r="BP385" s="9">
        <v>0</v>
      </c>
      <c r="BQ385" s="9">
        <v>0</v>
      </c>
      <c r="BR385" s="9">
        <v>0</v>
      </c>
      <c r="BS385" s="9">
        <v>0</v>
      </c>
      <c r="BT385" s="9">
        <v>0</v>
      </c>
      <c r="BU385" s="9">
        <v>0</v>
      </c>
      <c r="BV385" s="9">
        <v>0</v>
      </c>
      <c r="BW385" s="9">
        <v>0</v>
      </c>
      <c r="BX385" s="9">
        <v>0</v>
      </c>
      <c r="BY385" s="3">
        <v>0</v>
      </c>
      <c r="BZ385" s="3">
        <v>0</v>
      </c>
      <c r="CA385" s="3">
        <v>0</v>
      </c>
      <c r="CB385" s="3">
        <v>0</v>
      </c>
      <c r="CC385" s="3">
        <v>0</v>
      </c>
      <c r="CD385" s="3">
        <v>0</v>
      </c>
      <c r="CE385" s="3">
        <v>0</v>
      </c>
      <c r="CF385" s="3">
        <v>1</v>
      </c>
      <c r="CG385" s="3">
        <v>0</v>
      </c>
      <c r="CH385" s="3">
        <v>0</v>
      </c>
      <c r="CI385" s="3">
        <v>0</v>
      </c>
      <c r="CJ385" s="3">
        <v>0</v>
      </c>
      <c r="CK385" s="3">
        <v>0</v>
      </c>
      <c r="CL385" s="3">
        <v>0</v>
      </c>
      <c r="CM385" s="3">
        <v>0</v>
      </c>
      <c r="CN385" s="3">
        <v>0</v>
      </c>
      <c r="CO385" s="3">
        <v>0</v>
      </c>
      <c r="CP385" s="3">
        <v>0</v>
      </c>
      <c r="CQ385" s="3">
        <v>0</v>
      </c>
      <c r="CR385" s="3">
        <v>0</v>
      </c>
      <c r="CS385" s="3">
        <v>0</v>
      </c>
      <c r="CT385" s="3">
        <v>0</v>
      </c>
      <c r="CU385" s="3">
        <v>0</v>
      </c>
      <c r="CV385" s="3">
        <v>0</v>
      </c>
      <c r="CW385" s="3">
        <v>0</v>
      </c>
      <c r="CX385" s="3">
        <v>0</v>
      </c>
      <c r="CY385" s="3">
        <v>0</v>
      </c>
      <c r="CZ385" s="3">
        <v>0</v>
      </c>
      <c r="DA385" s="3">
        <v>0</v>
      </c>
      <c r="DB385" s="3">
        <v>0</v>
      </c>
      <c r="DC385" s="3">
        <v>0</v>
      </c>
      <c r="DD385" s="3">
        <v>0</v>
      </c>
      <c r="DE385" s="3">
        <v>0</v>
      </c>
      <c r="DF385" s="3">
        <v>0</v>
      </c>
      <c r="DG385" s="3">
        <v>0</v>
      </c>
      <c r="DH385" s="3">
        <v>0</v>
      </c>
      <c r="DI385" s="3">
        <v>0</v>
      </c>
      <c r="DJ385" s="3">
        <v>0</v>
      </c>
      <c r="DK385" s="3">
        <v>0</v>
      </c>
      <c r="DL385" s="3">
        <v>0</v>
      </c>
      <c r="DM385" s="3">
        <v>0</v>
      </c>
      <c r="DN385" s="3">
        <v>0</v>
      </c>
      <c r="DO385" s="3">
        <v>0</v>
      </c>
      <c r="DP385" s="3">
        <v>0</v>
      </c>
      <c r="DQ385" s="3">
        <v>0</v>
      </c>
      <c r="DR385" s="3">
        <v>0</v>
      </c>
      <c r="DS385" s="3">
        <v>0</v>
      </c>
      <c r="DT385" s="3">
        <v>0</v>
      </c>
    </row>
    <row r="386" spans="44:124" ht="11.25">
      <c r="AR386" s="9">
        <v>0</v>
      </c>
      <c r="AS386" s="9">
        <v>0</v>
      </c>
      <c r="AT386" s="9">
        <v>0</v>
      </c>
      <c r="AU386" s="9">
        <v>0</v>
      </c>
      <c r="AV386" s="9">
        <v>0</v>
      </c>
      <c r="AW386" s="9">
        <v>0</v>
      </c>
      <c r="AX386" s="9">
        <v>0</v>
      </c>
      <c r="AY386" s="9">
        <v>0</v>
      </c>
      <c r="AZ386" s="9">
        <v>0</v>
      </c>
      <c r="BA386" s="9">
        <v>0</v>
      </c>
      <c r="BB386" s="9">
        <v>0</v>
      </c>
      <c r="BC386" s="9">
        <v>0</v>
      </c>
      <c r="BD386" s="9">
        <v>0</v>
      </c>
      <c r="BE386" s="9">
        <v>0</v>
      </c>
      <c r="BF386" s="9">
        <v>0</v>
      </c>
      <c r="BG386" s="9">
        <v>0</v>
      </c>
      <c r="BH386" s="9">
        <v>0</v>
      </c>
      <c r="BI386" s="9">
        <v>0</v>
      </c>
      <c r="BJ386" s="9">
        <v>0</v>
      </c>
      <c r="BK386" s="9">
        <v>0</v>
      </c>
      <c r="BL386" s="9">
        <v>0</v>
      </c>
      <c r="BM386" s="9">
        <v>0</v>
      </c>
      <c r="BN386" s="9">
        <v>0</v>
      </c>
      <c r="BO386" s="9">
        <v>0</v>
      </c>
      <c r="BP386" s="9">
        <v>0</v>
      </c>
      <c r="BQ386" s="9">
        <v>0</v>
      </c>
      <c r="BR386" s="9">
        <v>0</v>
      </c>
      <c r="BS386" s="9">
        <v>0</v>
      </c>
      <c r="BT386" s="9">
        <v>0</v>
      </c>
      <c r="BU386" s="9">
        <v>0</v>
      </c>
      <c r="BV386" s="9">
        <v>0</v>
      </c>
      <c r="BW386" s="9">
        <v>0</v>
      </c>
      <c r="BX386" s="9">
        <v>0</v>
      </c>
      <c r="BY386" s="3">
        <v>0</v>
      </c>
      <c r="BZ386" s="3">
        <v>0</v>
      </c>
      <c r="CA386" s="3">
        <v>0</v>
      </c>
      <c r="CB386" s="3">
        <v>0</v>
      </c>
      <c r="CC386" s="3">
        <v>0</v>
      </c>
      <c r="CD386" s="3">
        <v>0</v>
      </c>
      <c r="CE386" s="3">
        <v>0</v>
      </c>
      <c r="CF386" s="3">
        <v>0</v>
      </c>
      <c r="CG386" s="3">
        <v>1</v>
      </c>
      <c r="CH386" s="3">
        <v>0</v>
      </c>
      <c r="CI386" s="3">
        <v>0</v>
      </c>
      <c r="CJ386" s="3">
        <v>0</v>
      </c>
      <c r="CK386" s="3">
        <v>0</v>
      </c>
      <c r="CL386" s="3">
        <v>0</v>
      </c>
      <c r="CM386" s="3">
        <v>0</v>
      </c>
      <c r="CN386" s="3">
        <v>0</v>
      </c>
      <c r="CO386" s="3">
        <v>0</v>
      </c>
      <c r="CP386" s="3">
        <v>0</v>
      </c>
      <c r="CQ386" s="3">
        <v>0</v>
      </c>
      <c r="CR386" s="3">
        <v>0</v>
      </c>
      <c r="CS386" s="3">
        <v>0</v>
      </c>
      <c r="CT386" s="3">
        <v>0</v>
      </c>
      <c r="CU386" s="3">
        <v>0</v>
      </c>
      <c r="CV386" s="3">
        <v>0</v>
      </c>
      <c r="CW386" s="3">
        <v>0</v>
      </c>
      <c r="CX386" s="3">
        <v>0</v>
      </c>
      <c r="CY386" s="3">
        <v>0</v>
      </c>
      <c r="CZ386" s="3">
        <v>0</v>
      </c>
      <c r="DA386" s="3">
        <v>0</v>
      </c>
      <c r="DB386" s="3">
        <v>0</v>
      </c>
      <c r="DC386" s="3">
        <v>0</v>
      </c>
      <c r="DD386" s="3">
        <v>0</v>
      </c>
      <c r="DE386" s="3">
        <v>0</v>
      </c>
      <c r="DF386" s="3">
        <v>0</v>
      </c>
      <c r="DG386" s="3">
        <v>0</v>
      </c>
      <c r="DH386" s="3">
        <v>0</v>
      </c>
      <c r="DI386" s="3">
        <v>0</v>
      </c>
      <c r="DJ386" s="3">
        <v>0</v>
      </c>
      <c r="DK386" s="3">
        <v>0</v>
      </c>
      <c r="DL386" s="3">
        <v>0</v>
      </c>
      <c r="DM386" s="3">
        <v>0</v>
      </c>
      <c r="DN386" s="3">
        <v>0</v>
      </c>
      <c r="DO386" s="3">
        <v>0</v>
      </c>
      <c r="DP386" s="3">
        <v>0</v>
      </c>
      <c r="DQ386" s="3">
        <v>0</v>
      </c>
      <c r="DR386" s="3">
        <v>0</v>
      </c>
      <c r="DS386" s="3">
        <v>0</v>
      </c>
      <c r="DT386" s="3">
        <v>0</v>
      </c>
    </row>
    <row r="387" spans="44:124" ht="11.25">
      <c r="AR387" s="9">
        <v>0</v>
      </c>
      <c r="AS387" s="9">
        <v>0</v>
      </c>
      <c r="AT387" s="9">
        <v>0</v>
      </c>
      <c r="AU387" s="9">
        <v>0</v>
      </c>
      <c r="AV387" s="9">
        <v>0</v>
      </c>
      <c r="AW387" s="9">
        <v>0</v>
      </c>
      <c r="AX387" s="9">
        <v>0</v>
      </c>
      <c r="AY387" s="9">
        <v>0</v>
      </c>
      <c r="AZ387" s="9">
        <v>0</v>
      </c>
      <c r="BA387" s="9">
        <v>0</v>
      </c>
      <c r="BB387" s="9">
        <v>0</v>
      </c>
      <c r="BC387" s="9">
        <v>0</v>
      </c>
      <c r="BD387" s="9">
        <v>0</v>
      </c>
      <c r="BE387" s="9">
        <v>0</v>
      </c>
      <c r="BF387" s="9">
        <v>0</v>
      </c>
      <c r="BG387" s="9">
        <v>0</v>
      </c>
      <c r="BH387" s="9">
        <v>0</v>
      </c>
      <c r="BI387" s="9">
        <v>0</v>
      </c>
      <c r="BJ387" s="9">
        <v>0</v>
      </c>
      <c r="BK387" s="9">
        <v>0</v>
      </c>
      <c r="BL387" s="9">
        <v>0</v>
      </c>
      <c r="BM387" s="9">
        <v>0</v>
      </c>
      <c r="BN387" s="9">
        <v>0</v>
      </c>
      <c r="BO387" s="9">
        <v>0</v>
      </c>
      <c r="BP387" s="9">
        <v>0</v>
      </c>
      <c r="BQ387" s="9">
        <v>0</v>
      </c>
      <c r="BR387" s="9">
        <v>0</v>
      </c>
      <c r="BS387" s="9">
        <v>0</v>
      </c>
      <c r="BT387" s="9">
        <v>0</v>
      </c>
      <c r="BU387" s="9">
        <v>0</v>
      </c>
      <c r="BV387" s="9">
        <v>0</v>
      </c>
      <c r="BW387" s="9">
        <v>0</v>
      </c>
      <c r="BX387" s="9">
        <v>0</v>
      </c>
      <c r="BY387" s="3">
        <v>0</v>
      </c>
      <c r="BZ387" s="3">
        <v>0</v>
      </c>
      <c r="CA387" s="3">
        <v>0</v>
      </c>
      <c r="CB387" s="3">
        <v>0</v>
      </c>
      <c r="CC387" s="3">
        <v>0</v>
      </c>
      <c r="CD387" s="3">
        <v>0</v>
      </c>
      <c r="CE387" s="3">
        <v>0</v>
      </c>
      <c r="CF387" s="3">
        <v>0</v>
      </c>
      <c r="CG387" s="3">
        <v>0</v>
      </c>
      <c r="CH387" s="3">
        <v>1</v>
      </c>
      <c r="CI387" s="3">
        <v>0</v>
      </c>
      <c r="CJ387" s="3">
        <v>0</v>
      </c>
      <c r="CK387" s="3">
        <v>0</v>
      </c>
      <c r="CL387" s="3">
        <v>0</v>
      </c>
      <c r="CM387" s="3">
        <v>0</v>
      </c>
      <c r="CN387" s="3">
        <v>0</v>
      </c>
      <c r="CO387" s="3">
        <v>0</v>
      </c>
      <c r="CP387" s="3">
        <v>0</v>
      </c>
      <c r="CQ387" s="3">
        <v>0</v>
      </c>
      <c r="CR387" s="3">
        <v>0</v>
      </c>
      <c r="CS387" s="3">
        <v>0</v>
      </c>
      <c r="CT387" s="3">
        <v>0</v>
      </c>
      <c r="CU387" s="3">
        <v>0</v>
      </c>
      <c r="CV387" s="3">
        <v>0</v>
      </c>
      <c r="CW387" s="3">
        <v>0</v>
      </c>
      <c r="CX387" s="3">
        <v>0</v>
      </c>
      <c r="CY387" s="3">
        <v>0</v>
      </c>
      <c r="CZ387" s="3">
        <v>0</v>
      </c>
      <c r="DA387" s="3">
        <v>0</v>
      </c>
      <c r="DB387" s="3">
        <v>0</v>
      </c>
      <c r="DC387" s="3">
        <v>0</v>
      </c>
      <c r="DD387" s="3">
        <v>0</v>
      </c>
      <c r="DE387" s="3">
        <v>0</v>
      </c>
      <c r="DF387" s="3">
        <v>0</v>
      </c>
      <c r="DG387" s="3">
        <v>0</v>
      </c>
      <c r="DH387" s="3">
        <v>0</v>
      </c>
      <c r="DI387" s="3">
        <v>0</v>
      </c>
      <c r="DJ387" s="3">
        <v>0</v>
      </c>
      <c r="DK387" s="3">
        <v>0</v>
      </c>
      <c r="DL387" s="3">
        <v>0</v>
      </c>
      <c r="DM387" s="3">
        <v>0</v>
      </c>
      <c r="DN387" s="3">
        <v>0</v>
      </c>
      <c r="DO387" s="3">
        <v>0</v>
      </c>
      <c r="DP387" s="3">
        <v>0</v>
      </c>
      <c r="DQ387" s="3">
        <v>0</v>
      </c>
      <c r="DR387" s="3">
        <v>0</v>
      </c>
      <c r="DS387" s="3">
        <v>0</v>
      </c>
      <c r="DT387" s="3">
        <v>0</v>
      </c>
    </row>
    <row r="388" spans="44:124" ht="11.25">
      <c r="AR388" s="9">
        <v>0</v>
      </c>
      <c r="AS388" s="9">
        <v>0</v>
      </c>
      <c r="AT388" s="9">
        <v>0</v>
      </c>
      <c r="AU388" s="9">
        <v>0</v>
      </c>
      <c r="AV388" s="9">
        <v>0</v>
      </c>
      <c r="AW388" s="9">
        <v>0</v>
      </c>
      <c r="AX388" s="9">
        <v>0</v>
      </c>
      <c r="AY388" s="9">
        <v>0</v>
      </c>
      <c r="AZ388" s="9">
        <v>0</v>
      </c>
      <c r="BA388" s="9">
        <v>0</v>
      </c>
      <c r="BB388" s="9">
        <v>0</v>
      </c>
      <c r="BC388" s="9">
        <v>0</v>
      </c>
      <c r="BD388" s="9">
        <v>0</v>
      </c>
      <c r="BE388" s="9">
        <v>0</v>
      </c>
      <c r="BF388" s="9">
        <v>0</v>
      </c>
      <c r="BG388" s="9">
        <v>0</v>
      </c>
      <c r="BH388" s="9">
        <v>0</v>
      </c>
      <c r="BI388" s="9">
        <v>0</v>
      </c>
      <c r="BJ388" s="9">
        <v>0</v>
      </c>
      <c r="BK388" s="9">
        <v>0</v>
      </c>
      <c r="BL388" s="9">
        <v>0</v>
      </c>
      <c r="BM388" s="9">
        <v>0</v>
      </c>
      <c r="BN388" s="9">
        <v>0</v>
      </c>
      <c r="BO388" s="9">
        <v>0</v>
      </c>
      <c r="BP388" s="9">
        <v>0</v>
      </c>
      <c r="BQ388" s="9">
        <v>0</v>
      </c>
      <c r="BR388" s="9">
        <v>0</v>
      </c>
      <c r="BS388" s="9">
        <v>0</v>
      </c>
      <c r="BT388" s="9">
        <v>0</v>
      </c>
      <c r="BU388" s="9">
        <v>0</v>
      </c>
      <c r="BV388" s="9">
        <v>0</v>
      </c>
      <c r="BW388" s="9">
        <v>0</v>
      </c>
      <c r="BX388" s="9">
        <v>0</v>
      </c>
      <c r="BY388" s="3">
        <v>0</v>
      </c>
      <c r="BZ388" s="3">
        <v>0</v>
      </c>
      <c r="CA388" s="3">
        <v>0</v>
      </c>
      <c r="CB388" s="3">
        <v>0</v>
      </c>
      <c r="CC388" s="3">
        <v>0</v>
      </c>
      <c r="CD388" s="3">
        <v>0</v>
      </c>
      <c r="CE388" s="3">
        <v>0</v>
      </c>
      <c r="CF388" s="3">
        <v>0</v>
      </c>
      <c r="CG388" s="3">
        <v>0</v>
      </c>
      <c r="CH388" s="3">
        <v>0</v>
      </c>
      <c r="CI388" s="3">
        <v>1</v>
      </c>
      <c r="CJ388" s="3">
        <v>0</v>
      </c>
      <c r="CK388" s="3">
        <v>0</v>
      </c>
      <c r="CL388" s="3">
        <v>0</v>
      </c>
      <c r="CM388" s="3">
        <v>0</v>
      </c>
      <c r="CN388" s="3">
        <v>0</v>
      </c>
      <c r="CO388" s="3">
        <v>0</v>
      </c>
      <c r="CP388" s="3">
        <v>0</v>
      </c>
      <c r="CQ388" s="3">
        <v>0</v>
      </c>
      <c r="CR388" s="3">
        <v>0</v>
      </c>
      <c r="CS388" s="3">
        <v>0</v>
      </c>
      <c r="CT388" s="3">
        <v>0</v>
      </c>
      <c r="CU388" s="3">
        <v>0</v>
      </c>
      <c r="CV388" s="3">
        <v>0</v>
      </c>
      <c r="CW388" s="3">
        <v>0</v>
      </c>
      <c r="CX388" s="3">
        <v>0</v>
      </c>
      <c r="CY388" s="3">
        <v>0</v>
      </c>
      <c r="CZ388" s="3">
        <v>0</v>
      </c>
      <c r="DA388" s="3">
        <v>0</v>
      </c>
      <c r="DB388" s="3">
        <v>0</v>
      </c>
      <c r="DC388" s="3">
        <v>0</v>
      </c>
      <c r="DD388" s="3">
        <v>0</v>
      </c>
      <c r="DE388" s="3">
        <v>0</v>
      </c>
      <c r="DF388" s="3">
        <v>0</v>
      </c>
      <c r="DG388" s="3">
        <v>0</v>
      </c>
      <c r="DH388" s="3">
        <v>0</v>
      </c>
      <c r="DI388" s="3">
        <v>0</v>
      </c>
      <c r="DJ388" s="3">
        <v>0</v>
      </c>
      <c r="DK388" s="3">
        <v>0</v>
      </c>
      <c r="DL388" s="3">
        <v>0</v>
      </c>
      <c r="DM388" s="3">
        <v>0</v>
      </c>
      <c r="DN388" s="3">
        <v>0</v>
      </c>
      <c r="DO388" s="3">
        <v>0</v>
      </c>
      <c r="DP388" s="3">
        <v>0</v>
      </c>
      <c r="DQ388" s="3">
        <v>0</v>
      </c>
      <c r="DR388" s="3">
        <v>0</v>
      </c>
      <c r="DS388" s="3">
        <v>0</v>
      </c>
      <c r="DT388" s="3">
        <v>0</v>
      </c>
    </row>
    <row r="389" spans="44:124" ht="11.25">
      <c r="AR389" s="9">
        <v>0</v>
      </c>
      <c r="AS389" s="9">
        <v>0</v>
      </c>
      <c r="AT389" s="9">
        <v>0</v>
      </c>
      <c r="AU389" s="9">
        <v>0</v>
      </c>
      <c r="AV389" s="9">
        <v>0</v>
      </c>
      <c r="AW389" s="9">
        <v>0</v>
      </c>
      <c r="AX389" s="9">
        <v>0</v>
      </c>
      <c r="AY389" s="9">
        <v>0</v>
      </c>
      <c r="AZ389" s="9">
        <v>0</v>
      </c>
      <c r="BA389" s="9">
        <v>0</v>
      </c>
      <c r="BB389" s="9">
        <v>0</v>
      </c>
      <c r="BC389" s="9">
        <v>0</v>
      </c>
      <c r="BD389" s="9">
        <v>0</v>
      </c>
      <c r="BE389" s="9">
        <v>0</v>
      </c>
      <c r="BF389" s="9">
        <v>0</v>
      </c>
      <c r="BG389" s="9">
        <v>0</v>
      </c>
      <c r="BH389" s="9">
        <v>0</v>
      </c>
      <c r="BI389" s="9">
        <v>0</v>
      </c>
      <c r="BJ389" s="9">
        <v>0</v>
      </c>
      <c r="BK389" s="9">
        <v>0</v>
      </c>
      <c r="BL389" s="9">
        <v>0</v>
      </c>
      <c r="BM389" s="9">
        <v>0</v>
      </c>
      <c r="BN389" s="9">
        <v>0</v>
      </c>
      <c r="BO389" s="9">
        <v>0</v>
      </c>
      <c r="BP389" s="9">
        <v>0</v>
      </c>
      <c r="BQ389" s="9">
        <v>0</v>
      </c>
      <c r="BR389" s="9">
        <v>0</v>
      </c>
      <c r="BS389" s="9">
        <v>0</v>
      </c>
      <c r="BT389" s="9">
        <v>0</v>
      </c>
      <c r="BU389" s="9">
        <v>0</v>
      </c>
      <c r="BV389" s="9">
        <v>0</v>
      </c>
      <c r="BW389" s="9">
        <v>0</v>
      </c>
      <c r="BX389" s="9">
        <v>0</v>
      </c>
      <c r="BY389" s="3">
        <v>0</v>
      </c>
      <c r="BZ389" s="3">
        <v>0</v>
      </c>
      <c r="CA389" s="3">
        <v>0</v>
      </c>
      <c r="CB389" s="3">
        <v>0</v>
      </c>
      <c r="CC389" s="3">
        <v>0</v>
      </c>
      <c r="CD389" s="3">
        <v>0</v>
      </c>
      <c r="CE389" s="3">
        <v>0</v>
      </c>
      <c r="CF389" s="3">
        <v>0</v>
      </c>
      <c r="CG389" s="3">
        <v>0</v>
      </c>
      <c r="CH389" s="3">
        <v>0</v>
      </c>
      <c r="CI389" s="3">
        <v>0</v>
      </c>
      <c r="CJ389" s="3">
        <v>1</v>
      </c>
      <c r="CK389" s="3">
        <v>0</v>
      </c>
      <c r="CL389" s="3">
        <v>0</v>
      </c>
      <c r="CM389" s="3">
        <v>0</v>
      </c>
      <c r="CN389" s="3">
        <v>0</v>
      </c>
      <c r="CO389" s="3">
        <v>0</v>
      </c>
      <c r="CP389" s="3">
        <v>0</v>
      </c>
      <c r="CQ389" s="3">
        <v>0</v>
      </c>
      <c r="CR389" s="3">
        <v>0</v>
      </c>
      <c r="CS389" s="3">
        <v>0</v>
      </c>
      <c r="CT389" s="3">
        <v>0</v>
      </c>
      <c r="CU389" s="3">
        <v>0</v>
      </c>
      <c r="CV389" s="3">
        <v>0</v>
      </c>
      <c r="CW389" s="3">
        <v>0</v>
      </c>
      <c r="CX389" s="3">
        <v>0</v>
      </c>
      <c r="CY389" s="3">
        <v>0</v>
      </c>
      <c r="CZ389" s="3">
        <v>0</v>
      </c>
      <c r="DA389" s="3">
        <v>0</v>
      </c>
      <c r="DB389" s="3">
        <v>0</v>
      </c>
      <c r="DC389" s="3">
        <v>0</v>
      </c>
      <c r="DD389" s="3">
        <v>0</v>
      </c>
      <c r="DE389" s="3">
        <v>0</v>
      </c>
      <c r="DF389" s="3">
        <v>0</v>
      </c>
      <c r="DG389" s="3">
        <v>0</v>
      </c>
      <c r="DH389" s="3">
        <v>0</v>
      </c>
      <c r="DI389" s="3">
        <v>0</v>
      </c>
      <c r="DJ389" s="3">
        <v>0</v>
      </c>
      <c r="DK389" s="3">
        <v>0</v>
      </c>
      <c r="DL389" s="3">
        <v>0</v>
      </c>
      <c r="DM389" s="3">
        <v>0</v>
      </c>
      <c r="DN389" s="3">
        <v>0</v>
      </c>
      <c r="DO389" s="3">
        <v>0</v>
      </c>
      <c r="DP389" s="3">
        <v>0</v>
      </c>
      <c r="DQ389" s="3">
        <v>0</v>
      </c>
      <c r="DR389" s="3">
        <v>0</v>
      </c>
      <c r="DS389" s="3">
        <v>0</v>
      </c>
      <c r="DT389" s="3">
        <v>0</v>
      </c>
    </row>
    <row r="390" spans="44:124" ht="11.25">
      <c r="AR390" s="9">
        <v>0</v>
      </c>
      <c r="AS390" s="9">
        <v>0</v>
      </c>
      <c r="AT390" s="9">
        <v>0</v>
      </c>
      <c r="AU390" s="9">
        <v>0</v>
      </c>
      <c r="AV390" s="9">
        <v>0</v>
      </c>
      <c r="AW390" s="9">
        <v>0</v>
      </c>
      <c r="AX390" s="9">
        <v>0</v>
      </c>
      <c r="AY390" s="9">
        <v>0</v>
      </c>
      <c r="AZ390" s="9">
        <v>0</v>
      </c>
      <c r="BA390" s="9">
        <v>0</v>
      </c>
      <c r="BB390" s="9">
        <v>0</v>
      </c>
      <c r="BC390" s="9">
        <v>0</v>
      </c>
      <c r="BD390" s="9">
        <v>0</v>
      </c>
      <c r="BE390" s="9">
        <v>0</v>
      </c>
      <c r="BF390" s="9">
        <v>0</v>
      </c>
      <c r="BG390" s="9">
        <v>0</v>
      </c>
      <c r="BH390" s="9">
        <v>0</v>
      </c>
      <c r="BI390" s="9">
        <v>0</v>
      </c>
      <c r="BJ390" s="9">
        <v>0</v>
      </c>
      <c r="BK390" s="9">
        <v>0</v>
      </c>
      <c r="BL390" s="9">
        <v>0</v>
      </c>
      <c r="BM390" s="9">
        <v>0</v>
      </c>
      <c r="BN390" s="9">
        <v>0</v>
      </c>
      <c r="BO390" s="9">
        <v>0</v>
      </c>
      <c r="BP390" s="9">
        <v>0</v>
      </c>
      <c r="BQ390" s="9">
        <v>0</v>
      </c>
      <c r="BR390" s="9">
        <v>0</v>
      </c>
      <c r="BS390" s="9">
        <v>0</v>
      </c>
      <c r="BT390" s="9">
        <v>0</v>
      </c>
      <c r="BU390" s="9">
        <v>0</v>
      </c>
      <c r="BV390" s="9">
        <v>0</v>
      </c>
      <c r="BW390" s="9">
        <v>0</v>
      </c>
      <c r="BX390" s="9">
        <v>0</v>
      </c>
      <c r="BY390" s="3">
        <v>0</v>
      </c>
      <c r="BZ390" s="3">
        <v>0</v>
      </c>
      <c r="CA390" s="3">
        <v>0</v>
      </c>
      <c r="CB390" s="3">
        <v>0</v>
      </c>
      <c r="CC390" s="3">
        <v>0</v>
      </c>
      <c r="CD390" s="3">
        <v>0</v>
      </c>
      <c r="CE390" s="3">
        <v>0</v>
      </c>
      <c r="CF390" s="3">
        <v>0</v>
      </c>
      <c r="CG390" s="3">
        <v>0</v>
      </c>
      <c r="CH390" s="3">
        <v>0</v>
      </c>
      <c r="CI390" s="3">
        <v>0</v>
      </c>
      <c r="CJ390" s="3">
        <v>0</v>
      </c>
      <c r="CK390" s="3">
        <v>1</v>
      </c>
      <c r="CL390" s="3">
        <v>0</v>
      </c>
      <c r="CM390" s="3">
        <v>0</v>
      </c>
      <c r="CN390" s="3">
        <v>0</v>
      </c>
      <c r="CO390" s="3">
        <v>0</v>
      </c>
      <c r="CP390" s="3">
        <v>0</v>
      </c>
      <c r="CQ390" s="3">
        <v>0</v>
      </c>
      <c r="CR390" s="3">
        <v>0</v>
      </c>
      <c r="CS390" s="3">
        <v>0</v>
      </c>
      <c r="CT390" s="3">
        <v>0</v>
      </c>
      <c r="CU390" s="3">
        <v>0</v>
      </c>
      <c r="CV390" s="3">
        <v>0</v>
      </c>
      <c r="CW390" s="3">
        <v>0</v>
      </c>
      <c r="CX390" s="3">
        <v>0</v>
      </c>
      <c r="CY390" s="3">
        <v>0</v>
      </c>
      <c r="CZ390" s="3">
        <v>0</v>
      </c>
      <c r="DA390" s="3">
        <v>0</v>
      </c>
      <c r="DB390" s="3">
        <v>0</v>
      </c>
      <c r="DC390" s="3">
        <v>0</v>
      </c>
      <c r="DD390" s="3">
        <v>0</v>
      </c>
      <c r="DE390" s="3">
        <v>0</v>
      </c>
      <c r="DF390" s="3">
        <v>0</v>
      </c>
      <c r="DG390" s="3">
        <v>0</v>
      </c>
      <c r="DH390" s="3">
        <v>0</v>
      </c>
      <c r="DI390" s="3">
        <v>0</v>
      </c>
      <c r="DJ390" s="3">
        <v>0</v>
      </c>
      <c r="DK390" s="3">
        <v>0</v>
      </c>
      <c r="DL390" s="3">
        <v>0</v>
      </c>
      <c r="DM390" s="3">
        <v>0</v>
      </c>
      <c r="DN390" s="3">
        <v>0</v>
      </c>
      <c r="DO390" s="3">
        <v>0</v>
      </c>
      <c r="DP390" s="3">
        <v>0</v>
      </c>
      <c r="DQ390" s="3">
        <v>0</v>
      </c>
      <c r="DR390" s="3">
        <v>0</v>
      </c>
      <c r="DS390" s="3">
        <v>0</v>
      </c>
      <c r="DT390" s="3">
        <v>0</v>
      </c>
    </row>
    <row r="391" spans="44:124" ht="11.25">
      <c r="AR391" s="9">
        <v>0</v>
      </c>
      <c r="AS391" s="9">
        <v>0</v>
      </c>
      <c r="AT391" s="9">
        <v>0</v>
      </c>
      <c r="AU391" s="9">
        <v>0</v>
      </c>
      <c r="AV391" s="9">
        <v>0</v>
      </c>
      <c r="AW391" s="9">
        <v>0</v>
      </c>
      <c r="AX391" s="9">
        <v>0</v>
      </c>
      <c r="AY391" s="9">
        <v>0</v>
      </c>
      <c r="AZ391" s="9">
        <v>0</v>
      </c>
      <c r="BA391" s="9">
        <v>0</v>
      </c>
      <c r="BB391" s="9">
        <v>0</v>
      </c>
      <c r="BC391" s="9">
        <v>0</v>
      </c>
      <c r="BD391" s="9">
        <v>0</v>
      </c>
      <c r="BE391" s="9">
        <v>0</v>
      </c>
      <c r="BF391" s="9">
        <v>0</v>
      </c>
      <c r="BG391" s="9">
        <v>0</v>
      </c>
      <c r="BH391" s="9">
        <v>0</v>
      </c>
      <c r="BI391" s="9">
        <v>0</v>
      </c>
      <c r="BJ391" s="9">
        <v>0</v>
      </c>
      <c r="BK391" s="9">
        <v>0</v>
      </c>
      <c r="BL391" s="9">
        <v>0</v>
      </c>
      <c r="BM391" s="9">
        <v>0</v>
      </c>
      <c r="BN391" s="9">
        <v>0</v>
      </c>
      <c r="BO391" s="9">
        <v>0</v>
      </c>
      <c r="BP391" s="9">
        <v>0</v>
      </c>
      <c r="BQ391" s="9">
        <v>0</v>
      </c>
      <c r="BR391" s="9">
        <v>0</v>
      </c>
      <c r="BS391" s="9">
        <v>0</v>
      </c>
      <c r="BT391" s="9">
        <v>0</v>
      </c>
      <c r="BU391" s="9">
        <v>0</v>
      </c>
      <c r="BV391" s="9">
        <v>0</v>
      </c>
      <c r="BW391" s="9">
        <v>0</v>
      </c>
      <c r="BX391" s="9">
        <v>0</v>
      </c>
      <c r="BY391" s="3">
        <v>0</v>
      </c>
      <c r="BZ391" s="3">
        <v>0</v>
      </c>
      <c r="CA391" s="3">
        <v>0</v>
      </c>
      <c r="CB391" s="3">
        <v>0</v>
      </c>
      <c r="CC391" s="3">
        <v>0</v>
      </c>
      <c r="CD391" s="3">
        <v>0</v>
      </c>
      <c r="CE391" s="3">
        <v>0</v>
      </c>
      <c r="CF391" s="3">
        <v>0</v>
      </c>
      <c r="CG391" s="3">
        <v>0</v>
      </c>
      <c r="CH391" s="3">
        <v>0</v>
      </c>
      <c r="CI391" s="3">
        <v>0</v>
      </c>
      <c r="CJ391" s="3">
        <v>0</v>
      </c>
      <c r="CK391" s="3">
        <v>0</v>
      </c>
      <c r="CL391" s="3">
        <v>1</v>
      </c>
      <c r="CM391" s="3">
        <v>0</v>
      </c>
      <c r="CN391" s="3">
        <v>0</v>
      </c>
      <c r="CO391" s="3">
        <v>0</v>
      </c>
      <c r="CP391" s="3">
        <v>0</v>
      </c>
      <c r="CQ391" s="3">
        <v>0</v>
      </c>
      <c r="CR391" s="3">
        <v>0</v>
      </c>
      <c r="CS391" s="3">
        <v>0</v>
      </c>
      <c r="CT391" s="3">
        <v>0</v>
      </c>
      <c r="CU391" s="3">
        <v>0</v>
      </c>
      <c r="CV391" s="3">
        <v>0</v>
      </c>
      <c r="CW391" s="3">
        <v>0</v>
      </c>
      <c r="CX391" s="3">
        <v>0</v>
      </c>
      <c r="CY391" s="3">
        <v>0</v>
      </c>
      <c r="CZ391" s="3">
        <v>0</v>
      </c>
      <c r="DA391" s="3">
        <v>0</v>
      </c>
      <c r="DB391" s="3">
        <v>0</v>
      </c>
      <c r="DC391" s="3">
        <v>0</v>
      </c>
      <c r="DD391" s="3">
        <v>0</v>
      </c>
      <c r="DE391" s="3">
        <v>0</v>
      </c>
      <c r="DF391" s="3">
        <v>0</v>
      </c>
      <c r="DG391" s="3">
        <v>0</v>
      </c>
      <c r="DH391" s="3">
        <v>0</v>
      </c>
      <c r="DI391" s="3">
        <v>0</v>
      </c>
      <c r="DJ391" s="3">
        <v>0</v>
      </c>
      <c r="DK391" s="3">
        <v>0</v>
      </c>
      <c r="DL391" s="3">
        <v>0</v>
      </c>
      <c r="DM391" s="3">
        <v>0</v>
      </c>
      <c r="DN391" s="3">
        <v>0</v>
      </c>
      <c r="DO391" s="3">
        <v>0</v>
      </c>
      <c r="DP391" s="3">
        <v>0</v>
      </c>
      <c r="DQ391" s="3">
        <v>0</v>
      </c>
      <c r="DR391" s="3">
        <v>0</v>
      </c>
      <c r="DS391" s="3">
        <v>0</v>
      </c>
      <c r="DT391" s="3">
        <v>0</v>
      </c>
    </row>
    <row r="392" spans="44:124" ht="11.25">
      <c r="AR392" s="9">
        <v>0</v>
      </c>
      <c r="AS392" s="9">
        <v>0</v>
      </c>
      <c r="AT392" s="9">
        <v>0</v>
      </c>
      <c r="AU392" s="9">
        <v>0</v>
      </c>
      <c r="AV392" s="9">
        <v>0</v>
      </c>
      <c r="AW392" s="9">
        <v>0</v>
      </c>
      <c r="AX392" s="9">
        <v>0</v>
      </c>
      <c r="AY392" s="9">
        <v>0</v>
      </c>
      <c r="AZ392" s="9">
        <v>0</v>
      </c>
      <c r="BA392" s="9">
        <v>0</v>
      </c>
      <c r="BB392" s="9">
        <v>0</v>
      </c>
      <c r="BC392" s="9">
        <v>0</v>
      </c>
      <c r="BD392" s="9">
        <v>0</v>
      </c>
      <c r="BE392" s="9">
        <v>0</v>
      </c>
      <c r="BF392" s="9">
        <v>0</v>
      </c>
      <c r="BG392" s="9">
        <v>0</v>
      </c>
      <c r="BH392" s="9">
        <v>0</v>
      </c>
      <c r="BI392" s="9">
        <v>0</v>
      </c>
      <c r="BJ392" s="9">
        <v>0</v>
      </c>
      <c r="BK392" s="9">
        <v>0</v>
      </c>
      <c r="BL392" s="9">
        <v>0</v>
      </c>
      <c r="BM392" s="9">
        <v>0</v>
      </c>
      <c r="BN392" s="9">
        <v>0</v>
      </c>
      <c r="BO392" s="9">
        <v>0</v>
      </c>
      <c r="BP392" s="9">
        <v>0</v>
      </c>
      <c r="BQ392" s="9">
        <v>0</v>
      </c>
      <c r="BR392" s="9">
        <v>0</v>
      </c>
      <c r="BS392" s="9">
        <v>0</v>
      </c>
      <c r="BT392" s="9">
        <v>0</v>
      </c>
      <c r="BU392" s="9">
        <v>0</v>
      </c>
      <c r="BV392" s="9">
        <v>0</v>
      </c>
      <c r="BW392" s="9">
        <v>0</v>
      </c>
      <c r="BX392" s="9">
        <v>0</v>
      </c>
      <c r="BY392" s="3">
        <v>0</v>
      </c>
      <c r="BZ392" s="3">
        <v>0</v>
      </c>
      <c r="CA392" s="3">
        <v>0</v>
      </c>
      <c r="CB392" s="3">
        <v>0</v>
      </c>
      <c r="CC392" s="3">
        <v>0</v>
      </c>
      <c r="CD392" s="3">
        <v>0</v>
      </c>
      <c r="CE392" s="3">
        <v>0</v>
      </c>
      <c r="CF392" s="3">
        <v>0</v>
      </c>
      <c r="CG392" s="3">
        <v>0</v>
      </c>
      <c r="CH392" s="3">
        <v>0</v>
      </c>
      <c r="CI392" s="3">
        <v>0</v>
      </c>
      <c r="CJ392" s="3">
        <v>0</v>
      </c>
      <c r="CK392" s="3">
        <v>0</v>
      </c>
      <c r="CL392" s="3">
        <v>0</v>
      </c>
      <c r="CM392" s="3">
        <v>1</v>
      </c>
      <c r="CN392" s="3">
        <v>0</v>
      </c>
      <c r="CO392" s="3">
        <v>0</v>
      </c>
      <c r="CP392" s="3">
        <v>0</v>
      </c>
      <c r="CQ392" s="3">
        <v>0</v>
      </c>
      <c r="CR392" s="3">
        <v>0</v>
      </c>
      <c r="CS392" s="3">
        <v>0</v>
      </c>
      <c r="CT392" s="3">
        <v>0</v>
      </c>
      <c r="CU392" s="3">
        <v>0</v>
      </c>
      <c r="CV392" s="3">
        <v>0</v>
      </c>
      <c r="CW392" s="3">
        <v>0</v>
      </c>
      <c r="CX392" s="3">
        <v>0</v>
      </c>
      <c r="CY392" s="3">
        <v>0</v>
      </c>
      <c r="CZ392" s="3">
        <v>0</v>
      </c>
      <c r="DA392" s="3">
        <v>0</v>
      </c>
      <c r="DB392" s="3">
        <v>0</v>
      </c>
      <c r="DC392" s="3">
        <v>0</v>
      </c>
      <c r="DD392" s="3">
        <v>0</v>
      </c>
      <c r="DE392" s="3">
        <v>0</v>
      </c>
      <c r="DF392" s="3">
        <v>0</v>
      </c>
      <c r="DG392" s="3">
        <v>0</v>
      </c>
      <c r="DH392" s="3">
        <v>0</v>
      </c>
      <c r="DI392" s="3">
        <v>0</v>
      </c>
      <c r="DJ392" s="3">
        <v>0</v>
      </c>
      <c r="DK392" s="3">
        <v>0</v>
      </c>
      <c r="DL392" s="3">
        <v>0</v>
      </c>
      <c r="DM392" s="3">
        <v>0</v>
      </c>
      <c r="DN392" s="3">
        <v>0</v>
      </c>
      <c r="DO392" s="3">
        <v>0</v>
      </c>
      <c r="DP392" s="3">
        <v>0</v>
      </c>
      <c r="DQ392" s="3">
        <v>0</v>
      </c>
      <c r="DR392" s="3">
        <v>0</v>
      </c>
      <c r="DS392" s="3">
        <v>0</v>
      </c>
      <c r="DT392" s="3">
        <v>0</v>
      </c>
    </row>
    <row r="393" spans="44:124" ht="11.25">
      <c r="AR393" s="9">
        <v>0</v>
      </c>
      <c r="AS393" s="9">
        <v>0</v>
      </c>
      <c r="AT393" s="9">
        <v>0</v>
      </c>
      <c r="AU393" s="9">
        <v>0</v>
      </c>
      <c r="AV393" s="9">
        <v>0</v>
      </c>
      <c r="AW393" s="9">
        <v>0</v>
      </c>
      <c r="AX393" s="9">
        <v>0</v>
      </c>
      <c r="AY393" s="9">
        <v>0</v>
      </c>
      <c r="AZ393" s="9">
        <v>0</v>
      </c>
      <c r="BA393" s="9">
        <v>0</v>
      </c>
      <c r="BB393" s="9">
        <v>0</v>
      </c>
      <c r="BC393" s="9">
        <v>0</v>
      </c>
      <c r="BD393" s="9">
        <v>0</v>
      </c>
      <c r="BE393" s="9">
        <v>0</v>
      </c>
      <c r="BF393" s="9">
        <v>0</v>
      </c>
      <c r="BG393" s="9">
        <v>0</v>
      </c>
      <c r="BH393" s="9">
        <v>0</v>
      </c>
      <c r="BI393" s="9">
        <v>0</v>
      </c>
      <c r="BJ393" s="9">
        <v>0</v>
      </c>
      <c r="BK393" s="9">
        <v>0</v>
      </c>
      <c r="BL393" s="9">
        <v>0</v>
      </c>
      <c r="BM393" s="9">
        <v>0</v>
      </c>
      <c r="BN393" s="9">
        <v>0</v>
      </c>
      <c r="BO393" s="9">
        <v>0</v>
      </c>
      <c r="BP393" s="9">
        <v>0</v>
      </c>
      <c r="BQ393" s="9">
        <v>0</v>
      </c>
      <c r="BR393" s="9">
        <v>0</v>
      </c>
      <c r="BS393" s="9">
        <v>0</v>
      </c>
      <c r="BT393" s="9">
        <v>0</v>
      </c>
      <c r="BU393" s="9">
        <v>0</v>
      </c>
      <c r="BV393" s="9">
        <v>0</v>
      </c>
      <c r="BW393" s="9">
        <v>0</v>
      </c>
      <c r="BX393" s="9">
        <v>0</v>
      </c>
      <c r="BY393" s="3">
        <v>0</v>
      </c>
      <c r="BZ393" s="3">
        <v>0</v>
      </c>
      <c r="CA393" s="3">
        <v>0</v>
      </c>
      <c r="CB393" s="3">
        <v>0</v>
      </c>
      <c r="CC393" s="3">
        <v>0</v>
      </c>
      <c r="CD393" s="3">
        <v>0</v>
      </c>
      <c r="CE393" s="3">
        <v>0</v>
      </c>
      <c r="CF393" s="3">
        <v>0</v>
      </c>
      <c r="CG393" s="3">
        <v>0</v>
      </c>
      <c r="CH393" s="3">
        <v>0</v>
      </c>
      <c r="CI393" s="3">
        <v>0</v>
      </c>
      <c r="CJ393" s="3">
        <v>0</v>
      </c>
      <c r="CK393" s="3">
        <v>0</v>
      </c>
      <c r="CL393" s="3">
        <v>0</v>
      </c>
      <c r="CM393" s="3">
        <v>0</v>
      </c>
      <c r="CN393" s="3">
        <v>1</v>
      </c>
      <c r="CO393" s="3">
        <v>0</v>
      </c>
      <c r="CP393" s="3">
        <v>0</v>
      </c>
      <c r="CQ393" s="3">
        <v>0</v>
      </c>
      <c r="CR393" s="3">
        <v>0</v>
      </c>
      <c r="CS393" s="3">
        <v>0</v>
      </c>
      <c r="CT393" s="3">
        <v>0</v>
      </c>
      <c r="CU393" s="3">
        <v>0</v>
      </c>
      <c r="CV393" s="3">
        <v>0</v>
      </c>
      <c r="CW393" s="3">
        <v>0</v>
      </c>
      <c r="CX393" s="3">
        <v>0</v>
      </c>
      <c r="CY393" s="3">
        <v>0</v>
      </c>
      <c r="CZ393" s="3">
        <v>0</v>
      </c>
      <c r="DA393" s="3">
        <v>0</v>
      </c>
      <c r="DB393" s="3">
        <v>0</v>
      </c>
      <c r="DC393" s="3">
        <v>0</v>
      </c>
      <c r="DD393" s="3">
        <v>0</v>
      </c>
      <c r="DE393" s="3">
        <v>0</v>
      </c>
      <c r="DF393" s="3">
        <v>0</v>
      </c>
      <c r="DG393" s="3">
        <v>0</v>
      </c>
      <c r="DH393" s="3">
        <v>0</v>
      </c>
      <c r="DI393" s="3">
        <v>0</v>
      </c>
      <c r="DJ393" s="3">
        <v>0</v>
      </c>
      <c r="DK393" s="3">
        <v>0</v>
      </c>
      <c r="DL393" s="3">
        <v>0</v>
      </c>
      <c r="DM393" s="3">
        <v>0</v>
      </c>
      <c r="DN393" s="3">
        <v>0</v>
      </c>
      <c r="DO393" s="3">
        <v>0</v>
      </c>
      <c r="DP393" s="3">
        <v>0</v>
      </c>
      <c r="DQ393" s="3">
        <v>0</v>
      </c>
      <c r="DR393" s="3">
        <v>0</v>
      </c>
      <c r="DS393" s="3">
        <v>0</v>
      </c>
      <c r="DT393" s="3">
        <v>0</v>
      </c>
    </row>
    <row r="394" spans="44:124" ht="11.25">
      <c r="AR394" s="9">
        <v>0</v>
      </c>
      <c r="AS394" s="9">
        <v>0</v>
      </c>
      <c r="AT394" s="9">
        <v>0</v>
      </c>
      <c r="AU394" s="9">
        <v>0</v>
      </c>
      <c r="AV394" s="9">
        <v>0</v>
      </c>
      <c r="AW394" s="9">
        <v>0</v>
      </c>
      <c r="AX394" s="9">
        <v>0</v>
      </c>
      <c r="AY394" s="9">
        <v>0</v>
      </c>
      <c r="AZ394" s="9">
        <v>0</v>
      </c>
      <c r="BA394" s="9">
        <v>0</v>
      </c>
      <c r="BB394" s="9">
        <v>0</v>
      </c>
      <c r="BC394" s="9">
        <v>0</v>
      </c>
      <c r="BD394" s="9">
        <v>0</v>
      </c>
      <c r="BE394" s="9">
        <v>0</v>
      </c>
      <c r="BF394" s="9">
        <v>0</v>
      </c>
      <c r="BG394" s="9">
        <v>0</v>
      </c>
      <c r="BH394" s="9">
        <v>0</v>
      </c>
      <c r="BI394" s="9">
        <v>0</v>
      </c>
      <c r="BJ394" s="9">
        <v>0</v>
      </c>
      <c r="BK394" s="9">
        <v>0</v>
      </c>
      <c r="BL394" s="9">
        <v>0</v>
      </c>
      <c r="BM394" s="9">
        <v>0</v>
      </c>
      <c r="BN394" s="9">
        <v>0</v>
      </c>
      <c r="BO394" s="9">
        <v>0</v>
      </c>
      <c r="BP394" s="9">
        <v>0</v>
      </c>
      <c r="BQ394" s="9">
        <v>0</v>
      </c>
      <c r="BR394" s="9">
        <v>0</v>
      </c>
      <c r="BS394" s="9">
        <v>0</v>
      </c>
      <c r="BT394" s="9">
        <v>0</v>
      </c>
      <c r="BU394" s="9">
        <v>0</v>
      </c>
      <c r="BV394" s="9">
        <v>0</v>
      </c>
      <c r="BW394" s="9">
        <v>0</v>
      </c>
      <c r="BX394" s="9">
        <v>0</v>
      </c>
      <c r="BY394" s="3">
        <v>0</v>
      </c>
      <c r="BZ394" s="3">
        <v>0</v>
      </c>
      <c r="CA394" s="3">
        <v>0</v>
      </c>
      <c r="CB394" s="3">
        <v>0</v>
      </c>
      <c r="CC394" s="3">
        <v>0</v>
      </c>
      <c r="CD394" s="3">
        <v>0</v>
      </c>
      <c r="CE394" s="3">
        <v>0</v>
      </c>
      <c r="CF394" s="3">
        <v>0</v>
      </c>
      <c r="CG394" s="3">
        <v>0</v>
      </c>
      <c r="CH394" s="3">
        <v>0</v>
      </c>
      <c r="CI394" s="3">
        <v>0</v>
      </c>
      <c r="CJ394" s="3">
        <v>0</v>
      </c>
      <c r="CK394" s="3">
        <v>0</v>
      </c>
      <c r="CL394" s="3">
        <v>0</v>
      </c>
      <c r="CM394" s="3">
        <v>0</v>
      </c>
      <c r="CN394" s="3">
        <v>0</v>
      </c>
      <c r="CO394" s="3">
        <v>1</v>
      </c>
      <c r="CP394" s="3">
        <v>0</v>
      </c>
      <c r="CQ394" s="3">
        <v>0</v>
      </c>
      <c r="CR394" s="3">
        <v>0</v>
      </c>
      <c r="CS394" s="3">
        <v>0</v>
      </c>
      <c r="CT394" s="3">
        <v>0</v>
      </c>
      <c r="CU394" s="3">
        <v>0</v>
      </c>
      <c r="CV394" s="3">
        <v>0</v>
      </c>
      <c r="CW394" s="3">
        <v>0</v>
      </c>
      <c r="CX394" s="3">
        <v>0</v>
      </c>
      <c r="CY394" s="3">
        <v>0</v>
      </c>
      <c r="CZ394" s="3">
        <v>0</v>
      </c>
      <c r="DA394" s="3">
        <v>0</v>
      </c>
      <c r="DB394" s="3">
        <v>0</v>
      </c>
      <c r="DC394" s="3">
        <v>0</v>
      </c>
      <c r="DD394" s="3">
        <v>0</v>
      </c>
      <c r="DE394" s="3">
        <v>0</v>
      </c>
      <c r="DF394" s="3">
        <v>0</v>
      </c>
      <c r="DG394" s="3">
        <v>0</v>
      </c>
      <c r="DH394" s="3">
        <v>0</v>
      </c>
      <c r="DI394" s="3">
        <v>0</v>
      </c>
      <c r="DJ394" s="3">
        <v>0</v>
      </c>
      <c r="DK394" s="3">
        <v>0</v>
      </c>
      <c r="DL394" s="3">
        <v>0</v>
      </c>
      <c r="DM394" s="3">
        <v>0</v>
      </c>
      <c r="DN394" s="3">
        <v>0</v>
      </c>
      <c r="DO394" s="3">
        <v>0</v>
      </c>
      <c r="DP394" s="3">
        <v>0</v>
      </c>
      <c r="DQ394" s="3">
        <v>0</v>
      </c>
      <c r="DR394" s="3">
        <v>0</v>
      </c>
      <c r="DS394" s="3">
        <v>0</v>
      </c>
      <c r="DT394" s="3">
        <v>0</v>
      </c>
    </row>
    <row r="395" spans="44:124" ht="11.25">
      <c r="AR395" s="9">
        <v>0</v>
      </c>
      <c r="AS395" s="9">
        <v>0</v>
      </c>
      <c r="AT395" s="9">
        <v>0</v>
      </c>
      <c r="AU395" s="9">
        <v>0</v>
      </c>
      <c r="AV395" s="9">
        <v>0</v>
      </c>
      <c r="AW395" s="9">
        <v>0</v>
      </c>
      <c r="AX395" s="9">
        <v>0</v>
      </c>
      <c r="AY395" s="9">
        <v>0</v>
      </c>
      <c r="AZ395" s="9">
        <v>0</v>
      </c>
      <c r="BA395" s="9">
        <v>0</v>
      </c>
      <c r="BB395" s="9">
        <v>0</v>
      </c>
      <c r="BC395" s="9">
        <v>0</v>
      </c>
      <c r="BD395" s="9">
        <v>0</v>
      </c>
      <c r="BE395" s="9">
        <v>0</v>
      </c>
      <c r="BF395" s="9">
        <v>0</v>
      </c>
      <c r="BG395" s="9">
        <v>0</v>
      </c>
      <c r="BH395" s="9">
        <v>0</v>
      </c>
      <c r="BI395" s="9">
        <v>0</v>
      </c>
      <c r="BJ395" s="9">
        <v>0</v>
      </c>
      <c r="BK395" s="9">
        <v>0</v>
      </c>
      <c r="BL395" s="9">
        <v>0</v>
      </c>
      <c r="BM395" s="9">
        <v>0</v>
      </c>
      <c r="BN395" s="9">
        <v>0</v>
      </c>
      <c r="BO395" s="9">
        <v>0</v>
      </c>
      <c r="BP395" s="9">
        <v>0</v>
      </c>
      <c r="BQ395" s="9">
        <v>0</v>
      </c>
      <c r="BR395" s="9">
        <v>0</v>
      </c>
      <c r="BS395" s="9">
        <v>0</v>
      </c>
      <c r="BT395" s="9">
        <v>0</v>
      </c>
      <c r="BU395" s="9">
        <v>0</v>
      </c>
      <c r="BV395" s="9">
        <v>0</v>
      </c>
      <c r="BW395" s="9">
        <v>0</v>
      </c>
      <c r="BX395" s="9">
        <v>0</v>
      </c>
      <c r="BY395" s="3">
        <v>0</v>
      </c>
      <c r="BZ395" s="3">
        <v>0</v>
      </c>
      <c r="CA395" s="3">
        <v>0</v>
      </c>
      <c r="CB395" s="3">
        <v>0</v>
      </c>
      <c r="CC395" s="3">
        <v>0</v>
      </c>
      <c r="CD395" s="3">
        <v>0</v>
      </c>
      <c r="CE395" s="3">
        <v>0</v>
      </c>
      <c r="CF395" s="3">
        <v>0</v>
      </c>
      <c r="CG395" s="3">
        <v>0</v>
      </c>
      <c r="CH395" s="3">
        <v>0</v>
      </c>
      <c r="CI395" s="3">
        <v>0</v>
      </c>
      <c r="CJ395" s="3">
        <v>0</v>
      </c>
      <c r="CK395" s="3">
        <v>0</v>
      </c>
      <c r="CL395" s="3">
        <v>0</v>
      </c>
      <c r="CM395" s="3">
        <v>0</v>
      </c>
      <c r="CN395" s="3">
        <v>0</v>
      </c>
      <c r="CO395" s="3">
        <v>0</v>
      </c>
      <c r="CP395" s="3">
        <v>1</v>
      </c>
      <c r="CQ395" s="3">
        <v>0</v>
      </c>
      <c r="CR395" s="3">
        <v>0</v>
      </c>
      <c r="CS395" s="3">
        <v>0</v>
      </c>
      <c r="CT395" s="3">
        <v>0</v>
      </c>
      <c r="CU395" s="3">
        <v>0</v>
      </c>
      <c r="CV395" s="3">
        <v>0</v>
      </c>
      <c r="CW395" s="3">
        <v>0</v>
      </c>
      <c r="CX395" s="3">
        <v>0</v>
      </c>
      <c r="CY395" s="3">
        <v>0</v>
      </c>
      <c r="CZ395" s="3">
        <v>0</v>
      </c>
      <c r="DA395" s="3">
        <v>0</v>
      </c>
      <c r="DB395" s="3">
        <v>0</v>
      </c>
      <c r="DC395" s="3">
        <v>0</v>
      </c>
      <c r="DD395" s="3">
        <v>0</v>
      </c>
      <c r="DE395" s="3">
        <v>0</v>
      </c>
      <c r="DF395" s="3">
        <v>0</v>
      </c>
      <c r="DG395" s="3">
        <v>0</v>
      </c>
      <c r="DH395" s="3">
        <v>0</v>
      </c>
      <c r="DI395" s="3">
        <v>0</v>
      </c>
      <c r="DJ395" s="3">
        <v>0</v>
      </c>
      <c r="DK395" s="3">
        <v>0</v>
      </c>
      <c r="DL395" s="3">
        <v>0</v>
      </c>
      <c r="DM395" s="3">
        <v>0</v>
      </c>
      <c r="DN395" s="3">
        <v>0</v>
      </c>
      <c r="DO395" s="3">
        <v>0</v>
      </c>
      <c r="DP395" s="3">
        <v>0</v>
      </c>
      <c r="DQ395" s="3">
        <v>0</v>
      </c>
      <c r="DR395" s="3">
        <v>0</v>
      </c>
      <c r="DS395" s="3">
        <v>0</v>
      </c>
      <c r="DT395" s="3">
        <v>0</v>
      </c>
    </row>
    <row r="396" spans="44:124" ht="11.25">
      <c r="AR396" s="9">
        <v>0</v>
      </c>
      <c r="AS396" s="9">
        <v>0</v>
      </c>
      <c r="AT396" s="9">
        <v>0</v>
      </c>
      <c r="AU396" s="9">
        <v>0</v>
      </c>
      <c r="AV396" s="9">
        <v>0</v>
      </c>
      <c r="AW396" s="9">
        <v>0</v>
      </c>
      <c r="AX396" s="9">
        <v>0</v>
      </c>
      <c r="AY396" s="9">
        <v>0</v>
      </c>
      <c r="AZ396" s="9">
        <v>0</v>
      </c>
      <c r="BA396" s="9">
        <v>0</v>
      </c>
      <c r="BB396" s="9">
        <v>0</v>
      </c>
      <c r="BC396" s="9">
        <v>0</v>
      </c>
      <c r="BD396" s="9">
        <v>0</v>
      </c>
      <c r="BE396" s="9">
        <v>0</v>
      </c>
      <c r="BF396" s="9">
        <v>0</v>
      </c>
      <c r="BG396" s="9">
        <v>0</v>
      </c>
      <c r="BH396" s="9">
        <v>0</v>
      </c>
      <c r="BI396" s="9">
        <v>0</v>
      </c>
      <c r="BJ396" s="9">
        <v>0</v>
      </c>
      <c r="BK396" s="9">
        <v>0</v>
      </c>
      <c r="BL396" s="9">
        <v>0</v>
      </c>
      <c r="BM396" s="9">
        <v>0</v>
      </c>
      <c r="BN396" s="9">
        <v>0</v>
      </c>
      <c r="BO396" s="9">
        <v>0</v>
      </c>
      <c r="BP396" s="9">
        <v>0</v>
      </c>
      <c r="BQ396" s="9">
        <v>0</v>
      </c>
      <c r="BR396" s="9">
        <v>0</v>
      </c>
      <c r="BS396" s="9">
        <v>0</v>
      </c>
      <c r="BT396" s="9">
        <v>0</v>
      </c>
      <c r="BU396" s="9">
        <v>0</v>
      </c>
      <c r="BV396" s="9">
        <v>0</v>
      </c>
      <c r="BW396" s="9">
        <v>0</v>
      </c>
      <c r="BX396" s="9">
        <v>0</v>
      </c>
      <c r="BY396" s="3">
        <v>0</v>
      </c>
      <c r="BZ396" s="3">
        <v>0</v>
      </c>
      <c r="CA396" s="3">
        <v>0</v>
      </c>
      <c r="CB396" s="3">
        <v>0</v>
      </c>
      <c r="CC396" s="3">
        <v>0</v>
      </c>
      <c r="CD396" s="3">
        <v>0</v>
      </c>
      <c r="CE396" s="3">
        <v>0</v>
      </c>
      <c r="CF396" s="3">
        <v>0</v>
      </c>
      <c r="CG396" s="3">
        <v>0</v>
      </c>
      <c r="CH396" s="3">
        <v>0</v>
      </c>
      <c r="CI396" s="3">
        <v>0</v>
      </c>
      <c r="CJ396" s="3">
        <v>0</v>
      </c>
      <c r="CK396" s="3">
        <v>0</v>
      </c>
      <c r="CL396" s="3">
        <v>0</v>
      </c>
      <c r="CM396" s="3">
        <v>0</v>
      </c>
      <c r="CN396" s="3">
        <v>0</v>
      </c>
      <c r="CO396" s="3">
        <v>0</v>
      </c>
      <c r="CP396" s="3">
        <v>0</v>
      </c>
      <c r="CQ396" s="3">
        <v>1</v>
      </c>
      <c r="CR396" s="3">
        <v>0</v>
      </c>
      <c r="CS396" s="3">
        <v>0</v>
      </c>
      <c r="CT396" s="3">
        <v>0</v>
      </c>
      <c r="CU396" s="3">
        <v>0</v>
      </c>
      <c r="CV396" s="3">
        <v>0</v>
      </c>
      <c r="CW396" s="3">
        <v>0</v>
      </c>
      <c r="CX396" s="3">
        <v>0</v>
      </c>
      <c r="CY396" s="3">
        <v>0</v>
      </c>
      <c r="CZ396" s="3">
        <v>0</v>
      </c>
      <c r="DA396" s="3">
        <v>0</v>
      </c>
      <c r="DB396" s="3">
        <v>0</v>
      </c>
      <c r="DC396" s="3">
        <v>0</v>
      </c>
      <c r="DD396" s="3">
        <v>0</v>
      </c>
      <c r="DE396" s="3">
        <v>0</v>
      </c>
      <c r="DF396" s="3">
        <v>0</v>
      </c>
      <c r="DG396" s="3">
        <v>0</v>
      </c>
      <c r="DH396" s="3">
        <v>0</v>
      </c>
      <c r="DI396" s="3">
        <v>0</v>
      </c>
      <c r="DJ396" s="3">
        <v>0</v>
      </c>
      <c r="DK396" s="3">
        <v>0</v>
      </c>
      <c r="DL396" s="3">
        <v>0</v>
      </c>
      <c r="DM396" s="3">
        <v>0</v>
      </c>
      <c r="DN396" s="3">
        <v>0</v>
      </c>
      <c r="DO396" s="3">
        <v>0</v>
      </c>
      <c r="DP396" s="3">
        <v>0</v>
      </c>
      <c r="DQ396" s="3">
        <v>0</v>
      </c>
      <c r="DR396" s="3">
        <v>0</v>
      </c>
      <c r="DS396" s="3">
        <v>0</v>
      </c>
      <c r="DT396" s="3">
        <v>0</v>
      </c>
    </row>
    <row r="397" spans="44:124" ht="11.25">
      <c r="AR397" s="9">
        <v>0</v>
      </c>
      <c r="AS397" s="9">
        <v>0</v>
      </c>
      <c r="AT397" s="9">
        <v>0</v>
      </c>
      <c r="AU397" s="9">
        <v>0</v>
      </c>
      <c r="AV397" s="9">
        <v>0</v>
      </c>
      <c r="AW397" s="9">
        <v>0</v>
      </c>
      <c r="AX397" s="9">
        <v>0</v>
      </c>
      <c r="AY397" s="9">
        <v>0</v>
      </c>
      <c r="AZ397" s="9">
        <v>0</v>
      </c>
      <c r="BA397" s="9">
        <v>0</v>
      </c>
      <c r="BB397" s="9">
        <v>0</v>
      </c>
      <c r="BC397" s="9">
        <v>0</v>
      </c>
      <c r="BD397" s="9">
        <v>0</v>
      </c>
      <c r="BE397" s="9">
        <v>0</v>
      </c>
      <c r="BF397" s="9">
        <v>0</v>
      </c>
      <c r="BG397" s="9">
        <v>0</v>
      </c>
      <c r="BH397" s="9">
        <v>0</v>
      </c>
      <c r="BI397" s="9">
        <v>0</v>
      </c>
      <c r="BJ397" s="9">
        <v>0</v>
      </c>
      <c r="BK397" s="9">
        <v>0</v>
      </c>
      <c r="BL397" s="9">
        <v>0</v>
      </c>
      <c r="BM397" s="9">
        <v>0</v>
      </c>
      <c r="BN397" s="9">
        <v>0</v>
      </c>
      <c r="BO397" s="9">
        <v>0</v>
      </c>
      <c r="BP397" s="9">
        <v>0</v>
      </c>
      <c r="BQ397" s="9">
        <v>0</v>
      </c>
      <c r="BR397" s="9">
        <v>0</v>
      </c>
      <c r="BS397" s="9">
        <v>0</v>
      </c>
      <c r="BT397" s="9">
        <v>0</v>
      </c>
      <c r="BU397" s="9">
        <v>0</v>
      </c>
      <c r="BV397" s="9">
        <v>0</v>
      </c>
      <c r="BW397" s="9">
        <v>0</v>
      </c>
      <c r="BX397" s="9">
        <v>0</v>
      </c>
      <c r="BY397" s="3">
        <v>0</v>
      </c>
      <c r="BZ397" s="3">
        <v>0</v>
      </c>
      <c r="CA397" s="3">
        <v>0</v>
      </c>
      <c r="CB397" s="3">
        <v>0</v>
      </c>
      <c r="CC397" s="3">
        <v>0</v>
      </c>
      <c r="CD397" s="3">
        <v>0</v>
      </c>
      <c r="CE397" s="3">
        <v>0</v>
      </c>
      <c r="CF397" s="3">
        <v>0</v>
      </c>
      <c r="CG397" s="3">
        <v>0</v>
      </c>
      <c r="CH397" s="3">
        <v>0</v>
      </c>
      <c r="CI397" s="3">
        <v>0</v>
      </c>
      <c r="CJ397" s="3">
        <v>0</v>
      </c>
      <c r="CK397" s="3">
        <v>0</v>
      </c>
      <c r="CL397" s="3">
        <v>0</v>
      </c>
      <c r="CM397" s="3">
        <v>0</v>
      </c>
      <c r="CN397" s="3">
        <v>0</v>
      </c>
      <c r="CO397" s="3">
        <v>0</v>
      </c>
      <c r="CP397" s="3">
        <v>0</v>
      </c>
      <c r="CQ397" s="3">
        <v>0</v>
      </c>
      <c r="CR397" s="3">
        <v>1</v>
      </c>
      <c r="CS397" s="3">
        <v>0</v>
      </c>
      <c r="CT397" s="3">
        <v>0</v>
      </c>
      <c r="CU397" s="3">
        <v>0</v>
      </c>
      <c r="CV397" s="3">
        <v>0</v>
      </c>
      <c r="CW397" s="3">
        <v>0</v>
      </c>
      <c r="CX397" s="3">
        <v>0</v>
      </c>
      <c r="CY397" s="3">
        <v>0</v>
      </c>
      <c r="CZ397" s="3">
        <v>0</v>
      </c>
      <c r="DA397" s="3">
        <v>0</v>
      </c>
      <c r="DB397" s="3">
        <v>0</v>
      </c>
      <c r="DC397" s="3">
        <v>0</v>
      </c>
      <c r="DD397" s="3">
        <v>0</v>
      </c>
      <c r="DE397" s="3">
        <v>0</v>
      </c>
      <c r="DF397" s="3">
        <v>0</v>
      </c>
      <c r="DG397" s="3">
        <v>0</v>
      </c>
      <c r="DH397" s="3">
        <v>0</v>
      </c>
      <c r="DI397" s="3">
        <v>0</v>
      </c>
      <c r="DJ397" s="3">
        <v>0</v>
      </c>
      <c r="DK397" s="3">
        <v>0</v>
      </c>
      <c r="DL397" s="3">
        <v>0</v>
      </c>
      <c r="DM397" s="3">
        <v>0</v>
      </c>
      <c r="DN397" s="3">
        <v>0</v>
      </c>
      <c r="DO397" s="3">
        <v>0</v>
      </c>
      <c r="DP397" s="3">
        <v>0</v>
      </c>
      <c r="DQ397" s="3">
        <v>0</v>
      </c>
      <c r="DR397" s="3">
        <v>0</v>
      </c>
      <c r="DS397" s="3">
        <v>0</v>
      </c>
      <c r="DT397" s="3">
        <v>0</v>
      </c>
    </row>
    <row r="398" spans="44:124" ht="11.25">
      <c r="AR398" s="9">
        <v>0</v>
      </c>
      <c r="AS398" s="9">
        <v>0</v>
      </c>
      <c r="AT398" s="9">
        <v>0</v>
      </c>
      <c r="AU398" s="9">
        <v>0</v>
      </c>
      <c r="AV398" s="9">
        <v>0</v>
      </c>
      <c r="AW398" s="9">
        <v>0</v>
      </c>
      <c r="AX398" s="9">
        <v>0</v>
      </c>
      <c r="AY398" s="9">
        <v>0</v>
      </c>
      <c r="AZ398" s="9">
        <v>0</v>
      </c>
      <c r="BA398" s="9">
        <v>0</v>
      </c>
      <c r="BB398" s="9">
        <v>0</v>
      </c>
      <c r="BC398" s="9">
        <v>0</v>
      </c>
      <c r="BD398" s="9">
        <v>0</v>
      </c>
      <c r="BE398" s="9">
        <v>0</v>
      </c>
      <c r="BF398" s="9">
        <v>0</v>
      </c>
      <c r="BG398" s="9">
        <v>0</v>
      </c>
      <c r="BH398" s="9">
        <v>0</v>
      </c>
      <c r="BI398" s="9">
        <v>0</v>
      </c>
      <c r="BJ398" s="9">
        <v>0</v>
      </c>
      <c r="BK398" s="9">
        <v>0</v>
      </c>
      <c r="BL398" s="9">
        <v>0</v>
      </c>
      <c r="BM398" s="9">
        <v>0</v>
      </c>
      <c r="BN398" s="9">
        <v>0</v>
      </c>
      <c r="BO398" s="9">
        <v>0</v>
      </c>
      <c r="BP398" s="9">
        <v>0</v>
      </c>
      <c r="BQ398" s="9">
        <v>0</v>
      </c>
      <c r="BR398" s="9">
        <v>0</v>
      </c>
      <c r="BS398" s="9">
        <v>0</v>
      </c>
      <c r="BT398" s="9">
        <v>0</v>
      </c>
      <c r="BU398" s="9">
        <v>0</v>
      </c>
      <c r="BV398" s="9">
        <v>0</v>
      </c>
      <c r="BW398" s="9">
        <v>0</v>
      </c>
      <c r="BX398" s="9">
        <v>0</v>
      </c>
      <c r="BY398" s="3">
        <v>0</v>
      </c>
      <c r="BZ398" s="3">
        <v>0</v>
      </c>
      <c r="CA398" s="3">
        <v>0</v>
      </c>
      <c r="CB398" s="3">
        <v>0</v>
      </c>
      <c r="CC398" s="3">
        <v>0</v>
      </c>
      <c r="CD398" s="3">
        <v>0</v>
      </c>
      <c r="CE398" s="3">
        <v>0</v>
      </c>
      <c r="CF398" s="3">
        <v>0</v>
      </c>
      <c r="CG398" s="3">
        <v>0</v>
      </c>
      <c r="CH398" s="3">
        <v>0</v>
      </c>
      <c r="CI398" s="3">
        <v>0</v>
      </c>
      <c r="CJ398" s="3">
        <v>0</v>
      </c>
      <c r="CK398" s="3">
        <v>0</v>
      </c>
      <c r="CL398" s="3">
        <v>0</v>
      </c>
      <c r="CM398" s="3">
        <v>0</v>
      </c>
      <c r="CN398" s="3">
        <v>0</v>
      </c>
      <c r="CO398" s="3">
        <v>0</v>
      </c>
      <c r="CP398" s="3">
        <v>0</v>
      </c>
      <c r="CQ398" s="3">
        <v>0</v>
      </c>
      <c r="CR398" s="3">
        <v>0</v>
      </c>
      <c r="CS398" s="3">
        <v>1</v>
      </c>
      <c r="CT398" s="3">
        <v>0</v>
      </c>
      <c r="CU398" s="3">
        <v>0</v>
      </c>
      <c r="CV398" s="3">
        <v>0</v>
      </c>
      <c r="CW398" s="3">
        <v>0</v>
      </c>
      <c r="CX398" s="3">
        <v>0</v>
      </c>
      <c r="CY398" s="3">
        <v>0</v>
      </c>
      <c r="CZ398" s="3">
        <v>0</v>
      </c>
      <c r="DA398" s="3">
        <v>0</v>
      </c>
      <c r="DB398" s="3">
        <v>0</v>
      </c>
      <c r="DC398" s="3">
        <v>0</v>
      </c>
      <c r="DD398" s="3">
        <v>0</v>
      </c>
      <c r="DE398" s="3">
        <v>0</v>
      </c>
      <c r="DF398" s="3">
        <v>0</v>
      </c>
      <c r="DG398" s="3">
        <v>0</v>
      </c>
      <c r="DH398" s="3">
        <v>0</v>
      </c>
      <c r="DI398" s="3">
        <v>0</v>
      </c>
      <c r="DJ398" s="3">
        <v>0</v>
      </c>
      <c r="DK398" s="3">
        <v>0</v>
      </c>
      <c r="DL398" s="3">
        <v>0</v>
      </c>
      <c r="DM398" s="3">
        <v>0</v>
      </c>
      <c r="DN398" s="3">
        <v>0</v>
      </c>
      <c r="DO398" s="3">
        <v>0</v>
      </c>
      <c r="DP398" s="3">
        <v>0</v>
      </c>
      <c r="DQ398" s="3">
        <v>0</v>
      </c>
      <c r="DR398" s="3">
        <v>0</v>
      </c>
      <c r="DS398" s="3">
        <v>0</v>
      </c>
      <c r="DT398" s="3">
        <v>0</v>
      </c>
    </row>
    <row r="399" spans="44:124" ht="11.25">
      <c r="AR399" s="9">
        <v>0</v>
      </c>
      <c r="AS399" s="9">
        <v>0</v>
      </c>
      <c r="AT399" s="9">
        <v>0</v>
      </c>
      <c r="AU399" s="9">
        <v>0</v>
      </c>
      <c r="AV399" s="9">
        <v>0</v>
      </c>
      <c r="AW399" s="9">
        <v>0</v>
      </c>
      <c r="AX399" s="9">
        <v>0</v>
      </c>
      <c r="AY399" s="9">
        <v>0</v>
      </c>
      <c r="AZ399" s="9">
        <v>0</v>
      </c>
      <c r="BA399" s="9">
        <v>0</v>
      </c>
      <c r="BB399" s="9">
        <v>0</v>
      </c>
      <c r="BC399" s="9">
        <v>0</v>
      </c>
      <c r="BD399" s="9">
        <v>0</v>
      </c>
      <c r="BE399" s="9">
        <v>0</v>
      </c>
      <c r="BF399" s="9">
        <v>0</v>
      </c>
      <c r="BG399" s="9">
        <v>0</v>
      </c>
      <c r="BH399" s="9">
        <v>0</v>
      </c>
      <c r="BI399" s="9">
        <v>0</v>
      </c>
      <c r="BJ399" s="9">
        <v>0</v>
      </c>
      <c r="BK399" s="9">
        <v>0</v>
      </c>
      <c r="BL399" s="9">
        <v>0</v>
      </c>
      <c r="BM399" s="9">
        <v>0</v>
      </c>
      <c r="BN399" s="9">
        <v>0</v>
      </c>
      <c r="BO399" s="9">
        <v>0</v>
      </c>
      <c r="BP399" s="9">
        <v>0</v>
      </c>
      <c r="BQ399" s="9">
        <v>0</v>
      </c>
      <c r="BR399" s="9">
        <v>0</v>
      </c>
      <c r="BS399" s="9">
        <v>0</v>
      </c>
      <c r="BT399" s="9">
        <v>0</v>
      </c>
      <c r="BU399" s="9">
        <v>0</v>
      </c>
      <c r="BV399" s="9">
        <v>0</v>
      </c>
      <c r="BW399" s="9">
        <v>0</v>
      </c>
      <c r="BX399" s="9">
        <v>0</v>
      </c>
      <c r="BY399" s="3">
        <v>0</v>
      </c>
      <c r="BZ399" s="3">
        <v>0</v>
      </c>
      <c r="CA399" s="3">
        <v>0</v>
      </c>
      <c r="CB399" s="3">
        <v>0</v>
      </c>
      <c r="CC399" s="3">
        <v>0</v>
      </c>
      <c r="CD399" s="3">
        <v>0</v>
      </c>
      <c r="CE399" s="3">
        <v>0</v>
      </c>
      <c r="CF399" s="3">
        <v>0</v>
      </c>
      <c r="CG399" s="3">
        <v>0</v>
      </c>
      <c r="CH399" s="3">
        <v>0</v>
      </c>
      <c r="CI399" s="3">
        <v>0</v>
      </c>
      <c r="CJ399" s="3">
        <v>0</v>
      </c>
      <c r="CK399" s="3">
        <v>0</v>
      </c>
      <c r="CL399" s="3">
        <v>0</v>
      </c>
      <c r="CM399" s="3">
        <v>0</v>
      </c>
      <c r="CN399" s="3">
        <v>0</v>
      </c>
      <c r="CO399" s="3">
        <v>0</v>
      </c>
      <c r="CP399" s="3">
        <v>0</v>
      </c>
      <c r="CQ399" s="3">
        <v>0</v>
      </c>
      <c r="CR399" s="3">
        <v>0</v>
      </c>
      <c r="CS399" s="3">
        <v>0</v>
      </c>
      <c r="CT399" s="3">
        <v>1</v>
      </c>
      <c r="CU399" s="3">
        <v>0</v>
      </c>
      <c r="CV399" s="3">
        <v>0</v>
      </c>
      <c r="CW399" s="3">
        <v>0</v>
      </c>
      <c r="CX399" s="3">
        <v>0</v>
      </c>
      <c r="CY399" s="3">
        <v>0</v>
      </c>
      <c r="CZ399" s="3">
        <v>0</v>
      </c>
      <c r="DA399" s="3">
        <v>0</v>
      </c>
      <c r="DB399" s="3">
        <v>0</v>
      </c>
      <c r="DC399" s="3">
        <v>0</v>
      </c>
      <c r="DD399" s="3">
        <v>0</v>
      </c>
      <c r="DE399" s="3">
        <v>0</v>
      </c>
      <c r="DF399" s="3">
        <v>0</v>
      </c>
      <c r="DG399" s="3">
        <v>0</v>
      </c>
      <c r="DH399" s="3">
        <v>0</v>
      </c>
      <c r="DI399" s="3">
        <v>0</v>
      </c>
      <c r="DJ399" s="3">
        <v>0</v>
      </c>
      <c r="DK399" s="3">
        <v>0</v>
      </c>
      <c r="DL399" s="3">
        <v>0</v>
      </c>
      <c r="DM399" s="3">
        <v>0</v>
      </c>
      <c r="DN399" s="3">
        <v>0</v>
      </c>
      <c r="DO399" s="3">
        <v>0</v>
      </c>
      <c r="DP399" s="3">
        <v>0</v>
      </c>
      <c r="DQ399" s="3">
        <v>0</v>
      </c>
      <c r="DR399" s="3">
        <v>0</v>
      </c>
      <c r="DS399" s="3">
        <v>0</v>
      </c>
      <c r="DT399" s="3">
        <v>0</v>
      </c>
    </row>
    <row r="400" spans="44:124" ht="11.25">
      <c r="AR400" s="9">
        <v>0</v>
      </c>
      <c r="AS400" s="9">
        <v>0</v>
      </c>
      <c r="AT400" s="9">
        <v>0</v>
      </c>
      <c r="AU400" s="9">
        <v>0</v>
      </c>
      <c r="AV400" s="9">
        <v>0</v>
      </c>
      <c r="AW400" s="9">
        <v>0</v>
      </c>
      <c r="AX400" s="9">
        <v>0</v>
      </c>
      <c r="AY400" s="9">
        <v>0</v>
      </c>
      <c r="AZ400" s="9">
        <v>0</v>
      </c>
      <c r="BA400" s="9">
        <v>0</v>
      </c>
      <c r="BB400" s="9">
        <v>0</v>
      </c>
      <c r="BC400" s="9">
        <v>0</v>
      </c>
      <c r="BD400" s="9">
        <v>0</v>
      </c>
      <c r="BE400" s="9">
        <v>0</v>
      </c>
      <c r="BF400" s="9">
        <v>0</v>
      </c>
      <c r="BG400" s="9">
        <v>0</v>
      </c>
      <c r="BH400" s="9">
        <v>0</v>
      </c>
      <c r="BI400" s="9">
        <v>0</v>
      </c>
      <c r="BJ400" s="9">
        <v>0</v>
      </c>
      <c r="BK400" s="9">
        <v>0</v>
      </c>
      <c r="BL400" s="9">
        <v>0</v>
      </c>
      <c r="BM400" s="9">
        <v>0</v>
      </c>
      <c r="BN400" s="9">
        <v>0</v>
      </c>
      <c r="BO400" s="9">
        <v>0</v>
      </c>
      <c r="BP400" s="9">
        <v>0</v>
      </c>
      <c r="BQ400" s="9">
        <v>0</v>
      </c>
      <c r="BR400" s="9">
        <v>0</v>
      </c>
      <c r="BS400" s="9">
        <v>0</v>
      </c>
      <c r="BT400" s="9">
        <v>0</v>
      </c>
      <c r="BU400" s="9">
        <v>0</v>
      </c>
      <c r="BV400" s="9">
        <v>0</v>
      </c>
      <c r="BW400" s="9">
        <v>0</v>
      </c>
      <c r="BX400" s="9">
        <v>0</v>
      </c>
      <c r="BY400" s="3">
        <v>0</v>
      </c>
      <c r="BZ400" s="3">
        <v>0</v>
      </c>
      <c r="CA400" s="3">
        <v>0</v>
      </c>
      <c r="CB400" s="3">
        <v>0</v>
      </c>
      <c r="CC400" s="3">
        <v>0</v>
      </c>
      <c r="CD400" s="3">
        <v>0</v>
      </c>
      <c r="CE400" s="3">
        <v>0</v>
      </c>
      <c r="CF400" s="3">
        <v>0</v>
      </c>
      <c r="CG400" s="3">
        <v>0</v>
      </c>
      <c r="CH400" s="3">
        <v>0</v>
      </c>
      <c r="CI400" s="3">
        <v>0</v>
      </c>
      <c r="CJ400" s="3">
        <v>0</v>
      </c>
      <c r="CK400" s="3">
        <v>0</v>
      </c>
      <c r="CL400" s="3">
        <v>0</v>
      </c>
      <c r="CM400" s="3">
        <v>0</v>
      </c>
      <c r="CN400" s="3">
        <v>0</v>
      </c>
      <c r="CO400" s="3">
        <v>0</v>
      </c>
      <c r="CP400" s="3">
        <v>0</v>
      </c>
      <c r="CQ400" s="3">
        <v>0</v>
      </c>
      <c r="CR400" s="3">
        <v>0</v>
      </c>
      <c r="CS400" s="3">
        <v>0</v>
      </c>
      <c r="CT400" s="3">
        <v>0</v>
      </c>
      <c r="CU400" s="3">
        <v>1</v>
      </c>
      <c r="CV400" s="3">
        <v>0</v>
      </c>
      <c r="CW400" s="3">
        <v>0</v>
      </c>
      <c r="CX400" s="3">
        <v>0</v>
      </c>
      <c r="CY400" s="3">
        <v>0</v>
      </c>
      <c r="CZ400" s="3">
        <v>0</v>
      </c>
      <c r="DA400" s="3">
        <v>0</v>
      </c>
      <c r="DB400" s="3">
        <v>0</v>
      </c>
      <c r="DC400" s="3">
        <v>0</v>
      </c>
      <c r="DD400" s="3">
        <v>0</v>
      </c>
      <c r="DE400" s="3">
        <v>0</v>
      </c>
      <c r="DF400" s="3">
        <v>0</v>
      </c>
      <c r="DG400" s="3">
        <v>0</v>
      </c>
      <c r="DH400" s="3">
        <v>0</v>
      </c>
      <c r="DI400" s="3">
        <v>0</v>
      </c>
      <c r="DJ400" s="3">
        <v>0</v>
      </c>
      <c r="DK400" s="3">
        <v>0</v>
      </c>
      <c r="DL400" s="3">
        <v>0</v>
      </c>
      <c r="DM400" s="3">
        <v>0</v>
      </c>
      <c r="DN400" s="3">
        <v>0</v>
      </c>
      <c r="DO400" s="3">
        <v>0</v>
      </c>
      <c r="DP400" s="3">
        <v>0</v>
      </c>
      <c r="DQ400" s="3">
        <v>0</v>
      </c>
      <c r="DR400" s="3">
        <v>0</v>
      </c>
      <c r="DS400" s="3">
        <v>0</v>
      </c>
      <c r="DT400" s="3">
        <v>0</v>
      </c>
    </row>
    <row r="401" spans="44:124" ht="11.25">
      <c r="AR401" s="9">
        <v>0</v>
      </c>
      <c r="AS401" s="9">
        <v>0</v>
      </c>
      <c r="AT401" s="9">
        <v>0</v>
      </c>
      <c r="AU401" s="9">
        <v>0</v>
      </c>
      <c r="AV401" s="9">
        <v>0</v>
      </c>
      <c r="AW401" s="9">
        <v>0</v>
      </c>
      <c r="AX401" s="9">
        <v>0</v>
      </c>
      <c r="AY401" s="9">
        <v>0</v>
      </c>
      <c r="AZ401" s="9">
        <v>0</v>
      </c>
      <c r="BA401" s="9">
        <v>0</v>
      </c>
      <c r="BB401" s="9">
        <v>0</v>
      </c>
      <c r="BC401" s="9">
        <v>0</v>
      </c>
      <c r="BD401" s="9">
        <v>0</v>
      </c>
      <c r="BE401" s="9">
        <v>0</v>
      </c>
      <c r="BF401" s="9">
        <v>0</v>
      </c>
      <c r="BG401" s="9">
        <v>0</v>
      </c>
      <c r="BH401" s="9">
        <v>0</v>
      </c>
      <c r="BI401" s="9">
        <v>0</v>
      </c>
      <c r="BJ401" s="9">
        <v>0</v>
      </c>
      <c r="BK401" s="9">
        <v>0</v>
      </c>
      <c r="BL401" s="9">
        <v>0</v>
      </c>
      <c r="BM401" s="9">
        <v>0</v>
      </c>
      <c r="BN401" s="9">
        <v>0</v>
      </c>
      <c r="BO401" s="9">
        <v>0</v>
      </c>
      <c r="BP401" s="9">
        <v>0</v>
      </c>
      <c r="BQ401" s="9">
        <v>0</v>
      </c>
      <c r="BR401" s="9">
        <v>0</v>
      </c>
      <c r="BS401" s="9">
        <v>0</v>
      </c>
      <c r="BT401" s="9">
        <v>0</v>
      </c>
      <c r="BU401" s="9">
        <v>0</v>
      </c>
      <c r="BV401" s="9">
        <v>0</v>
      </c>
      <c r="BW401" s="9">
        <v>0</v>
      </c>
      <c r="BX401" s="9">
        <v>0</v>
      </c>
      <c r="BY401" s="3">
        <v>0</v>
      </c>
      <c r="BZ401" s="3">
        <v>0</v>
      </c>
      <c r="CA401" s="3">
        <v>0</v>
      </c>
      <c r="CB401" s="3">
        <v>0</v>
      </c>
      <c r="CC401" s="3">
        <v>0</v>
      </c>
      <c r="CD401" s="3">
        <v>0</v>
      </c>
      <c r="CE401" s="3">
        <v>0</v>
      </c>
      <c r="CF401" s="3">
        <v>0</v>
      </c>
      <c r="CG401" s="3">
        <v>0</v>
      </c>
      <c r="CH401" s="3">
        <v>0</v>
      </c>
      <c r="CI401" s="3">
        <v>0</v>
      </c>
      <c r="CJ401" s="3">
        <v>0</v>
      </c>
      <c r="CK401" s="3">
        <v>0</v>
      </c>
      <c r="CL401" s="3">
        <v>0</v>
      </c>
      <c r="CM401" s="3">
        <v>0</v>
      </c>
      <c r="CN401" s="3">
        <v>0</v>
      </c>
      <c r="CO401" s="3">
        <v>0</v>
      </c>
      <c r="CP401" s="3">
        <v>0</v>
      </c>
      <c r="CQ401" s="3">
        <v>0</v>
      </c>
      <c r="CR401" s="3">
        <v>0</v>
      </c>
      <c r="CS401" s="3">
        <v>0</v>
      </c>
      <c r="CT401" s="3">
        <v>0</v>
      </c>
      <c r="CU401" s="3">
        <v>0</v>
      </c>
      <c r="CV401" s="3">
        <v>1</v>
      </c>
      <c r="CW401" s="3">
        <v>0</v>
      </c>
      <c r="CX401" s="3">
        <v>0</v>
      </c>
      <c r="CY401" s="3">
        <v>0</v>
      </c>
      <c r="CZ401" s="3">
        <v>0</v>
      </c>
      <c r="DA401" s="3">
        <v>0</v>
      </c>
      <c r="DB401" s="3">
        <v>0</v>
      </c>
      <c r="DC401" s="3">
        <v>0</v>
      </c>
      <c r="DD401" s="3">
        <v>0</v>
      </c>
      <c r="DE401" s="3">
        <v>0</v>
      </c>
      <c r="DF401" s="3">
        <v>0</v>
      </c>
      <c r="DG401" s="3">
        <v>0</v>
      </c>
      <c r="DH401" s="3">
        <v>0</v>
      </c>
      <c r="DI401" s="3">
        <v>0</v>
      </c>
      <c r="DJ401" s="3">
        <v>0</v>
      </c>
      <c r="DK401" s="3">
        <v>0</v>
      </c>
      <c r="DL401" s="3">
        <v>0</v>
      </c>
      <c r="DM401" s="3">
        <v>0</v>
      </c>
      <c r="DN401" s="3">
        <v>0</v>
      </c>
      <c r="DO401" s="3">
        <v>0</v>
      </c>
      <c r="DP401" s="3">
        <v>0</v>
      </c>
      <c r="DQ401" s="3">
        <v>0</v>
      </c>
      <c r="DR401" s="3">
        <v>0</v>
      </c>
      <c r="DS401" s="3">
        <v>0</v>
      </c>
      <c r="DT401" s="3">
        <v>0</v>
      </c>
    </row>
    <row r="402" spans="44:124" ht="11.25">
      <c r="AR402" s="9">
        <v>0</v>
      </c>
      <c r="AS402" s="9">
        <v>0</v>
      </c>
      <c r="AT402" s="9">
        <v>0</v>
      </c>
      <c r="AU402" s="9">
        <v>0</v>
      </c>
      <c r="AV402" s="9">
        <v>0</v>
      </c>
      <c r="AW402" s="9">
        <v>0</v>
      </c>
      <c r="AX402" s="9">
        <v>0</v>
      </c>
      <c r="AY402" s="9">
        <v>0</v>
      </c>
      <c r="AZ402" s="9">
        <v>0</v>
      </c>
      <c r="BA402" s="9">
        <v>0</v>
      </c>
      <c r="BB402" s="9">
        <v>0</v>
      </c>
      <c r="BC402" s="9">
        <v>0</v>
      </c>
      <c r="BD402" s="9">
        <v>0</v>
      </c>
      <c r="BE402" s="9">
        <v>0</v>
      </c>
      <c r="BF402" s="9">
        <v>0</v>
      </c>
      <c r="BG402" s="9">
        <v>0</v>
      </c>
      <c r="BH402" s="9">
        <v>0</v>
      </c>
      <c r="BI402" s="9">
        <v>0</v>
      </c>
      <c r="BJ402" s="9">
        <v>0</v>
      </c>
      <c r="BK402" s="9">
        <v>0</v>
      </c>
      <c r="BL402" s="9">
        <v>0</v>
      </c>
      <c r="BM402" s="9">
        <v>0</v>
      </c>
      <c r="BN402" s="9">
        <v>0</v>
      </c>
      <c r="BO402" s="9">
        <v>0</v>
      </c>
      <c r="BP402" s="9">
        <v>0</v>
      </c>
      <c r="BQ402" s="9">
        <v>0</v>
      </c>
      <c r="BR402" s="9">
        <v>0</v>
      </c>
      <c r="BS402" s="9">
        <v>0</v>
      </c>
      <c r="BT402" s="9">
        <v>0</v>
      </c>
      <c r="BU402" s="9">
        <v>0</v>
      </c>
      <c r="BV402" s="9">
        <v>0</v>
      </c>
      <c r="BW402" s="9">
        <v>0</v>
      </c>
      <c r="BX402" s="9">
        <v>0</v>
      </c>
      <c r="BY402" s="3">
        <v>0</v>
      </c>
      <c r="BZ402" s="3">
        <v>0</v>
      </c>
      <c r="CA402" s="3">
        <v>0</v>
      </c>
      <c r="CB402" s="3">
        <v>0</v>
      </c>
      <c r="CC402" s="3">
        <v>0</v>
      </c>
      <c r="CD402" s="3">
        <v>0</v>
      </c>
      <c r="CE402" s="3">
        <v>0</v>
      </c>
      <c r="CF402" s="3">
        <v>0</v>
      </c>
      <c r="CG402" s="3">
        <v>0</v>
      </c>
      <c r="CH402" s="3">
        <v>0</v>
      </c>
      <c r="CI402" s="3">
        <v>0</v>
      </c>
      <c r="CJ402" s="3">
        <v>0</v>
      </c>
      <c r="CK402" s="3">
        <v>0</v>
      </c>
      <c r="CL402" s="3">
        <v>0</v>
      </c>
      <c r="CM402" s="3">
        <v>0</v>
      </c>
      <c r="CN402" s="3">
        <v>0</v>
      </c>
      <c r="CO402" s="3">
        <v>0</v>
      </c>
      <c r="CP402" s="3">
        <v>0</v>
      </c>
      <c r="CQ402" s="3">
        <v>0</v>
      </c>
      <c r="CR402" s="3">
        <v>0</v>
      </c>
      <c r="CS402" s="3">
        <v>0</v>
      </c>
      <c r="CT402" s="3">
        <v>0</v>
      </c>
      <c r="CU402" s="3">
        <v>0</v>
      </c>
      <c r="CV402" s="3">
        <v>0</v>
      </c>
      <c r="CW402" s="3">
        <v>1</v>
      </c>
      <c r="CX402" s="3">
        <v>0</v>
      </c>
      <c r="CY402" s="3">
        <v>0</v>
      </c>
      <c r="CZ402" s="3">
        <v>0</v>
      </c>
      <c r="DA402" s="3">
        <v>0</v>
      </c>
      <c r="DB402" s="3">
        <v>0</v>
      </c>
      <c r="DC402" s="3">
        <v>0</v>
      </c>
      <c r="DD402" s="3">
        <v>0</v>
      </c>
      <c r="DE402" s="3">
        <v>0</v>
      </c>
      <c r="DF402" s="3">
        <v>0</v>
      </c>
      <c r="DG402" s="3">
        <v>0</v>
      </c>
      <c r="DH402" s="3">
        <v>0</v>
      </c>
      <c r="DI402" s="3">
        <v>0</v>
      </c>
      <c r="DJ402" s="3">
        <v>0</v>
      </c>
      <c r="DK402" s="3">
        <v>0</v>
      </c>
      <c r="DL402" s="3">
        <v>0</v>
      </c>
      <c r="DM402" s="3">
        <v>0</v>
      </c>
      <c r="DN402" s="3">
        <v>0</v>
      </c>
      <c r="DO402" s="3">
        <v>0</v>
      </c>
      <c r="DP402" s="3">
        <v>0</v>
      </c>
      <c r="DQ402" s="3">
        <v>0</v>
      </c>
      <c r="DR402" s="3">
        <v>0</v>
      </c>
      <c r="DS402" s="3">
        <v>0</v>
      </c>
      <c r="DT402" s="3">
        <v>0</v>
      </c>
    </row>
    <row r="403" spans="44:124" ht="11.25">
      <c r="AR403" s="9">
        <v>0</v>
      </c>
      <c r="AS403" s="9">
        <v>0</v>
      </c>
      <c r="AT403" s="9">
        <v>0</v>
      </c>
      <c r="AU403" s="9">
        <v>0</v>
      </c>
      <c r="AV403" s="9">
        <v>0</v>
      </c>
      <c r="AW403" s="9">
        <v>0</v>
      </c>
      <c r="AX403" s="9">
        <v>0</v>
      </c>
      <c r="AY403" s="9">
        <v>0</v>
      </c>
      <c r="AZ403" s="9">
        <v>0</v>
      </c>
      <c r="BA403" s="9">
        <v>0</v>
      </c>
      <c r="BB403" s="9">
        <v>0</v>
      </c>
      <c r="BC403" s="9">
        <v>0</v>
      </c>
      <c r="BD403" s="9">
        <v>0</v>
      </c>
      <c r="BE403" s="9">
        <v>0</v>
      </c>
      <c r="BF403" s="9">
        <v>0</v>
      </c>
      <c r="BG403" s="9">
        <v>0</v>
      </c>
      <c r="BH403" s="9">
        <v>0</v>
      </c>
      <c r="BI403" s="9">
        <v>0</v>
      </c>
      <c r="BJ403" s="9">
        <v>0</v>
      </c>
      <c r="BK403" s="9">
        <v>0</v>
      </c>
      <c r="BL403" s="9">
        <v>0</v>
      </c>
      <c r="BM403" s="9">
        <v>0</v>
      </c>
      <c r="BN403" s="9">
        <v>0</v>
      </c>
      <c r="BO403" s="9">
        <v>0</v>
      </c>
      <c r="BP403" s="9">
        <v>0</v>
      </c>
      <c r="BQ403" s="9">
        <v>0</v>
      </c>
      <c r="BR403" s="9">
        <v>0</v>
      </c>
      <c r="BS403" s="9">
        <v>0</v>
      </c>
      <c r="BT403" s="9">
        <v>0</v>
      </c>
      <c r="BU403" s="9">
        <v>0</v>
      </c>
      <c r="BV403" s="9">
        <v>0</v>
      </c>
      <c r="BW403" s="9">
        <v>0</v>
      </c>
      <c r="BX403" s="9">
        <v>0</v>
      </c>
      <c r="BY403" s="3">
        <v>0</v>
      </c>
      <c r="BZ403" s="3">
        <v>0</v>
      </c>
      <c r="CA403" s="3">
        <v>0</v>
      </c>
      <c r="CB403" s="3">
        <v>0</v>
      </c>
      <c r="CC403" s="3">
        <v>0</v>
      </c>
      <c r="CD403" s="3">
        <v>0</v>
      </c>
      <c r="CE403" s="3">
        <v>0</v>
      </c>
      <c r="CF403" s="3">
        <v>0</v>
      </c>
      <c r="CG403" s="3">
        <v>0</v>
      </c>
      <c r="CH403" s="3">
        <v>0</v>
      </c>
      <c r="CI403" s="3">
        <v>0</v>
      </c>
      <c r="CJ403" s="3">
        <v>0</v>
      </c>
      <c r="CK403" s="3">
        <v>0</v>
      </c>
      <c r="CL403" s="3">
        <v>0</v>
      </c>
      <c r="CM403" s="3">
        <v>0</v>
      </c>
      <c r="CN403" s="3">
        <v>0</v>
      </c>
      <c r="CO403" s="3">
        <v>0</v>
      </c>
      <c r="CP403" s="3">
        <v>0</v>
      </c>
      <c r="CQ403" s="3">
        <v>0</v>
      </c>
      <c r="CR403" s="3">
        <v>0</v>
      </c>
      <c r="CS403" s="3">
        <v>0</v>
      </c>
      <c r="CT403" s="3">
        <v>0</v>
      </c>
      <c r="CU403" s="3">
        <v>0</v>
      </c>
      <c r="CV403" s="3">
        <v>0</v>
      </c>
      <c r="CW403" s="3">
        <v>0</v>
      </c>
      <c r="CX403" s="3">
        <v>1</v>
      </c>
      <c r="CY403" s="3">
        <v>0</v>
      </c>
      <c r="CZ403" s="3">
        <v>0</v>
      </c>
      <c r="DA403" s="3">
        <v>0</v>
      </c>
      <c r="DB403" s="3">
        <v>0</v>
      </c>
      <c r="DC403" s="3">
        <v>0</v>
      </c>
      <c r="DD403" s="3">
        <v>0</v>
      </c>
      <c r="DE403" s="3">
        <v>0</v>
      </c>
      <c r="DF403" s="3">
        <v>0</v>
      </c>
      <c r="DG403" s="3">
        <v>0</v>
      </c>
      <c r="DH403" s="3">
        <v>0</v>
      </c>
      <c r="DI403" s="3">
        <v>0</v>
      </c>
      <c r="DJ403" s="3">
        <v>0</v>
      </c>
      <c r="DK403" s="3">
        <v>0</v>
      </c>
      <c r="DL403" s="3">
        <v>0</v>
      </c>
      <c r="DM403" s="3">
        <v>0</v>
      </c>
      <c r="DN403" s="3">
        <v>0</v>
      </c>
      <c r="DO403" s="3">
        <v>0</v>
      </c>
      <c r="DP403" s="3">
        <v>0</v>
      </c>
      <c r="DQ403" s="3">
        <v>0</v>
      </c>
      <c r="DR403" s="3">
        <v>0</v>
      </c>
      <c r="DS403" s="3">
        <v>0</v>
      </c>
      <c r="DT403" s="3">
        <v>0</v>
      </c>
    </row>
    <row r="404" spans="44:124" ht="11.25">
      <c r="AR404" s="9">
        <v>0</v>
      </c>
      <c r="AS404" s="9">
        <v>0</v>
      </c>
      <c r="AT404" s="9">
        <v>0</v>
      </c>
      <c r="AU404" s="9">
        <v>0</v>
      </c>
      <c r="AV404" s="9">
        <v>0</v>
      </c>
      <c r="AW404" s="9">
        <v>0</v>
      </c>
      <c r="AX404" s="9">
        <v>0</v>
      </c>
      <c r="AY404" s="9">
        <v>0</v>
      </c>
      <c r="AZ404" s="9">
        <v>0</v>
      </c>
      <c r="BA404" s="9">
        <v>0</v>
      </c>
      <c r="BB404" s="9">
        <v>0</v>
      </c>
      <c r="BC404" s="9">
        <v>0</v>
      </c>
      <c r="BD404" s="9">
        <v>0</v>
      </c>
      <c r="BE404" s="9">
        <v>0</v>
      </c>
      <c r="BF404" s="9">
        <v>0</v>
      </c>
      <c r="BG404" s="9">
        <v>0</v>
      </c>
      <c r="BH404" s="9">
        <v>0</v>
      </c>
      <c r="BI404" s="9">
        <v>0</v>
      </c>
      <c r="BJ404" s="9">
        <v>0</v>
      </c>
      <c r="BK404" s="9">
        <v>0</v>
      </c>
      <c r="BL404" s="9">
        <v>0</v>
      </c>
      <c r="BM404" s="9">
        <v>0</v>
      </c>
      <c r="BN404" s="9">
        <v>0</v>
      </c>
      <c r="BO404" s="9">
        <v>0</v>
      </c>
      <c r="BP404" s="9">
        <v>0</v>
      </c>
      <c r="BQ404" s="9">
        <v>0</v>
      </c>
      <c r="BR404" s="9">
        <v>0</v>
      </c>
      <c r="BS404" s="9">
        <v>0</v>
      </c>
      <c r="BT404" s="9">
        <v>0</v>
      </c>
      <c r="BU404" s="9">
        <v>0</v>
      </c>
      <c r="BV404" s="9">
        <v>0</v>
      </c>
      <c r="BW404" s="9">
        <v>0</v>
      </c>
      <c r="BX404" s="9">
        <v>0</v>
      </c>
      <c r="BY404" s="3">
        <v>0</v>
      </c>
      <c r="BZ404" s="3">
        <v>0</v>
      </c>
      <c r="CA404" s="3">
        <v>0</v>
      </c>
      <c r="CB404" s="3">
        <v>0</v>
      </c>
      <c r="CC404" s="3">
        <v>0</v>
      </c>
      <c r="CD404" s="3">
        <v>0</v>
      </c>
      <c r="CE404" s="3">
        <v>0</v>
      </c>
      <c r="CF404" s="3">
        <v>0</v>
      </c>
      <c r="CG404" s="3">
        <v>0</v>
      </c>
      <c r="CH404" s="3">
        <v>0</v>
      </c>
      <c r="CI404" s="3">
        <v>0</v>
      </c>
      <c r="CJ404" s="3">
        <v>0</v>
      </c>
      <c r="CK404" s="3">
        <v>0</v>
      </c>
      <c r="CL404" s="3">
        <v>0</v>
      </c>
      <c r="CM404" s="3">
        <v>0</v>
      </c>
      <c r="CN404" s="3">
        <v>0</v>
      </c>
      <c r="CO404" s="3">
        <v>0</v>
      </c>
      <c r="CP404" s="3">
        <v>0</v>
      </c>
      <c r="CQ404" s="3">
        <v>0</v>
      </c>
      <c r="CR404" s="3">
        <v>0</v>
      </c>
      <c r="CS404" s="3">
        <v>0</v>
      </c>
      <c r="CT404" s="3">
        <v>0</v>
      </c>
      <c r="CU404" s="3">
        <v>0</v>
      </c>
      <c r="CV404" s="3">
        <v>0</v>
      </c>
      <c r="CW404" s="3">
        <v>0</v>
      </c>
      <c r="CX404" s="3">
        <v>0</v>
      </c>
      <c r="CY404" s="3">
        <v>1</v>
      </c>
      <c r="CZ404" s="3">
        <v>0</v>
      </c>
      <c r="DA404" s="3">
        <v>0</v>
      </c>
      <c r="DB404" s="3">
        <v>0</v>
      </c>
      <c r="DC404" s="3">
        <v>0</v>
      </c>
      <c r="DD404" s="3">
        <v>0</v>
      </c>
      <c r="DE404" s="3">
        <v>0</v>
      </c>
      <c r="DF404" s="3">
        <v>0</v>
      </c>
      <c r="DG404" s="3">
        <v>0</v>
      </c>
      <c r="DH404" s="3">
        <v>0</v>
      </c>
      <c r="DI404" s="3">
        <v>0</v>
      </c>
      <c r="DJ404" s="3">
        <v>0</v>
      </c>
      <c r="DK404" s="3">
        <v>0</v>
      </c>
      <c r="DL404" s="3">
        <v>0</v>
      </c>
      <c r="DM404" s="3">
        <v>0</v>
      </c>
      <c r="DN404" s="3">
        <v>0</v>
      </c>
      <c r="DO404" s="3">
        <v>0</v>
      </c>
      <c r="DP404" s="3">
        <v>0</v>
      </c>
      <c r="DQ404" s="3">
        <v>0</v>
      </c>
      <c r="DR404" s="3">
        <v>0</v>
      </c>
      <c r="DS404" s="3">
        <v>0</v>
      </c>
      <c r="DT404" s="3">
        <v>0</v>
      </c>
    </row>
    <row r="405" spans="44:124" ht="11.25">
      <c r="AR405" s="9">
        <v>0</v>
      </c>
      <c r="AS405" s="9">
        <v>0</v>
      </c>
      <c r="AT405" s="9">
        <v>0</v>
      </c>
      <c r="AU405" s="9">
        <v>0</v>
      </c>
      <c r="AV405" s="9">
        <v>0</v>
      </c>
      <c r="AW405" s="9">
        <v>0</v>
      </c>
      <c r="AX405" s="9">
        <v>0</v>
      </c>
      <c r="AY405" s="9">
        <v>0</v>
      </c>
      <c r="AZ405" s="9">
        <v>0</v>
      </c>
      <c r="BA405" s="9">
        <v>0</v>
      </c>
      <c r="BB405" s="9">
        <v>0</v>
      </c>
      <c r="BC405" s="9">
        <v>0</v>
      </c>
      <c r="BD405" s="9">
        <v>0</v>
      </c>
      <c r="BE405" s="9">
        <v>0</v>
      </c>
      <c r="BF405" s="9">
        <v>0</v>
      </c>
      <c r="BG405" s="9">
        <v>0</v>
      </c>
      <c r="BH405" s="9">
        <v>0</v>
      </c>
      <c r="BI405" s="9">
        <v>0</v>
      </c>
      <c r="BJ405" s="9">
        <v>0</v>
      </c>
      <c r="BK405" s="9">
        <v>0</v>
      </c>
      <c r="BL405" s="9">
        <v>0</v>
      </c>
      <c r="BM405" s="9">
        <v>0</v>
      </c>
      <c r="BN405" s="9">
        <v>0</v>
      </c>
      <c r="BO405" s="9">
        <v>0</v>
      </c>
      <c r="BP405" s="9">
        <v>0</v>
      </c>
      <c r="BQ405" s="9">
        <v>0</v>
      </c>
      <c r="BR405" s="9">
        <v>0</v>
      </c>
      <c r="BS405" s="9">
        <v>0</v>
      </c>
      <c r="BT405" s="9">
        <v>0</v>
      </c>
      <c r="BU405" s="9">
        <v>0</v>
      </c>
      <c r="BV405" s="9">
        <v>0</v>
      </c>
      <c r="BW405" s="9">
        <v>0</v>
      </c>
      <c r="BX405" s="9">
        <v>0</v>
      </c>
      <c r="BY405" s="3">
        <v>0</v>
      </c>
      <c r="BZ405" s="3">
        <v>0</v>
      </c>
      <c r="CA405" s="3">
        <v>0</v>
      </c>
      <c r="CB405" s="3">
        <v>0</v>
      </c>
      <c r="CC405" s="3">
        <v>0</v>
      </c>
      <c r="CD405" s="3">
        <v>0</v>
      </c>
      <c r="CE405" s="3">
        <v>0</v>
      </c>
      <c r="CF405" s="3">
        <v>0</v>
      </c>
      <c r="CG405" s="3">
        <v>0</v>
      </c>
      <c r="CH405" s="3">
        <v>0</v>
      </c>
      <c r="CI405" s="3">
        <v>0</v>
      </c>
      <c r="CJ405" s="3">
        <v>0</v>
      </c>
      <c r="CK405" s="3">
        <v>0</v>
      </c>
      <c r="CL405" s="3">
        <v>0</v>
      </c>
      <c r="CM405" s="3">
        <v>0</v>
      </c>
      <c r="CN405" s="3">
        <v>0</v>
      </c>
      <c r="CO405" s="3">
        <v>0</v>
      </c>
      <c r="CP405" s="3">
        <v>0</v>
      </c>
      <c r="CQ405" s="3">
        <v>0</v>
      </c>
      <c r="CR405" s="3">
        <v>0</v>
      </c>
      <c r="CS405" s="3">
        <v>0</v>
      </c>
      <c r="CT405" s="3">
        <v>0</v>
      </c>
      <c r="CU405" s="3">
        <v>0</v>
      </c>
      <c r="CV405" s="3">
        <v>0</v>
      </c>
      <c r="CW405" s="3">
        <v>0</v>
      </c>
      <c r="CX405" s="3">
        <v>0</v>
      </c>
      <c r="CY405" s="3">
        <v>0</v>
      </c>
      <c r="CZ405" s="3">
        <v>1</v>
      </c>
      <c r="DA405" s="3">
        <v>0</v>
      </c>
      <c r="DB405" s="3">
        <v>0</v>
      </c>
      <c r="DC405" s="3">
        <v>0</v>
      </c>
      <c r="DD405" s="3">
        <v>0</v>
      </c>
      <c r="DE405" s="3">
        <v>0</v>
      </c>
      <c r="DF405" s="3">
        <v>0</v>
      </c>
      <c r="DG405" s="3">
        <v>0</v>
      </c>
      <c r="DH405" s="3">
        <v>0</v>
      </c>
      <c r="DI405" s="3">
        <v>0</v>
      </c>
      <c r="DJ405" s="3">
        <v>0</v>
      </c>
      <c r="DK405" s="3">
        <v>0</v>
      </c>
      <c r="DL405" s="3">
        <v>0</v>
      </c>
      <c r="DM405" s="3">
        <v>0</v>
      </c>
      <c r="DN405" s="3">
        <v>0</v>
      </c>
      <c r="DO405" s="3">
        <v>0</v>
      </c>
      <c r="DP405" s="3">
        <v>0</v>
      </c>
      <c r="DQ405" s="3">
        <v>0</v>
      </c>
      <c r="DR405" s="3">
        <v>0</v>
      </c>
      <c r="DS405" s="3">
        <v>0</v>
      </c>
      <c r="DT405" s="3">
        <v>0</v>
      </c>
    </row>
    <row r="406" spans="44:124" ht="11.25">
      <c r="AR406" s="9">
        <v>0</v>
      </c>
      <c r="AS406" s="9">
        <v>0</v>
      </c>
      <c r="AT406" s="9">
        <v>0</v>
      </c>
      <c r="AU406" s="9">
        <v>0</v>
      </c>
      <c r="AV406" s="9">
        <v>0</v>
      </c>
      <c r="AW406" s="9">
        <v>0</v>
      </c>
      <c r="AX406" s="9">
        <v>0</v>
      </c>
      <c r="AY406" s="9">
        <v>0</v>
      </c>
      <c r="AZ406" s="9">
        <v>0</v>
      </c>
      <c r="BA406" s="9">
        <v>0</v>
      </c>
      <c r="BB406" s="9">
        <v>0</v>
      </c>
      <c r="BC406" s="9">
        <v>0</v>
      </c>
      <c r="BD406" s="9">
        <v>0</v>
      </c>
      <c r="BE406" s="9">
        <v>0</v>
      </c>
      <c r="BF406" s="9">
        <v>0</v>
      </c>
      <c r="BG406" s="9">
        <v>0</v>
      </c>
      <c r="BH406" s="9">
        <v>0</v>
      </c>
      <c r="BI406" s="9">
        <v>0</v>
      </c>
      <c r="BJ406" s="9">
        <v>0</v>
      </c>
      <c r="BK406" s="9">
        <v>0</v>
      </c>
      <c r="BL406" s="9">
        <v>0</v>
      </c>
      <c r="BM406" s="9">
        <v>0</v>
      </c>
      <c r="BN406" s="9">
        <v>0</v>
      </c>
      <c r="BO406" s="9">
        <v>0</v>
      </c>
      <c r="BP406" s="9">
        <v>0</v>
      </c>
      <c r="BQ406" s="9">
        <v>0</v>
      </c>
      <c r="BR406" s="9">
        <v>0</v>
      </c>
      <c r="BS406" s="9">
        <v>0</v>
      </c>
      <c r="BT406" s="9">
        <v>0</v>
      </c>
      <c r="BU406" s="9">
        <v>0</v>
      </c>
      <c r="BV406" s="9">
        <v>0</v>
      </c>
      <c r="BW406" s="9">
        <v>0</v>
      </c>
      <c r="BX406" s="9">
        <v>0</v>
      </c>
      <c r="BY406" s="3">
        <v>0</v>
      </c>
      <c r="BZ406" s="3">
        <v>0</v>
      </c>
      <c r="CA406" s="3">
        <v>0</v>
      </c>
      <c r="CB406" s="3">
        <v>0</v>
      </c>
      <c r="CC406" s="3">
        <v>0</v>
      </c>
      <c r="CD406" s="3">
        <v>0</v>
      </c>
      <c r="CE406" s="3">
        <v>0</v>
      </c>
      <c r="CF406" s="3">
        <v>0</v>
      </c>
      <c r="CG406" s="3">
        <v>0</v>
      </c>
      <c r="CH406" s="3">
        <v>0</v>
      </c>
      <c r="CI406" s="3">
        <v>0</v>
      </c>
      <c r="CJ406" s="3">
        <v>0</v>
      </c>
      <c r="CK406" s="3">
        <v>0</v>
      </c>
      <c r="CL406" s="3">
        <v>0</v>
      </c>
      <c r="CM406" s="3">
        <v>0</v>
      </c>
      <c r="CN406" s="3">
        <v>0</v>
      </c>
      <c r="CO406" s="3">
        <v>0</v>
      </c>
      <c r="CP406" s="3">
        <v>0</v>
      </c>
      <c r="CQ406" s="3">
        <v>0</v>
      </c>
      <c r="CR406" s="3">
        <v>0</v>
      </c>
      <c r="CS406" s="3">
        <v>0</v>
      </c>
      <c r="CT406" s="3">
        <v>0</v>
      </c>
      <c r="CU406" s="3">
        <v>0</v>
      </c>
      <c r="CV406" s="3">
        <v>0</v>
      </c>
      <c r="CW406" s="3">
        <v>0</v>
      </c>
      <c r="CX406" s="3">
        <v>0</v>
      </c>
      <c r="CY406" s="3">
        <v>0</v>
      </c>
      <c r="CZ406" s="3">
        <v>0</v>
      </c>
      <c r="DA406" s="3">
        <v>1</v>
      </c>
      <c r="DB406" s="3">
        <v>0</v>
      </c>
      <c r="DC406" s="3">
        <v>0</v>
      </c>
      <c r="DD406" s="3">
        <v>0</v>
      </c>
      <c r="DE406" s="3">
        <v>0</v>
      </c>
      <c r="DF406" s="3">
        <v>0</v>
      </c>
      <c r="DG406" s="3">
        <v>0</v>
      </c>
      <c r="DH406" s="3">
        <v>0</v>
      </c>
      <c r="DI406" s="3">
        <v>0</v>
      </c>
      <c r="DJ406" s="3">
        <v>0</v>
      </c>
      <c r="DK406" s="3">
        <v>0</v>
      </c>
      <c r="DL406" s="3">
        <v>0</v>
      </c>
      <c r="DM406" s="3">
        <v>0</v>
      </c>
      <c r="DN406" s="3">
        <v>0</v>
      </c>
      <c r="DO406" s="3">
        <v>0</v>
      </c>
      <c r="DP406" s="3">
        <v>0</v>
      </c>
      <c r="DQ406" s="3">
        <v>0</v>
      </c>
      <c r="DR406" s="3">
        <v>0</v>
      </c>
      <c r="DS406" s="3">
        <v>0</v>
      </c>
      <c r="DT406" s="3">
        <v>0</v>
      </c>
    </row>
    <row r="407" spans="44:124" ht="11.25">
      <c r="AR407" s="9">
        <v>0</v>
      </c>
      <c r="AS407" s="9">
        <v>0</v>
      </c>
      <c r="AT407" s="9">
        <v>0</v>
      </c>
      <c r="AU407" s="9">
        <v>0</v>
      </c>
      <c r="AV407" s="9">
        <v>0</v>
      </c>
      <c r="AW407" s="9">
        <v>0</v>
      </c>
      <c r="AX407" s="9">
        <v>0</v>
      </c>
      <c r="AY407" s="9">
        <v>0</v>
      </c>
      <c r="AZ407" s="9">
        <v>0</v>
      </c>
      <c r="BA407" s="9">
        <v>0</v>
      </c>
      <c r="BB407" s="9">
        <v>0</v>
      </c>
      <c r="BC407" s="9">
        <v>0</v>
      </c>
      <c r="BD407" s="9">
        <v>0</v>
      </c>
      <c r="BE407" s="9">
        <v>0</v>
      </c>
      <c r="BF407" s="9">
        <v>0</v>
      </c>
      <c r="BG407" s="9">
        <v>0</v>
      </c>
      <c r="BH407" s="9">
        <v>0</v>
      </c>
      <c r="BI407" s="9">
        <v>0</v>
      </c>
      <c r="BJ407" s="9">
        <v>0</v>
      </c>
      <c r="BK407" s="9">
        <v>0</v>
      </c>
      <c r="BL407" s="9">
        <v>0</v>
      </c>
      <c r="BM407" s="9">
        <v>0</v>
      </c>
      <c r="BN407" s="9">
        <v>0</v>
      </c>
      <c r="BO407" s="9">
        <v>0</v>
      </c>
      <c r="BP407" s="9">
        <v>0</v>
      </c>
      <c r="BQ407" s="9">
        <v>0</v>
      </c>
      <c r="BR407" s="9">
        <v>0</v>
      </c>
      <c r="BS407" s="9">
        <v>0</v>
      </c>
      <c r="BT407" s="9">
        <v>0</v>
      </c>
      <c r="BU407" s="9">
        <v>0</v>
      </c>
      <c r="BV407" s="9">
        <v>0</v>
      </c>
      <c r="BW407" s="9">
        <v>0</v>
      </c>
      <c r="BX407" s="9">
        <v>0</v>
      </c>
      <c r="BY407" s="3">
        <v>0</v>
      </c>
      <c r="BZ407" s="3">
        <v>0</v>
      </c>
      <c r="CA407" s="3">
        <v>0</v>
      </c>
      <c r="CB407" s="3">
        <v>0</v>
      </c>
      <c r="CC407" s="3">
        <v>0</v>
      </c>
      <c r="CD407" s="3">
        <v>0</v>
      </c>
      <c r="CE407" s="3">
        <v>0</v>
      </c>
      <c r="CF407" s="3">
        <v>0</v>
      </c>
      <c r="CG407" s="3">
        <v>0</v>
      </c>
      <c r="CH407" s="3">
        <v>0</v>
      </c>
      <c r="CI407" s="3">
        <v>0</v>
      </c>
      <c r="CJ407" s="3">
        <v>0</v>
      </c>
      <c r="CK407" s="3">
        <v>0</v>
      </c>
      <c r="CL407" s="3">
        <v>0</v>
      </c>
      <c r="CM407" s="3">
        <v>0</v>
      </c>
      <c r="CN407" s="3">
        <v>0</v>
      </c>
      <c r="CO407" s="3">
        <v>0</v>
      </c>
      <c r="CP407" s="3">
        <v>0</v>
      </c>
      <c r="CQ407" s="3">
        <v>0</v>
      </c>
      <c r="CR407" s="3">
        <v>0</v>
      </c>
      <c r="CS407" s="3">
        <v>0</v>
      </c>
      <c r="CT407" s="3">
        <v>0</v>
      </c>
      <c r="CU407" s="3">
        <v>0</v>
      </c>
      <c r="CV407" s="3">
        <v>0</v>
      </c>
      <c r="CW407" s="3">
        <v>0</v>
      </c>
      <c r="CX407" s="3">
        <v>0</v>
      </c>
      <c r="CY407" s="3">
        <v>0</v>
      </c>
      <c r="CZ407" s="3">
        <v>0</v>
      </c>
      <c r="DA407" s="3">
        <v>0</v>
      </c>
      <c r="DB407" s="3">
        <v>1</v>
      </c>
      <c r="DC407" s="3">
        <v>0</v>
      </c>
      <c r="DD407" s="3">
        <v>0</v>
      </c>
      <c r="DE407" s="3">
        <v>0</v>
      </c>
      <c r="DF407" s="3">
        <v>0</v>
      </c>
      <c r="DG407" s="3">
        <v>0</v>
      </c>
      <c r="DH407" s="3">
        <v>0</v>
      </c>
      <c r="DI407" s="3">
        <v>0</v>
      </c>
      <c r="DJ407" s="3">
        <v>0</v>
      </c>
      <c r="DK407" s="3">
        <v>0</v>
      </c>
      <c r="DL407" s="3">
        <v>0</v>
      </c>
      <c r="DM407" s="3">
        <v>0</v>
      </c>
      <c r="DN407" s="3">
        <v>0</v>
      </c>
      <c r="DO407" s="3">
        <v>0</v>
      </c>
      <c r="DP407" s="3">
        <v>0</v>
      </c>
      <c r="DQ407" s="3">
        <v>0</v>
      </c>
      <c r="DR407" s="3">
        <v>0</v>
      </c>
      <c r="DS407" s="3">
        <v>0</v>
      </c>
      <c r="DT407" s="3">
        <v>0</v>
      </c>
    </row>
    <row r="408" spans="44:124" ht="11.25">
      <c r="AR408" s="9">
        <v>0</v>
      </c>
      <c r="AS408" s="9">
        <v>0</v>
      </c>
      <c r="AT408" s="9">
        <v>0</v>
      </c>
      <c r="AU408" s="9">
        <v>0</v>
      </c>
      <c r="AV408" s="9">
        <v>0</v>
      </c>
      <c r="AW408" s="9">
        <v>0</v>
      </c>
      <c r="AX408" s="9">
        <v>0</v>
      </c>
      <c r="AY408" s="9">
        <v>0</v>
      </c>
      <c r="AZ408" s="9">
        <v>0</v>
      </c>
      <c r="BA408" s="9">
        <v>0</v>
      </c>
      <c r="BB408" s="9">
        <v>0</v>
      </c>
      <c r="BC408" s="9">
        <v>0</v>
      </c>
      <c r="BD408" s="9">
        <v>0</v>
      </c>
      <c r="BE408" s="9">
        <v>0</v>
      </c>
      <c r="BF408" s="9">
        <v>0</v>
      </c>
      <c r="BG408" s="9">
        <v>0</v>
      </c>
      <c r="BH408" s="9">
        <v>0</v>
      </c>
      <c r="BI408" s="9">
        <v>0</v>
      </c>
      <c r="BJ408" s="9">
        <v>0</v>
      </c>
      <c r="BK408" s="9">
        <v>0</v>
      </c>
      <c r="BL408" s="9">
        <v>0</v>
      </c>
      <c r="BM408" s="9">
        <v>0</v>
      </c>
      <c r="BN408" s="9">
        <v>0</v>
      </c>
      <c r="BO408" s="9">
        <v>0</v>
      </c>
      <c r="BP408" s="9">
        <v>0</v>
      </c>
      <c r="BQ408" s="9">
        <v>0</v>
      </c>
      <c r="BR408" s="9">
        <v>0</v>
      </c>
      <c r="BS408" s="9">
        <v>0</v>
      </c>
      <c r="BT408" s="9">
        <v>0</v>
      </c>
      <c r="BU408" s="9">
        <v>0</v>
      </c>
      <c r="BV408" s="9">
        <v>0</v>
      </c>
      <c r="BW408" s="9">
        <v>0</v>
      </c>
      <c r="BX408" s="9">
        <v>0</v>
      </c>
      <c r="BY408" s="3">
        <v>0</v>
      </c>
      <c r="BZ408" s="3">
        <v>0</v>
      </c>
      <c r="CA408" s="3">
        <v>0</v>
      </c>
      <c r="CB408" s="3">
        <v>0</v>
      </c>
      <c r="CC408" s="3">
        <v>0</v>
      </c>
      <c r="CD408" s="3">
        <v>0</v>
      </c>
      <c r="CE408" s="3">
        <v>0</v>
      </c>
      <c r="CF408" s="3">
        <v>0</v>
      </c>
      <c r="CG408" s="3">
        <v>0</v>
      </c>
      <c r="CH408" s="3">
        <v>0</v>
      </c>
      <c r="CI408" s="3">
        <v>0</v>
      </c>
      <c r="CJ408" s="3">
        <v>0</v>
      </c>
      <c r="CK408" s="3">
        <v>0</v>
      </c>
      <c r="CL408" s="3">
        <v>0</v>
      </c>
      <c r="CM408" s="3">
        <v>0</v>
      </c>
      <c r="CN408" s="3">
        <v>0</v>
      </c>
      <c r="CO408" s="3">
        <v>0</v>
      </c>
      <c r="CP408" s="3">
        <v>0</v>
      </c>
      <c r="CQ408" s="3">
        <v>0</v>
      </c>
      <c r="CR408" s="3">
        <v>0</v>
      </c>
      <c r="CS408" s="3">
        <v>0</v>
      </c>
      <c r="CT408" s="3">
        <v>0</v>
      </c>
      <c r="CU408" s="3">
        <v>0</v>
      </c>
      <c r="CV408" s="3">
        <v>0</v>
      </c>
      <c r="CW408" s="3">
        <v>0</v>
      </c>
      <c r="CX408" s="3">
        <v>0</v>
      </c>
      <c r="CY408" s="3">
        <v>0</v>
      </c>
      <c r="CZ408" s="3">
        <v>0</v>
      </c>
      <c r="DA408" s="3">
        <v>0</v>
      </c>
      <c r="DB408" s="3">
        <v>0</v>
      </c>
      <c r="DC408" s="3">
        <v>1</v>
      </c>
      <c r="DD408" s="3">
        <v>0</v>
      </c>
      <c r="DE408" s="3">
        <v>0</v>
      </c>
      <c r="DF408" s="3">
        <v>0</v>
      </c>
      <c r="DG408" s="3">
        <v>0</v>
      </c>
      <c r="DH408" s="3">
        <v>0</v>
      </c>
      <c r="DI408" s="3">
        <v>0</v>
      </c>
      <c r="DJ408" s="3">
        <v>0</v>
      </c>
      <c r="DK408" s="3">
        <v>0</v>
      </c>
      <c r="DL408" s="3">
        <v>0</v>
      </c>
      <c r="DM408" s="3">
        <v>0</v>
      </c>
      <c r="DN408" s="3">
        <v>0</v>
      </c>
      <c r="DO408" s="3">
        <v>0</v>
      </c>
      <c r="DP408" s="3">
        <v>0</v>
      </c>
      <c r="DQ408" s="3">
        <v>0</v>
      </c>
      <c r="DR408" s="3">
        <v>0</v>
      </c>
      <c r="DS408" s="3">
        <v>0</v>
      </c>
      <c r="DT408" s="3">
        <v>0</v>
      </c>
    </row>
    <row r="409" spans="44:124" ht="11.25">
      <c r="AR409" s="9">
        <v>0</v>
      </c>
      <c r="AS409" s="9">
        <v>0</v>
      </c>
      <c r="AT409" s="9">
        <v>0</v>
      </c>
      <c r="AU409" s="9">
        <v>0</v>
      </c>
      <c r="AV409" s="9">
        <v>0</v>
      </c>
      <c r="AW409" s="9">
        <v>0</v>
      </c>
      <c r="AX409" s="9">
        <v>0</v>
      </c>
      <c r="AY409" s="9">
        <v>0</v>
      </c>
      <c r="AZ409" s="9">
        <v>0</v>
      </c>
      <c r="BA409" s="9">
        <v>0</v>
      </c>
      <c r="BB409" s="9">
        <v>0</v>
      </c>
      <c r="BC409" s="9">
        <v>0</v>
      </c>
      <c r="BD409" s="9">
        <v>0</v>
      </c>
      <c r="BE409" s="9">
        <v>0</v>
      </c>
      <c r="BF409" s="9">
        <v>0</v>
      </c>
      <c r="BG409" s="9">
        <v>0</v>
      </c>
      <c r="BH409" s="9">
        <v>0</v>
      </c>
      <c r="BI409" s="9">
        <v>0</v>
      </c>
      <c r="BJ409" s="9">
        <v>0</v>
      </c>
      <c r="BK409" s="9">
        <v>0</v>
      </c>
      <c r="BL409" s="9">
        <v>0</v>
      </c>
      <c r="BM409" s="9">
        <v>0</v>
      </c>
      <c r="BN409" s="9">
        <v>0</v>
      </c>
      <c r="BO409" s="9">
        <v>0</v>
      </c>
      <c r="BP409" s="9">
        <v>0</v>
      </c>
      <c r="BQ409" s="9">
        <v>0</v>
      </c>
      <c r="BR409" s="9">
        <v>0</v>
      </c>
      <c r="BS409" s="9">
        <v>0</v>
      </c>
      <c r="BT409" s="9">
        <v>0</v>
      </c>
      <c r="BU409" s="9">
        <v>0</v>
      </c>
      <c r="BV409" s="9">
        <v>0</v>
      </c>
      <c r="BW409" s="9">
        <v>0</v>
      </c>
      <c r="BX409" s="9">
        <v>0</v>
      </c>
      <c r="BY409" s="3">
        <v>0</v>
      </c>
      <c r="BZ409" s="3">
        <v>0</v>
      </c>
      <c r="CA409" s="3">
        <v>0</v>
      </c>
      <c r="CB409" s="3">
        <v>0</v>
      </c>
      <c r="CC409" s="3">
        <v>0</v>
      </c>
      <c r="CD409" s="3">
        <v>0</v>
      </c>
      <c r="CE409" s="3">
        <v>0</v>
      </c>
      <c r="CF409" s="3">
        <v>0</v>
      </c>
      <c r="CG409" s="3">
        <v>0</v>
      </c>
      <c r="CH409" s="3">
        <v>0</v>
      </c>
      <c r="CI409" s="3">
        <v>0</v>
      </c>
      <c r="CJ409" s="3">
        <v>0</v>
      </c>
      <c r="CK409" s="3">
        <v>0</v>
      </c>
      <c r="CL409" s="3">
        <v>0</v>
      </c>
      <c r="CM409" s="3">
        <v>0</v>
      </c>
      <c r="CN409" s="3">
        <v>0</v>
      </c>
      <c r="CO409" s="3">
        <v>0</v>
      </c>
      <c r="CP409" s="3">
        <v>0</v>
      </c>
      <c r="CQ409" s="3">
        <v>0</v>
      </c>
      <c r="CR409" s="3">
        <v>0</v>
      </c>
      <c r="CS409" s="3">
        <v>0</v>
      </c>
      <c r="CT409" s="3">
        <v>0</v>
      </c>
      <c r="CU409" s="3">
        <v>0</v>
      </c>
      <c r="CV409" s="3">
        <v>0</v>
      </c>
      <c r="CW409" s="3">
        <v>0</v>
      </c>
      <c r="CX409" s="3">
        <v>0</v>
      </c>
      <c r="CY409" s="3">
        <v>0</v>
      </c>
      <c r="CZ409" s="3">
        <v>0</v>
      </c>
      <c r="DA409" s="3">
        <v>0</v>
      </c>
      <c r="DB409" s="3">
        <v>0</v>
      </c>
      <c r="DC409" s="3">
        <v>0</v>
      </c>
      <c r="DD409" s="3">
        <v>1</v>
      </c>
      <c r="DE409" s="3">
        <v>0</v>
      </c>
      <c r="DF409" s="3">
        <v>0</v>
      </c>
      <c r="DG409" s="3">
        <v>0</v>
      </c>
      <c r="DH409" s="3">
        <v>0</v>
      </c>
      <c r="DI409" s="3">
        <v>0</v>
      </c>
      <c r="DJ409" s="3">
        <v>0</v>
      </c>
      <c r="DK409" s="3">
        <v>0</v>
      </c>
      <c r="DL409" s="3">
        <v>0</v>
      </c>
      <c r="DM409" s="3">
        <v>0</v>
      </c>
      <c r="DN409" s="3">
        <v>0</v>
      </c>
      <c r="DO409" s="3">
        <v>0</v>
      </c>
      <c r="DP409" s="3">
        <v>0</v>
      </c>
      <c r="DQ409" s="3">
        <v>0</v>
      </c>
      <c r="DR409" s="3">
        <v>0</v>
      </c>
      <c r="DS409" s="3">
        <v>0</v>
      </c>
      <c r="DT409" s="3">
        <v>0</v>
      </c>
    </row>
    <row r="410" spans="44:124" ht="11.25">
      <c r="AR410" s="9">
        <v>0</v>
      </c>
      <c r="AS410" s="9">
        <v>0</v>
      </c>
      <c r="AT410" s="9">
        <v>0</v>
      </c>
      <c r="AU410" s="9">
        <v>0</v>
      </c>
      <c r="AV410" s="9">
        <v>0</v>
      </c>
      <c r="AW410" s="9">
        <v>0</v>
      </c>
      <c r="AX410" s="9">
        <v>0</v>
      </c>
      <c r="AY410" s="9">
        <v>0</v>
      </c>
      <c r="AZ410" s="9">
        <v>0</v>
      </c>
      <c r="BA410" s="9">
        <v>0</v>
      </c>
      <c r="BB410" s="9">
        <v>0</v>
      </c>
      <c r="BC410" s="9">
        <v>0</v>
      </c>
      <c r="BD410" s="9">
        <v>0</v>
      </c>
      <c r="BE410" s="9">
        <v>0</v>
      </c>
      <c r="BF410" s="9">
        <v>0</v>
      </c>
      <c r="BG410" s="9">
        <v>0</v>
      </c>
      <c r="BH410" s="9">
        <v>0</v>
      </c>
      <c r="BI410" s="9">
        <v>0</v>
      </c>
      <c r="BJ410" s="9">
        <v>0</v>
      </c>
      <c r="BK410" s="9">
        <v>0</v>
      </c>
      <c r="BL410" s="9">
        <v>0</v>
      </c>
      <c r="BM410" s="9">
        <v>0</v>
      </c>
      <c r="BN410" s="9">
        <v>0</v>
      </c>
      <c r="BO410" s="9">
        <v>0</v>
      </c>
      <c r="BP410" s="9">
        <v>0</v>
      </c>
      <c r="BQ410" s="9">
        <v>0</v>
      </c>
      <c r="BR410" s="9">
        <v>0</v>
      </c>
      <c r="BS410" s="9">
        <v>0</v>
      </c>
      <c r="BT410" s="9">
        <v>0</v>
      </c>
      <c r="BU410" s="9">
        <v>0</v>
      </c>
      <c r="BV410" s="9">
        <v>0</v>
      </c>
      <c r="BW410" s="9">
        <v>0</v>
      </c>
      <c r="BX410" s="9">
        <v>0</v>
      </c>
      <c r="BY410" s="3">
        <v>0</v>
      </c>
      <c r="BZ410" s="3">
        <v>0</v>
      </c>
      <c r="CA410" s="3">
        <v>0</v>
      </c>
      <c r="CB410" s="3">
        <v>0</v>
      </c>
      <c r="CC410" s="3">
        <v>0</v>
      </c>
      <c r="CD410" s="3">
        <v>0</v>
      </c>
      <c r="CE410" s="3">
        <v>0</v>
      </c>
      <c r="CF410" s="3">
        <v>0</v>
      </c>
      <c r="CG410" s="3">
        <v>0</v>
      </c>
      <c r="CH410" s="3">
        <v>0</v>
      </c>
      <c r="CI410" s="3">
        <v>0</v>
      </c>
      <c r="CJ410" s="3">
        <v>0</v>
      </c>
      <c r="CK410" s="3">
        <v>0</v>
      </c>
      <c r="CL410" s="3">
        <v>0</v>
      </c>
      <c r="CM410" s="3">
        <v>0</v>
      </c>
      <c r="CN410" s="3">
        <v>0</v>
      </c>
      <c r="CO410" s="3">
        <v>0</v>
      </c>
      <c r="CP410" s="3">
        <v>0</v>
      </c>
      <c r="CQ410" s="3">
        <v>0</v>
      </c>
      <c r="CR410" s="3">
        <v>0</v>
      </c>
      <c r="CS410" s="3">
        <v>0</v>
      </c>
      <c r="CT410" s="3">
        <v>0</v>
      </c>
      <c r="CU410" s="3">
        <v>0</v>
      </c>
      <c r="CV410" s="3">
        <v>0</v>
      </c>
      <c r="CW410" s="3">
        <v>0</v>
      </c>
      <c r="CX410" s="3">
        <v>0</v>
      </c>
      <c r="CY410" s="3">
        <v>0</v>
      </c>
      <c r="CZ410" s="3">
        <v>0</v>
      </c>
      <c r="DA410" s="3">
        <v>0</v>
      </c>
      <c r="DB410" s="3">
        <v>0</v>
      </c>
      <c r="DC410" s="3">
        <v>0</v>
      </c>
      <c r="DD410" s="3">
        <v>0</v>
      </c>
      <c r="DE410" s="3">
        <v>1</v>
      </c>
      <c r="DF410" s="3">
        <v>0</v>
      </c>
      <c r="DG410" s="3">
        <v>0</v>
      </c>
      <c r="DH410" s="3">
        <v>0</v>
      </c>
      <c r="DI410" s="3">
        <v>0</v>
      </c>
      <c r="DJ410" s="3">
        <v>0</v>
      </c>
      <c r="DK410" s="3">
        <v>0</v>
      </c>
      <c r="DL410" s="3">
        <v>0</v>
      </c>
      <c r="DM410" s="3">
        <v>0</v>
      </c>
      <c r="DN410" s="3">
        <v>0</v>
      </c>
      <c r="DO410" s="3">
        <v>0</v>
      </c>
      <c r="DP410" s="3">
        <v>0</v>
      </c>
      <c r="DQ410" s="3">
        <v>0</v>
      </c>
      <c r="DR410" s="3">
        <v>0</v>
      </c>
      <c r="DS410" s="3">
        <v>0</v>
      </c>
      <c r="DT410" s="3">
        <v>0</v>
      </c>
    </row>
    <row r="411" spans="44:124" ht="11.25">
      <c r="AR411" s="9">
        <v>0</v>
      </c>
      <c r="AS411" s="9">
        <v>0</v>
      </c>
      <c r="AT411" s="9">
        <v>0</v>
      </c>
      <c r="AU411" s="9">
        <v>0</v>
      </c>
      <c r="AV411" s="9">
        <v>0</v>
      </c>
      <c r="AW411" s="9">
        <v>0</v>
      </c>
      <c r="AX411" s="9">
        <v>0</v>
      </c>
      <c r="AY411" s="9">
        <v>0</v>
      </c>
      <c r="AZ411" s="9">
        <v>0</v>
      </c>
      <c r="BA411" s="9">
        <v>0</v>
      </c>
      <c r="BB411" s="9">
        <v>0</v>
      </c>
      <c r="BC411" s="9">
        <v>0</v>
      </c>
      <c r="BD411" s="9">
        <v>0</v>
      </c>
      <c r="BE411" s="9">
        <v>0</v>
      </c>
      <c r="BF411" s="9">
        <v>0</v>
      </c>
      <c r="BG411" s="9">
        <v>0</v>
      </c>
      <c r="BH411" s="9">
        <v>0</v>
      </c>
      <c r="BI411" s="9">
        <v>0</v>
      </c>
      <c r="BJ411" s="9">
        <v>0</v>
      </c>
      <c r="BK411" s="9">
        <v>0</v>
      </c>
      <c r="BL411" s="9">
        <v>0</v>
      </c>
      <c r="BM411" s="9">
        <v>0</v>
      </c>
      <c r="BN411" s="9">
        <v>0</v>
      </c>
      <c r="BO411" s="9">
        <v>0</v>
      </c>
      <c r="BP411" s="9">
        <v>0</v>
      </c>
      <c r="BQ411" s="9">
        <v>0</v>
      </c>
      <c r="BR411" s="9">
        <v>0</v>
      </c>
      <c r="BS411" s="9">
        <v>0</v>
      </c>
      <c r="BT411" s="9">
        <v>0</v>
      </c>
      <c r="BU411" s="9">
        <v>0</v>
      </c>
      <c r="BV411" s="9">
        <v>0</v>
      </c>
      <c r="BW411" s="9">
        <v>0</v>
      </c>
      <c r="BX411" s="9">
        <v>0</v>
      </c>
      <c r="BY411" s="3">
        <v>0</v>
      </c>
      <c r="BZ411" s="3">
        <v>0</v>
      </c>
      <c r="CA411" s="3">
        <v>0</v>
      </c>
      <c r="CB411" s="3">
        <v>0</v>
      </c>
      <c r="CC411" s="3">
        <v>0</v>
      </c>
      <c r="CD411" s="3">
        <v>0</v>
      </c>
      <c r="CE411" s="3">
        <v>0</v>
      </c>
      <c r="CF411" s="3">
        <v>0</v>
      </c>
      <c r="CG411" s="3">
        <v>0</v>
      </c>
      <c r="CH411" s="3">
        <v>0</v>
      </c>
      <c r="CI411" s="3">
        <v>0</v>
      </c>
      <c r="CJ411" s="3">
        <v>0</v>
      </c>
      <c r="CK411" s="3">
        <v>0</v>
      </c>
      <c r="CL411" s="3">
        <v>0</v>
      </c>
      <c r="CM411" s="3">
        <v>0</v>
      </c>
      <c r="CN411" s="3">
        <v>0</v>
      </c>
      <c r="CO411" s="3">
        <v>0</v>
      </c>
      <c r="CP411" s="3">
        <v>0</v>
      </c>
      <c r="CQ411" s="3">
        <v>0</v>
      </c>
      <c r="CR411" s="3">
        <v>0</v>
      </c>
      <c r="CS411" s="3">
        <v>0</v>
      </c>
      <c r="CT411" s="3">
        <v>0</v>
      </c>
      <c r="CU411" s="3">
        <v>0</v>
      </c>
      <c r="CV411" s="3">
        <v>0</v>
      </c>
      <c r="CW411" s="3">
        <v>0</v>
      </c>
      <c r="CX411" s="3">
        <v>0</v>
      </c>
      <c r="CY411" s="3">
        <v>0</v>
      </c>
      <c r="CZ411" s="3">
        <v>0</v>
      </c>
      <c r="DA411" s="3">
        <v>0</v>
      </c>
      <c r="DB411" s="3">
        <v>0</v>
      </c>
      <c r="DC411" s="3">
        <v>0</v>
      </c>
      <c r="DD411" s="3">
        <v>0</v>
      </c>
      <c r="DE411" s="3">
        <v>0</v>
      </c>
      <c r="DF411" s="3">
        <v>1</v>
      </c>
      <c r="DG411" s="3">
        <v>0</v>
      </c>
      <c r="DH411" s="3">
        <v>0</v>
      </c>
      <c r="DI411" s="3">
        <v>0</v>
      </c>
      <c r="DJ411" s="3">
        <v>0</v>
      </c>
      <c r="DK411" s="3">
        <v>0</v>
      </c>
      <c r="DL411" s="3">
        <v>0</v>
      </c>
      <c r="DM411" s="3">
        <v>0</v>
      </c>
      <c r="DN411" s="3">
        <v>0</v>
      </c>
      <c r="DO411" s="3">
        <v>0</v>
      </c>
      <c r="DP411" s="3">
        <v>0</v>
      </c>
      <c r="DQ411" s="3">
        <v>0</v>
      </c>
      <c r="DR411" s="3">
        <v>0</v>
      </c>
      <c r="DS411" s="3">
        <v>0</v>
      </c>
      <c r="DT411" s="3">
        <v>0</v>
      </c>
    </row>
    <row r="412" spans="44:124" ht="11.25">
      <c r="AR412" s="9">
        <v>0</v>
      </c>
      <c r="AS412" s="9">
        <v>0</v>
      </c>
      <c r="AT412" s="9">
        <v>0</v>
      </c>
      <c r="AU412" s="9">
        <v>0</v>
      </c>
      <c r="AV412" s="9">
        <v>0</v>
      </c>
      <c r="AW412" s="9">
        <v>0</v>
      </c>
      <c r="AX412" s="9">
        <v>0</v>
      </c>
      <c r="AY412" s="9">
        <v>0</v>
      </c>
      <c r="AZ412" s="9">
        <v>0</v>
      </c>
      <c r="BA412" s="9">
        <v>0</v>
      </c>
      <c r="BB412" s="9">
        <v>0</v>
      </c>
      <c r="BC412" s="9">
        <v>0</v>
      </c>
      <c r="BD412" s="9">
        <v>0</v>
      </c>
      <c r="BE412" s="9">
        <v>0</v>
      </c>
      <c r="BF412" s="9">
        <v>0</v>
      </c>
      <c r="BG412" s="9">
        <v>0</v>
      </c>
      <c r="BH412" s="9">
        <v>0</v>
      </c>
      <c r="BI412" s="9">
        <v>0</v>
      </c>
      <c r="BJ412" s="9">
        <v>0</v>
      </c>
      <c r="BK412" s="9">
        <v>0</v>
      </c>
      <c r="BL412" s="9">
        <v>0</v>
      </c>
      <c r="BM412" s="9">
        <v>0</v>
      </c>
      <c r="BN412" s="9">
        <v>0</v>
      </c>
      <c r="BO412" s="9">
        <v>0</v>
      </c>
      <c r="BP412" s="9">
        <v>0</v>
      </c>
      <c r="BQ412" s="9">
        <v>0</v>
      </c>
      <c r="BR412" s="9">
        <v>0</v>
      </c>
      <c r="BS412" s="9">
        <v>0</v>
      </c>
      <c r="BT412" s="9">
        <v>0</v>
      </c>
      <c r="BU412" s="9">
        <v>0</v>
      </c>
      <c r="BV412" s="9">
        <v>0</v>
      </c>
      <c r="BW412" s="9">
        <v>0</v>
      </c>
      <c r="BX412" s="9">
        <v>0</v>
      </c>
      <c r="BY412" s="3">
        <v>0</v>
      </c>
      <c r="BZ412" s="3">
        <v>0</v>
      </c>
      <c r="CA412" s="3">
        <v>0</v>
      </c>
      <c r="CB412" s="3">
        <v>0</v>
      </c>
      <c r="CC412" s="3">
        <v>0</v>
      </c>
      <c r="CD412" s="3">
        <v>0</v>
      </c>
      <c r="CE412" s="3">
        <v>0</v>
      </c>
      <c r="CF412" s="3">
        <v>0</v>
      </c>
      <c r="CG412" s="3">
        <v>0</v>
      </c>
      <c r="CH412" s="3">
        <v>0</v>
      </c>
      <c r="CI412" s="3">
        <v>0</v>
      </c>
      <c r="CJ412" s="3">
        <v>0</v>
      </c>
      <c r="CK412" s="3">
        <v>0</v>
      </c>
      <c r="CL412" s="3">
        <v>0</v>
      </c>
      <c r="CM412" s="3">
        <v>0</v>
      </c>
      <c r="CN412" s="3">
        <v>0</v>
      </c>
      <c r="CO412" s="3">
        <v>0</v>
      </c>
      <c r="CP412" s="3">
        <v>0</v>
      </c>
      <c r="CQ412" s="3">
        <v>0</v>
      </c>
      <c r="CR412" s="3">
        <v>0</v>
      </c>
      <c r="CS412" s="3">
        <v>0</v>
      </c>
      <c r="CT412" s="3">
        <v>0</v>
      </c>
      <c r="CU412" s="3">
        <v>0</v>
      </c>
      <c r="CV412" s="3">
        <v>0</v>
      </c>
      <c r="CW412" s="3">
        <v>0</v>
      </c>
      <c r="CX412" s="3">
        <v>0</v>
      </c>
      <c r="CY412" s="3">
        <v>0</v>
      </c>
      <c r="CZ412" s="3">
        <v>0</v>
      </c>
      <c r="DA412" s="3">
        <v>0</v>
      </c>
      <c r="DB412" s="3">
        <v>0</v>
      </c>
      <c r="DC412" s="3">
        <v>0</v>
      </c>
      <c r="DD412" s="3">
        <v>0</v>
      </c>
      <c r="DE412" s="3">
        <v>0</v>
      </c>
      <c r="DF412" s="3">
        <v>0</v>
      </c>
      <c r="DG412" s="3">
        <v>1</v>
      </c>
      <c r="DH412" s="3">
        <v>0</v>
      </c>
      <c r="DI412" s="3">
        <v>0</v>
      </c>
      <c r="DJ412" s="3">
        <v>0</v>
      </c>
      <c r="DK412" s="3">
        <v>0</v>
      </c>
      <c r="DL412" s="3">
        <v>0</v>
      </c>
      <c r="DM412" s="3">
        <v>0</v>
      </c>
      <c r="DN412" s="3">
        <v>0</v>
      </c>
      <c r="DO412" s="3">
        <v>0</v>
      </c>
      <c r="DP412" s="3">
        <v>0</v>
      </c>
      <c r="DQ412" s="3">
        <v>0</v>
      </c>
      <c r="DR412" s="3">
        <v>0</v>
      </c>
      <c r="DS412" s="3">
        <v>0</v>
      </c>
      <c r="DT412" s="3">
        <v>0</v>
      </c>
    </row>
    <row r="413" spans="44:124" ht="11.25">
      <c r="AR413" s="9">
        <v>0</v>
      </c>
      <c r="AS413" s="9">
        <v>0</v>
      </c>
      <c r="AT413" s="9">
        <v>0</v>
      </c>
      <c r="AU413" s="9">
        <v>0</v>
      </c>
      <c r="AV413" s="9">
        <v>0</v>
      </c>
      <c r="AW413" s="9">
        <v>0</v>
      </c>
      <c r="AX413" s="9">
        <v>0</v>
      </c>
      <c r="AY413" s="9">
        <v>0</v>
      </c>
      <c r="AZ413" s="9">
        <v>0</v>
      </c>
      <c r="BA413" s="9">
        <v>0</v>
      </c>
      <c r="BB413" s="9">
        <v>0</v>
      </c>
      <c r="BC413" s="9">
        <v>0</v>
      </c>
      <c r="BD413" s="9">
        <v>0</v>
      </c>
      <c r="BE413" s="9">
        <v>0</v>
      </c>
      <c r="BF413" s="9">
        <v>0</v>
      </c>
      <c r="BG413" s="9">
        <v>0</v>
      </c>
      <c r="BH413" s="9">
        <v>0</v>
      </c>
      <c r="BI413" s="9">
        <v>0</v>
      </c>
      <c r="BJ413" s="9">
        <v>0</v>
      </c>
      <c r="BK413" s="9">
        <v>0</v>
      </c>
      <c r="BL413" s="9">
        <v>0</v>
      </c>
      <c r="BM413" s="9">
        <v>0</v>
      </c>
      <c r="BN413" s="9">
        <v>0</v>
      </c>
      <c r="BO413" s="9">
        <v>0</v>
      </c>
      <c r="BP413" s="9">
        <v>0</v>
      </c>
      <c r="BQ413" s="9">
        <v>0</v>
      </c>
      <c r="BR413" s="9">
        <v>0</v>
      </c>
      <c r="BS413" s="9">
        <v>0</v>
      </c>
      <c r="BT413" s="9">
        <v>0</v>
      </c>
      <c r="BU413" s="9">
        <v>0</v>
      </c>
      <c r="BV413" s="9">
        <v>0</v>
      </c>
      <c r="BW413" s="9">
        <v>0</v>
      </c>
      <c r="BX413" s="9">
        <v>0</v>
      </c>
      <c r="BY413" s="3">
        <v>0</v>
      </c>
      <c r="BZ413" s="3">
        <v>0</v>
      </c>
      <c r="CA413" s="3">
        <v>0</v>
      </c>
      <c r="CB413" s="3">
        <v>0</v>
      </c>
      <c r="CC413" s="3">
        <v>0</v>
      </c>
      <c r="CD413" s="3">
        <v>0</v>
      </c>
      <c r="CE413" s="3">
        <v>0</v>
      </c>
      <c r="CF413" s="3">
        <v>0</v>
      </c>
      <c r="CG413" s="3">
        <v>0</v>
      </c>
      <c r="CH413" s="3">
        <v>0</v>
      </c>
      <c r="CI413" s="3">
        <v>0</v>
      </c>
      <c r="CJ413" s="3">
        <v>0</v>
      </c>
      <c r="CK413" s="3">
        <v>0</v>
      </c>
      <c r="CL413" s="3">
        <v>0</v>
      </c>
      <c r="CM413" s="3">
        <v>0</v>
      </c>
      <c r="CN413" s="3">
        <v>0</v>
      </c>
      <c r="CO413" s="3">
        <v>0</v>
      </c>
      <c r="CP413" s="3">
        <v>0</v>
      </c>
      <c r="CQ413" s="3">
        <v>0</v>
      </c>
      <c r="CR413" s="3">
        <v>0</v>
      </c>
      <c r="CS413" s="3">
        <v>0</v>
      </c>
      <c r="CT413" s="3">
        <v>0</v>
      </c>
      <c r="CU413" s="3">
        <v>0</v>
      </c>
      <c r="CV413" s="3">
        <v>0</v>
      </c>
      <c r="CW413" s="3">
        <v>0</v>
      </c>
      <c r="CX413" s="3">
        <v>0</v>
      </c>
      <c r="CY413" s="3">
        <v>0</v>
      </c>
      <c r="CZ413" s="3">
        <v>0</v>
      </c>
      <c r="DA413" s="3">
        <v>0</v>
      </c>
      <c r="DB413" s="3">
        <v>0</v>
      </c>
      <c r="DC413" s="3">
        <v>0</v>
      </c>
      <c r="DD413" s="3">
        <v>0</v>
      </c>
      <c r="DE413" s="3">
        <v>0</v>
      </c>
      <c r="DF413" s="3">
        <v>0</v>
      </c>
      <c r="DG413" s="3">
        <v>0</v>
      </c>
      <c r="DH413" s="3">
        <v>1</v>
      </c>
      <c r="DI413" s="3">
        <v>0</v>
      </c>
      <c r="DJ413" s="3">
        <v>0</v>
      </c>
      <c r="DK413" s="3">
        <v>0</v>
      </c>
      <c r="DL413" s="3">
        <v>0</v>
      </c>
      <c r="DM413" s="3">
        <v>0</v>
      </c>
      <c r="DN413" s="3">
        <v>0</v>
      </c>
      <c r="DO413" s="3">
        <v>0</v>
      </c>
      <c r="DP413" s="3">
        <v>0</v>
      </c>
      <c r="DQ413" s="3">
        <v>0</v>
      </c>
      <c r="DR413" s="3">
        <v>0</v>
      </c>
      <c r="DS413" s="3">
        <v>0</v>
      </c>
      <c r="DT413" s="3">
        <v>0</v>
      </c>
    </row>
    <row r="414" spans="44:124" ht="11.25">
      <c r="AR414" s="9">
        <v>0</v>
      </c>
      <c r="AS414" s="9">
        <v>0</v>
      </c>
      <c r="AT414" s="9">
        <v>0</v>
      </c>
      <c r="AU414" s="9">
        <v>0</v>
      </c>
      <c r="AV414" s="9">
        <v>0</v>
      </c>
      <c r="AW414" s="9">
        <v>0</v>
      </c>
      <c r="AX414" s="9">
        <v>0</v>
      </c>
      <c r="AY414" s="9">
        <v>0</v>
      </c>
      <c r="AZ414" s="9">
        <v>0</v>
      </c>
      <c r="BA414" s="9">
        <v>0</v>
      </c>
      <c r="BB414" s="9">
        <v>0</v>
      </c>
      <c r="BC414" s="9">
        <v>0</v>
      </c>
      <c r="BD414" s="9">
        <v>0</v>
      </c>
      <c r="BE414" s="9">
        <v>0</v>
      </c>
      <c r="BF414" s="9">
        <v>0</v>
      </c>
      <c r="BG414" s="9">
        <v>0</v>
      </c>
      <c r="BH414" s="9">
        <v>0</v>
      </c>
      <c r="BI414" s="9">
        <v>0</v>
      </c>
      <c r="BJ414" s="9">
        <v>0</v>
      </c>
      <c r="BK414" s="9">
        <v>0</v>
      </c>
      <c r="BL414" s="9">
        <v>0</v>
      </c>
      <c r="BM414" s="9">
        <v>0</v>
      </c>
      <c r="BN414" s="9">
        <v>0</v>
      </c>
      <c r="BO414" s="9">
        <v>0</v>
      </c>
      <c r="BP414" s="9">
        <v>0</v>
      </c>
      <c r="BQ414" s="9">
        <v>0</v>
      </c>
      <c r="BR414" s="9">
        <v>0</v>
      </c>
      <c r="BS414" s="9">
        <v>0</v>
      </c>
      <c r="BT414" s="9">
        <v>0</v>
      </c>
      <c r="BU414" s="9">
        <v>0</v>
      </c>
      <c r="BV414" s="9">
        <v>0</v>
      </c>
      <c r="BW414" s="9">
        <v>0</v>
      </c>
      <c r="BX414" s="9">
        <v>0</v>
      </c>
      <c r="BY414" s="3">
        <v>0</v>
      </c>
      <c r="BZ414" s="3">
        <v>0</v>
      </c>
      <c r="CA414" s="3">
        <v>0</v>
      </c>
      <c r="CB414" s="3">
        <v>0</v>
      </c>
      <c r="CC414" s="3">
        <v>0</v>
      </c>
      <c r="CD414" s="3">
        <v>0</v>
      </c>
      <c r="CE414" s="3">
        <v>0</v>
      </c>
      <c r="CF414" s="3">
        <v>0</v>
      </c>
      <c r="CG414" s="3">
        <v>0</v>
      </c>
      <c r="CH414" s="3">
        <v>0</v>
      </c>
      <c r="CI414" s="3">
        <v>0</v>
      </c>
      <c r="CJ414" s="3">
        <v>0</v>
      </c>
      <c r="CK414" s="3">
        <v>0</v>
      </c>
      <c r="CL414" s="3">
        <v>0</v>
      </c>
      <c r="CM414" s="3">
        <v>0</v>
      </c>
      <c r="CN414" s="3">
        <v>0</v>
      </c>
      <c r="CO414" s="3">
        <v>0</v>
      </c>
      <c r="CP414" s="3">
        <v>0</v>
      </c>
      <c r="CQ414" s="3">
        <v>0</v>
      </c>
      <c r="CR414" s="3">
        <v>0</v>
      </c>
      <c r="CS414" s="3">
        <v>0</v>
      </c>
      <c r="CT414" s="3">
        <v>0</v>
      </c>
      <c r="CU414" s="3">
        <v>0</v>
      </c>
      <c r="CV414" s="3">
        <v>0</v>
      </c>
      <c r="CW414" s="3">
        <v>0</v>
      </c>
      <c r="CX414" s="3">
        <v>0</v>
      </c>
      <c r="CY414" s="3">
        <v>0</v>
      </c>
      <c r="CZ414" s="3">
        <v>0</v>
      </c>
      <c r="DA414" s="3">
        <v>0</v>
      </c>
      <c r="DB414" s="3">
        <v>0</v>
      </c>
      <c r="DC414" s="3">
        <v>0</v>
      </c>
      <c r="DD414" s="3">
        <v>0</v>
      </c>
      <c r="DE414" s="3">
        <v>0</v>
      </c>
      <c r="DF414" s="3">
        <v>0</v>
      </c>
      <c r="DG414" s="3">
        <v>0</v>
      </c>
      <c r="DH414" s="3">
        <v>0</v>
      </c>
      <c r="DI414" s="3">
        <v>1</v>
      </c>
      <c r="DJ414" s="3">
        <v>0</v>
      </c>
      <c r="DK414" s="3">
        <v>0</v>
      </c>
      <c r="DL414" s="3">
        <v>0</v>
      </c>
      <c r="DM414" s="3">
        <v>0</v>
      </c>
      <c r="DN414" s="3">
        <v>0</v>
      </c>
      <c r="DO414" s="3">
        <v>0</v>
      </c>
      <c r="DP414" s="3">
        <v>0</v>
      </c>
      <c r="DQ414" s="3">
        <v>0</v>
      </c>
      <c r="DR414" s="3">
        <v>0</v>
      </c>
      <c r="DS414" s="3">
        <v>0</v>
      </c>
      <c r="DT414" s="3">
        <v>0</v>
      </c>
    </row>
    <row r="415" spans="44:124" ht="11.25">
      <c r="AR415" s="9">
        <v>0</v>
      </c>
      <c r="AS415" s="9">
        <v>0</v>
      </c>
      <c r="AT415" s="9">
        <v>0</v>
      </c>
      <c r="AU415" s="9">
        <v>0</v>
      </c>
      <c r="AV415" s="9">
        <v>0</v>
      </c>
      <c r="AW415" s="9">
        <v>0</v>
      </c>
      <c r="AX415" s="9">
        <v>0</v>
      </c>
      <c r="AY415" s="9">
        <v>0</v>
      </c>
      <c r="AZ415" s="9">
        <v>0</v>
      </c>
      <c r="BA415" s="9">
        <v>0</v>
      </c>
      <c r="BB415" s="9">
        <v>0</v>
      </c>
      <c r="BC415" s="9">
        <v>0</v>
      </c>
      <c r="BD415" s="9">
        <v>0</v>
      </c>
      <c r="BE415" s="9">
        <v>0</v>
      </c>
      <c r="BF415" s="9">
        <v>0</v>
      </c>
      <c r="BG415" s="9">
        <v>0</v>
      </c>
      <c r="BH415" s="9">
        <v>0</v>
      </c>
      <c r="BI415" s="9">
        <v>0</v>
      </c>
      <c r="BJ415" s="9">
        <v>0</v>
      </c>
      <c r="BK415" s="9">
        <v>0</v>
      </c>
      <c r="BL415" s="9">
        <v>0</v>
      </c>
      <c r="BM415" s="9">
        <v>0</v>
      </c>
      <c r="BN415" s="9">
        <v>0</v>
      </c>
      <c r="BO415" s="9">
        <v>0</v>
      </c>
      <c r="BP415" s="9">
        <v>0</v>
      </c>
      <c r="BQ415" s="9">
        <v>0</v>
      </c>
      <c r="BR415" s="9">
        <v>0</v>
      </c>
      <c r="BS415" s="9">
        <v>0</v>
      </c>
      <c r="BT415" s="9">
        <v>0</v>
      </c>
      <c r="BU415" s="9">
        <v>0</v>
      </c>
      <c r="BV415" s="9">
        <v>0</v>
      </c>
      <c r="BW415" s="9">
        <v>0</v>
      </c>
      <c r="BX415" s="9">
        <v>0</v>
      </c>
      <c r="BY415" s="3">
        <v>0</v>
      </c>
      <c r="BZ415" s="3">
        <v>0</v>
      </c>
      <c r="CA415" s="3">
        <v>0</v>
      </c>
      <c r="CB415" s="3">
        <v>0</v>
      </c>
      <c r="CC415" s="3">
        <v>0</v>
      </c>
      <c r="CD415" s="3">
        <v>0</v>
      </c>
      <c r="CE415" s="3">
        <v>0</v>
      </c>
      <c r="CF415" s="3">
        <v>0</v>
      </c>
      <c r="CG415" s="3">
        <v>0</v>
      </c>
      <c r="CH415" s="3">
        <v>0</v>
      </c>
      <c r="CI415" s="3">
        <v>0</v>
      </c>
      <c r="CJ415" s="3">
        <v>0</v>
      </c>
      <c r="CK415" s="3">
        <v>0</v>
      </c>
      <c r="CL415" s="3">
        <v>0</v>
      </c>
      <c r="CM415" s="3">
        <v>0</v>
      </c>
      <c r="CN415" s="3">
        <v>0</v>
      </c>
      <c r="CO415" s="3">
        <v>0</v>
      </c>
      <c r="CP415" s="3">
        <v>0</v>
      </c>
      <c r="CQ415" s="3">
        <v>0</v>
      </c>
      <c r="CR415" s="3">
        <v>0</v>
      </c>
      <c r="CS415" s="3">
        <v>0</v>
      </c>
      <c r="CT415" s="3">
        <v>0</v>
      </c>
      <c r="CU415" s="3">
        <v>0</v>
      </c>
      <c r="CV415" s="3">
        <v>0</v>
      </c>
      <c r="CW415" s="3">
        <v>0</v>
      </c>
      <c r="CX415" s="3">
        <v>0</v>
      </c>
      <c r="CY415" s="3">
        <v>0</v>
      </c>
      <c r="CZ415" s="3">
        <v>0</v>
      </c>
      <c r="DA415" s="3">
        <v>0</v>
      </c>
      <c r="DB415" s="3">
        <v>0</v>
      </c>
      <c r="DC415" s="3">
        <v>0</v>
      </c>
      <c r="DD415" s="3">
        <v>0</v>
      </c>
      <c r="DE415" s="3">
        <v>0</v>
      </c>
      <c r="DF415" s="3">
        <v>0</v>
      </c>
      <c r="DG415" s="3">
        <v>0</v>
      </c>
      <c r="DH415" s="3">
        <v>0</v>
      </c>
      <c r="DI415" s="3">
        <v>0</v>
      </c>
      <c r="DJ415" s="3">
        <v>1</v>
      </c>
      <c r="DK415" s="3">
        <v>0</v>
      </c>
      <c r="DL415" s="3">
        <v>0</v>
      </c>
      <c r="DM415" s="3">
        <v>0</v>
      </c>
      <c r="DN415" s="3">
        <v>0</v>
      </c>
      <c r="DO415" s="3">
        <v>0</v>
      </c>
      <c r="DP415" s="3">
        <v>0</v>
      </c>
      <c r="DQ415" s="3">
        <v>0</v>
      </c>
      <c r="DR415" s="3">
        <v>0</v>
      </c>
      <c r="DS415" s="3">
        <v>0</v>
      </c>
      <c r="DT415" s="3">
        <v>0</v>
      </c>
    </row>
    <row r="416" spans="44:124" ht="11.25">
      <c r="AR416" s="9">
        <v>0</v>
      </c>
      <c r="AS416" s="9">
        <v>0</v>
      </c>
      <c r="AT416" s="9">
        <v>0</v>
      </c>
      <c r="AU416" s="9">
        <v>0</v>
      </c>
      <c r="AV416" s="9">
        <v>0</v>
      </c>
      <c r="AW416" s="9">
        <v>0</v>
      </c>
      <c r="AX416" s="9">
        <v>0</v>
      </c>
      <c r="AY416" s="9">
        <v>0</v>
      </c>
      <c r="AZ416" s="9">
        <v>0</v>
      </c>
      <c r="BA416" s="9">
        <v>0</v>
      </c>
      <c r="BB416" s="9">
        <v>0</v>
      </c>
      <c r="BC416" s="9">
        <v>0</v>
      </c>
      <c r="BD416" s="9">
        <v>0</v>
      </c>
      <c r="BE416" s="9">
        <v>0</v>
      </c>
      <c r="BF416" s="9">
        <v>0</v>
      </c>
      <c r="BG416" s="9">
        <v>0</v>
      </c>
      <c r="BH416" s="9">
        <v>0</v>
      </c>
      <c r="BI416" s="9">
        <v>0</v>
      </c>
      <c r="BJ416" s="9">
        <v>0</v>
      </c>
      <c r="BK416" s="9">
        <v>0</v>
      </c>
      <c r="BL416" s="9">
        <v>0</v>
      </c>
      <c r="BM416" s="9">
        <v>0</v>
      </c>
      <c r="BN416" s="9">
        <v>0</v>
      </c>
      <c r="BO416" s="9">
        <v>0</v>
      </c>
      <c r="BP416" s="9">
        <v>0</v>
      </c>
      <c r="BQ416" s="9">
        <v>0</v>
      </c>
      <c r="BR416" s="9">
        <v>0</v>
      </c>
      <c r="BS416" s="9">
        <v>0</v>
      </c>
      <c r="BT416" s="9">
        <v>0</v>
      </c>
      <c r="BU416" s="9">
        <v>0</v>
      </c>
      <c r="BV416" s="9">
        <v>0</v>
      </c>
      <c r="BW416" s="9">
        <v>0</v>
      </c>
      <c r="BX416" s="9">
        <v>0</v>
      </c>
      <c r="BY416" s="3">
        <v>0</v>
      </c>
      <c r="BZ416" s="3">
        <v>0</v>
      </c>
      <c r="CA416" s="3">
        <v>0</v>
      </c>
      <c r="CB416" s="3">
        <v>0</v>
      </c>
      <c r="CC416" s="3">
        <v>0</v>
      </c>
      <c r="CD416" s="3">
        <v>0</v>
      </c>
      <c r="CE416" s="3">
        <v>0</v>
      </c>
      <c r="CF416" s="3">
        <v>0</v>
      </c>
      <c r="CG416" s="3">
        <v>0</v>
      </c>
      <c r="CH416" s="3">
        <v>0</v>
      </c>
      <c r="CI416" s="3">
        <v>0</v>
      </c>
      <c r="CJ416" s="3">
        <v>0</v>
      </c>
      <c r="CK416" s="3">
        <v>0</v>
      </c>
      <c r="CL416" s="3">
        <v>0</v>
      </c>
      <c r="CM416" s="3">
        <v>0</v>
      </c>
      <c r="CN416" s="3">
        <v>0</v>
      </c>
      <c r="CO416" s="3">
        <v>0</v>
      </c>
      <c r="CP416" s="3">
        <v>0</v>
      </c>
      <c r="CQ416" s="3">
        <v>0</v>
      </c>
      <c r="CR416" s="3">
        <v>0</v>
      </c>
      <c r="CS416" s="3">
        <v>0</v>
      </c>
      <c r="CT416" s="3">
        <v>0</v>
      </c>
      <c r="CU416" s="3">
        <v>0</v>
      </c>
      <c r="CV416" s="3">
        <v>0</v>
      </c>
      <c r="CW416" s="3">
        <v>0</v>
      </c>
      <c r="CX416" s="3">
        <v>0</v>
      </c>
      <c r="CY416" s="3">
        <v>0</v>
      </c>
      <c r="CZ416" s="3">
        <v>0</v>
      </c>
      <c r="DA416" s="3">
        <v>0</v>
      </c>
      <c r="DB416" s="3">
        <v>0</v>
      </c>
      <c r="DC416" s="3">
        <v>0</v>
      </c>
      <c r="DD416" s="3">
        <v>0</v>
      </c>
      <c r="DE416" s="3">
        <v>0</v>
      </c>
      <c r="DF416" s="3">
        <v>0</v>
      </c>
      <c r="DG416" s="3">
        <v>0</v>
      </c>
      <c r="DH416" s="3">
        <v>0</v>
      </c>
      <c r="DI416" s="3">
        <v>0</v>
      </c>
      <c r="DJ416" s="3">
        <v>0</v>
      </c>
      <c r="DK416" s="3">
        <v>1</v>
      </c>
      <c r="DL416" s="3">
        <v>0</v>
      </c>
      <c r="DM416" s="3">
        <v>0</v>
      </c>
      <c r="DN416" s="3">
        <v>0</v>
      </c>
      <c r="DO416" s="3">
        <v>0</v>
      </c>
      <c r="DP416" s="3">
        <v>0</v>
      </c>
      <c r="DQ416" s="3">
        <v>0</v>
      </c>
      <c r="DR416" s="3">
        <v>0</v>
      </c>
      <c r="DS416" s="3">
        <v>0</v>
      </c>
      <c r="DT416" s="3">
        <v>0</v>
      </c>
    </row>
    <row r="417" spans="44:124" ht="11.25">
      <c r="AR417" s="9">
        <v>0</v>
      </c>
      <c r="AS417" s="9">
        <v>0</v>
      </c>
      <c r="AT417" s="9">
        <v>0</v>
      </c>
      <c r="AU417" s="9">
        <v>0</v>
      </c>
      <c r="AV417" s="9">
        <v>0</v>
      </c>
      <c r="AW417" s="9">
        <v>0</v>
      </c>
      <c r="AX417" s="9">
        <v>0</v>
      </c>
      <c r="AY417" s="9">
        <v>0</v>
      </c>
      <c r="AZ417" s="9">
        <v>0</v>
      </c>
      <c r="BA417" s="9">
        <v>0</v>
      </c>
      <c r="BB417" s="9">
        <v>0</v>
      </c>
      <c r="BC417" s="9">
        <v>0</v>
      </c>
      <c r="BD417" s="9">
        <v>0</v>
      </c>
      <c r="BE417" s="9">
        <v>0</v>
      </c>
      <c r="BF417" s="9">
        <v>0</v>
      </c>
      <c r="BG417" s="9">
        <v>0</v>
      </c>
      <c r="BH417" s="9">
        <v>0</v>
      </c>
      <c r="BI417" s="9">
        <v>0</v>
      </c>
      <c r="BJ417" s="9">
        <v>0</v>
      </c>
      <c r="BK417" s="9">
        <v>0</v>
      </c>
      <c r="BL417" s="9">
        <v>0</v>
      </c>
      <c r="BM417" s="9">
        <v>0</v>
      </c>
      <c r="BN417" s="9">
        <v>0</v>
      </c>
      <c r="BO417" s="9">
        <v>0</v>
      </c>
      <c r="BP417" s="9">
        <v>0</v>
      </c>
      <c r="BQ417" s="9">
        <v>0</v>
      </c>
      <c r="BR417" s="9">
        <v>0</v>
      </c>
      <c r="BS417" s="9">
        <v>0</v>
      </c>
      <c r="BT417" s="9">
        <v>0</v>
      </c>
      <c r="BU417" s="9">
        <v>0</v>
      </c>
      <c r="BV417" s="9">
        <v>0</v>
      </c>
      <c r="BW417" s="9">
        <v>0</v>
      </c>
      <c r="BX417" s="9">
        <v>0</v>
      </c>
      <c r="BY417" s="3">
        <v>0</v>
      </c>
      <c r="BZ417" s="3">
        <v>0</v>
      </c>
      <c r="CA417" s="3">
        <v>0</v>
      </c>
      <c r="CB417" s="3">
        <v>0</v>
      </c>
      <c r="CC417" s="3">
        <v>0</v>
      </c>
      <c r="CD417" s="3">
        <v>0</v>
      </c>
      <c r="CE417" s="3">
        <v>0</v>
      </c>
      <c r="CF417" s="3">
        <v>0</v>
      </c>
      <c r="CG417" s="3">
        <v>0</v>
      </c>
      <c r="CH417" s="3">
        <v>0</v>
      </c>
      <c r="CI417" s="3">
        <v>0</v>
      </c>
      <c r="CJ417" s="3">
        <v>0</v>
      </c>
      <c r="CK417" s="3">
        <v>0</v>
      </c>
      <c r="CL417" s="3">
        <v>0</v>
      </c>
      <c r="CM417" s="3">
        <v>0</v>
      </c>
      <c r="CN417" s="3">
        <v>0</v>
      </c>
      <c r="CO417" s="3">
        <v>0</v>
      </c>
      <c r="CP417" s="3">
        <v>0</v>
      </c>
      <c r="CQ417" s="3">
        <v>0</v>
      </c>
      <c r="CR417" s="3">
        <v>0</v>
      </c>
      <c r="CS417" s="3">
        <v>0</v>
      </c>
      <c r="CT417" s="3">
        <v>0</v>
      </c>
      <c r="CU417" s="3">
        <v>0</v>
      </c>
      <c r="CV417" s="3">
        <v>0</v>
      </c>
      <c r="CW417" s="3">
        <v>0</v>
      </c>
      <c r="CX417" s="3">
        <v>0</v>
      </c>
      <c r="CY417" s="3">
        <v>0</v>
      </c>
      <c r="CZ417" s="3">
        <v>0</v>
      </c>
      <c r="DA417" s="3">
        <v>0</v>
      </c>
      <c r="DB417" s="3">
        <v>0</v>
      </c>
      <c r="DC417" s="3">
        <v>0</v>
      </c>
      <c r="DD417" s="3">
        <v>0</v>
      </c>
      <c r="DE417" s="3">
        <v>0</v>
      </c>
      <c r="DF417" s="3">
        <v>0</v>
      </c>
      <c r="DG417" s="3">
        <v>0</v>
      </c>
      <c r="DH417" s="3">
        <v>0</v>
      </c>
      <c r="DI417" s="3">
        <v>0</v>
      </c>
      <c r="DJ417" s="3">
        <v>0</v>
      </c>
      <c r="DK417" s="3">
        <v>0</v>
      </c>
      <c r="DL417" s="3">
        <v>1</v>
      </c>
      <c r="DM417" s="3">
        <v>0</v>
      </c>
      <c r="DN417" s="3">
        <v>0</v>
      </c>
      <c r="DO417" s="3">
        <v>0</v>
      </c>
      <c r="DP417" s="3">
        <v>0</v>
      </c>
      <c r="DQ417" s="3">
        <v>0</v>
      </c>
      <c r="DR417" s="3">
        <v>0</v>
      </c>
      <c r="DS417" s="3">
        <v>0</v>
      </c>
      <c r="DT417" s="3">
        <v>0</v>
      </c>
    </row>
    <row r="418" spans="44:124" ht="11.25">
      <c r="AR418" s="9">
        <v>0</v>
      </c>
      <c r="AS418" s="9">
        <v>0</v>
      </c>
      <c r="AT418" s="9">
        <v>0</v>
      </c>
      <c r="AU418" s="9">
        <v>0</v>
      </c>
      <c r="AV418" s="9">
        <v>0</v>
      </c>
      <c r="AW418" s="9">
        <v>0</v>
      </c>
      <c r="AX418" s="9">
        <v>0</v>
      </c>
      <c r="AY418" s="9">
        <v>0</v>
      </c>
      <c r="AZ418" s="9">
        <v>0</v>
      </c>
      <c r="BA418" s="9">
        <v>0</v>
      </c>
      <c r="BB418" s="9">
        <v>0</v>
      </c>
      <c r="BC418" s="9">
        <v>0</v>
      </c>
      <c r="BD418" s="9">
        <v>0</v>
      </c>
      <c r="BE418" s="9">
        <v>0</v>
      </c>
      <c r="BF418" s="9">
        <v>0</v>
      </c>
      <c r="BG418" s="9">
        <v>0</v>
      </c>
      <c r="BH418" s="9">
        <v>0</v>
      </c>
      <c r="BI418" s="9">
        <v>0</v>
      </c>
      <c r="BJ418" s="9">
        <v>0</v>
      </c>
      <c r="BK418" s="9">
        <v>0</v>
      </c>
      <c r="BL418" s="9">
        <v>0</v>
      </c>
      <c r="BM418" s="9">
        <v>0</v>
      </c>
      <c r="BN418" s="9">
        <v>0</v>
      </c>
      <c r="BO418" s="9">
        <v>0</v>
      </c>
      <c r="BP418" s="9">
        <v>0</v>
      </c>
      <c r="BQ418" s="9">
        <v>0</v>
      </c>
      <c r="BR418" s="9">
        <v>0</v>
      </c>
      <c r="BS418" s="9">
        <v>0</v>
      </c>
      <c r="BT418" s="9">
        <v>0</v>
      </c>
      <c r="BU418" s="9">
        <v>0</v>
      </c>
      <c r="BV418" s="9">
        <v>0</v>
      </c>
      <c r="BW418" s="9">
        <v>0</v>
      </c>
      <c r="BX418" s="9">
        <v>0</v>
      </c>
      <c r="BY418" s="3">
        <v>0</v>
      </c>
      <c r="BZ418" s="3">
        <v>0</v>
      </c>
      <c r="CA418" s="3">
        <v>0</v>
      </c>
      <c r="CB418" s="3">
        <v>0</v>
      </c>
      <c r="CC418" s="3">
        <v>0</v>
      </c>
      <c r="CD418" s="3">
        <v>0</v>
      </c>
      <c r="CE418" s="3">
        <v>0</v>
      </c>
      <c r="CF418" s="3">
        <v>0</v>
      </c>
      <c r="CG418" s="3">
        <v>0</v>
      </c>
      <c r="CH418" s="3">
        <v>0</v>
      </c>
      <c r="CI418" s="3">
        <v>0</v>
      </c>
      <c r="CJ418" s="3">
        <v>0</v>
      </c>
      <c r="CK418" s="3">
        <v>0</v>
      </c>
      <c r="CL418" s="3">
        <v>0</v>
      </c>
      <c r="CM418" s="3">
        <v>0</v>
      </c>
      <c r="CN418" s="3">
        <v>0</v>
      </c>
      <c r="CO418" s="3">
        <v>0</v>
      </c>
      <c r="CP418" s="3">
        <v>0</v>
      </c>
      <c r="CQ418" s="3">
        <v>0</v>
      </c>
      <c r="CR418" s="3">
        <v>0</v>
      </c>
      <c r="CS418" s="3">
        <v>0</v>
      </c>
      <c r="CT418" s="3">
        <v>0</v>
      </c>
      <c r="CU418" s="3">
        <v>0</v>
      </c>
      <c r="CV418" s="3">
        <v>0</v>
      </c>
      <c r="CW418" s="3">
        <v>0</v>
      </c>
      <c r="CX418" s="3">
        <v>0</v>
      </c>
      <c r="CY418" s="3">
        <v>0</v>
      </c>
      <c r="CZ418" s="3">
        <v>0</v>
      </c>
      <c r="DA418" s="3">
        <v>0</v>
      </c>
      <c r="DB418" s="3">
        <v>0</v>
      </c>
      <c r="DC418" s="3">
        <v>0</v>
      </c>
      <c r="DD418" s="3">
        <v>0</v>
      </c>
      <c r="DE418" s="3">
        <v>0</v>
      </c>
      <c r="DF418" s="3">
        <v>0</v>
      </c>
      <c r="DG418" s="3">
        <v>0</v>
      </c>
      <c r="DH418" s="3">
        <v>0</v>
      </c>
      <c r="DI418" s="3">
        <v>0</v>
      </c>
      <c r="DJ418" s="3">
        <v>0</v>
      </c>
      <c r="DK418" s="3">
        <v>0</v>
      </c>
      <c r="DL418" s="3">
        <v>0</v>
      </c>
      <c r="DM418" s="3">
        <v>1</v>
      </c>
      <c r="DN418" s="3">
        <v>0</v>
      </c>
      <c r="DO418" s="3">
        <v>0</v>
      </c>
      <c r="DP418" s="3">
        <v>0</v>
      </c>
      <c r="DQ418" s="3">
        <v>0</v>
      </c>
      <c r="DR418" s="3">
        <v>0</v>
      </c>
      <c r="DS418" s="3">
        <v>0</v>
      </c>
      <c r="DT418" s="3">
        <v>0</v>
      </c>
    </row>
    <row r="419" spans="44:124" ht="11.25">
      <c r="AR419" s="9">
        <v>0</v>
      </c>
      <c r="AS419" s="9">
        <v>0</v>
      </c>
      <c r="AT419" s="9">
        <v>0</v>
      </c>
      <c r="AU419" s="9">
        <v>0</v>
      </c>
      <c r="AV419" s="9">
        <v>0</v>
      </c>
      <c r="AW419" s="9">
        <v>0</v>
      </c>
      <c r="AX419" s="9">
        <v>0</v>
      </c>
      <c r="AY419" s="9">
        <v>0</v>
      </c>
      <c r="AZ419" s="9">
        <v>0</v>
      </c>
      <c r="BA419" s="9">
        <v>0</v>
      </c>
      <c r="BB419" s="9">
        <v>0</v>
      </c>
      <c r="BC419" s="9">
        <v>0</v>
      </c>
      <c r="BD419" s="9">
        <v>0</v>
      </c>
      <c r="BE419" s="9">
        <v>0</v>
      </c>
      <c r="BF419" s="9">
        <v>0</v>
      </c>
      <c r="BG419" s="9">
        <v>0</v>
      </c>
      <c r="BH419" s="9">
        <v>0</v>
      </c>
      <c r="BI419" s="9">
        <v>0</v>
      </c>
      <c r="BJ419" s="9">
        <v>0</v>
      </c>
      <c r="BK419" s="9">
        <v>0</v>
      </c>
      <c r="BL419" s="9">
        <v>0</v>
      </c>
      <c r="BM419" s="9">
        <v>0</v>
      </c>
      <c r="BN419" s="9">
        <v>0</v>
      </c>
      <c r="BO419" s="9">
        <v>0</v>
      </c>
      <c r="BP419" s="9">
        <v>0</v>
      </c>
      <c r="BQ419" s="9">
        <v>0</v>
      </c>
      <c r="BR419" s="9">
        <v>0</v>
      </c>
      <c r="BS419" s="9">
        <v>0</v>
      </c>
      <c r="BT419" s="9">
        <v>0</v>
      </c>
      <c r="BU419" s="9">
        <v>0</v>
      </c>
      <c r="BV419" s="9">
        <v>0</v>
      </c>
      <c r="BW419" s="9">
        <v>0</v>
      </c>
      <c r="BX419" s="9">
        <v>0</v>
      </c>
      <c r="BY419" s="3">
        <v>0</v>
      </c>
      <c r="BZ419" s="3">
        <v>0</v>
      </c>
      <c r="CA419" s="3">
        <v>0</v>
      </c>
      <c r="CB419" s="3">
        <v>0</v>
      </c>
      <c r="CC419" s="3">
        <v>0</v>
      </c>
      <c r="CD419" s="3">
        <v>0</v>
      </c>
      <c r="CE419" s="3">
        <v>0</v>
      </c>
      <c r="CF419" s="3">
        <v>0</v>
      </c>
      <c r="CG419" s="3">
        <v>0</v>
      </c>
      <c r="CH419" s="3">
        <v>0</v>
      </c>
      <c r="CI419" s="3">
        <v>0</v>
      </c>
      <c r="CJ419" s="3">
        <v>0</v>
      </c>
      <c r="CK419" s="3">
        <v>0</v>
      </c>
      <c r="CL419" s="3">
        <v>0</v>
      </c>
      <c r="CM419" s="3">
        <v>0</v>
      </c>
      <c r="CN419" s="3">
        <v>0</v>
      </c>
      <c r="CO419" s="3">
        <v>0</v>
      </c>
      <c r="CP419" s="3">
        <v>0</v>
      </c>
      <c r="CQ419" s="3">
        <v>0</v>
      </c>
      <c r="CR419" s="3">
        <v>0</v>
      </c>
      <c r="CS419" s="3">
        <v>0</v>
      </c>
      <c r="CT419" s="3">
        <v>0</v>
      </c>
      <c r="CU419" s="3">
        <v>0</v>
      </c>
      <c r="CV419" s="3">
        <v>0</v>
      </c>
      <c r="CW419" s="3">
        <v>0</v>
      </c>
      <c r="CX419" s="3">
        <v>0</v>
      </c>
      <c r="CY419" s="3">
        <v>0</v>
      </c>
      <c r="CZ419" s="3">
        <v>0</v>
      </c>
      <c r="DA419" s="3">
        <v>0</v>
      </c>
      <c r="DB419" s="3">
        <v>0</v>
      </c>
      <c r="DC419" s="3">
        <v>0</v>
      </c>
      <c r="DD419" s="3">
        <v>0</v>
      </c>
      <c r="DE419" s="3">
        <v>0</v>
      </c>
      <c r="DF419" s="3">
        <v>0</v>
      </c>
      <c r="DG419" s="3">
        <v>0</v>
      </c>
      <c r="DH419" s="3">
        <v>0</v>
      </c>
      <c r="DI419" s="3">
        <v>0</v>
      </c>
      <c r="DJ419" s="3">
        <v>0</v>
      </c>
      <c r="DK419" s="3">
        <v>0</v>
      </c>
      <c r="DL419" s="3">
        <v>0</v>
      </c>
      <c r="DM419" s="3">
        <v>0</v>
      </c>
      <c r="DN419" s="3">
        <v>1</v>
      </c>
      <c r="DO419" s="3">
        <v>0</v>
      </c>
      <c r="DP419" s="3">
        <v>0</v>
      </c>
      <c r="DQ419" s="3">
        <v>0</v>
      </c>
      <c r="DR419" s="3">
        <v>0</v>
      </c>
      <c r="DS419" s="3">
        <v>0</v>
      </c>
      <c r="DT419" s="3">
        <v>0</v>
      </c>
    </row>
    <row r="420" spans="44:124" ht="11.25">
      <c r="AR420" s="9">
        <v>0</v>
      </c>
      <c r="AS420" s="9">
        <v>0</v>
      </c>
      <c r="AT420" s="9">
        <v>0</v>
      </c>
      <c r="AU420" s="9">
        <v>0</v>
      </c>
      <c r="AV420" s="9">
        <v>0</v>
      </c>
      <c r="AW420" s="9">
        <v>0</v>
      </c>
      <c r="AX420" s="9">
        <v>0</v>
      </c>
      <c r="AY420" s="9">
        <v>0</v>
      </c>
      <c r="AZ420" s="9">
        <v>0</v>
      </c>
      <c r="BA420" s="9">
        <v>0</v>
      </c>
      <c r="BB420" s="9">
        <v>0</v>
      </c>
      <c r="BC420" s="9">
        <v>0</v>
      </c>
      <c r="BD420" s="9">
        <v>0</v>
      </c>
      <c r="BE420" s="9">
        <v>0</v>
      </c>
      <c r="BF420" s="9">
        <v>0</v>
      </c>
      <c r="BG420" s="9">
        <v>0</v>
      </c>
      <c r="BH420" s="9">
        <v>0</v>
      </c>
      <c r="BI420" s="9">
        <v>0</v>
      </c>
      <c r="BJ420" s="9">
        <v>0</v>
      </c>
      <c r="BK420" s="9">
        <v>0</v>
      </c>
      <c r="BL420" s="9">
        <v>0</v>
      </c>
      <c r="BM420" s="9">
        <v>0</v>
      </c>
      <c r="BN420" s="9">
        <v>0</v>
      </c>
      <c r="BO420" s="9">
        <v>0</v>
      </c>
      <c r="BP420" s="9">
        <v>0</v>
      </c>
      <c r="BQ420" s="9">
        <v>0</v>
      </c>
      <c r="BR420" s="9">
        <v>0</v>
      </c>
      <c r="BS420" s="9">
        <v>0</v>
      </c>
      <c r="BT420" s="9">
        <v>0</v>
      </c>
      <c r="BU420" s="9">
        <v>0</v>
      </c>
      <c r="BV420" s="9">
        <v>0</v>
      </c>
      <c r="BW420" s="9">
        <v>0</v>
      </c>
      <c r="BX420" s="9">
        <v>0</v>
      </c>
      <c r="BY420" s="3">
        <v>0</v>
      </c>
      <c r="BZ420" s="3">
        <v>0</v>
      </c>
      <c r="CA420" s="3">
        <v>0</v>
      </c>
      <c r="CB420" s="3">
        <v>0</v>
      </c>
      <c r="CC420" s="3">
        <v>0</v>
      </c>
      <c r="CD420" s="3">
        <v>0</v>
      </c>
      <c r="CE420" s="3">
        <v>0</v>
      </c>
      <c r="CF420" s="3">
        <v>0</v>
      </c>
      <c r="CG420" s="3">
        <v>0</v>
      </c>
      <c r="CH420" s="3">
        <v>0</v>
      </c>
      <c r="CI420" s="3">
        <v>0</v>
      </c>
      <c r="CJ420" s="3">
        <v>0</v>
      </c>
      <c r="CK420" s="3">
        <v>0</v>
      </c>
      <c r="CL420" s="3">
        <v>0</v>
      </c>
      <c r="CM420" s="3">
        <v>0</v>
      </c>
      <c r="CN420" s="3">
        <v>0</v>
      </c>
      <c r="CO420" s="3">
        <v>0</v>
      </c>
      <c r="CP420" s="3">
        <v>0</v>
      </c>
      <c r="CQ420" s="3">
        <v>0</v>
      </c>
      <c r="CR420" s="3">
        <v>0</v>
      </c>
      <c r="CS420" s="3">
        <v>0</v>
      </c>
      <c r="CT420" s="3">
        <v>0</v>
      </c>
      <c r="CU420" s="3">
        <v>0</v>
      </c>
      <c r="CV420" s="3">
        <v>0</v>
      </c>
      <c r="CW420" s="3">
        <v>0</v>
      </c>
      <c r="CX420" s="3">
        <v>0</v>
      </c>
      <c r="CY420" s="3">
        <v>0</v>
      </c>
      <c r="CZ420" s="3">
        <v>0</v>
      </c>
      <c r="DA420" s="3">
        <v>0</v>
      </c>
      <c r="DB420" s="3">
        <v>0</v>
      </c>
      <c r="DC420" s="3">
        <v>0</v>
      </c>
      <c r="DD420" s="3">
        <v>0</v>
      </c>
      <c r="DE420" s="3">
        <v>0</v>
      </c>
      <c r="DF420" s="3">
        <v>0</v>
      </c>
      <c r="DG420" s="3">
        <v>0</v>
      </c>
      <c r="DH420" s="3">
        <v>0</v>
      </c>
      <c r="DI420" s="3">
        <v>0</v>
      </c>
      <c r="DJ420" s="3">
        <v>0</v>
      </c>
      <c r="DK420" s="3">
        <v>0</v>
      </c>
      <c r="DL420" s="3">
        <v>0</v>
      </c>
      <c r="DM420" s="3">
        <v>0</v>
      </c>
      <c r="DN420" s="3">
        <v>0</v>
      </c>
      <c r="DO420" s="3">
        <v>1</v>
      </c>
      <c r="DP420" s="3">
        <v>0</v>
      </c>
      <c r="DQ420" s="3">
        <v>0</v>
      </c>
      <c r="DR420" s="3">
        <v>0</v>
      </c>
      <c r="DS420" s="3">
        <v>0</v>
      </c>
      <c r="DT420" s="3">
        <v>0</v>
      </c>
    </row>
    <row r="421" spans="44:124" ht="11.25">
      <c r="AR421" s="9">
        <v>0</v>
      </c>
      <c r="AS421" s="9">
        <v>0</v>
      </c>
      <c r="AT421" s="9">
        <v>0</v>
      </c>
      <c r="AU421" s="9">
        <v>0</v>
      </c>
      <c r="AV421" s="9">
        <v>0</v>
      </c>
      <c r="AW421" s="9">
        <v>0</v>
      </c>
      <c r="AX421" s="9">
        <v>0</v>
      </c>
      <c r="AY421" s="9">
        <v>0</v>
      </c>
      <c r="AZ421" s="9">
        <v>0</v>
      </c>
      <c r="BA421" s="9">
        <v>0</v>
      </c>
      <c r="BB421" s="9">
        <v>0</v>
      </c>
      <c r="BC421" s="9">
        <v>0</v>
      </c>
      <c r="BD421" s="9">
        <v>0</v>
      </c>
      <c r="BE421" s="9">
        <v>0</v>
      </c>
      <c r="BF421" s="9">
        <v>0</v>
      </c>
      <c r="BG421" s="9">
        <v>0</v>
      </c>
      <c r="BH421" s="9">
        <v>0</v>
      </c>
      <c r="BI421" s="9">
        <v>0</v>
      </c>
      <c r="BJ421" s="9">
        <v>0</v>
      </c>
      <c r="BK421" s="9">
        <v>0</v>
      </c>
      <c r="BL421" s="9">
        <v>0</v>
      </c>
      <c r="BM421" s="9">
        <v>0</v>
      </c>
      <c r="BN421" s="9">
        <v>0</v>
      </c>
      <c r="BO421" s="9">
        <v>0</v>
      </c>
      <c r="BP421" s="9">
        <v>0</v>
      </c>
      <c r="BQ421" s="9">
        <v>0</v>
      </c>
      <c r="BR421" s="9">
        <v>0</v>
      </c>
      <c r="BS421" s="9">
        <v>0</v>
      </c>
      <c r="BT421" s="9">
        <v>0</v>
      </c>
      <c r="BU421" s="9">
        <v>0</v>
      </c>
      <c r="BV421" s="9">
        <v>0</v>
      </c>
      <c r="BW421" s="9">
        <v>0</v>
      </c>
      <c r="BX421" s="9">
        <v>0</v>
      </c>
      <c r="BY421" s="3">
        <v>0</v>
      </c>
      <c r="BZ421" s="3">
        <v>0</v>
      </c>
      <c r="CA421" s="3">
        <v>0</v>
      </c>
      <c r="CB421" s="3">
        <v>0</v>
      </c>
      <c r="CC421" s="3">
        <v>0</v>
      </c>
      <c r="CD421" s="3">
        <v>0</v>
      </c>
      <c r="CE421" s="3">
        <v>0</v>
      </c>
      <c r="CF421" s="3">
        <v>0</v>
      </c>
      <c r="CG421" s="3">
        <v>0</v>
      </c>
      <c r="CH421" s="3">
        <v>0</v>
      </c>
      <c r="CI421" s="3">
        <v>0</v>
      </c>
      <c r="CJ421" s="3">
        <v>0</v>
      </c>
      <c r="CK421" s="3">
        <v>0</v>
      </c>
      <c r="CL421" s="3">
        <v>0</v>
      </c>
      <c r="CM421" s="3">
        <v>0</v>
      </c>
      <c r="CN421" s="3">
        <v>0</v>
      </c>
      <c r="CO421" s="3">
        <v>0</v>
      </c>
      <c r="CP421" s="3">
        <v>0</v>
      </c>
      <c r="CQ421" s="3">
        <v>0</v>
      </c>
      <c r="CR421" s="3">
        <v>0</v>
      </c>
      <c r="CS421" s="3">
        <v>0</v>
      </c>
      <c r="CT421" s="3">
        <v>0</v>
      </c>
      <c r="CU421" s="3">
        <v>0</v>
      </c>
      <c r="CV421" s="3">
        <v>0</v>
      </c>
      <c r="CW421" s="3">
        <v>0</v>
      </c>
      <c r="CX421" s="3">
        <v>0</v>
      </c>
      <c r="CY421" s="3">
        <v>0</v>
      </c>
      <c r="CZ421" s="3">
        <v>0</v>
      </c>
      <c r="DA421" s="3">
        <v>0</v>
      </c>
      <c r="DB421" s="3">
        <v>0</v>
      </c>
      <c r="DC421" s="3">
        <v>0</v>
      </c>
      <c r="DD421" s="3">
        <v>0</v>
      </c>
      <c r="DE421" s="3">
        <v>0</v>
      </c>
      <c r="DF421" s="3">
        <v>0</v>
      </c>
      <c r="DG421" s="3">
        <v>0</v>
      </c>
      <c r="DH421" s="3">
        <v>0</v>
      </c>
      <c r="DI421" s="3">
        <v>0</v>
      </c>
      <c r="DJ421" s="3">
        <v>0</v>
      </c>
      <c r="DK421" s="3">
        <v>0</v>
      </c>
      <c r="DL421" s="3">
        <v>0</v>
      </c>
      <c r="DM421" s="3">
        <v>0</v>
      </c>
      <c r="DN421" s="3">
        <v>0</v>
      </c>
      <c r="DO421" s="3">
        <v>0</v>
      </c>
      <c r="DP421" s="3">
        <v>1</v>
      </c>
      <c r="DQ421" s="3">
        <v>0</v>
      </c>
      <c r="DR421" s="3">
        <v>0</v>
      </c>
      <c r="DS421" s="3">
        <v>0</v>
      </c>
      <c r="DT421" s="3">
        <v>0</v>
      </c>
    </row>
    <row r="422" spans="44:124" ht="11.25">
      <c r="AR422" s="2">
        <v>0</v>
      </c>
      <c r="AS422" s="2">
        <v>0</v>
      </c>
      <c r="AT422" s="2">
        <v>0</v>
      </c>
      <c r="AU422" s="2">
        <v>0</v>
      </c>
      <c r="AV422" s="2">
        <v>0</v>
      </c>
      <c r="AW422" s="2">
        <v>0</v>
      </c>
      <c r="AX422" s="2">
        <v>0</v>
      </c>
      <c r="AY422" s="2">
        <v>0</v>
      </c>
      <c r="AZ422" s="2">
        <v>0</v>
      </c>
      <c r="BA422" s="2">
        <v>0</v>
      </c>
      <c r="BB422" s="2">
        <v>0</v>
      </c>
      <c r="BC422" s="2">
        <v>0</v>
      </c>
      <c r="BD422" s="2">
        <v>0</v>
      </c>
      <c r="BE422" s="2">
        <v>0</v>
      </c>
      <c r="BF422" s="2">
        <v>0</v>
      </c>
      <c r="BG422" s="2">
        <v>0</v>
      </c>
      <c r="BH422" s="2">
        <v>0</v>
      </c>
      <c r="BI422" s="2">
        <v>0</v>
      </c>
      <c r="BJ422" s="2">
        <v>0</v>
      </c>
      <c r="BK422" s="2">
        <v>0</v>
      </c>
      <c r="BL422" s="2">
        <v>0</v>
      </c>
      <c r="BM422" s="2">
        <v>0</v>
      </c>
      <c r="BN422" s="2">
        <v>0</v>
      </c>
      <c r="BO422" s="2">
        <v>0</v>
      </c>
      <c r="BP422" s="2">
        <v>0</v>
      </c>
      <c r="BQ422" s="2">
        <v>0</v>
      </c>
      <c r="BR422" s="2">
        <v>0</v>
      </c>
      <c r="BS422" s="2">
        <v>0</v>
      </c>
      <c r="BT422" s="2">
        <v>0</v>
      </c>
      <c r="BU422" s="2">
        <v>0</v>
      </c>
      <c r="BV422" s="2">
        <v>0</v>
      </c>
      <c r="BW422" s="2">
        <v>0</v>
      </c>
      <c r="BX422" s="2">
        <v>0</v>
      </c>
      <c r="BY422" s="2">
        <v>0</v>
      </c>
      <c r="BZ422" s="2">
        <v>0</v>
      </c>
      <c r="CA422" s="2">
        <v>0</v>
      </c>
      <c r="CB422" s="2">
        <v>0</v>
      </c>
      <c r="CC422" s="2">
        <v>0</v>
      </c>
      <c r="CD422" s="2">
        <v>0</v>
      </c>
      <c r="CE422" s="2">
        <v>0</v>
      </c>
      <c r="CF422" s="2">
        <v>0</v>
      </c>
      <c r="CG422" s="2">
        <v>0</v>
      </c>
      <c r="CH422" s="2">
        <v>0</v>
      </c>
      <c r="CI422" s="2">
        <v>0</v>
      </c>
      <c r="CJ422" s="2">
        <v>0</v>
      </c>
      <c r="CK422" s="2">
        <v>0</v>
      </c>
      <c r="CL422" s="2">
        <v>0</v>
      </c>
      <c r="CM422" s="2">
        <v>0</v>
      </c>
      <c r="CN422" s="2">
        <v>0</v>
      </c>
      <c r="CO422" s="2">
        <v>0</v>
      </c>
      <c r="CP422" s="2">
        <v>0</v>
      </c>
      <c r="CQ422" s="2">
        <v>0</v>
      </c>
      <c r="CR422" s="2">
        <v>0</v>
      </c>
      <c r="CS422" s="2">
        <v>0</v>
      </c>
      <c r="CT422" s="2">
        <v>0</v>
      </c>
      <c r="CU422" s="2">
        <v>0</v>
      </c>
      <c r="CV422" s="2">
        <v>0</v>
      </c>
      <c r="CW422" s="2">
        <v>0</v>
      </c>
      <c r="CX422" s="2">
        <v>0</v>
      </c>
      <c r="CY422" s="2">
        <v>0</v>
      </c>
      <c r="CZ422" s="2">
        <v>0</v>
      </c>
      <c r="DA422" s="2">
        <v>0</v>
      </c>
      <c r="DB422" s="2">
        <v>0</v>
      </c>
      <c r="DC422" s="2">
        <v>0</v>
      </c>
      <c r="DD422" s="2">
        <v>0</v>
      </c>
      <c r="DE422" s="2">
        <v>0</v>
      </c>
      <c r="DF422" s="2">
        <v>0</v>
      </c>
      <c r="DG422" s="2">
        <v>0</v>
      </c>
      <c r="DH422" s="2">
        <v>0</v>
      </c>
      <c r="DI422" s="2">
        <v>0</v>
      </c>
      <c r="DJ422" s="2">
        <v>0</v>
      </c>
      <c r="DK422" s="2">
        <v>0</v>
      </c>
      <c r="DL422" s="2">
        <v>0</v>
      </c>
      <c r="DM422" s="2">
        <v>0</v>
      </c>
      <c r="DN422" s="2">
        <v>0</v>
      </c>
      <c r="DO422" s="2">
        <v>0</v>
      </c>
      <c r="DP422" s="2">
        <v>0</v>
      </c>
      <c r="DQ422" s="3">
        <v>1</v>
      </c>
      <c r="DR422" s="3">
        <v>0</v>
      </c>
      <c r="DS422" s="3">
        <v>0</v>
      </c>
      <c r="DT422" s="3">
        <v>0</v>
      </c>
    </row>
    <row r="423" spans="44:124" ht="11.25">
      <c r="AR423" s="2">
        <v>0</v>
      </c>
      <c r="AS423" s="2">
        <v>0</v>
      </c>
      <c r="AT423" s="2">
        <v>0</v>
      </c>
      <c r="AU423" s="2">
        <v>0</v>
      </c>
      <c r="AV423" s="2">
        <v>0</v>
      </c>
      <c r="AW423" s="2">
        <v>0</v>
      </c>
      <c r="AX423" s="2">
        <v>0</v>
      </c>
      <c r="AY423" s="2">
        <v>0</v>
      </c>
      <c r="AZ423" s="2">
        <v>0</v>
      </c>
      <c r="BA423" s="2">
        <v>0</v>
      </c>
      <c r="BB423" s="2">
        <v>0</v>
      </c>
      <c r="BC423" s="2">
        <v>0</v>
      </c>
      <c r="BD423" s="2">
        <v>0</v>
      </c>
      <c r="BE423" s="2">
        <v>0</v>
      </c>
      <c r="BF423" s="2">
        <v>0</v>
      </c>
      <c r="BG423" s="2">
        <v>0</v>
      </c>
      <c r="BH423" s="2">
        <v>0</v>
      </c>
      <c r="BI423" s="2">
        <v>0</v>
      </c>
      <c r="BJ423" s="2">
        <v>0</v>
      </c>
      <c r="BK423" s="2">
        <v>0</v>
      </c>
      <c r="BL423" s="2">
        <v>0</v>
      </c>
      <c r="BM423" s="2">
        <v>0</v>
      </c>
      <c r="BN423" s="2">
        <v>0</v>
      </c>
      <c r="BO423" s="2">
        <v>0</v>
      </c>
      <c r="BP423" s="2">
        <v>0</v>
      </c>
      <c r="BQ423" s="2">
        <v>0</v>
      </c>
      <c r="BR423" s="2">
        <v>0</v>
      </c>
      <c r="BS423" s="2">
        <v>0</v>
      </c>
      <c r="BT423" s="2">
        <v>0</v>
      </c>
      <c r="BU423" s="2">
        <v>0</v>
      </c>
      <c r="BV423" s="2">
        <v>0</v>
      </c>
      <c r="BW423" s="2">
        <v>0</v>
      </c>
      <c r="BX423" s="2">
        <v>0</v>
      </c>
      <c r="BY423" s="2">
        <v>0</v>
      </c>
      <c r="BZ423" s="2">
        <v>0</v>
      </c>
      <c r="CA423" s="2">
        <v>0</v>
      </c>
      <c r="CB423" s="2">
        <v>0</v>
      </c>
      <c r="CC423" s="2">
        <v>0</v>
      </c>
      <c r="CD423" s="2">
        <v>0</v>
      </c>
      <c r="CE423" s="2">
        <v>0</v>
      </c>
      <c r="CF423" s="2">
        <v>0</v>
      </c>
      <c r="CG423" s="2">
        <v>0</v>
      </c>
      <c r="CH423" s="2">
        <v>0</v>
      </c>
      <c r="CI423" s="2">
        <v>0</v>
      </c>
      <c r="CJ423" s="2">
        <v>0</v>
      </c>
      <c r="CK423" s="2">
        <v>0</v>
      </c>
      <c r="CL423" s="2">
        <v>0</v>
      </c>
      <c r="CM423" s="2">
        <v>0</v>
      </c>
      <c r="CN423" s="2">
        <v>0</v>
      </c>
      <c r="CO423" s="2">
        <v>0</v>
      </c>
      <c r="CP423" s="2">
        <v>0</v>
      </c>
      <c r="CQ423" s="2">
        <v>0</v>
      </c>
      <c r="CR423" s="2">
        <v>0</v>
      </c>
      <c r="CS423" s="2">
        <v>0</v>
      </c>
      <c r="CT423" s="2">
        <v>0</v>
      </c>
      <c r="CU423" s="2">
        <v>0</v>
      </c>
      <c r="CV423" s="2">
        <v>0</v>
      </c>
      <c r="CW423" s="2">
        <v>0</v>
      </c>
      <c r="CX423" s="2">
        <v>0</v>
      </c>
      <c r="CY423" s="2">
        <v>0</v>
      </c>
      <c r="CZ423" s="2">
        <v>0</v>
      </c>
      <c r="DA423" s="2">
        <v>0</v>
      </c>
      <c r="DB423" s="2">
        <v>0</v>
      </c>
      <c r="DC423" s="2">
        <v>0</v>
      </c>
      <c r="DD423" s="2">
        <v>0</v>
      </c>
      <c r="DE423" s="2">
        <v>0</v>
      </c>
      <c r="DF423" s="2">
        <v>0</v>
      </c>
      <c r="DG423" s="2">
        <v>0</v>
      </c>
      <c r="DH423" s="2">
        <v>0</v>
      </c>
      <c r="DI423" s="2">
        <v>0</v>
      </c>
      <c r="DJ423" s="2">
        <v>0</v>
      </c>
      <c r="DK423" s="2">
        <v>0</v>
      </c>
      <c r="DL423" s="2">
        <v>0</v>
      </c>
      <c r="DM423" s="2">
        <v>0</v>
      </c>
      <c r="DN423" s="2">
        <v>0</v>
      </c>
      <c r="DO423" s="2">
        <v>0</v>
      </c>
      <c r="DP423" s="2">
        <v>0</v>
      </c>
      <c r="DQ423" s="2">
        <v>0</v>
      </c>
      <c r="DR423" s="2">
        <v>1</v>
      </c>
      <c r="DS423" s="2">
        <v>0</v>
      </c>
      <c r="DT423" s="2">
        <v>0</v>
      </c>
    </row>
    <row r="424" spans="44:124" ht="11.25">
      <c r="AR424" s="2">
        <v>0</v>
      </c>
      <c r="AS424" s="2">
        <v>0</v>
      </c>
      <c r="AT424" s="2">
        <v>0</v>
      </c>
      <c r="AU424" s="2">
        <v>0</v>
      </c>
      <c r="AV424" s="2">
        <v>0</v>
      </c>
      <c r="AW424" s="2">
        <v>0</v>
      </c>
      <c r="AX424" s="2">
        <v>0</v>
      </c>
      <c r="AY424" s="2">
        <v>0</v>
      </c>
      <c r="AZ424" s="2">
        <v>0</v>
      </c>
      <c r="BA424" s="2">
        <v>0</v>
      </c>
      <c r="BB424" s="2">
        <v>0</v>
      </c>
      <c r="BC424" s="2">
        <v>0</v>
      </c>
      <c r="BD424" s="2">
        <v>0</v>
      </c>
      <c r="BE424" s="2">
        <v>0</v>
      </c>
      <c r="BF424" s="2">
        <v>0</v>
      </c>
      <c r="BG424" s="2">
        <v>0</v>
      </c>
      <c r="BH424" s="2">
        <v>0</v>
      </c>
      <c r="BI424" s="2">
        <v>0</v>
      </c>
      <c r="BJ424" s="2">
        <v>0</v>
      </c>
      <c r="BK424" s="2">
        <v>0</v>
      </c>
      <c r="BL424" s="2">
        <v>0</v>
      </c>
      <c r="BM424" s="2">
        <v>0</v>
      </c>
      <c r="BN424" s="2">
        <v>0</v>
      </c>
      <c r="BO424" s="2">
        <v>0</v>
      </c>
      <c r="BP424" s="2">
        <v>0</v>
      </c>
      <c r="BQ424" s="2">
        <v>0</v>
      </c>
      <c r="BR424" s="2">
        <v>0</v>
      </c>
      <c r="BS424" s="2">
        <v>0</v>
      </c>
      <c r="BT424" s="2">
        <v>0</v>
      </c>
      <c r="BU424" s="2">
        <v>0</v>
      </c>
      <c r="BV424" s="2">
        <v>0</v>
      </c>
      <c r="BW424" s="2">
        <v>0</v>
      </c>
      <c r="BX424" s="2">
        <v>0</v>
      </c>
      <c r="BY424" s="2">
        <v>0</v>
      </c>
      <c r="BZ424" s="2">
        <v>0</v>
      </c>
      <c r="CA424" s="2">
        <v>0</v>
      </c>
      <c r="CB424" s="2">
        <v>0</v>
      </c>
      <c r="CC424" s="2">
        <v>0</v>
      </c>
      <c r="CD424" s="2">
        <v>0</v>
      </c>
      <c r="CE424" s="2">
        <v>0</v>
      </c>
      <c r="CF424" s="2">
        <v>0</v>
      </c>
      <c r="CG424" s="2">
        <v>0</v>
      </c>
      <c r="CH424" s="2">
        <v>0</v>
      </c>
      <c r="CI424" s="2">
        <v>0</v>
      </c>
      <c r="CJ424" s="2">
        <v>0</v>
      </c>
      <c r="CK424" s="2">
        <v>0</v>
      </c>
      <c r="CL424" s="2">
        <v>0</v>
      </c>
      <c r="CM424" s="2">
        <v>0</v>
      </c>
      <c r="CN424" s="2">
        <v>0</v>
      </c>
      <c r="CO424" s="2">
        <v>0</v>
      </c>
      <c r="CP424" s="2">
        <v>0</v>
      </c>
      <c r="CQ424" s="2">
        <v>0</v>
      </c>
      <c r="CR424" s="2">
        <v>0</v>
      </c>
      <c r="CS424" s="2">
        <v>0</v>
      </c>
      <c r="CT424" s="2">
        <v>0</v>
      </c>
      <c r="CU424" s="2">
        <v>0</v>
      </c>
      <c r="CV424" s="2">
        <v>0</v>
      </c>
      <c r="CW424" s="2">
        <v>0</v>
      </c>
      <c r="CX424" s="2">
        <v>0</v>
      </c>
      <c r="CY424" s="2">
        <v>0</v>
      </c>
      <c r="CZ424" s="2">
        <v>0</v>
      </c>
      <c r="DA424" s="2">
        <v>0</v>
      </c>
      <c r="DB424" s="2">
        <v>0</v>
      </c>
      <c r="DC424" s="2">
        <v>0</v>
      </c>
      <c r="DD424" s="2">
        <v>0</v>
      </c>
      <c r="DE424" s="2">
        <v>0</v>
      </c>
      <c r="DF424" s="2">
        <v>0</v>
      </c>
      <c r="DG424" s="2">
        <v>0</v>
      </c>
      <c r="DH424" s="2">
        <v>0</v>
      </c>
      <c r="DI424" s="2">
        <v>0</v>
      </c>
      <c r="DJ424" s="2">
        <v>0</v>
      </c>
      <c r="DK424" s="2">
        <v>0</v>
      </c>
      <c r="DL424" s="2">
        <v>0</v>
      </c>
      <c r="DM424" s="2">
        <v>0</v>
      </c>
      <c r="DN424" s="2">
        <v>0</v>
      </c>
      <c r="DO424" s="2">
        <v>0</v>
      </c>
      <c r="DP424" s="2">
        <v>0</v>
      </c>
      <c r="DQ424" s="2">
        <v>0</v>
      </c>
      <c r="DR424" s="2">
        <v>0</v>
      </c>
      <c r="DS424" s="2">
        <v>1</v>
      </c>
      <c r="DT424" s="2">
        <v>0</v>
      </c>
    </row>
    <row r="425" spans="44:124" ht="11.25">
      <c r="AR425" s="2">
        <v>0</v>
      </c>
      <c r="AS425" s="2">
        <v>0</v>
      </c>
      <c r="AT425" s="2">
        <v>0</v>
      </c>
      <c r="AU425" s="2">
        <v>0</v>
      </c>
      <c r="AV425" s="2">
        <v>0</v>
      </c>
      <c r="AW425" s="2">
        <v>0</v>
      </c>
      <c r="AX425" s="2">
        <v>0</v>
      </c>
      <c r="AY425" s="2">
        <v>0</v>
      </c>
      <c r="AZ425" s="2">
        <v>0</v>
      </c>
      <c r="BA425" s="2">
        <v>0</v>
      </c>
      <c r="BB425" s="2">
        <v>0</v>
      </c>
      <c r="BC425" s="2">
        <v>0</v>
      </c>
      <c r="BD425" s="2">
        <v>0</v>
      </c>
      <c r="BE425" s="2">
        <v>0</v>
      </c>
      <c r="BF425" s="2">
        <v>0</v>
      </c>
      <c r="BG425" s="2">
        <v>0</v>
      </c>
      <c r="BH425" s="2">
        <v>0</v>
      </c>
      <c r="BI425" s="2">
        <v>0</v>
      </c>
      <c r="BJ425" s="2">
        <v>0</v>
      </c>
      <c r="BK425" s="2">
        <v>0</v>
      </c>
      <c r="BL425" s="2">
        <v>0</v>
      </c>
      <c r="BM425" s="2">
        <v>0</v>
      </c>
      <c r="BN425" s="2">
        <v>0</v>
      </c>
      <c r="BO425" s="2">
        <v>0</v>
      </c>
      <c r="BP425" s="2">
        <v>0</v>
      </c>
      <c r="BQ425" s="2">
        <v>0</v>
      </c>
      <c r="BR425" s="2">
        <v>0</v>
      </c>
      <c r="BS425" s="2">
        <v>0</v>
      </c>
      <c r="BT425" s="2">
        <v>0</v>
      </c>
      <c r="BU425" s="2">
        <v>0</v>
      </c>
      <c r="BV425" s="2">
        <v>0</v>
      </c>
      <c r="BW425" s="2">
        <v>0</v>
      </c>
      <c r="BX425" s="2">
        <v>0</v>
      </c>
      <c r="BY425" s="2">
        <v>0</v>
      </c>
      <c r="BZ425" s="2">
        <v>0</v>
      </c>
      <c r="CA425" s="2">
        <v>0</v>
      </c>
      <c r="CB425" s="2">
        <v>0</v>
      </c>
      <c r="CC425" s="2">
        <v>0</v>
      </c>
      <c r="CD425" s="2">
        <v>0</v>
      </c>
      <c r="CE425" s="2">
        <v>0</v>
      </c>
      <c r="CF425" s="2">
        <v>0</v>
      </c>
      <c r="CG425" s="2">
        <v>0</v>
      </c>
      <c r="CH425" s="2">
        <v>0</v>
      </c>
      <c r="CI425" s="2">
        <v>0</v>
      </c>
      <c r="CJ425" s="2">
        <v>0</v>
      </c>
      <c r="CK425" s="2">
        <v>0</v>
      </c>
      <c r="CL425" s="2">
        <v>0</v>
      </c>
      <c r="CM425" s="2">
        <v>0</v>
      </c>
      <c r="CN425" s="2">
        <v>0</v>
      </c>
      <c r="CO425" s="2">
        <v>0</v>
      </c>
      <c r="CP425" s="2">
        <v>0</v>
      </c>
      <c r="CQ425" s="2">
        <v>0</v>
      </c>
      <c r="CR425" s="2">
        <v>0</v>
      </c>
      <c r="CS425" s="2">
        <v>0</v>
      </c>
      <c r="CT425" s="2">
        <v>0</v>
      </c>
      <c r="CU425" s="2">
        <v>0</v>
      </c>
      <c r="CV425" s="2">
        <v>0</v>
      </c>
      <c r="CW425" s="2">
        <v>0</v>
      </c>
      <c r="CX425" s="2">
        <v>0</v>
      </c>
      <c r="CY425" s="2">
        <v>0</v>
      </c>
      <c r="CZ425" s="2">
        <v>0</v>
      </c>
      <c r="DA425" s="2">
        <v>0</v>
      </c>
      <c r="DB425" s="2">
        <v>0</v>
      </c>
      <c r="DC425" s="2">
        <v>0</v>
      </c>
      <c r="DD425" s="2">
        <v>0</v>
      </c>
      <c r="DE425" s="2">
        <v>0</v>
      </c>
      <c r="DF425" s="2">
        <v>0</v>
      </c>
      <c r="DG425" s="2">
        <v>0</v>
      </c>
      <c r="DH425" s="2">
        <v>0</v>
      </c>
      <c r="DI425" s="2">
        <v>0</v>
      </c>
      <c r="DJ425" s="2">
        <v>0</v>
      </c>
      <c r="DK425" s="2">
        <v>0</v>
      </c>
      <c r="DL425" s="2">
        <v>0</v>
      </c>
      <c r="DM425" s="2">
        <v>0</v>
      </c>
      <c r="DN425" s="2">
        <v>0</v>
      </c>
      <c r="DO425" s="2">
        <v>0</v>
      </c>
      <c r="DP425" s="2">
        <v>0</v>
      </c>
      <c r="DQ425" s="2">
        <v>0</v>
      </c>
      <c r="DR425" s="2">
        <v>0</v>
      </c>
      <c r="DS425" s="2">
        <v>0</v>
      </c>
      <c r="DT425" s="2">
        <v>1</v>
      </c>
    </row>
    <row r="427" spans="44:124" ht="11.25">
      <c r="AR427" s="175"/>
      <c r="AS427" s="175"/>
      <c r="AT427" s="175"/>
      <c r="AU427" s="175"/>
      <c r="AV427" s="175"/>
      <c r="AW427" s="175"/>
      <c r="AX427" s="175"/>
      <c r="AY427" s="175"/>
      <c r="AZ427" s="175"/>
      <c r="BA427" s="175"/>
      <c r="BB427" s="175"/>
      <c r="BC427" s="175"/>
      <c r="BD427" s="175"/>
      <c r="BE427" s="175"/>
      <c r="BF427" s="175"/>
      <c r="BG427" s="175"/>
      <c r="BH427" s="175"/>
      <c r="BI427" s="175"/>
      <c r="BJ427" s="175"/>
      <c r="BK427" s="175"/>
      <c r="BL427" s="175"/>
      <c r="BM427" s="175"/>
      <c r="BN427" s="175"/>
      <c r="BO427" s="175"/>
      <c r="BP427" s="175"/>
      <c r="BQ427" s="175"/>
      <c r="BR427" s="175"/>
      <c r="BS427" s="175"/>
      <c r="BT427" s="175"/>
      <c r="BU427" s="175"/>
      <c r="BV427" s="175"/>
      <c r="BW427" s="175"/>
      <c r="BX427" s="175"/>
      <c r="BY427" s="175"/>
      <c r="BZ427" s="175"/>
      <c r="CA427" s="175"/>
      <c r="CB427" s="175"/>
      <c r="CC427" s="175"/>
      <c r="CD427" s="175"/>
      <c r="CE427" s="175"/>
      <c r="CF427" s="175"/>
      <c r="CG427" s="175"/>
      <c r="CH427" s="175"/>
      <c r="CI427" s="175"/>
      <c r="CJ427" s="175"/>
      <c r="CK427" s="175"/>
      <c r="CL427" s="175"/>
      <c r="CM427" s="175"/>
      <c r="CN427" s="175"/>
      <c r="CO427" s="175"/>
      <c r="CP427" s="175"/>
      <c r="CQ427" s="175"/>
      <c r="CR427" s="175"/>
      <c r="CS427" s="175"/>
      <c r="CT427" s="175"/>
      <c r="CU427" s="175"/>
      <c r="CV427" s="175"/>
      <c r="CW427" s="175"/>
      <c r="CX427" s="175"/>
      <c r="CY427" s="175"/>
      <c r="CZ427" s="175"/>
      <c r="DA427" s="175"/>
      <c r="DB427" s="175"/>
      <c r="DC427" s="175"/>
      <c r="DD427" s="175"/>
      <c r="DE427" s="175"/>
      <c r="DF427" s="175"/>
      <c r="DG427" s="175"/>
      <c r="DH427" s="175"/>
      <c r="DI427" s="175"/>
      <c r="DJ427" s="175"/>
      <c r="DK427" s="175"/>
      <c r="DL427" s="175"/>
      <c r="DM427" s="175"/>
      <c r="DN427" s="175"/>
      <c r="DO427" s="175"/>
      <c r="DP427" s="175"/>
      <c r="DQ427" s="175"/>
      <c r="DR427" s="175"/>
      <c r="DS427" s="175"/>
      <c r="DT427" s="175"/>
    </row>
  </sheetData>
  <mergeCells count="45">
    <mergeCell ref="V5:V8"/>
    <mergeCell ref="U5:U8"/>
    <mergeCell ref="T5:T8"/>
    <mergeCell ref="Z5:Z8"/>
    <mergeCell ref="Y5:Y8"/>
    <mergeCell ref="X5:X8"/>
    <mergeCell ref="W5:W8"/>
    <mergeCell ref="AD5:AD8"/>
    <mergeCell ref="AC5:AC8"/>
    <mergeCell ref="AB5:AB8"/>
    <mergeCell ref="AA5:AA8"/>
    <mergeCell ref="AH5:AH8"/>
    <mergeCell ref="AG5:AG8"/>
    <mergeCell ref="AF5:AF8"/>
    <mergeCell ref="AE5:AE8"/>
    <mergeCell ref="E6:E8"/>
    <mergeCell ref="O6:O8"/>
    <mergeCell ref="AP5:AP8"/>
    <mergeCell ref="AO5:AO8"/>
    <mergeCell ref="AN5:AN8"/>
    <mergeCell ref="AM5:AM8"/>
    <mergeCell ref="AL5:AL8"/>
    <mergeCell ref="AK5:AK8"/>
    <mergeCell ref="AJ5:AJ8"/>
    <mergeCell ref="AI5:AI8"/>
    <mergeCell ref="R5:R8"/>
    <mergeCell ref="Q5:Q8"/>
    <mergeCell ref="A9:C9"/>
    <mergeCell ref="A5:A8"/>
    <mergeCell ref="B5:B8"/>
    <mergeCell ref="C5:C8"/>
    <mergeCell ref="D5:D8"/>
    <mergeCell ref="N6:N8"/>
    <mergeCell ref="M6:M8"/>
    <mergeCell ref="L6:L8"/>
    <mergeCell ref="E5:H5"/>
    <mergeCell ref="I5:L5"/>
    <mergeCell ref="M5:O5"/>
    <mergeCell ref="P6:P8"/>
    <mergeCell ref="K6:K8"/>
    <mergeCell ref="J6:J8"/>
    <mergeCell ref="I6:I8"/>
    <mergeCell ref="H6:H8"/>
    <mergeCell ref="G6:G8"/>
    <mergeCell ref="F6:F8"/>
  </mergeCells>
  <printOptions/>
  <pageMargins left="0.25" right="0.25" top="0.21" bottom="0.25" header="0.21" footer="0.25"/>
  <pageSetup horizontalDpi="300" verticalDpi="300" orientation="landscape"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UIUC-DMI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dc:creator>
  <cp:keywords/>
  <dc:description/>
  <cp:lastModifiedBy>Carol</cp:lastModifiedBy>
  <cp:lastPrinted>2000-04-25T17:09:11Z</cp:lastPrinted>
  <dcterms:created xsi:type="dcterms:W3CDTF">1997-10-29T14:53:16Z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