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45" windowWidth="10560" windowHeight="8835" activeTab="0"/>
  </bookViews>
  <sheets>
    <sheet name="step 3 results" sheetId="1" r:id="rId1"/>
    <sheet name="3. changes to model" sheetId="2" r:id="rId2"/>
    <sheet name="step 3 calcs" sheetId="3" r:id="rId3"/>
  </sheets>
  <externalReferences>
    <externalReference r:id="rId6"/>
  </externalReferences>
  <definedNames>
    <definedName name="_Fill" hidden="1">'step 3 calcs'!$O$126:$CY$314</definedName>
    <definedName name="_MatMult_A" hidden="1">'step 3 calcs'!$AT$179:$DS$256</definedName>
    <definedName name="_MatMult_AxB" hidden="1">'step 3 calcs'!$DX$179:$DX$179</definedName>
    <definedName name="_MatMult_B" hidden="1">'step 3 calcs'!$DW$179:$DW$256</definedName>
    <definedName name="IDENTITY">'step 3 calcs'!$B$126:$CY$314</definedName>
    <definedName name="matrixc">'step 3 calcs'!$AT$10:$DS$87</definedName>
    <definedName name="matrixic">'step 3 calcs'!$AT$92:$DS$170</definedName>
    <definedName name="_xlnm.Print_Area" localSheetId="1">'3. changes to model'!$A$1:$AE$73</definedName>
    <definedName name="_xlnm.Print_Area" localSheetId="2">'step 3 calcs'!$U$4:$AQ$89</definedName>
    <definedName name="_xlnm.Print_Area" localSheetId="0">'step 3 results'!$A$1:$CB$67</definedName>
    <definedName name="_xlnm.Print_Area">'step 3 calcs'!$D$10:$R$123</definedName>
    <definedName name="Print_Area_MI" localSheetId="2">'step 3 calcs'!$D$10:$R$123</definedName>
    <definedName name="_xlnm.Print_Titles" localSheetId="1">'3. changes to model'!$A:$B,'3. changes to model'!$4:$6</definedName>
    <definedName name="_xlnm.Print_Titles" localSheetId="2">'step 3 calcs'!$A:$C,'step 3 calcs'!$1:$8</definedName>
    <definedName name="_xlnm.Print_Titles" localSheetId="0">'step 3 results'!$A:$B,'step 3 results'!$3:$7</definedName>
    <definedName name="Print_Titles_MI" localSheetId="2">'step 3 calcs'!$1:$8,'step 3 calcs'!$A:$C</definedName>
    <definedName name="units">'step 3 calcs'!$B$10:$C$87</definedName>
  </definedNames>
  <calcPr fullCalcOnLoad="1" iterate="1" iterateCount="50" iterateDelta="0.001"/>
</workbook>
</file>

<file path=xl/comments1.xml><?xml version="1.0" encoding="utf-8"?>
<comments xmlns="http://schemas.openxmlformats.org/spreadsheetml/2006/main">
  <authors>
    <author>A satisfied Microsoft Office user</author>
  </authors>
  <commentList>
    <comment ref="BI1" authorId="0">
      <text>
        <r>
          <rPr>
            <sz val="8"/>
            <rFont val="Tahoma"/>
            <family val="0"/>
          </rPr>
          <t xml:space="preserve">Includes Miller Comm
</t>
        </r>
      </text>
    </comment>
    <comment ref="B28" authorId="0">
      <text>
        <r>
          <rPr>
            <sz val="8"/>
            <rFont val="Tahoma"/>
            <family val="0"/>
          </rPr>
          <t>CCSO has requested that its allocation be split into instruction, research, &amp; public service.</t>
        </r>
      </text>
    </comment>
    <comment ref="B38" authorId="0">
      <text>
        <r>
          <rPr>
            <sz val="8"/>
            <rFont val="Tahoma"/>
            <family val="0"/>
          </rPr>
          <t xml:space="preserve">Includes Miller Comm
</t>
        </r>
      </text>
    </comment>
    <comment ref="B45" authorId="0">
      <text>
        <r>
          <rPr>
            <sz val="8"/>
            <rFont val="Tahoma"/>
            <family val="0"/>
          </rPr>
          <t xml:space="preserve">Merged in FY99
</t>
        </r>
      </text>
    </comment>
  </commentList>
</comments>
</file>

<file path=xl/comments2.xml><?xml version="1.0" encoding="utf-8"?>
<comments xmlns="http://schemas.openxmlformats.org/spreadsheetml/2006/main">
  <authors>
    <author>A satisfied Microsoft Office user</author>
  </authors>
  <commentList>
    <comment ref="B12" authorId="0">
      <text>
        <r>
          <rPr>
            <sz val="8"/>
            <rFont val="Tahoma"/>
            <family val="0"/>
          </rPr>
          <t xml:space="preserve">new unit
</t>
        </r>
      </text>
    </comment>
    <comment ref="B27" authorId="0">
      <text>
        <r>
          <rPr>
            <sz val="8"/>
            <rFont val="Tahoma"/>
            <family val="0"/>
          </rPr>
          <t>CCSO has requested that its allocation be split into instruction, research, &amp; public service.</t>
        </r>
      </text>
    </comment>
    <comment ref="B37" authorId="0">
      <text>
        <r>
          <rPr>
            <sz val="8"/>
            <rFont val="Tahoma"/>
            <family val="0"/>
          </rPr>
          <t xml:space="preserve">Includes Miller Comm
</t>
        </r>
      </text>
    </comment>
    <comment ref="B44" authorId="0">
      <text>
        <r>
          <rPr>
            <sz val="8"/>
            <rFont val="Tahoma"/>
            <family val="0"/>
          </rPr>
          <t xml:space="preserve">Merged in FY99
</t>
        </r>
      </text>
    </comment>
  </commentList>
</comments>
</file>

<file path=xl/comments3.xml><?xml version="1.0" encoding="utf-8"?>
<comments xmlns="http://schemas.openxmlformats.org/spreadsheetml/2006/main">
  <authors>
    <author>A satisfied Microsoft Office user</author>
    <author>Carol</author>
    <author>Dan Grayson</author>
  </authors>
  <commentList>
    <comment ref="C11" authorId="0">
      <text>
        <r>
          <rPr>
            <sz val="8"/>
            <rFont val="Tahoma"/>
            <family val="0"/>
          </rPr>
          <t xml:space="preserve">Exec Dev Center removed from basis
</t>
        </r>
      </text>
    </comment>
    <comment ref="C19" authorId="0">
      <text>
        <r>
          <rPr>
            <sz val="8"/>
            <rFont val="Tahoma"/>
            <family val="0"/>
          </rPr>
          <t>Removed VCM space</t>
        </r>
      </text>
    </comment>
    <comment ref="S40" authorId="0">
      <text>
        <r>
          <rPr>
            <sz val="8"/>
            <rFont val="Tahoma"/>
            <family val="0"/>
          </rPr>
          <t xml:space="preserve">Carol: Removed CIO budget for personnel from provost for this model
</t>
        </r>
      </text>
    </comment>
    <comment ref="I45" authorId="0">
      <text>
        <r>
          <rPr>
            <sz val="8"/>
            <rFont val="Tahoma"/>
            <family val="0"/>
          </rPr>
          <t>Carol: Took 1.0 FTE from VC Research office</t>
        </r>
      </text>
    </comment>
    <comment ref="I52" authorId="0">
      <text>
        <r>
          <rPr>
            <sz val="8"/>
            <rFont val="Tahoma"/>
            <family val="0"/>
          </rPr>
          <t xml:space="preserve">Removed 1 FTE for CIO and moved to 
CIO office
</t>
        </r>
      </text>
    </comment>
    <comment ref="M52" authorId="0">
      <text>
        <r>
          <rPr>
            <sz val="8"/>
            <rFont val="Tahoma"/>
            <family val="0"/>
          </rPr>
          <t>Carol: Took 100,000 and moved it to CIO. This is an estimate of FY 98 expenses.</t>
        </r>
      </text>
    </comment>
    <comment ref="C59" authorId="0">
      <text>
        <r>
          <rPr>
            <sz val="8"/>
            <rFont val="Tahoma"/>
            <family val="0"/>
          </rPr>
          <t xml:space="preserve">New unit
</t>
        </r>
      </text>
    </comment>
    <comment ref="C63" authorId="0">
      <text>
        <r>
          <rPr>
            <sz val="8"/>
            <rFont val="Tahoma"/>
            <family val="0"/>
          </rPr>
          <t xml:space="preserve">Includes Miller Comm
</t>
        </r>
      </text>
    </comment>
    <comment ref="C66" authorId="0">
      <text>
        <r>
          <rPr>
            <sz val="8"/>
            <rFont val="Tahoma"/>
            <family val="0"/>
          </rPr>
          <t xml:space="preserve">Includes Admin Svcs
</t>
        </r>
      </text>
    </comment>
    <comment ref="C26" authorId="1">
      <text>
        <r>
          <rPr>
            <b/>
            <sz val="8"/>
            <rFont val="Tahoma"/>
            <family val="0"/>
          </rPr>
          <t xml:space="preserve">Removed 90% of Conf &amp; Institutes, which is 90% auxiliary
</t>
        </r>
      </text>
    </comment>
    <comment ref="C38" authorId="1">
      <text>
        <r>
          <rPr>
            <b/>
            <sz val="8"/>
            <rFont val="Tahoma"/>
            <family val="0"/>
          </rPr>
          <t xml:space="preserve">New unit formed from Chancellor's office
</t>
        </r>
      </text>
    </comment>
    <comment ref="C34" authorId="1">
      <text>
        <r>
          <rPr>
            <b/>
            <sz val="8"/>
            <rFont val="Tahoma"/>
            <family val="0"/>
          </rPr>
          <t xml:space="preserve">Removed Ofc Public Service from Chancellor's ofc
</t>
        </r>
      </text>
    </comment>
    <comment ref="C53" authorId="1">
      <text>
        <r>
          <rPr>
            <b/>
            <sz val="8"/>
            <rFont val="Tahoma"/>
            <family val="0"/>
          </rPr>
          <t xml:space="preserve">CCSO split its costs into instruction, research, and network services
</t>
        </r>
      </text>
    </comment>
    <comment ref="C70" authorId="1">
      <text>
        <r>
          <rPr>
            <b/>
            <sz val="8"/>
            <rFont val="Tahoma"/>
            <family val="0"/>
          </rPr>
          <t xml:space="preserve">Central Stores and Mail Services merged
</t>
        </r>
      </text>
    </comment>
    <comment ref="C69" authorId="1">
      <text>
        <r>
          <rPr>
            <b/>
            <sz val="8"/>
            <rFont val="Tahoma"/>
            <family val="0"/>
          </rPr>
          <t xml:space="preserve">Most of this unit is auxilary, so removed all FTE and most of expenditures
</t>
        </r>
      </text>
    </comment>
    <comment ref="C65" authorId="1">
      <text>
        <r>
          <rPr>
            <b/>
            <sz val="8"/>
            <rFont val="Tahoma"/>
            <family val="0"/>
          </rPr>
          <t xml:space="preserve">Pass-through expenditures subtracted
</t>
        </r>
      </text>
    </comment>
    <comment ref="C74" authorId="1">
      <text>
        <r>
          <rPr>
            <b/>
            <sz val="8"/>
            <rFont val="Tahoma"/>
            <family val="0"/>
          </rPr>
          <t xml:space="preserve">subtracted heat,light,power passthrough expenditures
</t>
        </r>
      </text>
    </comment>
    <comment ref="C81" authorId="1">
      <text>
        <r>
          <rPr>
            <b/>
            <sz val="8"/>
            <rFont val="Tahoma"/>
            <family val="0"/>
          </rPr>
          <t xml:space="preserve">subtracted scholarship passthroughs
</t>
        </r>
      </text>
    </comment>
    <comment ref="O10" authorId="2">
      <text>
        <r>
          <rPr>
            <b/>
            <sz val="8"/>
            <rFont val="Tahoma"/>
            <family val="0"/>
          </rPr>
          <t xml:space="preserve">Mike thinks that the Profile number of 22,727 includes farm income.  Until we can look at that more closely, we will hold ACES harmless by keeping
the old number of 14,042 used last year.
</t>
        </r>
      </text>
    </comment>
    <comment ref="H27" authorId="2">
      <text>
        <r>
          <rPr>
            <b/>
            <sz val="8"/>
            <rFont val="Tahoma"/>
            <family val="0"/>
          </rPr>
          <t>Note: we have now changed this value to the correct enrollment for LIS.  This means that LIS was not penalized for our error last year when establishing the basis.</t>
        </r>
      </text>
    </comment>
  </commentList>
</comments>
</file>

<file path=xl/sharedStrings.xml><?xml version="1.0" encoding="utf-8"?>
<sst xmlns="http://schemas.openxmlformats.org/spreadsheetml/2006/main" count="1854" uniqueCount="491">
  <si>
    <t>Step 3: Incremental FY00 Assessments</t>
  </si>
  <si>
    <t xml:space="preserve">Change from Step 2 due to changes in model, general increases, </t>
  </si>
  <si>
    <t>and projects other than those approved by DBC</t>
  </si>
  <si>
    <t>Service Center</t>
  </si>
  <si>
    <t>15</t>
  </si>
  <si>
    <t>17</t>
  </si>
  <si>
    <t>20</t>
  </si>
  <si>
    <t>22</t>
  </si>
  <si>
    <t>24</t>
  </si>
  <si>
    <t>28</t>
  </si>
  <si>
    <t>30</t>
  </si>
  <si>
    <t>32</t>
  </si>
  <si>
    <t>36</t>
  </si>
  <si>
    <t>44</t>
  </si>
  <si>
    <t>50</t>
  </si>
  <si>
    <t>52</t>
  </si>
  <si>
    <t>60</t>
  </si>
  <si>
    <t>61</t>
  </si>
  <si>
    <t>68</t>
  </si>
  <si>
    <t>73</t>
  </si>
  <si>
    <t>74</t>
  </si>
  <si>
    <t>79</t>
  </si>
  <si>
    <t>80</t>
  </si>
  <si>
    <t>0619</t>
  </si>
  <si>
    <t>0206</t>
  </si>
  <si>
    <t>0174</t>
  </si>
  <si>
    <t>0175</t>
  </si>
  <si>
    <t>Respons-</t>
  </si>
  <si>
    <t>0200</t>
  </si>
  <si>
    <t>0202</t>
  </si>
  <si>
    <t>0203</t>
  </si>
  <si>
    <t>08xx</t>
  </si>
  <si>
    <t>14xx</t>
  </si>
  <si>
    <t>83XX</t>
  </si>
  <si>
    <t>0204</t>
  </si>
  <si>
    <t>020D</t>
  </si>
  <si>
    <t>020G</t>
  </si>
  <si>
    <t>020E</t>
  </si>
  <si>
    <t>0212</t>
  </si>
  <si>
    <t>0220</t>
  </si>
  <si>
    <t>0238</t>
  </si>
  <si>
    <t>0270</t>
  </si>
  <si>
    <t>0271</t>
  </si>
  <si>
    <t>0284</t>
  </si>
  <si>
    <t>0285</t>
  </si>
  <si>
    <t>0290</t>
  </si>
  <si>
    <t>0601</t>
  </si>
  <si>
    <t>0608A</t>
  </si>
  <si>
    <t>0608B</t>
  </si>
  <si>
    <t>0608C</t>
  </si>
  <si>
    <t>0630</t>
  </si>
  <si>
    <t>0633</t>
  </si>
  <si>
    <t>0643</t>
  </si>
  <si>
    <t>0650</t>
  </si>
  <si>
    <t>2601/2</t>
  </si>
  <si>
    <t>260C</t>
  </si>
  <si>
    <t>2609</t>
  </si>
  <si>
    <t>2620</t>
  </si>
  <si>
    <t>2660</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</si>
  <si>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</si>
  <si>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</si>
  <si>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</si>
  <si>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</si>
  <si>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</si>
  <si>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</si>
  <si>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</si>
  <si>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</si>
  <si>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</si>
  <si>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</si>
  <si>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</si>
  <si>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</si>
  <si>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</si>
  <si>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</si>
  <si>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</si>
  <si>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</si>
  <si>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</si>
  <si>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</si>
  <si>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</si>
  <si>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</si>
  <si>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</si>
  <si>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Final</t>
  </si>
  <si>
    <t>Total Cost</t>
  </si>
  <si>
    <t>Fire</t>
  </si>
  <si>
    <t>Police</t>
  </si>
  <si>
    <t>ibillity</t>
  </si>
  <si>
    <t>Office</t>
  </si>
  <si>
    <t xml:space="preserve">Leasehld, </t>
  </si>
  <si>
    <t xml:space="preserve">Provost &amp; </t>
  </si>
  <si>
    <t>Discovery</t>
  </si>
  <si>
    <t>General</t>
  </si>
  <si>
    <t>Ed</t>
  </si>
  <si>
    <t>Acad</t>
  </si>
  <si>
    <t>Chief</t>
  </si>
  <si>
    <t>Principal's</t>
  </si>
  <si>
    <t>Campus</t>
  </si>
  <si>
    <t>Admissions</t>
  </si>
  <si>
    <t>VC</t>
  </si>
  <si>
    <t>Lab</t>
  </si>
  <si>
    <t>Committee</t>
  </si>
  <si>
    <t>Biotech-</t>
  </si>
  <si>
    <t>Graduate</t>
  </si>
  <si>
    <t>Critical</t>
  </si>
  <si>
    <t>Center for</t>
  </si>
  <si>
    <t>Ancient</t>
  </si>
  <si>
    <t>VC Admin</t>
  </si>
  <si>
    <t xml:space="preserve">Planning &amp; </t>
  </si>
  <si>
    <t>Environ</t>
  </si>
  <si>
    <t>Levis</t>
  </si>
  <si>
    <t>Div of</t>
  </si>
  <si>
    <t>Faculty &amp;</t>
  </si>
  <si>
    <t>Ofc of the VC</t>
  </si>
  <si>
    <t>Dean</t>
  </si>
  <si>
    <t>Minority</t>
  </si>
  <si>
    <t>Health</t>
  </si>
  <si>
    <t>Student</t>
  </si>
  <si>
    <t>International</t>
  </si>
  <si>
    <t>McKinley</t>
  </si>
  <si>
    <t>Medicare</t>
  </si>
  <si>
    <t>FY00</t>
  </si>
  <si>
    <t>with</t>
  </si>
  <si>
    <t>Service</t>
  </si>
  <si>
    <t>Training</t>
  </si>
  <si>
    <t>Center</t>
  </si>
  <si>
    <t>of the</t>
  </si>
  <si>
    <t>Affirmative</t>
  </si>
  <si>
    <t xml:space="preserve">of </t>
  </si>
  <si>
    <t>Public</t>
  </si>
  <si>
    <t xml:space="preserve"> Rehab</t>
  </si>
  <si>
    <t>VC Acad Aff</t>
  </si>
  <si>
    <t>Educ</t>
  </si>
  <si>
    <t>Tech</t>
  </si>
  <si>
    <t>Human</t>
  </si>
  <si>
    <t>Info</t>
  </si>
  <si>
    <t>Scholars</t>
  </si>
  <si>
    <t>Honors</t>
  </si>
  <si>
    <t>and</t>
  </si>
  <si>
    <t>Instructional</t>
  </si>
  <si>
    <t>Management</t>
  </si>
  <si>
    <t>Research</t>
  </si>
  <si>
    <t>CCSO</t>
  </si>
  <si>
    <t>Animal</t>
  </si>
  <si>
    <t>On Natural</t>
  </si>
  <si>
    <t>nology</t>
  </si>
  <si>
    <t>College</t>
  </si>
  <si>
    <t>Advanced</t>
  </si>
  <si>
    <t>Technologies</t>
  </si>
  <si>
    <t>&amp; Human</t>
  </si>
  <si>
    <t>Facility</t>
  </si>
  <si>
    <t>Printing</t>
  </si>
  <si>
    <t>Central</t>
  </si>
  <si>
    <t>Faculty</t>
  </si>
  <si>
    <t>Staff</t>
  </si>
  <si>
    <t>of</t>
  </si>
  <si>
    <t>Professions</t>
  </si>
  <si>
    <t>Conflict</t>
  </si>
  <si>
    <t>Financial</t>
  </si>
  <si>
    <t>Dev &amp;</t>
  </si>
  <si>
    <t>Worker's</t>
  </si>
  <si>
    <t>Code</t>
  </si>
  <si>
    <t>Name</t>
  </si>
  <si>
    <t>Distribution Basis</t>
  </si>
  <si>
    <t>Budget</t>
  </si>
  <si>
    <t>Overheads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</si>
  <si>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</si>
  <si>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</si>
  <si>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</si>
  <si>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</si>
  <si>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</si>
  <si>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</si>
  <si>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</si>
  <si>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</si>
  <si>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</si>
  <si>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</si>
  <si>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</si>
  <si>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</si>
  <si>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</si>
  <si>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</si>
  <si>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</si>
  <si>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</si>
  <si>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</si>
  <si>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</si>
  <si>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</si>
  <si>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</si>
  <si>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</si>
  <si>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</si>
  <si>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Institute</t>
  </si>
  <si>
    <t>Subtotal</t>
  </si>
  <si>
    <t>Chancellor</t>
  </si>
  <si>
    <t>Action</t>
  </si>
  <si>
    <t>Development</t>
  </si>
  <si>
    <t>Affairs</t>
  </si>
  <si>
    <t xml:space="preserve"> Alterations</t>
  </si>
  <si>
    <t>board</t>
  </si>
  <si>
    <t>Res</t>
  </si>
  <si>
    <t>Officer</t>
  </si>
  <si>
    <t>CIC</t>
  </si>
  <si>
    <t>Program</t>
  </si>
  <si>
    <t>Records</t>
  </si>
  <si>
    <t>Resources</t>
  </si>
  <si>
    <t>Information</t>
  </si>
  <si>
    <t>Instruction</t>
  </si>
  <si>
    <t>Network</t>
  </si>
  <si>
    <t>Areas</t>
  </si>
  <si>
    <t>RTMO</t>
  </si>
  <si>
    <t>Admin</t>
  </si>
  <si>
    <t>Initiatives</t>
  </si>
  <si>
    <t>Board</t>
  </si>
  <si>
    <t>Study</t>
  </si>
  <si>
    <t>&amp; Materials</t>
  </si>
  <si>
    <t>Fellowships</t>
  </si>
  <si>
    <t>&amp; Safety</t>
  </si>
  <si>
    <t>Services</t>
  </si>
  <si>
    <t>Stores</t>
  </si>
  <si>
    <t>Safety</t>
  </si>
  <si>
    <t>Asstnce Pgm</t>
  </si>
  <si>
    <t>O&amp;M</t>
  </si>
  <si>
    <t>IMPE O&amp;M</t>
  </si>
  <si>
    <t>Students</t>
  </si>
  <si>
    <t>Info Ofc</t>
  </si>
  <si>
    <t>Resolution</t>
  </si>
  <si>
    <t>Aids</t>
  </si>
  <si>
    <t>Svc</t>
  </si>
  <si>
    <t>Recreation</t>
  </si>
  <si>
    <t>Insurance</t>
  </si>
  <si>
    <t>Fndn</t>
  </si>
  <si>
    <t>Comp</t>
  </si>
  <si>
    <t>Office of the Chancellor</t>
  </si>
  <si>
    <t>J</t>
  </si>
  <si>
    <t>Total Expenditures</t>
  </si>
  <si>
    <t>Affirmative Action</t>
  </si>
  <si>
    <t>F</t>
  </si>
  <si>
    <t>FTE Faculty, Ac Prof, &amp; Staff</t>
  </si>
  <si>
    <t>Office of Development</t>
  </si>
  <si>
    <t>L</t>
  </si>
  <si>
    <t>Gift &amp; Endowment Expenditures</t>
  </si>
  <si>
    <t>Public Affairs</t>
  </si>
  <si>
    <t>Public Service</t>
  </si>
  <si>
    <t>Leasehld, Rehab/ Alterations</t>
  </si>
  <si>
    <t>M</t>
  </si>
  <si>
    <t>NASF</t>
  </si>
  <si>
    <t>Provost &amp; VC Acad Affairs</t>
  </si>
  <si>
    <t xml:space="preserve">   Discovery Programs</t>
  </si>
  <si>
    <t>C</t>
  </si>
  <si>
    <t>Freshmen</t>
  </si>
  <si>
    <t xml:space="preserve">   General Education</t>
  </si>
  <si>
    <t>D</t>
  </si>
  <si>
    <t>Undergraduates</t>
  </si>
  <si>
    <t xml:space="preserve">   Ed Tech Board</t>
  </si>
  <si>
    <t>A</t>
  </si>
  <si>
    <t>Total IUs</t>
  </si>
  <si>
    <t>Academic Human Resources</t>
  </si>
  <si>
    <t>H</t>
  </si>
  <si>
    <t>FTE Faculty &amp; Acad Professional</t>
  </si>
  <si>
    <t>Chief Information Officer</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</si>
  <si>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</si>
  <si>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</si>
  <si>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</si>
  <si>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</si>
  <si>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</si>
  <si>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</si>
  <si>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</si>
  <si>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</si>
  <si>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</si>
  <si>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</si>
  <si>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</si>
  <si>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CCSO - Instruction (44%)</t>
  </si>
  <si>
    <t>CCSO - Research (16%)</t>
  </si>
  <si>
    <t>W</t>
  </si>
  <si>
    <t>50% Faculty FTE, 50% gr/prf enrollment</t>
  </si>
  <si>
    <t>CCSO - Network (40%)</t>
  </si>
  <si>
    <t>T</t>
  </si>
  <si>
    <t>50% All FTE, 50% total enrollment</t>
  </si>
  <si>
    <t>Lab Animal Resources</t>
  </si>
  <si>
    <t>Q</t>
  </si>
  <si>
    <t>G&amp;C Exp  LAS, ACES, V Med, Beckman</t>
  </si>
  <si>
    <t>Committee on Natural Areas</t>
  </si>
  <si>
    <t>Biotechnology Center</t>
  </si>
  <si>
    <t>P</t>
  </si>
  <si>
    <t>Exp of LAS, ACES, V Med, Beckman</t>
  </si>
  <si>
    <t>K</t>
  </si>
  <si>
    <t>Grants &amp; Contracts Expenditures</t>
  </si>
  <si>
    <t>Graduate Admin</t>
  </si>
  <si>
    <t>U</t>
  </si>
  <si>
    <t>50% Acad FTE, 50% grad &amp; prf enrol</t>
  </si>
  <si>
    <t xml:space="preserve">   Critical Research Initiatives</t>
  </si>
  <si>
    <t>Graduate Research Board</t>
  </si>
  <si>
    <t>G</t>
  </si>
  <si>
    <t>FTE Tenure-System Faculty</t>
  </si>
  <si>
    <t>Center for Advanced Study</t>
  </si>
  <si>
    <t>Ancient Technologies</t>
  </si>
  <si>
    <t>E</t>
  </si>
  <si>
    <t>Grad &amp; Professional</t>
  </si>
  <si>
    <t>VC Admin &amp; Human Res&amp; Adm Svcs</t>
  </si>
  <si>
    <t>Planning &amp; Facility Mgmt</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</si>
  <si>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</si>
  <si>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</si>
  <si>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</si>
  <si>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</si>
  <si>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</si>
  <si>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</si>
  <si>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</si>
  <si>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</si>
  <si>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</si>
  <si>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</si>
  <si>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</si>
  <si>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</si>
  <si>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</si>
  <si>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</si>
  <si>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</si>
  <si>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</si>
  <si>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</si>
  <si>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</si>
  <si>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</si>
  <si>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</si>
  <si>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</si>
  <si>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</si>
  <si>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</si>
  <si>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</si>
  <si>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</si>
  <si>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</si>
  <si>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</si>
  <si>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</si>
  <si>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Willard Airport eliminated from responsibility centers</t>
  </si>
  <si>
    <t>Miller Comm merged in to Center for Advanced Study</t>
  </si>
  <si>
    <t>Admin Services and VC Admin &amp; HR are combined</t>
  </si>
  <si>
    <t>Mail Services and Central stores combined</t>
  </si>
  <si>
    <t>CCSO is split into three functions</t>
  </si>
  <si>
    <t>Public Service was split off from Chancellor's Office</t>
  </si>
  <si>
    <t>Chief Info Officer was moved from VCResearch to Provost, then split out</t>
  </si>
  <si>
    <t>Used line 131 of Campus Profile for Acad Staff, not 132 + 144</t>
  </si>
  <si>
    <t>Used NASF instead of GSF, which was unavailable</t>
  </si>
  <si>
    <t>Removed from basis some factors wholly funded by unit:</t>
  </si>
  <si>
    <t xml:space="preserve">  Printing services FTE and expenditures: auxiliary</t>
  </si>
  <si>
    <t xml:space="preserve">  Vet Clinical Med space excluded - self-supported</t>
  </si>
  <si>
    <t xml:space="preserve">  CBA Exec Dev Center excluded: auxiliary</t>
  </si>
  <si>
    <t xml:space="preserve">  Conferences &amp; Institutes: 90% excluded as auxiliary</t>
  </si>
  <si>
    <t>Responsibility Centers</t>
  </si>
  <si>
    <t>Fire Service</t>
  </si>
  <si>
    <t>Police Training</t>
  </si>
  <si>
    <t>Total</t>
  </si>
  <si>
    <t>Service Center Name</t>
  </si>
  <si>
    <t>Basis for distribution of assessment</t>
  </si>
  <si>
    <t>Space</t>
  </si>
  <si>
    <t>Increment</t>
  </si>
  <si>
    <t>FY99 assessment based on FY99 usage &amp; budget</t>
  </si>
  <si>
    <t>FY00 assessment based on FY00 usage, FY99 budget</t>
  </si>
  <si>
    <t>FY00 assessment based on FY00 usage, FY99 budget + DBC approved projects</t>
  </si>
  <si>
    <t>Budget Reform: Basis for Assessment of Administrative Unit Overheads</t>
  </si>
  <si>
    <t>Share of  "service center" administrative expenses to be distributed to each unit (matrix c)</t>
  </si>
  <si>
    <t>Sources:</t>
  </si>
  <si>
    <t>Campus Profile Data and DMI PN99032</t>
  </si>
  <si>
    <t>0301</t>
  </si>
  <si>
    <t>Division of Management Information      PN97123</t>
  </si>
  <si>
    <t xml:space="preserve"> Fraction of Campus Total for Assessment Bases</t>
  </si>
  <si>
    <t>Fire Protection Inst</t>
  </si>
  <si>
    <t>Police Training Inst</t>
  </si>
  <si>
    <t>Office of Devlpmnt</t>
  </si>
  <si>
    <t>Leasehld, Rehab/ Altrtns</t>
  </si>
  <si>
    <t>Discovery Programs</t>
  </si>
  <si>
    <t>General Education</t>
  </si>
  <si>
    <t>Ed Tech Board</t>
  </si>
  <si>
    <t>Chief Info Officer</t>
  </si>
  <si>
    <t>OIR</t>
  </si>
  <si>
    <t>Mgmt Info</t>
  </si>
  <si>
    <t>Critical Research Inits</t>
  </si>
  <si>
    <t>VC Admin &amp; Human Res</t>
  </si>
  <si>
    <t>Central Stores</t>
  </si>
  <si>
    <t>O&amp;M -8260</t>
  </si>
  <si>
    <t>Health Prof Inf Office</t>
  </si>
  <si>
    <t>Student Conflict Resolutn</t>
  </si>
  <si>
    <t>Intl Student Affairs</t>
  </si>
  <si>
    <t>Campus Insurance Cvg</t>
  </si>
  <si>
    <t>Dev &amp; Foundation Svcs</t>
  </si>
  <si>
    <t>Medi,WC,Death</t>
  </si>
  <si>
    <t>$ Incl utilities*</t>
  </si>
  <si>
    <t>Enrollments, Fall 1998</t>
  </si>
  <si>
    <t>FTE, Oct 1998 (All funds)</t>
  </si>
  <si>
    <t>Expenditures, FY98 (000)</t>
  </si>
  <si>
    <t>Personal</t>
  </si>
  <si>
    <t>FTE</t>
  </si>
  <si>
    <t>G&amp;C</t>
  </si>
  <si>
    <t>50% Total</t>
  </si>
  <si>
    <t>50% Acad</t>
  </si>
  <si>
    <t>50% All</t>
  </si>
  <si>
    <t>M1</t>
  </si>
  <si>
    <t>S</t>
  </si>
  <si>
    <t>Faculty,</t>
  </si>
  <si>
    <t>Tenure</t>
  </si>
  <si>
    <t>Total Exp</t>
  </si>
  <si>
    <t xml:space="preserve">Gift &amp;       </t>
  </si>
  <si>
    <t>IMPE</t>
  </si>
  <si>
    <t>IUs</t>
  </si>
  <si>
    <t>Grad</t>
  </si>
  <si>
    <t>Grants</t>
  </si>
  <si>
    <t>Gift &amp;</t>
  </si>
  <si>
    <t>Exp</t>
  </si>
  <si>
    <t>50% G&amp;C</t>
  </si>
  <si>
    <t xml:space="preserve">FTE </t>
  </si>
  <si>
    <t>Service center state &amp; ICR</t>
  </si>
  <si>
    <t>Direct costs</t>
  </si>
  <si>
    <t>Unit</t>
  </si>
  <si>
    <t>Ac prf,</t>
  </si>
  <si>
    <t>System</t>
  </si>
  <si>
    <t>&amp;</t>
  </si>
  <si>
    <t>Civil</t>
  </si>
  <si>
    <t>Excl Aux,</t>
  </si>
  <si>
    <t>Grants &amp;</t>
  </si>
  <si>
    <t>Endowment</t>
  </si>
  <si>
    <t>Fa98</t>
  </si>
  <si>
    <t>Fa96</t>
  </si>
  <si>
    <t>for</t>
  </si>
  <si>
    <t>State &amp; ICR</t>
  </si>
  <si>
    <t>Fresh-</t>
  </si>
  <si>
    <t>Under-</t>
  </si>
  <si>
    <t>LAS,ACES,</t>
  </si>
  <si>
    <t>Expend</t>
  </si>
  <si>
    <t>50% total</t>
  </si>
  <si>
    <t>50% gr/prf</t>
  </si>
  <si>
    <t>Service center state, ICR, &amp; Overheads (use Edit Paste Special/Transpose )</t>
  </si>
  <si>
    <t>Total costs</t>
  </si>
  <si>
    <t>Unit Name</t>
  </si>
  <si>
    <t>AY1997-98</t>
  </si>
  <si>
    <t>Freshman</t>
  </si>
  <si>
    <t>Ugrad</t>
  </si>
  <si>
    <t>Gr/Prf</t>
  </si>
  <si>
    <t>&amp; Staff</t>
  </si>
  <si>
    <t>Ac prf</t>
  </si>
  <si>
    <t>St &amp; Svcs</t>
  </si>
  <si>
    <t>Contracts</t>
  </si>
  <si>
    <t>Excl Farms</t>
  </si>
  <si>
    <t>GSF</t>
  </si>
  <si>
    <t>DCR</t>
  </si>
  <si>
    <t>FY99 Budget</t>
  </si>
  <si>
    <t>Enrollmt</t>
  </si>
  <si>
    <t>men</t>
  </si>
  <si>
    <t>Prof</t>
  </si>
  <si>
    <t>Units</t>
  </si>
  <si>
    <t>VM,Beck</t>
  </si>
  <si>
    <t>Enrolmnt</t>
  </si>
  <si>
    <t>360-380</t>
  </si>
  <si>
    <t>131+154</t>
  </si>
  <si>
    <t>from FPM</t>
  </si>
  <si>
    <t>DMI PN99032</t>
  </si>
  <si>
    <t>I</t>
  </si>
  <si>
    <t>RC</t>
  </si>
  <si>
    <t>Continuing Ed</t>
  </si>
  <si>
    <t>Fire Service Inst</t>
  </si>
  <si>
    <t>SC</t>
  </si>
  <si>
    <t>O&amp;M all but 8260,excl utility exps $27.3 mm)</t>
  </si>
  <si>
    <t>8260</t>
  </si>
  <si>
    <t>8555</t>
  </si>
  <si>
    <t>Medicare, Wkr Comp,Death Benefits</t>
  </si>
  <si>
    <t>Identity matrix-share of each admin unit cost  (matrix c')</t>
  </si>
  <si>
    <t>Sum=1 for RC,0 for SC</t>
  </si>
  <si>
    <t xml:space="preserve">Inverted matrix * </t>
  </si>
  <si>
    <r>
      <t xml:space="preserve">(use </t>
    </r>
    <r>
      <rPr>
        <u val="single"/>
        <sz val="8"/>
        <rFont val="Arial"/>
        <family val="2"/>
      </rPr>
      <t>H</t>
    </r>
    <r>
      <rPr>
        <sz val="8"/>
        <rFont val="Arial"/>
        <family val="2"/>
      </rPr>
      <t xml:space="preserve">elp/ </t>
    </r>
    <r>
      <rPr>
        <u val="single"/>
        <sz val="8"/>
        <rFont val="Arial"/>
        <family val="2"/>
      </rPr>
      <t>L</t>
    </r>
    <r>
      <rPr>
        <sz val="8"/>
        <rFont val="Arial"/>
        <family val="2"/>
      </rPr>
      <t>otus 1-2-3 help/Data Matrix Multiply</t>
    </r>
  </si>
  <si>
    <t>direct costs =</t>
  </si>
  <si>
    <t>then copy the service unit part of this and</t>
  </si>
  <si>
    <t>new</t>
  </si>
  <si>
    <t xml:space="preserve">use Edit Paste Special Transpose to copy this to </t>
  </si>
  <si>
    <t>direct costs</t>
  </si>
  <si>
    <t>total cost</t>
  </si>
  <si>
    <t>the Service Center Direct cost row at  BT7</t>
  </si>
  <si>
    <t>Inverted Matrix of Identity-costs (c')-1 (must do inversion in Lotus 1-2-3, excel cannot handle this size matrix)</t>
  </si>
  <si>
    <t>Final cost distribution: percents times the total cost.  Rows in bold are not columns in the Results page because they receive no costs.</t>
  </si>
  <si>
    <t>After copying the total cost (direct &amp; overhead) to row 7 above, these numbers will be ready to copy to the results page.</t>
  </si>
  <si>
    <t>Identity Matrix</t>
  </si>
  <si>
    <t>CBA - Exec Dev Ctr</t>
  </si>
  <si>
    <t>CCSO - Instr</t>
  </si>
  <si>
    <t>CCSO-Research</t>
  </si>
  <si>
    <t>CCSO-Network</t>
  </si>
  <si>
    <t>50% Faculty</t>
  </si>
  <si>
    <t>50% gr/pr</t>
  </si>
  <si>
    <t>enrollment</t>
  </si>
  <si>
    <t>also: check to see whether any of this is state/icr and needs to be subtracted from budget.</t>
  </si>
  <si>
    <t xml:space="preserve">F99 pass-through expenditures to deduct -- from Mike </t>
  </si>
  <si>
    <t>Pass-through accounts for real units -- subtract only the pass-through expenditures</t>
  </si>
  <si>
    <t>8240-5</t>
  </si>
  <si>
    <t>Heat, Ligh, Power</t>
  </si>
  <si>
    <t>St Fin aids</t>
  </si>
  <si>
    <t>and other projects not included in step 2</t>
  </si>
  <si>
    <t>Unchargeable space eliminated : this cost is now distributed</t>
  </si>
  <si>
    <t>Changes to model that will cause some shifting of assessments</t>
  </si>
  <si>
    <t>Change in assessments for colleges due to general increases &amp; model chnges</t>
  </si>
  <si>
    <t>FY00 total assessment</t>
  </si>
  <si>
    <t>Total Change in assessments</t>
  </si>
  <si>
    <t>Step 3: Model changes, general price increases, and projects not to be funded by colleges</t>
  </si>
  <si>
    <t>Change in assessment due to change in usage (basis00a.xls, step 1)</t>
  </si>
  <si>
    <t>Change in assessment due to approved projects (basis00b.xls, step 2)</t>
  </si>
  <si>
    <t>Net Change in assessment charged to colleges</t>
  </si>
  <si>
    <t>Change in assessment taken care of by campus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</si>
</sst>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s>
  <fonts count="13">
    <font>
      <sz val="10"/>
      <name val="Courier"/>
      <family val="0"/>
    </font>
    <font>
      <sz val="10"/>
      <name val="Arial"/>
      <family val="0"/>
    </font>
    <font>
      <sz val="8"/>
      <name val="Arial"/>
      <family val="2"/>
    </font>
    <font>
      <sz val="9"/>
      <name val="Arial"/>
      <family val="2"/>
    </font>
    <font>
      <b/>
      <sz val="9"/>
      <name val="Arial"/>
      <family val="2"/>
    </font>
    <font>
      <sz val="14"/>
      <name val="Arial"/>
      <family val="2"/>
    </font>
    <font>
      <b/>
      <sz val="8"/>
      <name val="Arial"/>
      <family val="2"/>
    </font>
    <font>
      <u val="single"/>
      <sz val="8"/>
      <name val="Arial"/>
      <family val="2"/>
    </font>
    <font>
      <sz val="8"/>
      <name val="Courier"/>
      <family val="0"/>
    </font>
    <font>
      <b/>
      <sz val="8"/>
      <name val="Courier"/>
      <family val="0"/>
    </font>
    <font>
      <sz val="8"/>
      <name val="Tahoma"/>
      <family val="0"/>
    </font>
    <font>
      <b/>
      <sz val="8"/>
      <name val="Tahoma"/>
      <family val="0"/>
    </font>
    <font>
      <sz val="8"/>
      <color indexed="20"/>
      <name val="Arial"/>
      <family val="2"/>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77">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right"/>
      <protection/>
    </xf>
    <xf numFmtId="37" fontId="2" fillId="0" borderId="0" xfId="0" applyNumberFormat="1" applyFont="1" applyAlignment="1" applyProtection="1">
      <alignment/>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165" fontId="2" fillId="0" borderId="0" xfId="0" applyNumberFormat="1" applyFont="1" applyAlignment="1" applyProtection="1">
      <alignment horizontal="left"/>
      <protection/>
    </xf>
    <xf numFmtId="166" fontId="2" fillId="0" borderId="0" xfId="0" applyNumberFormat="1" applyFont="1" applyAlignment="1" applyProtection="1">
      <alignment horizontal="lef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0" fontId="2" fillId="0" borderId="0" xfId="0" applyFont="1" applyAlignment="1">
      <alignment horizontal="left"/>
    </xf>
    <xf numFmtId="1" fontId="2" fillId="0" borderId="0" xfId="0" applyNumberFormat="1" applyFont="1" applyAlignment="1" applyProtection="1">
      <alignment/>
      <protection/>
    </xf>
    <xf numFmtId="1" fontId="2" fillId="0" borderId="0" xfId="0" applyNumberFormat="1"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pplyProtection="1">
      <alignment horizontal="centerContinuous"/>
      <protection/>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2" fillId="0" borderId="2" xfId="0" applyFont="1" applyBorder="1" applyAlignment="1" applyProtection="1">
      <alignment horizontal="center"/>
      <protection/>
    </xf>
    <xf numFmtId="0" fontId="2" fillId="0" borderId="6" xfId="0" applyFont="1" applyBorder="1" applyAlignment="1">
      <alignment/>
    </xf>
    <xf numFmtId="0" fontId="3" fillId="0" borderId="0" xfId="0" applyFont="1" applyAlignment="1">
      <alignment/>
    </xf>
    <xf numFmtId="0" fontId="3" fillId="0" borderId="7" xfId="0" applyFont="1" applyBorder="1" applyAlignment="1">
      <alignment horizontal="centerContinuous" vertical="justify"/>
    </xf>
    <xf numFmtId="0" fontId="3" fillId="0" borderId="5" xfId="0" applyFont="1" applyBorder="1" applyAlignment="1">
      <alignment horizontal="centerContinuous" vertical="justify"/>
    </xf>
    <xf numFmtId="0" fontId="3" fillId="0" borderId="4" xfId="0" applyFont="1" applyBorder="1" applyAlignment="1">
      <alignment/>
    </xf>
    <xf numFmtId="0" fontId="3" fillId="0" borderId="0" xfId="0" applyFont="1" applyBorder="1" applyAlignment="1">
      <alignment vertical="justify"/>
    </xf>
    <xf numFmtId="0" fontId="4" fillId="0" borderId="4" xfId="0" applyFont="1" applyFill="1" applyBorder="1" applyAlignment="1">
      <alignment horizontal="center"/>
    </xf>
    <xf numFmtId="0" fontId="3" fillId="0" borderId="8"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4" xfId="0" applyFont="1" applyBorder="1" applyAlignment="1">
      <alignment horizontal="left"/>
    </xf>
    <xf numFmtId="3" fontId="3" fillId="0" borderId="1" xfId="0" applyNumberFormat="1" applyFont="1" applyBorder="1" applyAlignment="1">
      <alignment/>
    </xf>
    <xf numFmtId="0" fontId="4" fillId="0" borderId="8" xfId="0" applyFont="1" applyBorder="1" applyAlignment="1">
      <alignment/>
    </xf>
    <xf numFmtId="0" fontId="4" fillId="0" borderId="2" xfId="0" applyFont="1" applyBorder="1" applyAlignment="1">
      <alignment/>
    </xf>
    <xf numFmtId="3" fontId="4" fillId="0" borderId="2" xfId="0" applyNumberFormat="1" applyFont="1" applyBorder="1" applyAlignment="1">
      <alignment/>
    </xf>
    <xf numFmtId="3" fontId="4" fillId="0" borderId="9" xfId="0" applyNumberFormat="1"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7" xfId="0" applyFont="1" applyBorder="1" applyAlignment="1" applyProtection="1">
      <alignment horizontal="centerContinuous"/>
      <protection/>
    </xf>
    <xf numFmtId="0" fontId="2" fillId="0" borderId="10" xfId="0" applyFont="1" applyBorder="1" applyAlignment="1" applyProtection="1">
      <alignment horizontal="centerContinuous"/>
      <protection/>
    </xf>
    <xf numFmtId="0" fontId="2" fillId="0" borderId="11" xfId="0" applyFont="1" applyBorder="1" applyAlignment="1">
      <alignment/>
    </xf>
    <xf numFmtId="0" fontId="2" fillId="0" borderId="0" xfId="0" applyFont="1" applyBorder="1" applyAlignment="1" applyProtection="1">
      <alignment/>
      <protection/>
    </xf>
    <xf numFmtId="0" fontId="2" fillId="0" borderId="12" xfId="0" applyFont="1" applyBorder="1" applyAlignment="1" applyProtection="1">
      <alignment/>
      <protection/>
    </xf>
    <xf numFmtId="0" fontId="2" fillId="0" borderId="2" xfId="0" applyFont="1" applyBorder="1" applyAlignment="1" applyProtection="1">
      <alignment/>
      <protection/>
    </xf>
    <xf numFmtId="0" fontId="2" fillId="0" borderId="9" xfId="0" applyFont="1" applyBorder="1" applyAlignment="1" applyProtection="1">
      <alignment/>
      <protection/>
    </xf>
    <xf numFmtId="0" fontId="2" fillId="0" borderId="0" xfId="0" applyFont="1" applyBorder="1" applyAlignment="1" applyProtection="1">
      <alignment horizontal="center"/>
      <protection/>
    </xf>
    <xf numFmtId="164" fontId="2" fillId="0" borderId="11" xfId="0" applyNumberFormat="1" applyFont="1" applyBorder="1" applyAlignment="1" applyProtection="1">
      <alignment/>
      <protection/>
    </xf>
    <xf numFmtId="166" fontId="2" fillId="0" borderId="11" xfId="0" applyNumberFormat="1" applyFont="1" applyBorder="1" applyAlignment="1" applyProtection="1">
      <alignment/>
      <protection/>
    </xf>
    <xf numFmtId="166" fontId="2" fillId="0" borderId="0" xfId="0" applyNumberFormat="1" applyFont="1" applyBorder="1" applyAlignment="1" applyProtection="1">
      <alignment/>
      <protection/>
    </xf>
    <xf numFmtId="0" fontId="2" fillId="0" borderId="6"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8" xfId="0" applyFont="1" applyBorder="1" applyAlignment="1" applyProtection="1">
      <alignment/>
      <protection/>
    </xf>
    <xf numFmtId="0" fontId="2" fillId="0" borderId="0" xfId="0" applyFont="1" applyBorder="1" applyAlignment="1" applyProtection="1">
      <alignment horizontal="centerContinuous"/>
      <protection/>
    </xf>
    <xf numFmtId="0" fontId="2" fillId="0" borderId="13" xfId="0" applyFont="1" applyBorder="1" applyAlignment="1">
      <alignment/>
    </xf>
    <xf numFmtId="0" fontId="2" fillId="0" borderId="0" xfId="0" applyFont="1" applyBorder="1" applyAlignment="1" applyProtection="1">
      <alignment horizontal="left"/>
      <protection/>
    </xf>
    <xf numFmtId="0" fontId="2" fillId="0" borderId="12" xfId="0" applyFont="1" applyBorder="1" applyAlignment="1">
      <alignment/>
    </xf>
    <xf numFmtId="0" fontId="2" fillId="0" borderId="2" xfId="0" applyFont="1" applyBorder="1" applyAlignment="1" applyProtection="1">
      <alignment horizontal="left"/>
      <protection/>
    </xf>
    <xf numFmtId="0" fontId="2" fillId="0" borderId="2" xfId="0" applyFont="1" applyBorder="1" applyAlignment="1" applyProtection="1">
      <alignment horizontal="right"/>
      <protection/>
    </xf>
    <xf numFmtId="0" fontId="2" fillId="0" borderId="9" xfId="0" applyFont="1" applyBorder="1" applyAlignment="1" applyProtection="1">
      <alignment horizontal="center"/>
      <protection/>
    </xf>
    <xf numFmtId="0" fontId="2" fillId="0" borderId="8" xfId="0" applyFont="1" applyBorder="1" applyAlignment="1" applyProtection="1">
      <alignment horizontal="center"/>
      <protection/>
    </xf>
    <xf numFmtId="0" fontId="2" fillId="0" borderId="14" xfId="0" applyFont="1" applyBorder="1" applyAlignment="1">
      <alignment/>
    </xf>
    <xf numFmtId="0" fontId="2" fillId="0" borderId="9"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6" xfId="0" applyFont="1" applyBorder="1" applyAlignment="1" applyProtection="1">
      <alignment horizontal="left"/>
      <protection/>
    </xf>
    <xf numFmtId="0" fontId="2" fillId="0" borderId="9" xfId="0" applyFont="1" applyBorder="1" applyAlignment="1">
      <alignment/>
    </xf>
    <xf numFmtId="0" fontId="2" fillId="0" borderId="8" xfId="0" applyFont="1" applyBorder="1" applyAlignment="1" applyProtection="1">
      <alignment horizontal="right"/>
      <protection/>
    </xf>
    <xf numFmtId="3" fontId="4" fillId="0" borderId="8" xfId="0" applyNumberFormat="1" applyFont="1" applyBorder="1" applyAlignment="1">
      <alignment/>
    </xf>
    <xf numFmtId="0" fontId="3" fillId="0" borderId="11" xfId="0" applyFont="1" applyBorder="1" applyAlignment="1">
      <alignment/>
    </xf>
    <xf numFmtId="0" fontId="3" fillId="0" borderId="4" xfId="0" applyFont="1" applyBorder="1" applyAlignment="1">
      <alignment horizontal="center"/>
    </xf>
    <xf numFmtId="3" fontId="3" fillId="0" borderId="1" xfId="0" applyNumberFormat="1" applyFont="1" applyFill="1" applyBorder="1" applyAlignment="1">
      <alignment/>
    </xf>
    <xf numFmtId="0" fontId="5" fillId="0" borderId="0" xfId="0" applyFont="1" applyAlignment="1">
      <alignment horizontal="center"/>
    </xf>
    <xf numFmtId="1" fontId="6" fillId="0" borderId="0" xfId="0" applyNumberFormat="1" applyFont="1" applyAlignment="1" applyProtection="1">
      <alignment/>
      <protection/>
    </xf>
    <xf numFmtId="1" fontId="6" fillId="0" borderId="0" xfId="0" applyNumberFormat="1" applyFont="1" applyAlignment="1">
      <alignment/>
    </xf>
    <xf numFmtId="0" fontId="6" fillId="0" borderId="0" xfId="0" applyFont="1" applyAlignment="1" applyProtection="1">
      <alignment/>
      <protection/>
    </xf>
    <xf numFmtId="0" fontId="6" fillId="0" borderId="0" xfId="0" applyFont="1" applyAlignment="1">
      <alignment/>
    </xf>
    <xf numFmtId="0" fontId="3" fillId="0" borderId="4" xfId="0" applyFont="1" applyBorder="1" applyAlignment="1" quotePrefix="1">
      <alignment horizontal="left"/>
    </xf>
    <xf numFmtId="0" fontId="2" fillId="0" borderId="0" xfId="0" applyFont="1" applyAlignment="1" quotePrefix="1">
      <alignment horizontal="center"/>
    </xf>
    <xf numFmtId="0" fontId="2" fillId="0" borderId="11" xfId="0" applyFont="1" applyBorder="1" applyAlignment="1">
      <alignment horizontal="center"/>
    </xf>
    <xf numFmtId="0" fontId="2" fillId="0" borderId="11" xfId="0" applyFont="1" applyBorder="1" applyAlignment="1">
      <alignment horizontal="left"/>
    </xf>
    <xf numFmtId="3" fontId="4" fillId="0" borderId="3" xfId="0" applyNumberFormat="1" applyFont="1" applyBorder="1" applyAlignment="1">
      <alignment/>
    </xf>
    <xf numFmtId="165" fontId="2" fillId="0" borderId="11" xfId="0" applyNumberFormat="1" applyFont="1" applyBorder="1" applyAlignment="1" applyProtection="1">
      <alignment/>
      <protection/>
    </xf>
    <xf numFmtId="1" fontId="2" fillId="0" borderId="11" xfId="0" applyNumberFormat="1" applyFont="1" applyBorder="1" applyAlignment="1" applyProtection="1">
      <alignment/>
      <protection/>
    </xf>
    <xf numFmtId="166" fontId="2" fillId="0" borderId="2" xfId="0" applyNumberFormat="1" applyFont="1" applyBorder="1" applyAlignment="1" applyProtection="1">
      <alignment/>
      <protection/>
    </xf>
    <xf numFmtId="0" fontId="2" fillId="0" borderId="0" xfId="0" applyFont="1" applyAlignment="1" quotePrefix="1">
      <alignment/>
    </xf>
    <xf numFmtId="0" fontId="3" fillId="0" borderId="3" xfId="0" applyFont="1" applyBorder="1" applyAlignment="1">
      <alignment/>
    </xf>
    <xf numFmtId="0" fontId="3" fillId="0" borderId="1" xfId="0" applyFont="1" applyBorder="1" applyAlignment="1">
      <alignment/>
    </xf>
    <xf numFmtId="3" fontId="3" fillId="0" borderId="3" xfId="0" applyNumberFormat="1" applyFont="1" applyBorder="1" applyAlignment="1">
      <alignment/>
    </xf>
    <xf numFmtId="0" fontId="4" fillId="0" borderId="3" xfId="0" applyFont="1" applyFill="1" applyBorder="1" applyAlignment="1">
      <alignment horizontal="center"/>
    </xf>
    <xf numFmtId="166" fontId="2" fillId="0" borderId="3" xfId="0" applyNumberFormat="1" applyFont="1" applyBorder="1" applyAlignment="1" applyProtection="1">
      <alignment/>
      <protection/>
    </xf>
    <xf numFmtId="166" fontId="2" fillId="0" borderId="4" xfId="0" applyNumberFormat="1" applyFont="1" applyBorder="1" applyAlignment="1" applyProtection="1">
      <alignment/>
      <protection/>
    </xf>
    <xf numFmtId="166" fontId="2" fillId="0" borderId="8" xfId="0" applyNumberFormat="1" applyFont="1" applyBorder="1" applyAlignment="1" applyProtection="1">
      <alignment/>
      <protection/>
    </xf>
    <xf numFmtId="0" fontId="8" fillId="0" borderId="0" xfId="0" applyFont="1" applyAlignment="1">
      <alignment/>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3" fontId="2" fillId="0" borderId="3" xfId="0" applyNumberFormat="1" applyFont="1" applyBorder="1" applyAlignment="1">
      <alignment/>
    </xf>
    <xf numFmtId="3" fontId="2" fillId="0" borderId="14" xfId="0" applyNumberFormat="1" applyFon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2" fillId="0" borderId="8" xfId="0" applyNumberFormat="1" applyFont="1" applyBorder="1" applyAlignment="1" applyProtection="1">
      <alignment/>
      <protection/>
    </xf>
    <xf numFmtId="3" fontId="6" fillId="0" borderId="2" xfId="0" applyNumberFormat="1" applyFont="1" applyFill="1" applyBorder="1" applyAlignment="1">
      <alignment/>
    </xf>
    <xf numFmtId="3" fontId="2" fillId="0" borderId="4" xfId="0" applyNumberFormat="1" applyFont="1" applyFill="1" applyBorder="1" applyAlignment="1">
      <alignment/>
    </xf>
    <xf numFmtId="3" fontId="6" fillId="0" borderId="3" xfId="0" applyNumberFormat="1" applyFont="1" applyFill="1" applyBorder="1" applyAlignment="1">
      <alignment/>
    </xf>
    <xf numFmtId="0" fontId="9" fillId="0" borderId="0" xfId="0" applyFont="1" applyAlignment="1">
      <alignment/>
    </xf>
    <xf numFmtId="0" fontId="2" fillId="0" borderId="13" xfId="0" applyFont="1" applyBorder="1" applyAlignment="1">
      <alignment horizontal="left"/>
    </xf>
    <xf numFmtId="0" fontId="2" fillId="0" borderId="12" xfId="0" applyFont="1" applyBorder="1" applyAlignment="1">
      <alignment horizontal="left"/>
    </xf>
    <xf numFmtId="0" fontId="8" fillId="0" borderId="0" xfId="0" applyFont="1" applyAlignment="1">
      <alignment horizontal="left"/>
    </xf>
    <xf numFmtId="0" fontId="2" fillId="0" borderId="4" xfId="0" applyFont="1" applyBorder="1" applyAlignment="1">
      <alignment horizontal="left"/>
    </xf>
    <xf numFmtId="0" fontId="3" fillId="0" borderId="14" xfId="0" applyFont="1" applyBorder="1" applyAlignment="1">
      <alignment/>
    </xf>
    <xf numFmtId="0" fontId="6" fillId="0" borderId="13" xfId="0" applyFont="1" applyFill="1" applyBorder="1" applyAlignment="1">
      <alignment horizontal="left"/>
    </xf>
    <xf numFmtId="0" fontId="6" fillId="0" borderId="1" xfId="0" applyFont="1" applyFill="1" applyBorder="1" applyAlignment="1">
      <alignment horizontal="left"/>
    </xf>
    <xf numFmtId="3" fontId="6" fillId="0" borderId="1" xfId="0" applyNumberFormat="1" applyFont="1" applyFill="1" applyBorder="1" applyAlignment="1">
      <alignment/>
    </xf>
    <xf numFmtId="0" fontId="6" fillId="0" borderId="12" xfId="0" applyFont="1" applyBorder="1" applyAlignment="1">
      <alignment horizontal="left"/>
    </xf>
    <xf numFmtId="0" fontId="9" fillId="0" borderId="2" xfId="0" applyFont="1" applyFill="1" applyBorder="1" applyAlignment="1">
      <alignment horizontal="left"/>
    </xf>
    <xf numFmtId="0" fontId="9" fillId="0" borderId="2" xfId="0" applyFont="1" applyFill="1" applyBorder="1" applyAlignment="1">
      <alignment/>
    </xf>
    <xf numFmtId="0" fontId="2" fillId="0" borderId="11" xfId="0" applyFont="1" applyFill="1" applyBorder="1" applyAlignment="1">
      <alignment horizontal="left"/>
    </xf>
    <xf numFmtId="0" fontId="2" fillId="0" borderId="0" xfId="0" applyFont="1" applyFill="1" applyBorder="1" applyAlignment="1">
      <alignment horizontal="left"/>
    </xf>
    <xf numFmtId="0" fontId="6" fillId="0" borderId="7" xfId="0" applyFont="1" applyBorder="1" applyAlignment="1">
      <alignment horizontal="left"/>
    </xf>
    <xf numFmtId="0" fontId="6" fillId="0" borderId="5" xfId="0" applyFont="1" applyBorder="1" applyAlignment="1">
      <alignment horizontal="left"/>
    </xf>
    <xf numFmtId="0" fontId="2" fillId="0" borderId="2" xfId="0" applyFont="1" applyBorder="1" applyAlignment="1" applyProtection="1">
      <alignment horizontal="centerContinuous"/>
      <protection/>
    </xf>
    <xf numFmtId="0" fontId="2" fillId="0" borderId="7" xfId="0" applyFont="1" applyBorder="1" applyAlignment="1">
      <alignment horizontal="centerContinuous"/>
    </xf>
    <xf numFmtId="0" fontId="2" fillId="0" borderId="10" xfId="0" applyFont="1" applyBorder="1" applyAlignment="1">
      <alignment horizontal="centerContinuous"/>
    </xf>
    <xf numFmtId="3" fontId="4" fillId="0" borderId="14" xfId="0" applyNumberFormat="1" applyFont="1" applyBorder="1" applyAlignment="1">
      <alignment/>
    </xf>
    <xf numFmtId="0" fontId="4" fillId="0" borderId="8" xfId="0" applyFont="1" applyFill="1" applyBorder="1" applyAlignment="1">
      <alignment horizontal="center"/>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6" fillId="0" borderId="5" xfId="0" applyFont="1" applyBorder="1" applyAlignment="1">
      <alignment horizontal="center"/>
    </xf>
    <xf numFmtId="0" fontId="6" fillId="0" borderId="5" xfId="0" applyFont="1" applyBorder="1" applyAlignment="1" quotePrefix="1">
      <alignment horizontal="center"/>
    </xf>
    <xf numFmtId="0" fontId="6" fillId="0" borderId="7" xfId="0" applyFont="1" applyBorder="1" applyAlignment="1">
      <alignment horizontal="center"/>
    </xf>
    <xf numFmtId="0" fontId="2" fillId="0" borderId="8" xfId="0" applyFont="1" applyBorder="1" applyAlignment="1">
      <alignment/>
    </xf>
    <xf numFmtId="0" fontId="6" fillId="0" borderId="15" xfId="0" applyFont="1" applyBorder="1" applyAlignment="1">
      <alignment horizontal="center"/>
    </xf>
    <xf numFmtId="0" fontId="6" fillId="0" borderId="10" xfId="0" applyFont="1" applyBorder="1" applyAlignment="1">
      <alignment horizontal="center"/>
    </xf>
    <xf numFmtId="1" fontId="2" fillId="0" borderId="0" xfId="0" applyNumberFormat="1" applyFont="1" applyBorder="1" applyAlignment="1" applyProtection="1">
      <alignment/>
      <protection/>
    </xf>
    <xf numFmtId="3" fontId="2" fillId="0" borderId="6" xfId="0" applyNumberFormat="1" applyFont="1" applyBorder="1" applyAlignment="1">
      <alignment/>
    </xf>
    <xf numFmtId="3" fontId="2" fillId="0" borderId="9" xfId="0" applyNumberFormat="1" applyFont="1" applyBorder="1" applyAlignment="1">
      <alignment/>
    </xf>
    <xf numFmtId="3" fontId="2" fillId="0" borderId="12" xfId="0" applyNumberFormat="1" applyFont="1" applyBorder="1" applyAlignment="1" applyProtection="1">
      <alignment/>
      <protection/>
    </xf>
    <xf numFmtId="3" fontId="2" fillId="0" borderId="2" xfId="0" applyNumberFormat="1" applyFont="1" applyBorder="1" applyAlignment="1" applyProtection="1">
      <alignment/>
      <protection/>
    </xf>
    <xf numFmtId="3" fontId="2" fillId="0" borderId="9" xfId="0" applyNumberFormat="1" applyFont="1" applyBorder="1" applyAlignment="1" applyProtection="1">
      <alignment/>
      <protection/>
    </xf>
    <xf numFmtId="3" fontId="2" fillId="0" borderId="13" xfId="0" applyNumberFormat="1" applyFont="1" applyBorder="1" applyAlignment="1">
      <alignment/>
    </xf>
    <xf numFmtId="3" fontId="2" fillId="0" borderId="1" xfId="0" applyNumberFormat="1" applyFont="1" applyBorder="1" applyAlignment="1">
      <alignment/>
    </xf>
    <xf numFmtId="3" fontId="2" fillId="0" borderId="11" xfId="0" applyNumberFormat="1" applyFont="1" applyBorder="1" applyAlignment="1">
      <alignment/>
    </xf>
    <xf numFmtId="3" fontId="2" fillId="0" borderId="0" xfId="0" applyNumberFormat="1" applyFont="1" applyBorder="1" applyAlignment="1" applyProtection="1">
      <alignment/>
      <protection/>
    </xf>
    <xf numFmtId="3" fontId="2" fillId="0" borderId="6" xfId="0" applyNumberFormat="1" applyFont="1" applyBorder="1" applyAlignment="1" applyProtection="1">
      <alignment/>
      <protection/>
    </xf>
    <xf numFmtId="3" fontId="2" fillId="0" borderId="12" xfId="0" applyNumberFormat="1" applyFont="1" applyBorder="1" applyAlignment="1">
      <alignment/>
    </xf>
    <xf numFmtId="3" fontId="2" fillId="0" borderId="2" xfId="0" applyNumberFormat="1" applyFont="1" applyBorder="1" applyAlignment="1">
      <alignment/>
    </xf>
    <xf numFmtId="0" fontId="6" fillId="0" borderId="15"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xf>
    <xf numFmtId="3" fontId="3" fillId="0" borderId="0" xfId="0" applyNumberFormat="1" applyFont="1" applyAlignment="1">
      <alignment/>
    </xf>
    <xf numFmtId="0" fontId="3" fillId="0" borderId="5" xfId="0" applyFont="1" applyBorder="1" applyAlignment="1">
      <alignment horizontal="center"/>
    </xf>
    <xf numFmtId="0" fontId="3" fillId="0" borderId="5" xfId="0" applyFont="1" applyBorder="1" applyAlignment="1" quotePrefix="1">
      <alignment horizontal="center"/>
    </xf>
    <xf numFmtId="0" fontId="3" fillId="0" borderId="0" xfId="0" applyFont="1" applyBorder="1" applyAlignment="1">
      <alignment horizontal="center"/>
    </xf>
    <xf numFmtId="0" fontId="3" fillId="0" borderId="9" xfId="0" applyFont="1" applyBorder="1" applyAlignment="1">
      <alignment/>
    </xf>
    <xf numFmtId="0" fontId="3" fillId="0" borderId="7" xfId="0" applyFont="1" applyBorder="1" applyAlignment="1">
      <alignment horizontal="center"/>
    </xf>
    <xf numFmtId="0" fontId="3" fillId="0" borderId="1" xfId="0" applyFont="1" applyBorder="1" applyAlignment="1" quotePrefix="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quotePrefix="1">
      <alignment horizontal="center"/>
    </xf>
    <xf numFmtId="0" fontId="2" fillId="0" borderId="1" xfId="0" applyFont="1" applyBorder="1" applyAlignment="1" applyProtection="1">
      <alignment horizontal="center"/>
      <protection/>
    </xf>
    <xf numFmtId="0" fontId="2" fillId="0" borderId="0" xfId="0" applyFont="1" applyBorder="1" applyAlignment="1">
      <alignment horizontal="left"/>
    </xf>
    <xf numFmtId="0" fontId="8" fillId="0" borderId="6" xfId="0" applyFont="1" applyBorder="1" applyAlignment="1">
      <alignment horizontal="left"/>
    </xf>
    <xf numFmtId="0" fontId="2" fillId="0" borderId="9" xfId="0" applyFont="1" applyBorder="1" applyAlignment="1">
      <alignment horizontal="left"/>
    </xf>
    <xf numFmtId="0" fontId="2" fillId="0" borderId="14"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xf>
    <xf numFmtId="0" fontId="6" fillId="0" borderId="3" xfId="0" applyFont="1" applyBorder="1" applyAlignment="1">
      <alignment/>
    </xf>
    <xf numFmtId="3" fontId="2" fillId="0" borderId="4" xfId="0" applyNumberFormat="1" applyFont="1" applyBorder="1" applyAlignment="1">
      <alignment/>
    </xf>
    <xf numFmtId="3" fontId="2" fillId="0" borderId="8" xfId="0" applyNumberFormat="1" applyFont="1" applyBorder="1" applyAlignment="1">
      <alignment/>
    </xf>
    <xf numFmtId="3" fontId="6" fillId="0" borderId="4" xfId="0" applyNumberFormat="1" applyFont="1" applyBorder="1" applyAlignment="1">
      <alignment/>
    </xf>
    <xf numFmtId="0" fontId="6" fillId="0" borderId="4" xfId="0" applyFont="1" applyBorder="1" applyAlignment="1">
      <alignment horizontal="center"/>
    </xf>
    <xf numFmtId="0" fontId="6" fillId="0" borderId="8" xfId="0" applyFont="1" applyBorder="1" applyAlignment="1">
      <alignment horizontal="center"/>
    </xf>
    <xf numFmtId="0" fontId="3" fillId="0" borderId="13" xfId="0" applyFont="1" applyBorder="1" applyAlignment="1">
      <alignment horizontal="center" vertical="justify"/>
    </xf>
    <xf numFmtId="0" fontId="6" fillId="0" borderId="3" xfId="0" applyFont="1" applyBorder="1" applyAlignment="1">
      <alignment horizontal="center"/>
    </xf>
    <xf numFmtId="0" fontId="2" fillId="0" borderId="12" xfId="0" applyFont="1" applyBorder="1" applyAlignment="1">
      <alignment horizontal="center"/>
    </xf>
    <xf numFmtId="0" fontId="6" fillId="0" borderId="12" xfId="0" applyFont="1" applyFill="1" applyBorder="1" applyAlignment="1">
      <alignment horizontal="left"/>
    </xf>
    <xf numFmtId="0" fontId="6" fillId="0" borderId="2" xfId="0" applyFont="1" applyFill="1" applyBorder="1" applyAlignment="1">
      <alignment horizontal="left"/>
    </xf>
    <xf numFmtId="0" fontId="2" fillId="0" borderId="4" xfId="0" applyFont="1" applyBorder="1" applyAlignment="1">
      <alignment horizontal="center" vertical="justify"/>
    </xf>
    <xf numFmtId="14" fontId="8" fillId="0" borderId="0" xfId="0" applyNumberFormat="1" applyFont="1" applyAlignment="1">
      <alignment horizontal="left"/>
    </xf>
    <xf numFmtId="0" fontId="4" fillId="0" borderId="0" xfId="0" applyFont="1" applyBorder="1" applyAlignment="1">
      <alignment/>
    </xf>
    <xf numFmtId="0" fontId="3" fillId="0" borderId="8" xfId="0" applyFont="1" applyBorder="1" applyAlignment="1">
      <alignment horizontal="left"/>
    </xf>
    <xf numFmtId="0" fontId="4" fillId="0" borderId="4" xfId="0" applyFont="1" applyBorder="1" applyAlignment="1">
      <alignment/>
    </xf>
    <xf numFmtId="0" fontId="3" fillId="0" borderId="3" xfId="0" applyFont="1" applyBorder="1" applyAlignment="1">
      <alignment horizontal="left"/>
    </xf>
    <xf numFmtId="0" fontId="4" fillId="0" borderId="3" xfId="0" applyFont="1" applyBorder="1" applyAlignment="1">
      <alignment/>
    </xf>
    <xf numFmtId="0" fontId="3" fillId="0" borderId="8" xfId="0" applyFont="1" applyBorder="1" applyAlignment="1">
      <alignment horizontal="center"/>
    </xf>
    <xf numFmtId="0" fontId="3" fillId="0" borderId="10" xfId="0" applyFont="1" applyBorder="1" applyAlignment="1">
      <alignment/>
    </xf>
    <xf numFmtId="0" fontId="3" fillId="0" borderId="6" xfId="0" applyFont="1" applyBorder="1" applyAlignment="1">
      <alignment/>
    </xf>
    <xf numFmtId="0" fontId="3" fillId="0" borderId="0" xfId="0" applyFont="1" applyFill="1" applyBorder="1" applyAlignment="1">
      <alignment/>
    </xf>
    <xf numFmtId="0" fontId="4" fillId="0" borderId="6" xfId="0" applyFont="1" applyBorder="1" applyAlignment="1">
      <alignment/>
    </xf>
    <xf numFmtId="0" fontId="3" fillId="0" borderId="11" xfId="0" applyFont="1" applyBorder="1" applyAlignment="1">
      <alignment vertical="justify"/>
    </xf>
    <xf numFmtId="0" fontId="3" fillId="0" borderId="12" xfId="0" applyFont="1" applyBorder="1" applyAlignment="1">
      <alignment/>
    </xf>
    <xf numFmtId="0" fontId="3" fillId="0" borderId="3" xfId="0" applyFont="1" applyBorder="1" applyAlignment="1">
      <alignment horizontal="center" vertical="justify"/>
    </xf>
    <xf numFmtId="0" fontId="3" fillId="0" borderId="11" xfId="0" applyFont="1" applyBorder="1" applyAlignment="1">
      <alignment horizontal="center" vertical="justify"/>
    </xf>
    <xf numFmtId="0" fontId="3" fillId="0" borderId="12" xfId="0" applyFont="1" applyBorder="1" applyAlignment="1">
      <alignment horizontal="center"/>
    </xf>
    <xf numFmtId="0" fontId="3" fillId="0" borderId="11" xfId="0" applyFont="1" applyBorder="1" applyAlignment="1">
      <alignment horizontal="left"/>
    </xf>
    <xf numFmtId="0" fontId="2" fillId="0" borderId="0" xfId="0" applyFont="1" applyFill="1" applyBorder="1" applyAlignment="1">
      <alignment/>
    </xf>
    <xf numFmtId="3" fontId="2" fillId="0" borderId="3" xfId="0" applyNumberFormat="1" applyFont="1" applyBorder="1" applyAlignment="1" applyProtection="1">
      <alignment/>
      <protection/>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1" fontId="2" fillId="0" borderId="0" xfId="0" applyNumberFormat="1" applyFont="1" applyBorder="1" applyAlignment="1">
      <alignment/>
    </xf>
    <xf numFmtId="0" fontId="2" fillId="0" borderId="14" xfId="0" applyFont="1" applyBorder="1" applyAlignment="1" applyProtection="1">
      <alignment horizontal="left"/>
      <protection/>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8" xfId="0" applyFont="1" applyBorder="1" applyAlignment="1" applyProtection="1">
      <alignment horizontal="left"/>
      <protection/>
    </xf>
    <xf numFmtId="0" fontId="2" fillId="0" borderId="4" xfId="0" applyFont="1" applyBorder="1" applyAlignment="1" applyProtection="1" quotePrefix="1">
      <alignment horizontal="left"/>
      <protection/>
    </xf>
    <xf numFmtId="0" fontId="2" fillId="0" borderId="4" xfId="0" applyFont="1" applyBorder="1" applyAlignment="1" applyProtection="1" quotePrefix="1">
      <alignment/>
      <protection/>
    </xf>
    <xf numFmtId="164" fontId="2" fillId="0" borderId="0" xfId="0" applyNumberFormat="1" applyFont="1" applyAlignment="1">
      <alignment/>
    </xf>
    <xf numFmtId="4" fontId="2" fillId="0" borderId="11" xfId="0" applyNumberFormat="1" applyFont="1" applyBorder="1" applyAlignment="1" applyProtection="1">
      <alignment/>
      <protection/>
    </xf>
    <xf numFmtId="4" fontId="2" fillId="0" borderId="0" xfId="0" applyNumberFormat="1" applyFont="1" applyBorder="1" applyAlignment="1">
      <alignment/>
    </xf>
    <xf numFmtId="4" fontId="2" fillId="0" borderId="11" xfId="0" applyNumberFormat="1" applyFont="1" applyBorder="1" applyAlignment="1" applyProtection="1" quotePrefix="1">
      <alignment/>
      <protection/>
    </xf>
    <xf numFmtId="4" fontId="2" fillId="0" borderId="0" xfId="0" applyNumberFormat="1" applyFont="1" applyBorder="1" applyAlignment="1" applyProtection="1">
      <alignment/>
      <protection/>
    </xf>
    <xf numFmtId="4" fontId="2" fillId="0" borderId="11" xfId="0" applyNumberFormat="1" applyFont="1" applyBorder="1" applyAlignment="1">
      <alignment/>
    </xf>
    <xf numFmtId="4" fontId="2" fillId="0" borderId="12" xfId="0" applyNumberFormat="1" applyFont="1" applyBorder="1" applyAlignment="1" applyProtection="1">
      <alignment/>
      <protection/>
    </xf>
    <xf numFmtId="4" fontId="2" fillId="0" borderId="2" xfId="0" applyNumberFormat="1" applyFont="1" applyBorder="1" applyAlignment="1" applyProtection="1">
      <alignment/>
      <protection/>
    </xf>
    <xf numFmtId="4" fontId="2" fillId="0" borderId="9" xfId="0" applyNumberFormat="1" applyFont="1" applyBorder="1" applyAlignment="1" applyProtection="1">
      <alignment/>
      <protection/>
    </xf>
    <xf numFmtId="4" fontId="2" fillId="0" borderId="0" xfId="0" applyNumberFormat="1" applyFont="1" applyAlignment="1" applyProtection="1">
      <alignment/>
      <protection/>
    </xf>
    <xf numFmtId="3" fontId="2" fillId="0" borderId="0" xfId="0" applyNumberFormat="1" applyFont="1" applyAlignment="1" applyProtection="1">
      <alignment/>
      <protection/>
    </xf>
    <xf numFmtId="1" fontId="2" fillId="0" borderId="5" xfId="0" applyNumberFormat="1" applyFont="1" applyBorder="1" applyAlignment="1">
      <alignment/>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0" fontId="2" fillId="0" borderId="2" xfId="0" applyFont="1" applyBorder="1" applyAlignment="1">
      <alignment horizontal="left"/>
    </xf>
    <xf numFmtId="1" fontId="3" fillId="0" borderId="9" xfId="0" applyNumberFormat="1" applyFont="1" applyBorder="1" applyAlignment="1">
      <alignment/>
    </xf>
    <xf numFmtId="169" fontId="2" fillId="0" borderId="8" xfId="15" applyNumberFormat="1" applyFont="1" applyBorder="1" applyAlignment="1">
      <alignment/>
    </xf>
    <xf numFmtId="3" fontId="6" fillId="0" borderId="3" xfId="0" applyNumberFormat="1" applyFont="1" applyBorder="1" applyAlignment="1">
      <alignment/>
    </xf>
    <xf numFmtId="3" fontId="2" fillId="0" borderId="1" xfId="0" applyNumberFormat="1" applyFont="1" applyFill="1" applyBorder="1" applyAlignment="1">
      <alignment/>
    </xf>
    <xf numFmtId="3" fontId="6" fillId="0" borderId="8" xfId="0" applyNumberFormat="1" applyFont="1" applyBorder="1" applyAlignment="1">
      <alignment/>
    </xf>
    <xf numFmtId="3" fontId="2" fillId="0" borderId="2" xfId="0" applyNumberFormat="1" applyFont="1" applyFill="1" applyBorder="1" applyAlignment="1">
      <alignment/>
    </xf>
    <xf numFmtId="3" fontId="12" fillId="0" borderId="4" xfId="0" applyNumberFormat="1" applyFont="1" applyBorder="1" applyAlignment="1">
      <alignment/>
    </xf>
    <xf numFmtId="3" fontId="12" fillId="0" borderId="0" xfId="0" applyNumberFormat="1" applyFont="1" applyBorder="1" applyAlignment="1">
      <alignment/>
    </xf>
    <xf numFmtId="3" fontId="12" fillId="0" borderId="4" xfId="15" applyNumberFormat="1" applyFont="1" applyBorder="1" applyAlignment="1">
      <alignment/>
    </xf>
    <xf numFmtId="3" fontId="12" fillId="0" borderId="11" xfId="0" applyNumberFormat="1" applyFont="1" applyBorder="1" applyAlignment="1">
      <alignment/>
    </xf>
    <xf numFmtId="3" fontId="12" fillId="0" borderId="6" xfId="0" applyNumberFormat="1" applyFont="1" applyBorder="1" applyAlignment="1">
      <alignment/>
    </xf>
    <xf numFmtId="3" fontId="2" fillId="0" borderId="11" xfId="0" applyNumberFormat="1" applyFont="1" applyFill="1" applyBorder="1" applyAlignment="1">
      <alignment/>
    </xf>
    <xf numFmtId="3" fontId="6" fillId="0" borderId="14" xfId="0" applyNumberFormat="1" applyFont="1" applyFill="1" applyBorder="1" applyAlignment="1">
      <alignment/>
    </xf>
    <xf numFmtId="3" fontId="6" fillId="0" borderId="9" xfId="0" applyNumberFormat="1" applyFont="1" applyFill="1" applyBorder="1" applyAlignment="1">
      <alignment/>
    </xf>
    <xf numFmtId="1" fontId="2" fillId="0" borderId="2" xfId="0" applyNumberFormat="1" applyFont="1" applyBorder="1" applyAlignment="1" applyProtection="1">
      <alignment/>
      <protection/>
    </xf>
    <xf numFmtId="1" fontId="2" fillId="0" borderId="12" xfId="0" applyNumberFormat="1" applyFont="1" applyBorder="1" applyAlignment="1" applyProtection="1">
      <alignment/>
      <protection/>
    </xf>
    <xf numFmtId="169" fontId="2" fillId="0" borderId="11" xfId="15" applyNumberFormat="1" applyFont="1" applyBorder="1" applyAlignment="1">
      <alignment/>
    </xf>
    <xf numFmtId="169" fontId="2" fillId="0" borderId="12" xfId="15" applyNumberFormat="1" applyFont="1" applyBorder="1" applyAlignment="1">
      <alignment/>
    </xf>
    <xf numFmtId="166" fontId="12" fillId="0" borderId="4" xfId="0" applyNumberFormat="1" applyFont="1" applyBorder="1" applyAlignment="1" applyProtection="1">
      <alignment/>
      <protection/>
    </xf>
    <xf numFmtId="3" fontId="6" fillId="0" borderId="13" xfId="0" applyNumberFormat="1" applyFont="1" applyFill="1" applyBorder="1" applyAlignment="1">
      <alignment/>
    </xf>
    <xf numFmtId="3" fontId="6" fillId="0" borderId="4" xfId="0" applyNumberFormat="1" applyFont="1" applyFill="1" applyBorder="1" applyAlignment="1">
      <alignment/>
    </xf>
    <xf numFmtId="3" fontId="6" fillId="0" borderId="0" xfId="0" applyNumberFormat="1" applyFont="1" applyFill="1" applyBorder="1" applyAlignment="1">
      <alignment/>
    </xf>
    <xf numFmtId="0" fontId="9" fillId="0" borderId="0" xfId="0" applyFont="1" applyFill="1" applyBorder="1" applyAlignment="1">
      <alignment horizontal="left"/>
    </xf>
    <xf numFmtId="0" fontId="9" fillId="0" borderId="0" xfId="0" applyFont="1" applyFill="1" applyBorder="1" applyAlignment="1">
      <alignment/>
    </xf>
    <xf numFmtId="0" fontId="6" fillId="0" borderId="11" xfId="0" applyFont="1" applyBorder="1" applyAlignment="1">
      <alignment horizontal="left"/>
    </xf>
    <xf numFmtId="3" fontId="6" fillId="0" borderId="6" xfId="0" applyNumberFormat="1" applyFont="1" applyBorder="1" applyAlignment="1">
      <alignment/>
    </xf>
    <xf numFmtId="3" fontId="6" fillId="0" borderId="8" xfId="0" applyNumberFormat="1" applyFont="1" applyFill="1" applyBorder="1" applyAlignment="1">
      <alignment/>
    </xf>
    <xf numFmtId="3" fontId="6" fillId="0" borderId="6"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0" fontId="2" fillId="0" borderId="1" xfId="0" applyFont="1" applyFill="1" applyBorder="1" applyAlignment="1">
      <alignment horizontal="left"/>
    </xf>
    <xf numFmtId="0" fontId="6" fillId="0" borderId="11" xfId="0" applyFont="1" applyFill="1" applyBorder="1" applyAlignment="1">
      <alignment horizontal="left"/>
    </xf>
    <xf numFmtId="4" fontId="2" fillId="0" borderId="13" xfId="0" applyNumberFormat="1" applyFont="1" applyBorder="1" applyAlignment="1">
      <alignment/>
    </xf>
    <xf numFmtId="4" fontId="2" fillId="0" borderId="1" xfId="0" applyNumberFormat="1" applyFont="1" applyBorder="1" applyAlignment="1">
      <alignment/>
    </xf>
    <xf numFmtId="4" fontId="2" fillId="0" borderId="14" xfId="0" applyNumberFormat="1" applyFont="1" applyBorder="1" applyAlignment="1">
      <alignment/>
    </xf>
    <xf numFmtId="0" fontId="3" fillId="0" borderId="0" xfId="0" applyFont="1" applyAlignment="1" applyProtection="1">
      <alignment horizontal="left" vertical="justify"/>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Basis0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p 2 results"/>
      <sheetName val="2. changes from step 1"/>
      <sheetName val="step 2 cal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H95"/>
  <sheetViews>
    <sheetView tabSelected="1" workbookViewId="0" topLeftCell="A1">
      <selection activeCell="A1" sqref="A1"/>
    </sheetView>
  </sheetViews>
  <sheetFormatPr defaultColWidth="9.00390625" defaultRowHeight="12.75"/>
  <cols>
    <col min="1" max="1" width="6.625" style="29" customWidth="1"/>
    <col min="2" max="2" width="20.625" style="29" customWidth="1"/>
    <col min="3" max="3" width="9.00390625" style="29" hidden="1" customWidth="1"/>
    <col min="4" max="4" width="24.625" style="29" customWidth="1"/>
    <col min="5" max="5" width="9.625" style="29" customWidth="1"/>
    <col min="6" max="6" width="10.25390625" style="29" customWidth="1"/>
    <col min="7" max="30" width="9.00390625" style="29" customWidth="1"/>
    <col min="31" max="31" width="10.375" style="29" customWidth="1"/>
    <col min="32" max="32" width="9.50390625" style="29" customWidth="1"/>
    <col min="33" max="34" width="9.00390625" style="29" customWidth="1"/>
    <col min="35" max="35" width="7.50390625" style="29" customWidth="1"/>
    <col min="36" max="38" width="9.00390625" style="29" customWidth="1"/>
    <col min="39" max="40" width="5.625" style="29" customWidth="1"/>
    <col min="41" max="43" width="6.50390625" style="29" customWidth="1"/>
    <col min="44" max="16384" width="9.00390625" style="29" customWidth="1"/>
  </cols>
  <sheetData>
    <row r="1" spans="1:86" ht="12">
      <c r="A1" s="181" t="s">
        <v>0</v>
      </c>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196"/>
      <c r="BM1" s="37"/>
      <c r="BN1" s="37"/>
      <c r="BO1" s="37"/>
      <c r="BP1" s="37"/>
      <c r="BQ1" s="37"/>
      <c r="BR1" s="37"/>
      <c r="BS1" s="37"/>
      <c r="BT1" s="37"/>
      <c r="BU1" s="37"/>
      <c r="BV1" s="196"/>
      <c r="BW1" s="37"/>
      <c r="BX1" s="37"/>
      <c r="BY1" s="37"/>
      <c r="BZ1" s="37"/>
      <c r="CA1" s="37"/>
      <c r="CB1" s="37"/>
      <c r="CC1" s="37"/>
      <c r="CD1" s="37"/>
      <c r="CE1" s="37"/>
      <c r="CF1" s="37"/>
      <c r="CG1" s="37"/>
      <c r="CH1" s="37"/>
    </row>
    <row r="2" ht="12">
      <c r="A2" s="181" t="s">
        <v>1</v>
      </c>
    </row>
    <row r="3" ht="12">
      <c r="A3" s="181" t="s">
        <v>480</v>
      </c>
    </row>
    <row r="4" spans="1:85" ht="12">
      <c r="A4" s="30" t="s">
        <v>3</v>
      </c>
      <c r="B4" s="31"/>
      <c r="C4" s="31"/>
      <c r="D4" s="31"/>
      <c r="E4" s="189"/>
      <c r="F4" s="208"/>
      <c r="G4" s="165" t="s">
        <v>4</v>
      </c>
      <c r="H4" s="165" t="s">
        <v>5</v>
      </c>
      <c r="I4" s="165" t="s">
        <v>6</v>
      </c>
      <c r="J4" s="165" t="s">
        <v>7</v>
      </c>
      <c r="K4" s="165" t="s">
        <v>8</v>
      </c>
      <c r="L4" s="165" t="s">
        <v>9</v>
      </c>
      <c r="M4" s="165" t="s">
        <v>10</v>
      </c>
      <c r="N4" s="165" t="s">
        <v>11</v>
      </c>
      <c r="O4" s="165" t="s">
        <v>12</v>
      </c>
      <c r="P4" s="165" t="s">
        <v>13</v>
      </c>
      <c r="Q4" s="165" t="s">
        <v>14</v>
      </c>
      <c r="R4" s="165" t="s">
        <v>15</v>
      </c>
      <c r="S4" s="165" t="s">
        <v>16</v>
      </c>
      <c r="T4" s="165" t="s">
        <v>17</v>
      </c>
      <c r="U4" s="165">
        <v>66</v>
      </c>
      <c r="V4" s="165" t="s">
        <v>18</v>
      </c>
      <c r="W4" s="165" t="s">
        <v>19</v>
      </c>
      <c r="X4" s="165" t="s">
        <v>20</v>
      </c>
      <c r="Y4" s="165" t="s">
        <v>21</v>
      </c>
      <c r="Z4" s="165" t="s">
        <v>22</v>
      </c>
      <c r="AA4" s="165" t="s">
        <v>23</v>
      </c>
      <c r="AB4" s="165" t="s">
        <v>24</v>
      </c>
      <c r="AC4" s="165" t="s">
        <v>25</v>
      </c>
      <c r="AD4" s="165" t="s">
        <v>26</v>
      </c>
      <c r="AE4" s="102" t="s">
        <v>27</v>
      </c>
      <c r="AF4" s="172" t="s">
        <v>28</v>
      </c>
      <c r="AG4" s="172" t="s">
        <v>29</v>
      </c>
      <c r="AH4" s="172" t="s">
        <v>30</v>
      </c>
      <c r="AI4" s="172" t="s">
        <v>31</v>
      </c>
      <c r="AJ4" s="165" t="s">
        <v>32</v>
      </c>
      <c r="AK4" s="172" t="s">
        <v>33</v>
      </c>
      <c r="AL4" s="170" t="s">
        <v>34</v>
      </c>
      <c r="AM4" s="172" t="s">
        <v>35</v>
      </c>
      <c r="AN4" s="170" t="s">
        <v>36</v>
      </c>
      <c r="AO4" s="170" t="s">
        <v>37</v>
      </c>
      <c r="AP4" s="170" t="s">
        <v>38</v>
      </c>
      <c r="AQ4" s="172" t="s">
        <v>39</v>
      </c>
      <c r="AR4" s="172" t="s">
        <v>40</v>
      </c>
      <c r="AS4" s="172" t="s">
        <v>41</v>
      </c>
      <c r="AT4" s="172" t="s">
        <v>42</v>
      </c>
      <c r="AU4" s="172" t="s">
        <v>43</v>
      </c>
      <c r="AV4" s="172" t="s">
        <v>44</v>
      </c>
      <c r="AW4" s="172" t="s">
        <v>45</v>
      </c>
      <c r="AX4" s="172" t="s">
        <v>46</v>
      </c>
      <c r="AY4" s="165" t="s">
        <v>47</v>
      </c>
      <c r="AZ4" s="165" t="s">
        <v>48</v>
      </c>
      <c r="BA4" s="165" t="s">
        <v>49</v>
      </c>
      <c r="BB4" s="172" t="s">
        <v>50</v>
      </c>
      <c r="BC4" s="170" t="s">
        <v>51</v>
      </c>
      <c r="BD4" s="165" t="s">
        <v>52</v>
      </c>
      <c r="BE4" s="165" t="s">
        <v>53</v>
      </c>
      <c r="BF4" s="165" t="s">
        <v>54</v>
      </c>
      <c r="BG4" s="166" t="s">
        <v>55</v>
      </c>
      <c r="BH4" s="165" t="s">
        <v>56</v>
      </c>
      <c r="BI4" s="165" t="s">
        <v>57</v>
      </c>
      <c r="BJ4" s="165" t="s">
        <v>58</v>
      </c>
      <c r="BK4" s="165" t="s">
        <v>59</v>
      </c>
      <c r="BL4" s="165" t="s">
        <v>60</v>
      </c>
      <c r="BM4" s="165" t="s">
        <v>61</v>
      </c>
      <c r="BN4" s="165" t="s">
        <v>62</v>
      </c>
      <c r="BO4" s="166" t="s">
        <v>63</v>
      </c>
      <c r="BP4" s="166" t="s">
        <v>64</v>
      </c>
      <c r="BQ4" s="165" t="s">
        <v>65</v>
      </c>
      <c r="BR4" s="165" t="s">
        <v>66</v>
      </c>
      <c r="BS4" s="166" t="s">
        <v>67</v>
      </c>
      <c r="BT4" s="165" t="s">
        <v>68</v>
      </c>
      <c r="BU4" s="165">
        <v>8260</v>
      </c>
      <c r="BV4" s="165" t="s">
        <v>69</v>
      </c>
      <c r="BW4" s="165" t="s">
        <v>70</v>
      </c>
      <c r="BX4" s="165" t="s">
        <v>71</v>
      </c>
      <c r="BY4" s="165" t="s">
        <v>72</v>
      </c>
      <c r="BZ4" s="165" t="s">
        <v>73</v>
      </c>
      <c r="CA4" s="165" t="s">
        <v>74</v>
      </c>
      <c r="CB4" s="165" t="s">
        <v>75</v>
      </c>
      <c r="CC4" s="166" t="s">
        <v>76</v>
      </c>
      <c r="CD4" s="166">
        <v>8555</v>
      </c>
      <c r="CE4" s="175" t="s">
        <v>77</v>
      </c>
      <c r="CF4" s="169" t="s">
        <v>78</v>
      </c>
      <c r="CG4" s="202" t="s">
        <v>79</v>
      </c>
    </row>
    <row r="5" spans="1:85" ht="12">
      <c r="A5" s="32"/>
      <c r="B5" s="32"/>
      <c r="C5" s="33"/>
      <c r="D5" s="82"/>
      <c r="E5" s="209" t="s">
        <v>80</v>
      </c>
      <c r="F5" s="83" t="s">
        <v>81</v>
      </c>
      <c r="G5" s="167"/>
      <c r="H5" s="167"/>
      <c r="I5" s="167"/>
      <c r="J5" s="167"/>
      <c r="K5" s="167"/>
      <c r="L5" s="167"/>
      <c r="M5" s="167"/>
      <c r="N5" s="167"/>
      <c r="O5" s="167"/>
      <c r="P5" s="167"/>
      <c r="Q5" s="167"/>
      <c r="R5" s="167"/>
      <c r="S5" s="167"/>
      <c r="T5" s="167"/>
      <c r="U5" s="167"/>
      <c r="V5" s="167"/>
      <c r="W5" s="167"/>
      <c r="X5" s="167"/>
      <c r="Y5" s="167"/>
      <c r="Z5" s="167"/>
      <c r="AA5" s="167"/>
      <c r="AB5" s="167"/>
      <c r="AC5" s="167" t="s">
        <v>82</v>
      </c>
      <c r="AD5" s="167" t="s">
        <v>83</v>
      </c>
      <c r="AE5" s="34" t="s">
        <v>84</v>
      </c>
      <c r="AF5" s="172" t="s">
        <v>85</v>
      </c>
      <c r="AG5" s="172"/>
      <c r="AH5" s="172" t="s">
        <v>85</v>
      </c>
      <c r="AI5" s="172"/>
      <c r="AJ5" s="51"/>
      <c r="AK5" s="176" t="s">
        <v>86</v>
      </c>
      <c r="AL5" s="172" t="s">
        <v>87</v>
      </c>
      <c r="AM5" s="107" t="s">
        <v>88</v>
      </c>
      <c r="AN5" s="107" t="s">
        <v>89</v>
      </c>
      <c r="AO5" s="107" t="s">
        <v>90</v>
      </c>
      <c r="AP5" s="107" t="s">
        <v>91</v>
      </c>
      <c r="AQ5" s="107" t="s">
        <v>92</v>
      </c>
      <c r="AR5" s="172"/>
      <c r="AS5" s="172" t="s">
        <v>93</v>
      </c>
      <c r="AT5" s="172" t="s">
        <v>94</v>
      </c>
      <c r="AU5" s="172" t="s">
        <v>95</v>
      </c>
      <c r="AV5" s="107"/>
      <c r="AW5" s="107"/>
      <c r="AX5" s="172" t="s">
        <v>96</v>
      </c>
      <c r="AY5" s="37"/>
      <c r="BB5" s="172" t="s">
        <v>97</v>
      </c>
      <c r="BC5" s="172" t="s">
        <v>98</v>
      </c>
      <c r="BD5" s="172" t="s">
        <v>99</v>
      </c>
      <c r="BF5" s="172" t="s">
        <v>100</v>
      </c>
      <c r="BG5" s="51" t="s">
        <v>101</v>
      </c>
      <c r="BH5" s="172" t="s">
        <v>100</v>
      </c>
      <c r="BI5" s="167" t="s">
        <v>102</v>
      </c>
      <c r="BJ5" s="167" t="s">
        <v>103</v>
      </c>
      <c r="BK5" s="172"/>
      <c r="BL5" s="167" t="s">
        <v>104</v>
      </c>
      <c r="BM5" s="167" t="s">
        <v>105</v>
      </c>
      <c r="BN5" s="167" t="s">
        <v>106</v>
      </c>
      <c r="BO5" s="167"/>
      <c r="BP5" s="167"/>
      <c r="BQ5" s="167" t="s">
        <v>107</v>
      </c>
      <c r="BR5" s="167" t="s">
        <v>108</v>
      </c>
      <c r="BS5" s="167" t="s">
        <v>109</v>
      </c>
      <c r="BT5" s="167"/>
      <c r="BU5" s="167"/>
      <c r="BV5" s="167" t="s">
        <v>110</v>
      </c>
      <c r="BW5" s="167" t="s">
        <v>111</v>
      </c>
      <c r="BX5" s="167" t="s">
        <v>112</v>
      </c>
      <c r="BY5" s="167" t="s">
        <v>113</v>
      </c>
      <c r="BZ5" s="167" t="s">
        <v>114</v>
      </c>
      <c r="CA5" s="167" t="s">
        <v>114</v>
      </c>
      <c r="CB5" s="167" t="s">
        <v>115</v>
      </c>
      <c r="CC5" s="167" t="s">
        <v>116</v>
      </c>
      <c r="CD5" s="167"/>
      <c r="CE5" s="37"/>
      <c r="CF5" s="37"/>
      <c r="CG5" s="171" t="s">
        <v>117</v>
      </c>
    </row>
    <row r="6" spans="1:85" ht="12">
      <c r="A6" s="32"/>
      <c r="B6" s="32"/>
      <c r="C6" s="33"/>
      <c r="D6" s="206"/>
      <c r="E6" s="209" t="s">
        <v>118</v>
      </c>
      <c r="F6" s="83" t="s">
        <v>119</v>
      </c>
      <c r="G6" s="167"/>
      <c r="H6" s="167"/>
      <c r="I6" s="167"/>
      <c r="J6" s="167"/>
      <c r="K6" s="167"/>
      <c r="L6" s="167"/>
      <c r="M6" s="167"/>
      <c r="N6" s="167"/>
      <c r="O6" s="167"/>
      <c r="P6" s="167"/>
      <c r="Q6" s="167"/>
      <c r="R6" s="167"/>
      <c r="S6" s="167"/>
      <c r="T6" s="167"/>
      <c r="U6" s="167"/>
      <c r="V6" s="167"/>
      <c r="W6" s="167"/>
      <c r="X6" s="167"/>
      <c r="Y6" s="167"/>
      <c r="Z6" s="167"/>
      <c r="AA6" s="167"/>
      <c r="AB6" s="167"/>
      <c r="AC6" s="167" t="s">
        <v>120</v>
      </c>
      <c r="AD6" s="167" t="s">
        <v>121</v>
      </c>
      <c r="AE6" s="34" t="s">
        <v>122</v>
      </c>
      <c r="AF6" s="167" t="s">
        <v>123</v>
      </c>
      <c r="AG6" s="167" t="s">
        <v>124</v>
      </c>
      <c r="AH6" s="167" t="s">
        <v>125</v>
      </c>
      <c r="AI6" s="167" t="s">
        <v>126</v>
      </c>
      <c r="AJ6" s="51" t="s">
        <v>126</v>
      </c>
      <c r="AK6" s="59" t="s">
        <v>127</v>
      </c>
      <c r="AL6" s="167" t="s">
        <v>128</v>
      </c>
      <c r="AM6" s="108"/>
      <c r="AN6" s="108" t="s">
        <v>129</v>
      </c>
      <c r="AO6" s="108" t="s">
        <v>130</v>
      </c>
      <c r="AP6" s="108" t="s">
        <v>131</v>
      </c>
      <c r="AQ6" s="108" t="s">
        <v>132</v>
      </c>
      <c r="AR6" s="167"/>
      <c r="AS6" s="167" t="s">
        <v>133</v>
      </c>
      <c r="AT6" s="167" t="s">
        <v>134</v>
      </c>
      <c r="AU6" s="167" t="s">
        <v>135</v>
      </c>
      <c r="AV6" s="108" t="s">
        <v>136</v>
      </c>
      <c r="AW6" s="108" t="s">
        <v>137</v>
      </c>
      <c r="AX6" s="167" t="s">
        <v>138</v>
      </c>
      <c r="AY6" s="167" t="s">
        <v>139</v>
      </c>
      <c r="AZ6" s="51" t="s">
        <v>139</v>
      </c>
      <c r="BA6" s="51" t="s">
        <v>139</v>
      </c>
      <c r="BB6" s="167" t="s">
        <v>140</v>
      </c>
      <c r="BC6" s="167" t="s">
        <v>141</v>
      </c>
      <c r="BD6" s="167" t="s">
        <v>142</v>
      </c>
      <c r="BF6" s="167" t="s">
        <v>143</v>
      </c>
      <c r="BG6" s="51" t="s">
        <v>138</v>
      </c>
      <c r="BH6" s="167" t="s">
        <v>138</v>
      </c>
      <c r="BI6" s="167" t="s">
        <v>144</v>
      </c>
      <c r="BJ6" s="108" t="s">
        <v>145</v>
      </c>
      <c r="BK6" s="108"/>
      <c r="BL6" s="167" t="s">
        <v>146</v>
      </c>
      <c r="BM6" s="167" t="s">
        <v>147</v>
      </c>
      <c r="BN6" s="167" t="s">
        <v>113</v>
      </c>
      <c r="BO6" s="167" t="s">
        <v>148</v>
      </c>
      <c r="BP6" s="167" t="s">
        <v>149</v>
      </c>
      <c r="BQ6" s="167" t="s">
        <v>150</v>
      </c>
      <c r="BR6" s="167" t="s">
        <v>126</v>
      </c>
      <c r="BS6" s="167" t="s">
        <v>151</v>
      </c>
      <c r="BT6" s="167"/>
      <c r="BU6" s="167"/>
      <c r="BV6" s="167" t="s">
        <v>114</v>
      </c>
      <c r="BW6" s="167" t="s">
        <v>152</v>
      </c>
      <c r="BX6" s="167" t="s">
        <v>114</v>
      </c>
      <c r="BY6" s="167" t="s">
        <v>153</v>
      </c>
      <c r="BZ6" s="167" t="s">
        <v>154</v>
      </c>
      <c r="CA6" s="167" t="s">
        <v>155</v>
      </c>
      <c r="CB6" s="167" t="s">
        <v>114</v>
      </c>
      <c r="CC6" s="167" t="s">
        <v>113</v>
      </c>
      <c r="CD6" s="167" t="s">
        <v>94</v>
      </c>
      <c r="CE6" s="167" t="s">
        <v>94</v>
      </c>
      <c r="CF6" s="167" t="s">
        <v>156</v>
      </c>
      <c r="CG6" s="171" t="s">
        <v>157</v>
      </c>
    </row>
    <row r="7" spans="1:85" ht="12">
      <c r="A7" s="35" t="s">
        <v>158</v>
      </c>
      <c r="B7" s="35" t="s">
        <v>159</v>
      </c>
      <c r="C7" s="36"/>
      <c r="D7" s="207" t="s">
        <v>160</v>
      </c>
      <c r="E7" s="210" t="s">
        <v>161</v>
      </c>
      <c r="F7" s="201" t="s">
        <v>162</v>
      </c>
      <c r="G7" s="173" t="s">
        <v>163</v>
      </c>
      <c r="H7" s="173" t="s">
        <v>164</v>
      </c>
      <c r="I7" s="173" t="s">
        <v>165</v>
      </c>
      <c r="J7" s="173" t="s">
        <v>166</v>
      </c>
      <c r="K7" s="173" t="s">
        <v>167</v>
      </c>
      <c r="L7" s="173" t="s">
        <v>168</v>
      </c>
      <c r="M7" s="173" t="s">
        <v>169</v>
      </c>
      <c r="N7" s="173" t="s">
        <v>170</v>
      </c>
      <c r="O7" s="173" t="s">
        <v>171</v>
      </c>
      <c r="P7" s="173" t="s">
        <v>172</v>
      </c>
      <c r="Q7" s="173" t="s">
        <v>173</v>
      </c>
      <c r="R7" s="173" t="s">
        <v>174</v>
      </c>
      <c r="S7" s="173" t="s">
        <v>175</v>
      </c>
      <c r="T7" s="173" t="s">
        <v>176</v>
      </c>
      <c r="U7" s="173" t="s">
        <v>177</v>
      </c>
      <c r="V7" s="173" t="s">
        <v>178</v>
      </c>
      <c r="W7" s="173" t="s">
        <v>179</v>
      </c>
      <c r="X7" s="173" t="s">
        <v>180</v>
      </c>
      <c r="Y7" s="173" t="s">
        <v>181</v>
      </c>
      <c r="Z7" s="173" t="s">
        <v>182</v>
      </c>
      <c r="AA7" s="173" t="s">
        <v>183</v>
      </c>
      <c r="AB7" s="173" t="s">
        <v>184</v>
      </c>
      <c r="AC7" s="173" t="s">
        <v>185</v>
      </c>
      <c r="AD7" s="173" t="s">
        <v>185</v>
      </c>
      <c r="AE7" s="138" t="s">
        <v>186</v>
      </c>
      <c r="AF7" s="173" t="s">
        <v>187</v>
      </c>
      <c r="AG7" s="173" t="s">
        <v>188</v>
      </c>
      <c r="AH7" s="109" t="s">
        <v>189</v>
      </c>
      <c r="AI7" s="173" t="s">
        <v>190</v>
      </c>
      <c r="AJ7" s="173" t="s">
        <v>120</v>
      </c>
      <c r="AK7" s="27" t="s">
        <v>191</v>
      </c>
      <c r="AL7" s="173" t="s">
        <v>85</v>
      </c>
      <c r="AM7" s="109"/>
      <c r="AN7" s="109"/>
      <c r="AO7" s="109" t="s">
        <v>192</v>
      </c>
      <c r="AP7" s="109" t="s">
        <v>193</v>
      </c>
      <c r="AQ7" s="109" t="s">
        <v>194</v>
      </c>
      <c r="AR7" s="173" t="s">
        <v>195</v>
      </c>
      <c r="AS7" s="173" t="s">
        <v>196</v>
      </c>
      <c r="AT7" s="173" t="s">
        <v>196</v>
      </c>
      <c r="AU7" s="173" t="s">
        <v>197</v>
      </c>
      <c r="AV7" s="173" t="s">
        <v>198</v>
      </c>
      <c r="AW7" s="173" t="s">
        <v>199</v>
      </c>
      <c r="AX7" s="173" t="s">
        <v>85</v>
      </c>
      <c r="AY7" s="173" t="s">
        <v>200</v>
      </c>
      <c r="AZ7" s="173" t="s">
        <v>138</v>
      </c>
      <c r="BA7" s="173" t="s">
        <v>201</v>
      </c>
      <c r="BB7" s="173" t="s">
        <v>198</v>
      </c>
      <c r="BC7" s="173" t="s">
        <v>202</v>
      </c>
      <c r="BD7" s="173" t="s">
        <v>122</v>
      </c>
      <c r="BE7" s="173" t="s">
        <v>203</v>
      </c>
      <c r="BF7" s="173" t="s">
        <v>204</v>
      </c>
      <c r="BG7" s="173" t="s">
        <v>205</v>
      </c>
      <c r="BH7" s="173" t="s">
        <v>206</v>
      </c>
      <c r="BI7" s="173" t="s">
        <v>207</v>
      </c>
      <c r="BJ7" s="173" t="s">
        <v>208</v>
      </c>
      <c r="BK7" s="27" t="s">
        <v>209</v>
      </c>
      <c r="BL7" s="173" t="s">
        <v>198</v>
      </c>
      <c r="BM7" s="109" t="s">
        <v>137</v>
      </c>
      <c r="BN7" s="173" t="s">
        <v>210</v>
      </c>
      <c r="BO7" s="173" t="s">
        <v>211</v>
      </c>
      <c r="BP7" s="173" t="s">
        <v>212</v>
      </c>
      <c r="BQ7" s="173" t="s">
        <v>122</v>
      </c>
      <c r="BR7" s="173" t="s">
        <v>213</v>
      </c>
      <c r="BS7" s="109" t="s">
        <v>214</v>
      </c>
      <c r="BT7" s="173" t="s">
        <v>215</v>
      </c>
      <c r="BU7" s="27" t="s">
        <v>216</v>
      </c>
      <c r="BV7" s="173" t="s">
        <v>190</v>
      </c>
      <c r="BW7" s="173" t="s">
        <v>217</v>
      </c>
      <c r="BX7" s="173" t="s">
        <v>190</v>
      </c>
      <c r="BY7" s="173" t="s">
        <v>218</v>
      </c>
      <c r="BZ7" s="173" t="s">
        <v>219</v>
      </c>
      <c r="CA7" s="173" t="s">
        <v>220</v>
      </c>
      <c r="CB7" s="173" t="s">
        <v>190</v>
      </c>
      <c r="CC7" s="173" t="s">
        <v>221</v>
      </c>
      <c r="CD7" s="173" t="s">
        <v>222</v>
      </c>
      <c r="CE7" s="173" t="s">
        <v>223</v>
      </c>
      <c r="CF7" s="173" t="s">
        <v>224</v>
      </c>
      <c r="CG7" s="174" t="s">
        <v>225</v>
      </c>
    </row>
    <row r="8" spans="1:85" ht="12">
      <c r="A8" s="99"/>
      <c r="B8" s="99"/>
      <c r="C8" s="37"/>
      <c r="D8" s="99"/>
      <c r="E8" s="37"/>
      <c r="F8" s="37"/>
      <c r="G8" s="37"/>
      <c r="H8" s="37"/>
      <c r="I8" s="37"/>
      <c r="J8" s="37"/>
      <c r="K8" s="37"/>
      <c r="L8" s="37"/>
      <c r="M8" s="37"/>
      <c r="N8" s="37"/>
      <c r="O8" s="37"/>
      <c r="P8" s="37"/>
      <c r="Q8" s="37"/>
      <c r="R8" s="37"/>
      <c r="S8" s="37"/>
      <c r="T8" s="37"/>
      <c r="U8" s="37"/>
      <c r="V8" s="37"/>
      <c r="W8" s="37"/>
      <c r="X8" s="37"/>
      <c r="Y8" s="37"/>
      <c r="Z8" s="37"/>
      <c r="AA8" s="37"/>
      <c r="AB8" s="37"/>
      <c r="AC8" s="37"/>
      <c r="AD8" s="37"/>
      <c r="AE8" s="196"/>
      <c r="AF8" s="204"/>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123"/>
    </row>
    <row r="9" spans="1:85" ht="12">
      <c r="A9" s="38" t="s">
        <v>28</v>
      </c>
      <c r="B9" s="205" t="s">
        <v>226</v>
      </c>
      <c r="C9" s="37" t="s">
        <v>227</v>
      </c>
      <c r="D9" s="37" t="s">
        <v>228</v>
      </c>
      <c r="E9" s="237">
        <v>1280414</v>
      </c>
      <c r="F9" s="103">
        <v>1437351.3383904097</v>
      </c>
      <c r="G9" s="154">
        <v>228093.93794577883</v>
      </c>
      <c r="H9" s="154">
        <v>59715.55352881361</v>
      </c>
      <c r="I9" s="154">
        <v>39874.87463491028</v>
      </c>
      <c r="J9" s="154">
        <v>279190.7088863861</v>
      </c>
      <c r="K9" s="154">
        <v>59574.057339533545</v>
      </c>
      <c r="L9" s="154">
        <v>20829.071392550846</v>
      </c>
      <c r="M9" s="154">
        <v>17143.92799233031</v>
      </c>
      <c r="N9" s="154">
        <v>254462.16898338168</v>
      </c>
      <c r="O9" s="154">
        <v>20777.050734727294</v>
      </c>
      <c r="P9" s="154">
        <v>54692.43880937128</v>
      </c>
      <c r="Q9" s="154">
        <v>355.8212995131064</v>
      </c>
      <c r="R9" s="154">
        <v>11504.888684257108</v>
      </c>
      <c r="S9" s="154">
        <v>5333.157840070711</v>
      </c>
      <c r="T9" s="154">
        <v>25866.751896183774</v>
      </c>
      <c r="U9" s="154">
        <v>1962.2192131044405</v>
      </c>
      <c r="V9" s="154">
        <v>8597.974325076933</v>
      </c>
      <c r="W9" s="154">
        <v>12667.86251056047</v>
      </c>
      <c r="X9" s="154">
        <v>10558.112711868433</v>
      </c>
      <c r="Y9" s="154">
        <v>11265.593658268761</v>
      </c>
      <c r="Z9" s="154">
        <v>54577.993362159454</v>
      </c>
      <c r="AA9" s="154">
        <v>81836.81806170153</v>
      </c>
      <c r="AB9" s="154">
        <v>3647.688526587576</v>
      </c>
      <c r="AC9" s="154">
        <v>4423.836741314995</v>
      </c>
      <c r="AD9" s="154">
        <v>6974.929800982062</v>
      </c>
      <c r="AE9" s="243">
        <f>SUM(G9:AD9)</f>
        <v>1273927.438879433</v>
      </c>
      <c r="AF9" s="111">
        <v>3895.306857827691</v>
      </c>
      <c r="AG9" s="244">
        <v>769.9057357885928</v>
      </c>
      <c r="AH9" s="154">
        <v>2060.018049812721</v>
      </c>
      <c r="AI9" s="154">
        <v>2725.882469954207</v>
      </c>
      <c r="AJ9" s="154">
        <v>0</v>
      </c>
      <c r="AK9" s="154">
        <v>6596.219412026591</v>
      </c>
      <c r="AL9" s="154">
        <v>4230.319894211376</v>
      </c>
      <c r="AM9" s="154">
        <v>0</v>
      </c>
      <c r="AN9" s="154">
        <v>0</v>
      </c>
      <c r="AO9" s="154">
        <v>0</v>
      </c>
      <c r="AP9" s="154">
        <v>297.5581627507264</v>
      </c>
      <c r="AQ9" s="154">
        <v>0</v>
      </c>
      <c r="AR9" s="154">
        <v>3379.26193221804</v>
      </c>
      <c r="AS9" s="154">
        <v>992.554151273402</v>
      </c>
      <c r="AT9" s="154">
        <v>771.9865621015349</v>
      </c>
      <c r="AU9" s="154">
        <v>10141.947449280002</v>
      </c>
      <c r="AV9" s="154">
        <v>5064.731245701175</v>
      </c>
      <c r="AW9" s="154">
        <v>584.7121939367421</v>
      </c>
      <c r="AX9" s="154">
        <v>1009.2007617769392</v>
      </c>
      <c r="AY9" s="154">
        <v>6131.529279820353</v>
      </c>
      <c r="AZ9" s="154">
        <v>2229.6470108437647</v>
      </c>
      <c r="BA9" s="154">
        <v>5574.117527109413</v>
      </c>
      <c r="BB9" s="154">
        <v>630.4903728214692</v>
      </c>
      <c r="BC9" s="154">
        <v>124.84957877652855</v>
      </c>
      <c r="BD9" s="154">
        <v>2981.8241064460904</v>
      </c>
      <c r="BE9" s="154">
        <v>2571.9013227964883</v>
      </c>
      <c r="BF9" s="154">
        <v>3678.900921281708</v>
      </c>
      <c r="BG9" s="154">
        <v>0</v>
      </c>
      <c r="BH9" s="154">
        <v>524.3682308614199</v>
      </c>
      <c r="BI9" s="154">
        <v>1523.1648610736484</v>
      </c>
      <c r="BJ9" s="154">
        <v>76.99057357885928</v>
      </c>
      <c r="BK9" s="154">
        <v>127.38610605200513</v>
      </c>
      <c r="BL9" s="154">
        <v>2469.9408334623236</v>
      </c>
      <c r="BM9" s="154">
        <v>2688.427596321248</v>
      </c>
      <c r="BN9" s="154">
        <v>3591.506216138138</v>
      </c>
      <c r="BO9" s="154">
        <v>118.60709983770212</v>
      </c>
      <c r="BP9" s="154">
        <v>1385.830324419467</v>
      </c>
      <c r="BQ9" s="154">
        <v>101.96048933416499</v>
      </c>
      <c r="BR9" s="154">
        <v>11617.253305155982</v>
      </c>
      <c r="BS9" s="154">
        <v>216.40593654598283</v>
      </c>
      <c r="BT9" s="154">
        <v>57463.281693469224</v>
      </c>
      <c r="BU9" s="154">
        <v>478.5900519766928</v>
      </c>
      <c r="BV9" s="154">
        <v>4507.069793832681</v>
      </c>
      <c r="BW9" s="154">
        <v>2172.382670711597</v>
      </c>
      <c r="BX9" s="154">
        <v>3031.7639379567017</v>
      </c>
      <c r="BY9" s="154">
        <v>0</v>
      </c>
      <c r="BZ9" s="154">
        <v>222.64841548480925</v>
      </c>
      <c r="CA9" s="154">
        <v>3920.6013824878173</v>
      </c>
      <c r="CB9" s="154">
        <v>742.854993720345</v>
      </c>
      <c r="CC9" s="154">
        <v>0</v>
      </c>
      <c r="CD9" s="154">
        <v>0</v>
      </c>
      <c r="CE9" s="154">
        <v>0</v>
      </c>
      <c r="CF9" s="100">
        <v>0</v>
      </c>
      <c r="CG9" s="123">
        <v>0</v>
      </c>
    </row>
    <row r="10" spans="1:85" ht="12">
      <c r="A10" s="38" t="s">
        <v>29</v>
      </c>
      <c r="B10" s="203" t="s">
        <v>229</v>
      </c>
      <c r="C10" s="37" t="s">
        <v>230</v>
      </c>
      <c r="D10" s="37" t="s">
        <v>231</v>
      </c>
      <c r="E10" s="238">
        <v>513829</v>
      </c>
      <c r="F10" s="104">
        <v>548774.2722850994</v>
      </c>
      <c r="G10" s="112">
        <v>96368.46731079681</v>
      </c>
      <c r="H10" s="112">
        <v>17172.052740197138</v>
      </c>
      <c r="I10" s="112">
        <v>13300.575316351405</v>
      </c>
      <c r="J10" s="112">
        <v>63418.61033049977</v>
      </c>
      <c r="K10" s="112">
        <v>27546.578981078146</v>
      </c>
      <c r="L10" s="112">
        <v>8233.7509848262</v>
      </c>
      <c r="M10" s="112">
        <v>5603.471160418582</v>
      </c>
      <c r="N10" s="112">
        <v>90292.28197619056</v>
      </c>
      <c r="O10" s="112">
        <v>8268.623341938404</v>
      </c>
      <c r="P10" s="112">
        <v>22341.556789886054</v>
      </c>
      <c r="Q10" s="112">
        <v>355.1814150317184</v>
      </c>
      <c r="R10" s="112">
        <v>4120.7501987589</v>
      </c>
      <c r="S10" s="112">
        <v>1742.9720712192873</v>
      </c>
      <c r="T10" s="112">
        <v>7504.0146230337605</v>
      </c>
      <c r="U10" s="112">
        <v>424.9261292561286</v>
      </c>
      <c r="V10" s="112">
        <v>3077.162622956615</v>
      </c>
      <c r="W10" s="112">
        <v>4210.772542859667</v>
      </c>
      <c r="X10" s="112">
        <v>3899.8919370482686</v>
      </c>
      <c r="Y10" s="112">
        <v>1743.617855610254</v>
      </c>
      <c r="Z10" s="112">
        <v>22234.35658098557</v>
      </c>
      <c r="AA10" s="112">
        <v>16546.93344974131</v>
      </c>
      <c r="AB10" s="112">
        <v>2749.1041523455006</v>
      </c>
      <c r="AC10" s="112">
        <v>1136.580528101499</v>
      </c>
      <c r="AD10" s="112">
        <v>1536.9668505008906</v>
      </c>
      <c r="AE10" s="186">
        <f>SUM(G10:AD10)</f>
        <v>423829.1998896325</v>
      </c>
      <c r="AF10" s="148">
        <v>1420.7256601268737</v>
      </c>
      <c r="AG10" s="113">
        <v>387.47063458005647</v>
      </c>
      <c r="AH10" s="112">
        <v>897.6403034437975</v>
      </c>
      <c r="AI10" s="112">
        <v>2003.8689651698587</v>
      </c>
      <c r="AJ10" s="112">
        <v>64.57843909667608</v>
      </c>
      <c r="AK10" s="112">
        <v>0</v>
      </c>
      <c r="AL10" s="112">
        <v>1127.5395466279642</v>
      </c>
      <c r="AM10" s="112">
        <v>0</v>
      </c>
      <c r="AN10" s="112">
        <v>0</v>
      </c>
      <c r="AO10" s="112">
        <v>0</v>
      </c>
      <c r="AP10" s="112">
        <v>193.73531729002823</v>
      </c>
      <c r="AQ10" s="112">
        <v>64.57843909667608</v>
      </c>
      <c r="AR10" s="112">
        <v>911.8475600450661</v>
      </c>
      <c r="AS10" s="112">
        <v>306.74758570921136</v>
      </c>
      <c r="AT10" s="112">
        <v>290.60297593504237</v>
      </c>
      <c r="AU10" s="112">
        <v>6832.398856428329</v>
      </c>
      <c r="AV10" s="112">
        <v>3183.7170474661307</v>
      </c>
      <c r="AW10" s="112">
        <v>424.28034486516185</v>
      </c>
      <c r="AX10" s="112">
        <v>658.700078786096</v>
      </c>
      <c r="AY10" s="112">
        <v>4944.409442373546</v>
      </c>
      <c r="AZ10" s="112">
        <v>1797.9670699540168</v>
      </c>
      <c r="BA10" s="112">
        <v>4494.917674885041</v>
      </c>
      <c r="BB10" s="112">
        <v>459.79848636833367</v>
      </c>
      <c r="BC10" s="112">
        <v>64.57843909667608</v>
      </c>
      <c r="BD10" s="112">
        <v>1401.352128397871</v>
      </c>
      <c r="BE10" s="112">
        <v>0</v>
      </c>
      <c r="BF10" s="112">
        <v>1646.7501969652399</v>
      </c>
      <c r="BG10" s="112">
        <v>0</v>
      </c>
      <c r="BH10" s="112">
        <v>0</v>
      </c>
      <c r="BI10" s="112">
        <v>453.98642684963284</v>
      </c>
      <c r="BJ10" s="112">
        <v>38.74706345800564</v>
      </c>
      <c r="BK10" s="112">
        <v>0</v>
      </c>
      <c r="BL10" s="112">
        <v>516.6275127734086</v>
      </c>
      <c r="BM10" s="112">
        <v>1937.3531729002823</v>
      </c>
      <c r="BN10" s="112">
        <v>1662.894806739409</v>
      </c>
      <c r="BO10" s="112">
        <v>0</v>
      </c>
      <c r="BP10" s="112">
        <v>7232.78517882772</v>
      </c>
      <c r="BQ10" s="112">
        <v>64.57843909667608</v>
      </c>
      <c r="BR10" s="112">
        <v>322.8921954833804</v>
      </c>
      <c r="BS10" s="112">
        <v>129.15687819335216</v>
      </c>
      <c r="BT10" s="112">
        <v>72175.44667200906</v>
      </c>
      <c r="BU10" s="112">
        <v>0</v>
      </c>
      <c r="BV10" s="112">
        <v>1228.281911618779</v>
      </c>
      <c r="BW10" s="112">
        <v>1530.509006591223</v>
      </c>
      <c r="BX10" s="112">
        <v>1097.8334646434932</v>
      </c>
      <c r="BY10" s="112">
        <v>0</v>
      </c>
      <c r="BZ10" s="112">
        <v>198.90159241776232</v>
      </c>
      <c r="CA10" s="112">
        <v>2195.6669292869865</v>
      </c>
      <c r="CB10" s="112">
        <v>581.2059518700847</v>
      </c>
      <c r="CC10" s="112">
        <v>0</v>
      </c>
      <c r="CD10" s="112">
        <v>0</v>
      </c>
      <c r="CE10" s="112">
        <v>0</v>
      </c>
      <c r="CF10" s="37">
        <v>0</v>
      </c>
      <c r="CG10" s="203">
        <v>0</v>
      </c>
    </row>
    <row r="11" spans="1:85" ht="12">
      <c r="A11" s="38" t="s">
        <v>30</v>
      </c>
      <c r="B11" s="203" t="s">
        <v>232</v>
      </c>
      <c r="C11" s="37" t="s">
        <v>233</v>
      </c>
      <c r="D11" s="37" t="s">
        <v>234</v>
      </c>
      <c r="E11" s="238">
        <v>1404333</v>
      </c>
      <c r="F11" s="104">
        <v>1465431.8860454403</v>
      </c>
      <c r="G11" s="112">
        <v>441170.55552481546</v>
      </c>
      <c r="H11" s="112">
        <v>60699.43834738239</v>
      </c>
      <c r="I11" s="112">
        <v>8262.915261574311</v>
      </c>
      <c r="J11" s="112">
        <v>321625.33662637346</v>
      </c>
      <c r="K11" s="112">
        <v>74900.34214293977</v>
      </c>
      <c r="L11" s="112">
        <v>92808.56153114265</v>
      </c>
      <c r="M11" s="112">
        <v>36193.45392142056</v>
      </c>
      <c r="N11" s="112">
        <v>138364.55822043068</v>
      </c>
      <c r="O11" s="112">
        <v>16620.084309402322</v>
      </c>
      <c r="P11" s="112">
        <v>24694.49199846923</v>
      </c>
      <c r="Q11" s="112">
        <v>314.1792875123312</v>
      </c>
      <c r="R11" s="112">
        <v>754.030290029595</v>
      </c>
      <c r="S11" s="112">
        <v>10273.662701653231</v>
      </c>
      <c r="T11" s="112">
        <v>62364.588571197746</v>
      </c>
      <c r="U11" s="112">
        <v>62.83585750246624</v>
      </c>
      <c r="V11" s="112">
        <v>377.0151450147975</v>
      </c>
      <c r="W11" s="112">
        <v>12944.186645508045</v>
      </c>
      <c r="X11" s="112">
        <v>11216.200564190225</v>
      </c>
      <c r="Y11" s="112">
        <v>2764.777730108515</v>
      </c>
      <c r="Z11" s="112">
        <v>30915.24189121339</v>
      </c>
      <c r="AA11" s="112">
        <v>17185.607026924517</v>
      </c>
      <c r="AB11" s="112">
        <v>13226.948004269145</v>
      </c>
      <c r="AC11" s="112">
        <v>31.41792875123312</v>
      </c>
      <c r="AD11" s="112">
        <v>219.92550125863184</v>
      </c>
      <c r="AE11" s="186">
        <f>SUM(G11:AD11)</f>
        <v>1377990.3550290852</v>
      </c>
      <c r="AF11" s="148">
        <v>9205.453124111304</v>
      </c>
      <c r="AG11" s="113">
        <v>-157.0896437561656</v>
      </c>
      <c r="AH11" s="112">
        <v>911.1199337857605</v>
      </c>
      <c r="AI11" s="112">
        <v>0</v>
      </c>
      <c r="AJ11" s="112">
        <v>0</v>
      </c>
      <c r="AK11" s="112">
        <v>0</v>
      </c>
      <c r="AL11" s="112">
        <v>3330.300447630711</v>
      </c>
      <c r="AM11" s="112">
        <v>0</v>
      </c>
      <c r="AN11" s="112">
        <v>0</v>
      </c>
      <c r="AO11" s="112">
        <v>0</v>
      </c>
      <c r="AP11" s="112">
        <v>0</v>
      </c>
      <c r="AQ11" s="112">
        <v>0</v>
      </c>
      <c r="AR11" s="112">
        <v>0</v>
      </c>
      <c r="AS11" s="112">
        <v>408.43307376603053</v>
      </c>
      <c r="AT11" s="112">
        <v>31.41792875123312</v>
      </c>
      <c r="AU11" s="112">
        <v>94.25378625369937</v>
      </c>
      <c r="AV11" s="112">
        <v>534.1047887709631</v>
      </c>
      <c r="AW11" s="112">
        <v>0</v>
      </c>
      <c r="AX11" s="112">
        <v>157.0896437561656</v>
      </c>
      <c r="AY11" s="112">
        <v>207.35832975813858</v>
      </c>
      <c r="AZ11" s="112">
        <v>75.40302900295949</v>
      </c>
      <c r="BA11" s="112">
        <v>188.50757250739875</v>
      </c>
      <c r="BB11" s="112">
        <v>0</v>
      </c>
      <c r="BC11" s="112">
        <v>0</v>
      </c>
      <c r="BD11" s="112">
        <v>16588.666380651088</v>
      </c>
      <c r="BE11" s="112">
        <v>0</v>
      </c>
      <c r="BF11" s="112">
        <v>1445.2247225567237</v>
      </c>
      <c r="BG11" s="112">
        <v>0</v>
      </c>
      <c r="BH11" s="112">
        <v>0</v>
      </c>
      <c r="BI11" s="112">
        <v>3600.494634891316</v>
      </c>
      <c r="BJ11" s="112">
        <v>31.41792875123312</v>
      </c>
      <c r="BK11" s="112">
        <v>-13.415455576777202</v>
      </c>
      <c r="BL11" s="112">
        <v>0</v>
      </c>
      <c r="BM11" s="112">
        <v>31.41792875123312</v>
      </c>
      <c r="BN11" s="112">
        <v>31.41792875123312</v>
      </c>
      <c r="BO11" s="112">
        <v>0</v>
      </c>
      <c r="BP11" s="112">
        <v>0</v>
      </c>
      <c r="BQ11" s="112">
        <v>0</v>
      </c>
      <c r="BR11" s="112">
        <v>0</v>
      </c>
      <c r="BS11" s="112">
        <v>0</v>
      </c>
      <c r="BT11" s="112">
        <v>0</v>
      </c>
      <c r="BU11" s="112">
        <v>0</v>
      </c>
      <c r="BV11" s="112">
        <v>49703.163284450806</v>
      </c>
      <c r="BW11" s="112">
        <v>785.4482187808281</v>
      </c>
      <c r="BX11" s="112">
        <v>31.41792875123312</v>
      </c>
      <c r="BY11" s="112">
        <v>0</v>
      </c>
      <c r="BZ11" s="112">
        <v>0</v>
      </c>
      <c r="CA11" s="112">
        <v>0</v>
      </c>
      <c r="CB11" s="112">
        <v>219.92550125863184</v>
      </c>
      <c r="CC11" s="112">
        <v>0</v>
      </c>
      <c r="CD11" s="112">
        <v>0</v>
      </c>
      <c r="CE11" s="112">
        <v>0</v>
      </c>
      <c r="CF11" s="37">
        <v>0</v>
      </c>
      <c r="CG11" s="203">
        <v>0</v>
      </c>
    </row>
    <row r="12" spans="1:85" ht="12">
      <c r="A12" s="38" t="s">
        <v>31</v>
      </c>
      <c r="B12" s="203" t="s">
        <v>235</v>
      </c>
      <c r="C12" s="37" t="s">
        <v>227</v>
      </c>
      <c r="D12" s="37" t="s">
        <v>228</v>
      </c>
      <c r="E12" s="238">
        <v>1385900</v>
      </c>
      <c r="F12" s="104">
        <v>1514728.6197577172</v>
      </c>
      <c r="G12" s="112">
        <v>240372.97393594385</v>
      </c>
      <c r="H12" s="112">
        <v>62930.23532858696</v>
      </c>
      <c r="I12" s="112">
        <v>42021.46838113151</v>
      </c>
      <c r="J12" s="112">
        <v>294220.44967393193</v>
      </c>
      <c r="K12" s="112">
        <v>62781.12194081277</v>
      </c>
      <c r="L12" s="112">
        <v>21950.36781793698</v>
      </c>
      <c r="M12" s="112">
        <v>18066.841203994285</v>
      </c>
      <c r="N12" s="112">
        <v>268160.69231645315</v>
      </c>
      <c r="O12" s="112">
        <v>21895.546719490587</v>
      </c>
      <c r="P12" s="112">
        <v>57636.710062602964</v>
      </c>
      <c r="Q12" s="112">
        <v>374.97631337334906</v>
      </c>
      <c r="R12" s="112">
        <v>12124.234132404954</v>
      </c>
      <c r="S12" s="112">
        <v>5620.259012724524</v>
      </c>
      <c r="T12" s="112">
        <v>27259.24299148598</v>
      </c>
      <c r="U12" s="112">
        <v>2067.851833398059</v>
      </c>
      <c r="V12" s="112">
        <v>9060.83115122034</v>
      </c>
      <c r="W12" s="112">
        <v>13349.814609272582</v>
      </c>
      <c r="X12" s="112">
        <v>11126.490140680546</v>
      </c>
      <c r="Y12" s="112">
        <v>11872.05707955153</v>
      </c>
      <c r="Z12" s="112">
        <v>57516.103646020885</v>
      </c>
      <c r="AA12" s="112">
        <v>86242.35923193242</v>
      </c>
      <c r="AB12" s="112">
        <v>3844.0554230612915</v>
      </c>
      <c r="AC12" s="112">
        <v>4661.986211881521</v>
      </c>
      <c r="AD12" s="112">
        <v>7350.412879692784</v>
      </c>
      <c r="AE12" s="186">
        <f>SUM(G12:AD12)</f>
        <v>1342507.0820375853</v>
      </c>
      <c r="AF12" s="148">
        <v>4105.003851666137</v>
      </c>
      <c r="AG12" s="113">
        <v>811.3522570066616</v>
      </c>
      <c r="AH12" s="112">
        <v>2170.915498477284</v>
      </c>
      <c r="AI12" s="112">
        <v>2872.6255585911535</v>
      </c>
      <c r="AJ12" s="112">
        <v>0</v>
      </c>
      <c r="AK12" s="112">
        <v>6951.315283003019</v>
      </c>
      <c r="AL12" s="112">
        <v>4458.051725660928</v>
      </c>
      <c r="AM12" s="112">
        <v>0</v>
      </c>
      <c r="AN12" s="112">
        <v>0</v>
      </c>
      <c r="AO12" s="112">
        <v>0</v>
      </c>
      <c r="AP12" s="112">
        <v>313.57668311338546</v>
      </c>
      <c r="AQ12" s="112">
        <v>0</v>
      </c>
      <c r="AR12" s="112">
        <v>3561.178555077888</v>
      </c>
      <c r="AS12" s="112">
        <v>1045.9865583572368</v>
      </c>
      <c r="AT12" s="112">
        <v>813.5451009445175</v>
      </c>
      <c r="AU12" s="112">
        <v>10687.921353109376</v>
      </c>
      <c r="AV12" s="112">
        <v>5337.38214474112</v>
      </c>
      <c r="AW12" s="112">
        <v>616.1891465374918</v>
      </c>
      <c r="AX12" s="112">
        <v>1063.5293098600837</v>
      </c>
      <c r="AY12" s="112">
        <v>6461.6093748010535</v>
      </c>
      <c r="AZ12" s="112">
        <v>2349.676136291292</v>
      </c>
      <c r="BA12" s="112">
        <v>5874.190340728231</v>
      </c>
      <c r="BB12" s="112">
        <v>664.4317131703202</v>
      </c>
      <c r="BC12" s="112">
        <v>131.57063627135054</v>
      </c>
      <c r="BD12" s="112">
        <v>3142.3453629474225</v>
      </c>
      <c r="BE12" s="112">
        <v>2710.3551071898214</v>
      </c>
      <c r="BF12" s="112">
        <v>3876.9480821291295</v>
      </c>
      <c r="BG12" s="112">
        <v>0</v>
      </c>
      <c r="BH12" s="112">
        <v>552.5966723396723</v>
      </c>
      <c r="BI12" s="112">
        <v>1605.1617625104766</v>
      </c>
      <c r="BJ12" s="112">
        <v>81.13522570066617</v>
      </c>
      <c r="BK12" s="112">
        <v>134.24371303159694</v>
      </c>
      <c r="BL12" s="112">
        <v>2602.905754234885</v>
      </c>
      <c r="BM12" s="112">
        <v>2833.1543677097484</v>
      </c>
      <c r="BN12" s="112">
        <v>3784.848636739184</v>
      </c>
      <c r="BO12" s="112">
        <v>124.99210445778301</v>
      </c>
      <c r="BP12" s="112">
        <v>1460.434062611991</v>
      </c>
      <c r="BQ12" s="112">
        <v>107.44935295493627</v>
      </c>
      <c r="BR12" s="112">
        <v>12242.647705049169</v>
      </c>
      <c r="BS12" s="112">
        <v>228.0557695370076</v>
      </c>
      <c r="BT12" s="112">
        <v>60556.71640015936</v>
      </c>
      <c r="BU12" s="112">
        <v>504.3541057068437</v>
      </c>
      <c r="BV12" s="112">
        <v>4749.699969395754</v>
      </c>
      <c r="BW12" s="112">
        <v>2289.3290711214995</v>
      </c>
      <c r="BX12" s="112">
        <v>3194.9736174559625</v>
      </c>
      <c r="BY12" s="112">
        <v>0</v>
      </c>
      <c r="BZ12" s="112">
        <v>234.63430135057513</v>
      </c>
      <c r="CA12" s="112">
        <v>4131.660062574714</v>
      </c>
      <c r="CB12" s="112">
        <v>782.8452858145358</v>
      </c>
      <c r="CC12" s="112">
        <v>0</v>
      </c>
      <c r="CD12" s="112">
        <v>0</v>
      </c>
      <c r="CE12" s="112">
        <v>0</v>
      </c>
      <c r="CF12" s="37">
        <v>0</v>
      </c>
      <c r="CG12" s="203">
        <v>0</v>
      </c>
    </row>
    <row r="13" spans="1:85" ht="12">
      <c r="A13" s="32" t="s">
        <v>32</v>
      </c>
      <c r="B13" s="37" t="s">
        <v>236</v>
      </c>
      <c r="C13" s="37" t="s">
        <v>227</v>
      </c>
      <c r="D13" s="37" t="s">
        <v>228</v>
      </c>
      <c r="E13" s="32">
        <v>576401</v>
      </c>
      <c r="F13" s="104">
        <v>583170.8924361927</v>
      </c>
      <c r="G13" s="112">
        <v>92543.65428850734</v>
      </c>
      <c r="H13" s="112">
        <v>24228.156132457407</v>
      </c>
      <c r="I13" s="112">
        <v>16178.27569748001</v>
      </c>
      <c r="J13" s="112">
        <v>113274.9457369924</v>
      </c>
      <c r="K13" s="112">
        <v>24170.747441363706</v>
      </c>
      <c r="L13" s="112">
        <v>8450.897027176063</v>
      </c>
      <c r="M13" s="112">
        <v>6955.73832236799</v>
      </c>
      <c r="N13" s="112">
        <v>103241.93272291045</v>
      </c>
      <c r="O13" s="112">
        <v>8429.790890744554</v>
      </c>
      <c r="P13" s="112">
        <v>22190.147598630934</v>
      </c>
      <c r="Q13" s="112">
        <v>144.36597319151917</v>
      </c>
      <c r="R13" s="112">
        <v>4667.833133192454</v>
      </c>
      <c r="S13" s="112">
        <v>2163.8011069582667</v>
      </c>
      <c r="T13" s="112">
        <v>10494.815279203362</v>
      </c>
      <c r="U13" s="112">
        <v>796.1234661965062</v>
      </c>
      <c r="V13" s="112">
        <v>3488.4222293997495</v>
      </c>
      <c r="W13" s="112">
        <v>5139.68191925526</v>
      </c>
      <c r="X13" s="112">
        <v>4283.701450138996</v>
      </c>
      <c r="Y13" s="112">
        <v>4570.744905607514</v>
      </c>
      <c r="Z13" s="112">
        <v>22143.714098481614</v>
      </c>
      <c r="AA13" s="112">
        <v>33203.32958859215</v>
      </c>
      <c r="AB13" s="112">
        <v>1479.9622865773863</v>
      </c>
      <c r="AC13" s="112">
        <v>1794.8658421354955</v>
      </c>
      <c r="AD13" s="112">
        <v>2829.91077273668</v>
      </c>
      <c r="AE13" s="186"/>
      <c r="AF13" s="148">
        <v>1580.4274959913678</v>
      </c>
      <c r="AG13" s="113">
        <v>312.370819186328</v>
      </c>
      <c r="AH13" s="112">
        <v>835.8030026877425</v>
      </c>
      <c r="AI13" s="112">
        <v>1105.9615490110532</v>
      </c>
      <c r="AJ13" s="112">
        <v>0</v>
      </c>
      <c r="AK13" s="112">
        <v>2676.2580995152966</v>
      </c>
      <c r="AL13" s="112">
        <v>1716.3510146102835</v>
      </c>
      <c r="AM13" s="112">
        <v>0</v>
      </c>
      <c r="AN13" s="112">
        <v>0</v>
      </c>
      <c r="AO13" s="112">
        <v>0</v>
      </c>
      <c r="AP13" s="112">
        <v>120.72710038822949</v>
      </c>
      <c r="AQ13" s="112">
        <v>0</v>
      </c>
      <c r="AR13" s="112">
        <v>1371.054622590802</v>
      </c>
      <c r="AS13" s="112">
        <v>402.705083113185</v>
      </c>
      <c r="AT13" s="112">
        <v>313.21506464358833</v>
      </c>
      <c r="AU13" s="112">
        <v>4114.852358686926</v>
      </c>
      <c r="AV13" s="112">
        <v>2054.893442971682</v>
      </c>
      <c r="AW13" s="112">
        <v>237.2329734901572</v>
      </c>
      <c r="AX13" s="112">
        <v>409.4590467712678</v>
      </c>
      <c r="AY13" s="112">
        <v>2487.7212039999163</v>
      </c>
      <c r="AZ13" s="112">
        <v>904.6258923636059</v>
      </c>
      <c r="BA13" s="112">
        <v>2261.564730909015</v>
      </c>
      <c r="BB13" s="112">
        <v>255.80637354988482</v>
      </c>
      <c r="BC13" s="112">
        <v>50.65472743562076</v>
      </c>
      <c r="BD13" s="112">
        <v>1209.8037402540758</v>
      </c>
      <c r="BE13" s="112">
        <v>1043.4873851737877</v>
      </c>
      <c r="BF13" s="112">
        <v>1492.6259684362917</v>
      </c>
      <c r="BG13" s="112">
        <v>0</v>
      </c>
      <c r="BH13" s="112">
        <v>212.74985522960716</v>
      </c>
      <c r="BI13" s="112">
        <v>617.9876747145732</v>
      </c>
      <c r="BJ13" s="112">
        <v>31.237081918632803</v>
      </c>
      <c r="BK13" s="112">
        <v>51.68386264802116</v>
      </c>
      <c r="BL13" s="112">
        <v>1002.1193577680307</v>
      </c>
      <c r="BM13" s="112">
        <v>1090.765130780367</v>
      </c>
      <c r="BN13" s="112">
        <v>1457.1676592313572</v>
      </c>
      <c r="BO13" s="112">
        <v>48.12199106383972</v>
      </c>
      <c r="BP13" s="112">
        <v>562.2674745353904</v>
      </c>
      <c r="BQ13" s="112">
        <v>41.36802740575695</v>
      </c>
      <c r="BR13" s="112">
        <v>4713.422387884512</v>
      </c>
      <c r="BS13" s="112">
        <v>87.80152755507598</v>
      </c>
      <c r="BT13" s="112">
        <v>23314.35075923701</v>
      </c>
      <c r="BU13" s="112">
        <v>194.17645516987957</v>
      </c>
      <c r="BV13" s="112">
        <v>1828.6356604259092</v>
      </c>
      <c r="BW13" s="112">
        <v>881.3922573798012</v>
      </c>
      <c r="BX13" s="112">
        <v>1230.065631228324</v>
      </c>
      <c r="BY13" s="112">
        <v>0</v>
      </c>
      <c r="BZ13" s="112">
        <v>90.33426392685702</v>
      </c>
      <c r="CA13" s="112">
        <v>1590.690143769825</v>
      </c>
      <c r="CB13" s="112">
        <v>301.39562824194354</v>
      </c>
      <c r="CC13" s="112">
        <v>0</v>
      </c>
      <c r="CD13" s="112">
        <v>0</v>
      </c>
      <c r="CE13" s="112">
        <v>0</v>
      </c>
      <c r="CF13" s="37">
        <v>0</v>
      </c>
      <c r="CG13" s="203">
        <v>0</v>
      </c>
    </row>
    <row r="14" spans="1:85" ht="12">
      <c r="A14" s="197" t="s">
        <v>33</v>
      </c>
      <c r="B14" s="35" t="s">
        <v>237</v>
      </c>
      <c r="C14" s="36" t="s">
        <v>238</v>
      </c>
      <c r="D14" s="36" t="s">
        <v>239</v>
      </c>
      <c r="E14" s="242">
        <v>710101</v>
      </c>
      <c r="F14" s="105">
        <v>800270.5110506531</v>
      </c>
      <c r="G14" s="159">
        <v>106101.6946949001</v>
      </c>
      <c r="H14" s="159">
        <v>10050.893362707762</v>
      </c>
      <c r="I14" s="159">
        <v>12134.481866601645</v>
      </c>
      <c r="J14" s="159">
        <v>143070.03351259336</v>
      </c>
      <c r="K14" s="159">
        <v>74604.64345854726</v>
      </c>
      <c r="L14" s="159">
        <v>6954.841334810199</v>
      </c>
      <c r="M14" s="159">
        <v>6885.250032190104</v>
      </c>
      <c r="N14" s="159">
        <v>154116.09633801752</v>
      </c>
      <c r="O14" s="159">
        <v>18218.255922493125</v>
      </c>
      <c r="P14" s="159">
        <v>23211.674002342927</v>
      </c>
      <c r="Q14" s="159">
        <v>2538.629844485316</v>
      </c>
      <c r="R14" s="159">
        <v>10.92984673357349</v>
      </c>
      <c r="S14" s="159">
        <v>1344.5095007198374</v>
      </c>
      <c r="T14" s="159">
        <v>22363.434884323447</v>
      </c>
      <c r="U14" s="159">
        <v>2461.014097427914</v>
      </c>
      <c r="V14" s="159">
        <v>2017.5943660215466</v>
      </c>
      <c r="W14" s="159">
        <v>1698.5535233934395</v>
      </c>
      <c r="X14" s="159">
        <v>1799.135783840375</v>
      </c>
      <c r="Y14" s="159">
        <v>1193.5669338042846</v>
      </c>
      <c r="Z14" s="159">
        <v>104357.0697922373</v>
      </c>
      <c r="AA14" s="159">
        <v>12644.449145841541</v>
      </c>
      <c r="AB14" s="159">
        <v>5121.670838356417</v>
      </c>
      <c r="AC14" s="159">
        <v>1799.6891938015688</v>
      </c>
      <c r="AD14" s="159">
        <v>3437.2292689734145</v>
      </c>
      <c r="AE14" s="245">
        <f aca="true" t="shared" si="0" ref="AE14:AE27">SUM(G14:AD14)</f>
        <v>718135.3415451641</v>
      </c>
      <c r="AF14" s="149">
        <v>1029.480880310384</v>
      </c>
      <c r="AG14" s="246">
        <v>252.49329479457745</v>
      </c>
      <c r="AH14" s="159">
        <v>191.89490404387882</v>
      </c>
      <c r="AI14" s="159">
        <v>944.1173937962719</v>
      </c>
      <c r="AJ14" s="159">
        <v>0</v>
      </c>
      <c r="AK14" s="159">
        <v>0</v>
      </c>
      <c r="AL14" s="159">
        <v>505.40164706005004</v>
      </c>
      <c r="AM14" s="159">
        <v>0</v>
      </c>
      <c r="AN14" s="159">
        <v>0</v>
      </c>
      <c r="AO14" s="159">
        <v>0</v>
      </c>
      <c r="AP14" s="159">
        <v>96.57003822828221</v>
      </c>
      <c r="AQ14" s="159">
        <v>0</v>
      </c>
      <c r="AR14" s="159">
        <v>518.8218386189947</v>
      </c>
      <c r="AS14" s="159">
        <v>207.52873544759788</v>
      </c>
      <c r="AT14" s="159">
        <v>433.7350570854796</v>
      </c>
      <c r="AU14" s="159">
        <v>2956.1776602058826</v>
      </c>
      <c r="AV14" s="159">
        <v>2272.7163581317936</v>
      </c>
      <c r="AW14" s="159">
        <v>228.69666646325288</v>
      </c>
      <c r="AX14" s="159">
        <v>0</v>
      </c>
      <c r="AY14" s="159">
        <v>3443.3997900407226</v>
      </c>
      <c r="AZ14" s="159">
        <v>1252.1453781966266</v>
      </c>
      <c r="BA14" s="159">
        <v>3130.363445491567</v>
      </c>
      <c r="BB14" s="159">
        <v>233.81570860429363</v>
      </c>
      <c r="BC14" s="159">
        <v>0</v>
      </c>
      <c r="BD14" s="159">
        <v>1101.0091177946558</v>
      </c>
      <c r="BE14" s="159">
        <v>0</v>
      </c>
      <c r="BF14" s="159">
        <v>1478.1580063480906</v>
      </c>
      <c r="BG14" s="159">
        <v>0</v>
      </c>
      <c r="BH14" s="159">
        <v>0</v>
      </c>
      <c r="BI14" s="159">
        <v>576.7915320540237</v>
      </c>
      <c r="BJ14" s="159">
        <v>0</v>
      </c>
      <c r="BK14" s="159">
        <v>0</v>
      </c>
      <c r="BL14" s="159">
        <v>266.88195378561085</v>
      </c>
      <c r="BM14" s="159">
        <v>1132.276780602094</v>
      </c>
      <c r="BN14" s="159">
        <v>2940.8205337827603</v>
      </c>
      <c r="BO14" s="159">
        <v>7331.713518383037</v>
      </c>
      <c r="BP14" s="159">
        <v>11273.099262003816</v>
      </c>
      <c r="BQ14" s="159">
        <v>2646.6831394083647</v>
      </c>
      <c r="BR14" s="159">
        <v>1234.5192709326107</v>
      </c>
      <c r="BS14" s="159">
        <v>56.586168532045015</v>
      </c>
      <c r="BT14" s="159">
        <v>28736.227292448282</v>
      </c>
      <c r="BU14" s="159">
        <v>0</v>
      </c>
      <c r="BV14" s="159">
        <v>964.5935623604349</v>
      </c>
      <c r="BW14" s="159">
        <v>1385.3234853578651</v>
      </c>
      <c r="BX14" s="159">
        <v>1704.7793854568674</v>
      </c>
      <c r="BY14" s="159">
        <v>0</v>
      </c>
      <c r="BZ14" s="159">
        <v>0</v>
      </c>
      <c r="CA14" s="159">
        <v>1336.9001137534256</v>
      </c>
      <c r="CB14" s="159">
        <v>271.447585965458</v>
      </c>
      <c r="CC14" s="159">
        <v>0</v>
      </c>
      <c r="CD14" s="159">
        <v>0</v>
      </c>
      <c r="CE14" s="159">
        <v>0</v>
      </c>
      <c r="CF14" s="36">
        <v>0</v>
      </c>
      <c r="CG14" s="168">
        <v>0</v>
      </c>
    </row>
    <row r="15" spans="1:85" ht="12">
      <c r="A15" s="38" t="s">
        <v>34</v>
      </c>
      <c r="B15" s="198" t="s">
        <v>240</v>
      </c>
      <c r="C15" s="37" t="s">
        <v>227</v>
      </c>
      <c r="D15" s="37" t="s">
        <v>228</v>
      </c>
      <c r="E15" s="237">
        <v>1625279</v>
      </c>
      <c r="F15" s="104">
        <v>1743518.7210748524</v>
      </c>
      <c r="G15" s="154">
        <v>276679.7792232845</v>
      </c>
      <c r="H15" s="154">
        <v>72435.44618215988</v>
      </c>
      <c r="I15" s="154">
        <v>48368.543284853644</v>
      </c>
      <c r="J15" s="154">
        <v>338660.5728830907</v>
      </c>
      <c r="K15" s="154">
        <v>72263.81016779</v>
      </c>
      <c r="L15" s="154">
        <v>25265.83093886056</v>
      </c>
      <c r="M15" s="154">
        <v>20795.722388139075</v>
      </c>
      <c r="N15" s="154">
        <v>308664.655312919</v>
      </c>
      <c r="O15" s="154">
        <v>25202.729462989282</v>
      </c>
      <c r="P15" s="154">
        <v>66342.36767202907</v>
      </c>
      <c r="Q15" s="154">
        <v>431.61409495955604</v>
      </c>
      <c r="R15" s="154">
        <v>13955.522403692314</v>
      </c>
      <c r="S15" s="154">
        <v>6469.163306323638</v>
      </c>
      <c r="T15" s="154">
        <v>31376.57786223533</v>
      </c>
      <c r="U15" s="154">
        <v>2380.187669864686</v>
      </c>
      <c r="V15" s="154">
        <v>10429.411932005178</v>
      </c>
      <c r="W15" s="154">
        <v>15366.218998270648</v>
      </c>
      <c r="X15" s="154">
        <v>12807.075542835015</v>
      </c>
      <c r="Y15" s="154">
        <v>13665.255614684424</v>
      </c>
      <c r="Z15" s="154">
        <v>66203.54442511225</v>
      </c>
      <c r="AA15" s="154">
        <v>99268.71778166303</v>
      </c>
      <c r="AB15" s="154">
        <v>4424.675488094162</v>
      </c>
      <c r="AC15" s="154">
        <v>5366.149508093662</v>
      </c>
      <c r="AD15" s="154">
        <v>8460.645884821239</v>
      </c>
      <c r="AE15" s="243">
        <f t="shared" si="0"/>
        <v>1545284.2180287708</v>
      </c>
      <c r="AF15" s="111">
        <v>4725.038513241456</v>
      </c>
      <c r="AG15" s="244">
        <v>933.9018428949457</v>
      </c>
      <c r="AH15" s="154">
        <v>2498.8184445026927</v>
      </c>
      <c r="AI15" s="154">
        <v>3306.5173356550786</v>
      </c>
      <c r="AJ15" s="154">
        <v>0</v>
      </c>
      <c r="AK15" s="154">
        <v>8001.267140478319</v>
      </c>
      <c r="AL15" s="154">
        <v>5131.4120178525</v>
      </c>
      <c r="AM15" s="154">
        <v>0</v>
      </c>
      <c r="AN15" s="154">
        <v>0</v>
      </c>
      <c r="AO15" s="154">
        <v>0</v>
      </c>
      <c r="AP15" s="154">
        <v>360.9404419837223</v>
      </c>
      <c r="AQ15" s="154">
        <v>0</v>
      </c>
      <c r="AR15" s="154">
        <v>4099.071872598357</v>
      </c>
      <c r="AS15" s="154">
        <v>1203.9761596240246</v>
      </c>
      <c r="AT15" s="154">
        <v>936.425901929797</v>
      </c>
      <c r="AU15" s="154">
        <v>12302.263735864772</v>
      </c>
      <c r="AV15" s="154">
        <v>6143.559690827832</v>
      </c>
      <c r="AW15" s="154">
        <v>709.2605887931885</v>
      </c>
      <c r="AX15" s="154">
        <v>1224.1686319028345</v>
      </c>
      <c r="AY15" s="154">
        <v>7437.594276815348</v>
      </c>
      <c r="AZ15" s="154">
        <v>2704.579737023763</v>
      </c>
      <c r="BA15" s="154">
        <v>6761.449342559408</v>
      </c>
      <c r="BB15" s="154">
        <v>764.7898875599151</v>
      </c>
      <c r="BC15" s="154">
        <v>151.4435420910723</v>
      </c>
      <c r="BD15" s="154">
        <v>3616.9765969417767</v>
      </c>
      <c r="BE15" s="154">
        <v>3119.736967076089</v>
      </c>
      <c r="BF15" s="154">
        <v>4462.53637361693</v>
      </c>
      <c r="BG15" s="154">
        <v>0</v>
      </c>
      <c r="BH15" s="154">
        <v>636.0628767825036</v>
      </c>
      <c r="BI15" s="154">
        <v>1847.6112135110818</v>
      </c>
      <c r="BJ15" s="154">
        <v>93.39018428949458</v>
      </c>
      <c r="BK15" s="154">
        <v>154.52037005455603</v>
      </c>
      <c r="BL15" s="154">
        <v>2996.0580743683804</v>
      </c>
      <c r="BM15" s="154">
        <v>3261.084273027757</v>
      </c>
      <c r="BN15" s="154">
        <v>4356.525894153179</v>
      </c>
      <c r="BO15" s="154">
        <v>143.87136498651867</v>
      </c>
      <c r="BP15" s="154">
        <v>1681.0233172109024</v>
      </c>
      <c r="BQ15" s="154">
        <v>123.67889270770902</v>
      </c>
      <c r="BR15" s="154">
        <v>14091.821591574277</v>
      </c>
      <c r="BS15" s="154">
        <v>262.5021396245253</v>
      </c>
      <c r="BT15" s="154">
        <v>69703.42235125018</v>
      </c>
      <c r="BU15" s="154">
        <v>580.533578015777</v>
      </c>
      <c r="BV15" s="154">
        <v>5467.11186948771</v>
      </c>
      <c r="BW15" s="154">
        <v>2635.1176323846576</v>
      </c>
      <c r="BX15" s="154">
        <v>3677.5540137782054</v>
      </c>
      <c r="BY15" s="154">
        <v>0</v>
      </c>
      <c r="BZ15" s="154">
        <v>270.07431672907893</v>
      </c>
      <c r="CA15" s="154">
        <v>4755.720974869108</v>
      </c>
      <c r="CB15" s="154">
        <v>901.0890754418801</v>
      </c>
      <c r="CC15" s="154">
        <v>0</v>
      </c>
      <c r="CD15" s="154">
        <v>0</v>
      </c>
      <c r="CE15" s="154">
        <v>0</v>
      </c>
      <c r="CF15" s="100">
        <v>0</v>
      </c>
      <c r="CG15" s="123">
        <v>0</v>
      </c>
    </row>
    <row r="16" spans="1:85" ht="12">
      <c r="A16" s="38" t="s">
        <v>35</v>
      </c>
      <c r="B16" s="32" t="s">
        <v>241</v>
      </c>
      <c r="C16" s="37" t="s">
        <v>242</v>
      </c>
      <c r="D16" s="37" t="s">
        <v>243</v>
      </c>
      <c r="E16" s="238">
        <v>945000</v>
      </c>
      <c r="F16" s="104">
        <v>945000</v>
      </c>
      <c r="G16" s="112">
        <v>82923.87777176852</v>
      </c>
      <c r="H16" s="112">
        <v>88673.6073553272</v>
      </c>
      <c r="I16" s="112">
        <v>15077.068685776094</v>
      </c>
      <c r="J16" s="112">
        <v>140165.63007030825</v>
      </c>
      <c r="K16" s="112">
        <v>64908.05840995132</v>
      </c>
      <c r="L16" s="112">
        <v>0</v>
      </c>
      <c r="M16" s="112">
        <v>0</v>
      </c>
      <c r="N16" s="112">
        <v>515303.5424553813</v>
      </c>
      <c r="O16" s="112">
        <v>25554.353704705245</v>
      </c>
      <c r="P16" s="112">
        <v>0</v>
      </c>
      <c r="Q16" s="112">
        <v>0</v>
      </c>
      <c r="R16" s="112">
        <v>12393.861546782045</v>
      </c>
      <c r="S16" s="112">
        <v>0</v>
      </c>
      <c r="T16" s="112">
        <v>0</v>
      </c>
      <c r="U16" s="112">
        <v>0</v>
      </c>
      <c r="V16" s="112">
        <v>0</v>
      </c>
      <c r="W16" s="112">
        <v>0</v>
      </c>
      <c r="X16" s="112">
        <v>0</v>
      </c>
      <c r="Y16" s="112">
        <v>0</v>
      </c>
      <c r="Z16" s="112">
        <v>0</v>
      </c>
      <c r="AA16" s="112">
        <v>0</v>
      </c>
      <c r="AB16" s="112">
        <v>0</v>
      </c>
      <c r="AC16" s="112">
        <v>0</v>
      </c>
      <c r="AD16" s="112">
        <v>0</v>
      </c>
      <c r="AE16" s="186">
        <f t="shared" si="0"/>
        <v>945000</v>
      </c>
      <c r="AF16" s="148">
        <v>0</v>
      </c>
      <c r="AG16" s="113">
        <v>0</v>
      </c>
      <c r="AH16" s="112">
        <v>0</v>
      </c>
      <c r="AI16" s="112">
        <v>0</v>
      </c>
      <c r="AJ16" s="112">
        <v>0</v>
      </c>
      <c r="AK16" s="112">
        <v>0</v>
      </c>
      <c r="AL16" s="112">
        <v>0</v>
      </c>
      <c r="AM16" s="112">
        <v>0</v>
      </c>
      <c r="AN16" s="112">
        <v>0</v>
      </c>
      <c r="AO16" s="112">
        <v>0</v>
      </c>
      <c r="AP16" s="112">
        <v>0</v>
      </c>
      <c r="AQ16" s="112">
        <v>0</v>
      </c>
      <c r="AR16" s="112">
        <v>0</v>
      </c>
      <c r="AS16" s="112">
        <v>0</v>
      </c>
      <c r="AT16" s="112">
        <v>0</v>
      </c>
      <c r="AU16" s="112">
        <v>0</v>
      </c>
      <c r="AV16" s="112">
        <v>0</v>
      </c>
      <c r="AW16" s="112">
        <v>0</v>
      </c>
      <c r="AX16" s="112">
        <v>0</v>
      </c>
      <c r="AY16" s="112">
        <v>0</v>
      </c>
      <c r="AZ16" s="112">
        <v>0</v>
      </c>
      <c r="BA16" s="112">
        <v>0</v>
      </c>
      <c r="BB16" s="112">
        <v>0</v>
      </c>
      <c r="BC16" s="112">
        <v>0</v>
      </c>
      <c r="BD16" s="112">
        <v>0</v>
      </c>
      <c r="BE16" s="112">
        <v>0</v>
      </c>
      <c r="BF16" s="112">
        <v>0</v>
      </c>
      <c r="BG16" s="112">
        <v>0</v>
      </c>
      <c r="BH16" s="112">
        <v>0</v>
      </c>
      <c r="BI16" s="112">
        <v>0</v>
      </c>
      <c r="BJ16" s="112">
        <v>0</v>
      </c>
      <c r="BK16" s="112">
        <v>0</v>
      </c>
      <c r="BL16" s="112">
        <v>0</v>
      </c>
      <c r="BM16" s="112">
        <v>0</v>
      </c>
      <c r="BN16" s="112">
        <v>0</v>
      </c>
      <c r="BO16" s="112">
        <v>0</v>
      </c>
      <c r="BP16" s="112">
        <v>0</v>
      </c>
      <c r="BQ16" s="112">
        <v>0</v>
      </c>
      <c r="BR16" s="112">
        <v>0</v>
      </c>
      <c r="BS16" s="112">
        <v>0</v>
      </c>
      <c r="BT16" s="112">
        <v>0</v>
      </c>
      <c r="BU16" s="112">
        <v>0</v>
      </c>
      <c r="BV16" s="112">
        <v>0</v>
      </c>
      <c r="BW16" s="112">
        <v>0</v>
      </c>
      <c r="BX16" s="112">
        <v>0</v>
      </c>
      <c r="BY16" s="112">
        <v>0</v>
      </c>
      <c r="BZ16" s="112">
        <v>0</v>
      </c>
      <c r="CA16" s="112">
        <v>0</v>
      </c>
      <c r="CB16" s="112">
        <v>0</v>
      </c>
      <c r="CC16" s="112">
        <v>0</v>
      </c>
      <c r="CD16" s="112">
        <v>0</v>
      </c>
      <c r="CE16" s="112">
        <v>0</v>
      </c>
      <c r="CF16" s="37">
        <v>0</v>
      </c>
      <c r="CG16" s="203">
        <v>0</v>
      </c>
    </row>
    <row r="17" spans="1:85" ht="12">
      <c r="A17" s="38" t="s">
        <v>36</v>
      </c>
      <c r="B17" s="32" t="s">
        <v>244</v>
      </c>
      <c r="C17" s="37" t="s">
        <v>245</v>
      </c>
      <c r="D17" s="37" t="s">
        <v>246</v>
      </c>
      <c r="E17" s="238">
        <v>1171745</v>
      </c>
      <c r="F17" s="104">
        <v>1171745</v>
      </c>
      <c r="G17" s="112">
        <v>93476.67018796444</v>
      </c>
      <c r="H17" s="112">
        <v>135092.99595657876</v>
      </c>
      <c r="I17" s="112">
        <v>23731.976540871336</v>
      </c>
      <c r="J17" s="112">
        <v>205819.4080577007</v>
      </c>
      <c r="K17" s="112">
        <v>87116.84194229927</v>
      </c>
      <c r="L17" s="112">
        <v>20445.35389042693</v>
      </c>
      <c r="M17" s="112">
        <v>0</v>
      </c>
      <c r="N17" s="112">
        <v>553048.9569066006</v>
      </c>
      <c r="O17" s="112">
        <v>46183.4507504007</v>
      </c>
      <c r="P17" s="112">
        <v>0</v>
      </c>
      <c r="Q17" s="112">
        <v>0</v>
      </c>
      <c r="R17" s="112">
        <v>6829.34576715722</v>
      </c>
      <c r="S17" s="112">
        <v>0</v>
      </c>
      <c r="T17" s="112">
        <v>0</v>
      </c>
      <c r="U17" s="112">
        <v>0</v>
      </c>
      <c r="V17" s="112">
        <v>0</v>
      </c>
      <c r="W17" s="112">
        <v>0</v>
      </c>
      <c r="X17" s="112">
        <v>0</v>
      </c>
      <c r="Y17" s="112">
        <v>0</v>
      </c>
      <c r="Z17" s="112">
        <v>0</v>
      </c>
      <c r="AA17" s="112">
        <v>0</v>
      </c>
      <c r="AB17" s="112">
        <v>0</v>
      </c>
      <c r="AC17" s="112">
        <v>0</v>
      </c>
      <c r="AD17" s="112">
        <v>0</v>
      </c>
      <c r="AE17" s="186">
        <f t="shared" si="0"/>
        <v>1171745</v>
      </c>
      <c r="AF17" s="148">
        <v>0</v>
      </c>
      <c r="AG17" s="113">
        <v>0</v>
      </c>
      <c r="AH17" s="112">
        <v>0</v>
      </c>
      <c r="AI17" s="112">
        <v>0</v>
      </c>
      <c r="AJ17" s="112">
        <v>0</v>
      </c>
      <c r="AK17" s="112">
        <v>0</v>
      </c>
      <c r="AL17" s="112">
        <v>0</v>
      </c>
      <c r="AM17" s="112">
        <v>0</v>
      </c>
      <c r="AN17" s="112">
        <v>0</v>
      </c>
      <c r="AO17" s="112">
        <v>0</v>
      </c>
      <c r="AP17" s="112">
        <v>0</v>
      </c>
      <c r="AQ17" s="112">
        <v>0</v>
      </c>
      <c r="AR17" s="112">
        <v>0</v>
      </c>
      <c r="AS17" s="112">
        <v>0</v>
      </c>
      <c r="AT17" s="112">
        <v>0</v>
      </c>
      <c r="AU17" s="112">
        <v>0</v>
      </c>
      <c r="AV17" s="112">
        <v>0</v>
      </c>
      <c r="AW17" s="112">
        <v>0</v>
      </c>
      <c r="AX17" s="112">
        <v>0</v>
      </c>
      <c r="AY17" s="112">
        <v>0</v>
      </c>
      <c r="AZ17" s="112">
        <v>0</v>
      </c>
      <c r="BA17" s="112">
        <v>0</v>
      </c>
      <c r="BB17" s="112">
        <v>0</v>
      </c>
      <c r="BC17" s="112">
        <v>0</v>
      </c>
      <c r="BD17" s="112">
        <v>0</v>
      </c>
      <c r="BE17" s="112">
        <v>0</v>
      </c>
      <c r="BF17" s="112">
        <v>0</v>
      </c>
      <c r="BG17" s="112">
        <v>0</v>
      </c>
      <c r="BH17" s="112">
        <v>0</v>
      </c>
      <c r="BI17" s="112">
        <v>0</v>
      </c>
      <c r="BJ17" s="112">
        <v>0</v>
      </c>
      <c r="BK17" s="112">
        <v>0</v>
      </c>
      <c r="BL17" s="112">
        <v>0</v>
      </c>
      <c r="BM17" s="112">
        <v>0</v>
      </c>
      <c r="BN17" s="112">
        <v>0</v>
      </c>
      <c r="BO17" s="112">
        <v>0</v>
      </c>
      <c r="BP17" s="112">
        <v>0</v>
      </c>
      <c r="BQ17" s="112">
        <v>0</v>
      </c>
      <c r="BR17" s="112">
        <v>0</v>
      </c>
      <c r="BS17" s="112">
        <v>0</v>
      </c>
      <c r="BT17" s="112">
        <v>0</v>
      </c>
      <c r="BU17" s="112">
        <v>0</v>
      </c>
      <c r="BV17" s="112">
        <v>0</v>
      </c>
      <c r="BW17" s="112">
        <v>0</v>
      </c>
      <c r="BX17" s="112">
        <v>0</v>
      </c>
      <c r="BY17" s="112">
        <v>0</v>
      </c>
      <c r="BZ17" s="112">
        <v>0</v>
      </c>
      <c r="CA17" s="112">
        <v>0</v>
      </c>
      <c r="CB17" s="112">
        <v>0</v>
      </c>
      <c r="CC17" s="112">
        <v>0</v>
      </c>
      <c r="CD17" s="112">
        <v>0</v>
      </c>
      <c r="CE17" s="112">
        <v>0</v>
      </c>
      <c r="CF17" s="37">
        <v>0</v>
      </c>
      <c r="CG17" s="203">
        <v>0</v>
      </c>
    </row>
    <row r="18" spans="1:85" ht="12">
      <c r="A18" s="38" t="s">
        <v>37</v>
      </c>
      <c r="B18" s="32" t="s">
        <v>247</v>
      </c>
      <c r="C18" s="37" t="s">
        <v>248</v>
      </c>
      <c r="D18" s="37" t="s">
        <v>249</v>
      </c>
      <c r="E18" s="238">
        <v>269500</v>
      </c>
      <c r="F18" s="104">
        <v>269500</v>
      </c>
      <c r="G18" s="112">
        <v>13502.666533247353</v>
      </c>
      <c r="H18" s="112">
        <v>31998.54304255335</v>
      </c>
      <c r="I18" s="112">
        <v>8705.71914863653</v>
      </c>
      <c r="J18" s="112">
        <v>44129.86841520091</v>
      </c>
      <c r="K18" s="112">
        <v>19412.517696589653</v>
      </c>
      <c r="L18" s="112">
        <v>3555.698857782423</v>
      </c>
      <c r="M18" s="112">
        <v>4523.777823486247</v>
      </c>
      <c r="N18" s="112">
        <v>125214.78424984991</v>
      </c>
      <c r="O18" s="112">
        <v>8758.904812731167</v>
      </c>
      <c r="P18" s="112">
        <v>4107.781032961983</v>
      </c>
      <c r="Q18" s="112">
        <v>606.2666310881827</v>
      </c>
      <c r="R18" s="112">
        <v>534.8530163883391</v>
      </c>
      <c r="S18" s="112">
        <v>904.1562896088591</v>
      </c>
      <c r="T18" s="112">
        <v>0</v>
      </c>
      <c r="U18" s="112">
        <v>0</v>
      </c>
      <c r="V18" s="112">
        <v>2237.0439653702756</v>
      </c>
      <c r="W18" s="112">
        <v>0</v>
      </c>
      <c r="X18" s="112">
        <v>1307.4184845048292</v>
      </c>
      <c r="Y18" s="112">
        <v>0</v>
      </c>
      <c r="Z18" s="112">
        <v>0</v>
      </c>
      <c r="AA18" s="112">
        <v>0</v>
      </c>
      <c r="AB18" s="112">
        <v>0</v>
      </c>
      <c r="AC18" s="112">
        <v>0</v>
      </c>
      <c r="AD18" s="112">
        <v>0</v>
      </c>
      <c r="AE18" s="186">
        <f t="shared" si="0"/>
        <v>269499.99999999994</v>
      </c>
      <c r="AF18" s="148">
        <v>0</v>
      </c>
      <c r="AG18" s="113">
        <v>0</v>
      </c>
      <c r="AH18" s="112">
        <v>0</v>
      </c>
      <c r="AI18" s="112">
        <v>0</v>
      </c>
      <c r="AJ18" s="112">
        <v>0</v>
      </c>
      <c r="AK18" s="112">
        <v>0</v>
      </c>
      <c r="AL18" s="112">
        <v>0</v>
      </c>
      <c r="AM18" s="112">
        <v>0</v>
      </c>
      <c r="AN18" s="112">
        <v>0</v>
      </c>
      <c r="AO18" s="112">
        <v>0</v>
      </c>
      <c r="AP18" s="112">
        <v>0</v>
      </c>
      <c r="AQ18" s="112">
        <v>0</v>
      </c>
      <c r="AR18" s="112">
        <v>0</v>
      </c>
      <c r="AS18" s="112">
        <v>0</v>
      </c>
      <c r="AT18" s="112">
        <v>0</v>
      </c>
      <c r="AU18" s="112">
        <v>0</v>
      </c>
      <c r="AV18" s="112">
        <v>0</v>
      </c>
      <c r="AW18" s="112">
        <v>0</v>
      </c>
      <c r="AX18" s="112">
        <v>0</v>
      </c>
      <c r="AY18" s="112">
        <v>0</v>
      </c>
      <c r="AZ18" s="112">
        <v>0</v>
      </c>
      <c r="BA18" s="112">
        <v>0</v>
      </c>
      <c r="BB18" s="112">
        <v>0</v>
      </c>
      <c r="BC18" s="112">
        <v>0</v>
      </c>
      <c r="BD18" s="112">
        <v>0</v>
      </c>
      <c r="BE18" s="112">
        <v>0</v>
      </c>
      <c r="BF18" s="112">
        <v>0</v>
      </c>
      <c r="BG18" s="112">
        <v>0</v>
      </c>
      <c r="BH18" s="112">
        <v>0</v>
      </c>
      <c r="BI18" s="112">
        <v>0</v>
      </c>
      <c r="BJ18" s="112">
        <v>0</v>
      </c>
      <c r="BK18" s="112">
        <v>0</v>
      </c>
      <c r="BL18" s="112">
        <v>0</v>
      </c>
      <c r="BM18" s="112">
        <v>0</v>
      </c>
      <c r="BN18" s="112">
        <v>0</v>
      </c>
      <c r="BO18" s="112">
        <v>0</v>
      </c>
      <c r="BP18" s="112">
        <v>0</v>
      </c>
      <c r="BQ18" s="112">
        <v>0</v>
      </c>
      <c r="BR18" s="112">
        <v>0</v>
      </c>
      <c r="BS18" s="112">
        <v>0</v>
      </c>
      <c r="BT18" s="112">
        <v>0</v>
      </c>
      <c r="BU18" s="112">
        <v>0</v>
      </c>
      <c r="BV18" s="112">
        <v>0</v>
      </c>
      <c r="BW18" s="112">
        <v>0</v>
      </c>
      <c r="BX18" s="112">
        <v>0</v>
      </c>
      <c r="BY18" s="112">
        <v>0</v>
      </c>
      <c r="BZ18" s="112">
        <v>0</v>
      </c>
      <c r="CA18" s="112">
        <v>0</v>
      </c>
      <c r="CB18" s="112">
        <v>0</v>
      </c>
      <c r="CC18" s="112">
        <v>0</v>
      </c>
      <c r="CD18" s="112">
        <v>0</v>
      </c>
      <c r="CE18" s="112">
        <v>0</v>
      </c>
      <c r="CF18" s="37">
        <v>0</v>
      </c>
      <c r="CG18" s="203">
        <v>0</v>
      </c>
    </row>
    <row r="19" spans="1:85" ht="12">
      <c r="A19" s="90" t="s">
        <v>38</v>
      </c>
      <c r="B19" s="32" t="s">
        <v>250</v>
      </c>
      <c r="C19" s="37" t="s">
        <v>251</v>
      </c>
      <c r="D19" s="37" t="s">
        <v>252</v>
      </c>
      <c r="E19" s="238">
        <v>177595</v>
      </c>
      <c r="F19" s="104">
        <v>191361.9419703069</v>
      </c>
      <c r="G19" s="112">
        <v>35289.085452208026</v>
      </c>
      <c r="H19" s="112">
        <v>8052.355285129757</v>
      </c>
      <c r="I19" s="112">
        <v>5973.541920610051</v>
      </c>
      <c r="J19" s="112">
        <v>29090.202240498773</v>
      </c>
      <c r="K19" s="112">
        <v>11972.254942885438</v>
      </c>
      <c r="L19" s="112">
        <v>3617.0473551791047</v>
      </c>
      <c r="M19" s="112">
        <v>2208.2647445128587</v>
      </c>
      <c r="N19" s="112">
        <v>43800.91322805423</v>
      </c>
      <c r="O19" s="112">
        <v>3657.4010261028966</v>
      </c>
      <c r="P19" s="112">
        <v>7886.54564717556</v>
      </c>
      <c r="Q19" s="112">
        <v>0</v>
      </c>
      <c r="R19" s="112">
        <v>1741.2009691671865</v>
      </c>
      <c r="S19" s="112">
        <v>838.6371808815796</v>
      </c>
      <c r="T19" s="112">
        <v>3022.5299063216535</v>
      </c>
      <c r="U19" s="112">
        <v>121.86009536392655</v>
      </c>
      <c r="V19" s="112">
        <v>1560.2087619545346</v>
      </c>
      <c r="W19" s="112">
        <v>847.0675022329855</v>
      </c>
      <c r="X19" s="112">
        <v>2109.1785030366173</v>
      </c>
      <c r="Y19" s="112">
        <v>639.2660740402704</v>
      </c>
      <c r="Z19" s="112">
        <v>4704.598763640115</v>
      </c>
      <c r="AA19" s="112">
        <v>7270.053427022976</v>
      </c>
      <c r="AB19" s="112">
        <v>1501.07665010581</v>
      </c>
      <c r="AC19" s="112">
        <v>439.49542590268595</v>
      </c>
      <c r="AD19" s="112">
        <v>479.44955553020276</v>
      </c>
      <c r="AE19" s="186">
        <f t="shared" si="0"/>
        <v>176822.23465755727</v>
      </c>
      <c r="AF19" s="148">
        <v>379.5642314614105</v>
      </c>
      <c r="AG19" s="112">
        <v>119.86238888255069</v>
      </c>
      <c r="AH19" s="112">
        <v>363.5825796104038</v>
      </c>
      <c r="AI19" s="112">
        <v>958.8991110604055</v>
      </c>
      <c r="AJ19" s="112">
        <v>0</v>
      </c>
      <c r="AK19" s="112">
        <v>0</v>
      </c>
      <c r="AL19" s="112">
        <v>417.9201959038268</v>
      </c>
      <c r="AM19" s="112">
        <v>0</v>
      </c>
      <c r="AN19" s="112">
        <v>0</v>
      </c>
      <c r="AO19" s="112">
        <v>0</v>
      </c>
      <c r="AP19" s="112">
        <v>79.9082592550338</v>
      </c>
      <c r="AQ19" s="112">
        <v>39.9541296275169</v>
      </c>
      <c r="AR19" s="112">
        <v>307.6467981318801</v>
      </c>
      <c r="AS19" s="112">
        <v>149.82798610318838</v>
      </c>
      <c r="AT19" s="112">
        <v>99.88532406879224</v>
      </c>
      <c r="AU19" s="112">
        <v>1188.6353564186277</v>
      </c>
      <c r="AV19" s="112">
        <v>751.1376369973175</v>
      </c>
      <c r="AW19" s="112">
        <v>199.7706481375845</v>
      </c>
      <c r="AX19" s="112">
        <v>407.53212220067235</v>
      </c>
      <c r="AY19" s="112">
        <v>1594.4894051749443</v>
      </c>
      <c r="AZ19" s="112">
        <v>579.8143291545251</v>
      </c>
      <c r="BA19" s="112">
        <v>1449.5358228863126</v>
      </c>
      <c r="BB19" s="112">
        <v>164.6110140653696</v>
      </c>
      <c r="BC19" s="112">
        <v>0</v>
      </c>
      <c r="BD19" s="112">
        <v>767.1192888483245</v>
      </c>
      <c r="BE19" s="112">
        <v>0</v>
      </c>
      <c r="BF19" s="112">
        <v>379.5642314614105</v>
      </c>
      <c r="BG19" s="112">
        <v>0</v>
      </c>
      <c r="BH19" s="112">
        <v>0</v>
      </c>
      <c r="BI19" s="112">
        <v>161.01514239889312</v>
      </c>
      <c r="BJ19" s="112">
        <v>23.97247777651014</v>
      </c>
      <c r="BK19" s="112">
        <v>0</v>
      </c>
      <c r="BL19" s="112">
        <v>199.7706481375845</v>
      </c>
      <c r="BM19" s="112">
        <v>559.3578147852365</v>
      </c>
      <c r="BN19" s="112">
        <v>519.4036851577197</v>
      </c>
      <c r="BO19" s="112">
        <v>0</v>
      </c>
      <c r="BP19" s="112">
        <v>79.9082592550338</v>
      </c>
      <c r="BQ19" s="112">
        <v>0</v>
      </c>
      <c r="BR19" s="112">
        <v>79.9082592550338</v>
      </c>
      <c r="BS19" s="112">
        <v>39.9541296275169</v>
      </c>
      <c r="BT19" s="112">
        <v>439.49542590268584</v>
      </c>
      <c r="BU19" s="112">
        <v>0</v>
      </c>
      <c r="BV19" s="112">
        <v>248.51468628315504</v>
      </c>
      <c r="BW19" s="112">
        <v>507.41744626946456</v>
      </c>
      <c r="BX19" s="112">
        <v>399.541296275169</v>
      </c>
      <c r="BY19" s="112">
        <v>0</v>
      </c>
      <c r="BZ19" s="112">
        <v>83.10458962523515</v>
      </c>
      <c r="CA19" s="112">
        <v>599.3119444127535</v>
      </c>
      <c r="CB19" s="112">
        <v>199.7706481375845</v>
      </c>
      <c r="CC19" s="112">
        <v>0</v>
      </c>
      <c r="CD19" s="112">
        <v>0</v>
      </c>
      <c r="CE19" s="112">
        <v>0</v>
      </c>
      <c r="CF19" s="37">
        <v>0</v>
      </c>
      <c r="CG19" s="203">
        <v>0</v>
      </c>
    </row>
    <row r="20" spans="1:85" ht="12">
      <c r="A20" s="90" t="s">
        <v>39</v>
      </c>
      <c r="B20" s="32" t="s">
        <v>253</v>
      </c>
      <c r="C20" s="37" t="s">
        <v>227</v>
      </c>
      <c r="D20" s="37" t="s">
        <v>228</v>
      </c>
      <c r="E20" s="238">
        <v>259843</v>
      </c>
      <c r="F20" s="104">
        <v>261586.5855078725</v>
      </c>
      <c r="G20" s="112">
        <v>41511.29428737793</v>
      </c>
      <c r="H20" s="112">
        <v>10867.758864584617</v>
      </c>
      <c r="I20" s="112">
        <v>7256.912088718204</v>
      </c>
      <c r="J20" s="112">
        <v>50810.50282730197</v>
      </c>
      <c r="K20" s="112">
        <v>10842.007676251224</v>
      </c>
      <c r="L20" s="112">
        <v>3790.726400254095</v>
      </c>
      <c r="M20" s="112">
        <v>3120.059421747601</v>
      </c>
      <c r="N20" s="112">
        <v>46310.10397209521</v>
      </c>
      <c r="O20" s="112">
        <v>3781.259051602112</v>
      </c>
      <c r="P20" s="112">
        <v>9953.591678749115</v>
      </c>
      <c r="Q20" s="112">
        <v>64.75666477956545</v>
      </c>
      <c r="R20" s="112">
        <v>2093.7988278726166</v>
      </c>
      <c r="S20" s="112">
        <v>970.5925838013233</v>
      </c>
      <c r="T20" s="112">
        <v>4707.544443712153</v>
      </c>
      <c r="U20" s="112">
        <v>357.10839115280834</v>
      </c>
      <c r="V20" s="112">
        <v>1564.7633851997923</v>
      </c>
      <c r="W20" s="112">
        <v>2305.450874336354</v>
      </c>
      <c r="X20" s="112">
        <v>1921.4930824065214</v>
      </c>
      <c r="Y20" s="112">
        <v>2050.2490240734937</v>
      </c>
      <c r="Z20" s="112">
        <v>9932.763511714751</v>
      </c>
      <c r="AA20" s="112">
        <v>14893.654205353976</v>
      </c>
      <c r="AB20" s="112">
        <v>663.8504874770657</v>
      </c>
      <c r="AC20" s="112">
        <v>805.103329364656</v>
      </c>
      <c r="AD20" s="112">
        <v>1269.3821072579149</v>
      </c>
      <c r="AE20" s="186">
        <f t="shared" si="0"/>
        <v>231844.7271871851</v>
      </c>
      <c r="AF20" s="148">
        <v>708.9150670605061</v>
      </c>
      <c r="AG20" s="112">
        <v>140.11676004935217</v>
      </c>
      <c r="AH20" s="112">
        <v>374.90700661853685</v>
      </c>
      <c r="AI20" s="112">
        <v>496.08906936392253</v>
      </c>
      <c r="AJ20" s="112">
        <v>0</v>
      </c>
      <c r="AK20" s="112">
        <v>1200.4598090714765</v>
      </c>
      <c r="AL20" s="112">
        <v>769.8847923792783</v>
      </c>
      <c r="AM20" s="112">
        <v>0</v>
      </c>
      <c r="AN20" s="112">
        <v>0</v>
      </c>
      <c r="AO20" s="112">
        <v>0</v>
      </c>
      <c r="AP20" s="112">
        <v>54.15323428934422</v>
      </c>
      <c r="AQ20" s="112">
        <v>0</v>
      </c>
      <c r="AR20" s="112">
        <v>614.9989684328323</v>
      </c>
      <c r="AS20" s="112">
        <v>180.6370122798405</v>
      </c>
      <c r="AT20" s="112">
        <v>140.4954539954315</v>
      </c>
      <c r="AU20" s="112">
        <v>1845.7542931906553</v>
      </c>
      <c r="AV20" s="112">
        <v>921.7410647570896</v>
      </c>
      <c r="AW20" s="112">
        <v>106.41299884829178</v>
      </c>
      <c r="AX20" s="112">
        <v>183.66656384847514</v>
      </c>
      <c r="AY20" s="112">
        <v>1115.8898770330406</v>
      </c>
      <c r="AZ20" s="112">
        <v>405.7781371029239</v>
      </c>
      <c r="BA20" s="112">
        <v>1014.4453427573097</v>
      </c>
      <c r="BB20" s="112">
        <v>114.74426566203704</v>
      </c>
      <c r="BC20" s="112">
        <v>22.721636764759808</v>
      </c>
      <c r="BD20" s="112">
        <v>542.6684247316801</v>
      </c>
      <c r="BE20" s="112">
        <v>468.06571735405214</v>
      </c>
      <c r="BF20" s="112">
        <v>669.5308966682558</v>
      </c>
      <c r="BG20" s="112">
        <v>0</v>
      </c>
      <c r="BH20" s="112">
        <v>95.4308744119912</v>
      </c>
      <c r="BI20" s="112">
        <v>277.2039685300697</v>
      </c>
      <c r="BJ20" s="112">
        <v>14.011676004935218</v>
      </c>
      <c r="BK20" s="112">
        <v>23.183264685030533</v>
      </c>
      <c r="BL20" s="112">
        <v>449.5097139961649</v>
      </c>
      <c r="BM20" s="112">
        <v>489.2725783344946</v>
      </c>
      <c r="BN20" s="112">
        <v>653.6257509329239</v>
      </c>
      <c r="BO20" s="112">
        <v>21.58555492652182</v>
      </c>
      <c r="BP20" s="112">
        <v>252.2101680888339</v>
      </c>
      <c r="BQ20" s="112">
        <v>18.556003357887178</v>
      </c>
      <c r="BR20" s="112">
        <v>2114.2483009609005</v>
      </c>
      <c r="BS20" s="112">
        <v>39.38417039225033</v>
      </c>
      <c r="BT20" s="112">
        <v>10457.863188205973</v>
      </c>
      <c r="BU20" s="112">
        <v>87.09960759824594</v>
      </c>
      <c r="BV20" s="112">
        <v>820.2510872078292</v>
      </c>
      <c r="BW20" s="112">
        <v>395.35647970682066</v>
      </c>
      <c r="BX20" s="112">
        <v>551.757079437584</v>
      </c>
      <c r="BY20" s="112">
        <v>0</v>
      </c>
      <c r="BZ20" s="112">
        <v>40.52025223048833</v>
      </c>
      <c r="CA20" s="112">
        <v>713.5184706690467</v>
      </c>
      <c r="CB20" s="112">
        <v>135.19373875032088</v>
      </c>
      <c r="CC20" s="112">
        <v>0</v>
      </c>
      <c r="CD20" s="112">
        <v>0</v>
      </c>
      <c r="CE20" s="112">
        <v>0</v>
      </c>
      <c r="CF20" s="37">
        <v>0</v>
      </c>
      <c r="CG20" s="203">
        <v>0</v>
      </c>
    </row>
    <row r="21" spans="1:85" ht="12">
      <c r="A21" s="38" t="s">
        <v>40</v>
      </c>
      <c r="B21" s="32" t="s">
        <v>254</v>
      </c>
      <c r="C21" s="37" t="s">
        <v>255</v>
      </c>
      <c r="D21" s="37" t="s">
        <v>256</v>
      </c>
      <c r="E21" s="238"/>
      <c r="F21" s="104">
        <v>102765.22689549062</v>
      </c>
      <c r="G21" s="112">
        <v>19858.294039070257</v>
      </c>
      <c r="H21" s="112">
        <v>5198.950184125074</v>
      </c>
      <c r="I21" s="112">
        <v>3471.5827715655723</v>
      </c>
      <c r="J21" s="112">
        <v>24306.876543822345</v>
      </c>
      <c r="K21" s="112">
        <v>5186.631255540487</v>
      </c>
      <c r="L21" s="112">
        <v>1813.4187519371383</v>
      </c>
      <c r="M21" s="112">
        <v>1492.583126594414</v>
      </c>
      <c r="N21" s="112">
        <v>22153.96261295112</v>
      </c>
      <c r="O21" s="112">
        <v>1808.8897340751575</v>
      </c>
      <c r="P21" s="112">
        <v>4761.628219372202</v>
      </c>
      <c r="Q21" s="112">
        <v>30.978482175949118</v>
      </c>
      <c r="R21" s="112">
        <v>1001.6375903556881</v>
      </c>
      <c r="S21" s="112">
        <v>464.3149112102783</v>
      </c>
      <c r="T21" s="112">
        <v>2252.0088416913654</v>
      </c>
      <c r="U21" s="112">
        <v>170.83455375391821</v>
      </c>
      <c r="V21" s="112">
        <v>748.5560722281973</v>
      </c>
      <c r="W21" s="112">
        <v>0</v>
      </c>
      <c r="X21" s="112">
        <v>919.2094652676365</v>
      </c>
      <c r="Y21" s="112">
        <v>0</v>
      </c>
      <c r="Z21" s="112">
        <v>0</v>
      </c>
      <c r="AA21" s="112">
        <v>7124.869739753818</v>
      </c>
      <c r="AB21" s="112">
        <v>0</v>
      </c>
      <c r="AC21" s="112">
        <v>0</v>
      </c>
      <c r="AD21" s="112">
        <v>0</v>
      </c>
      <c r="AE21" s="186">
        <f t="shared" si="0"/>
        <v>102765.22689549062</v>
      </c>
      <c r="AF21" s="148">
        <v>0</v>
      </c>
      <c r="AG21" s="113">
        <v>0</v>
      </c>
      <c r="AH21" s="112">
        <v>0</v>
      </c>
      <c r="AI21" s="112">
        <v>0</v>
      </c>
      <c r="AJ21" s="112">
        <v>0</v>
      </c>
      <c r="AK21" s="112">
        <v>0</v>
      </c>
      <c r="AL21" s="112">
        <v>0</v>
      </c>
      <c r="AM21" s="112">
        <v>0</v>
      </c>
      <c r="AN21" s="112">
        <v>0</v>
      </c>
      <c r="AO21" s="112">
        <v>0</v>
      </c>
      <c r="AP21" s="112">
        <v>0</v>
      </c>
      <c r="AQ21" s="112">
        <v>0</v>
      </c>
      <c r="AR21" s="112">
        <v>0</v>
      </c>
      <c r="AS21" s="112">
        <v>0</v>
      </c>
      <c r="AT21" s="112">
        <v>0</v>
      </c>
      <c r="AU21" s="112">
        <v>0</v>
      </c>
      <c r="AV21" s="112">
        <v>0</v>
      </c>
      <c r="AW21" s="112">
        <v>0</v>
      </c>
      <c r="AX21" s="112">
        <v>0</v>
      </c>
      <c r="AY21" s="112">
        <v>0</v>
      </c>
      <c r="AZ21" s="112">
        <v>0</v>
      </c>
      <c r="BA21" s="112">
        <v>0</v>
      </c>
      <c r="BB21" s="112">
        <v>0</v>
      </c>
      <c r="BC21" s="112">
        <v>0</v>
      </c>
      <c r="BD21" s="112">
        <v>0</v>
      </c>
      <c r="BE21" s="112">
        <v>0</v>
      </c>
      <c r="BF21" s="112">
        <v>0</v>
      </c>
      <c r="BG21" s="112">
        <v>0</v>
      </c>
      <c r="BH21" s="112">
        <v>0</v>
      </c>
      <c r="BI21" s="112">
        <v>0</v>
      </c>
      <c r="BJ21" s="112">
        <v>0</v>
      </c>
      <c r="BK21" s="112">
        <v>0</v>
      </c>
      <c r="BL21" s="112">
        <v>0</v>
      </c>
      <c r="BM21" s="112">
        <v>0</v>
      </c>
      <c r="BN21" s="112">
        <v>0</v>
      </c>
      <c r="BO21" s="112">
        <v>0</v>
      </c>
      <c r="BP21" s="112">
        <v>0</v>
      </c>
      <c r="BQ21" s="112">
        <v>0</v>
      </c>
      <c r="BR21" s="112">
        <v>0</v>
      </c>
      <c r="BS21" s="112">
        <v>0</v>
      </c>
      <c r="BT21" s="112">
        <v>0</v>
      </c>
      <c r="BU21" s="112">
        <v>0</v>
      </c>
      <c r="BV21" s="112">
        <v>0</v>
      </c>
      <c r="BW21" s="112">
        <v>0</v>
      </c>
      <c r="BX21" s="112">
        <v>0</v>
      </c>
      <c r="BY21" s="112">
        <v>0</v>
      </c>
      <c r="BZ21" s="112">
        <v>0</v>
      </c>
      <c r="CA21" s="112">
        <v>0</v>
      </c>
      <c r="CB21" s="112">
        <v>0</v>
      </c>
      <c r="CC21" s="112">
        <v>0</v>
      </c>
      <c r="CD21" s="112">
        <v>0</v>
      </c>
      <c r="CE21" s="112">
        <v>0</v>
      </c>
      <c r="CF21" s="37">
        <v>0</v>
      </c>
      <c r="CG21" s="203">
        <v>0</v>
      </c>
    </row>
    <row r="22" spans="1:85" ht="12">
      <c r="A22" s="38" t="s">
        <v>41</v>
      </c>
      <c r="B22" s="32" t="s">
        <v>257</v>
      </c>
      <c r="C22" s="37" t="s">
        <v>245</v>
      </c>
      <c r="D22" s="37" t="s">
        <v>246</v>
      </c>
      <c r="E22" s="238">
        <v>369237</v>
      </c>
      <c r="F22" s="104">
        <v>404353.9129196593</v>
      </c>
      <c r="G22" s="112">
        <v>32257.57938562049</v>
      </c>
      <c r="H22" s="112">
        <v>46618.83048195839</v>
      </c>
      <c r="I22" s="112">
        <v>8189.5954969885815</v>
      </c>
      <c r="J22" s="112">
        <v>71025.59260158084</v>
      </c>
      <c r="K22" s="112">
        <v>30062.885628333985</v>
      </c>
      <c r="L22" s="112">
        <v>7055.424897585488</v>
      </c>
      <c r="M22" s="112">
        <v>0</v>
      </c>
      <c r="N22" s="112">
        <v>190849.97995410263</v>
      </c>
      <c r="O22" s="112">
        <v>15937.306344859075</v>
      </c>
      <c r="P22" s="112">
        <v>0</v>
      </c>
      <c r="Q22" s="112">
        <v>0</v>
      </c>
      <c r="R22" s="112">
        <v>2356.718128629808</v>
      </c>
      <c r="S22" s="112">
        <v>0</v>
      </c>
      <c r="T22" s="112">
        <v>0</v>
      </c>
      <c r="U22" s="112">
        <v>0</v>
      </c>
      <c r="V22" s="112">
        <v>0</v>
      </c>
      <c r="W22" s="112">
        <v>0</v>
      </c>
      <c r="X22" s="112">
        <v>0</v>
      </c>
      <c r="Y22" s="112">
        <v>0</v>
      </c>
      <c r="Z22" s="112">
        <v>0</v>
      </c>
      <c r="AA22" s="112">
        <v>0</v>
      </c>
      <c r="AB22" s="112">
        <v>0</v>
      </c>
      <c r="AC22" s="112">
        <v>0</v>
      </c>
      <c r="AD22" s="112">
        <v>0</v>
      </c>
      <c r="AE22" s="186">
        <f t="shared" si="0"/>
        <v>404353.9129196592</v>
      </c>
      <c r="AF22" s="148">
        <v>0</v>
      </c>
      <c r="AG22" s="113">
        <v>0</v>
      </c>
      <c r="AH22" s="112">
        <v>0</v>
      </c>
      <c r="AI22" s="112">
        <v>0</v>
      </c>
      <c r="AJ22" s="112">
        <v>0</v>
      </c>
      <c r="AK22" s="112">
        <v>0</v>
      </c>
      <c r="AL22" s="112">
        <v>0</v>
      </c>
      <c r="AM22" s="112">
        <v>0</v>
      </c>
      <c r="AN22" s="112">
        <v>0</v>
      </c>
      <c r="AO22" s="112">
        <v>0</v>
      </c>
      <c r="AP22" s="112">
        <v>0</v>
      </c>
      <c r="AQ22" s="112">
        <v>0</v>
      </c>
      <c r="AR22" s="112">
        <v>0</v>
      </c>
      <c r="AS22" s="112">
        <v>0</v>
      </c>
      <c r="AT22" s="112">
        <v>0</v>
      </c>
      <c r="AU22" s="112">
        <v>0</v>
      </c>
      <c r="AV22" s="112">
        <v>0</v>
      </c>
      <c r="AW22" s="112">
        <v>0</v>
      </c>
      <c r="AX22" s="112">
        <v>0</v>
      </c>
      <c r="AY22" s="112">
        <v>0</v>
      </c>
      <c r="AZ22" s="112">
        <v>0</v>
      </c>
      <c r="BA22" s="112">
        <v>0</v>
      </c>
      <c r="BB22" s="112">
        <v>0</v>
      </c>
      <c r="BC22" s="112">
        <v>0</v>
      </c>
      <c r="BD22" s="112">
        <v>0</v>
      </c>
      <c r="BE22" s="112">
        <v>0</v>
      </c>
      <c r="BF22" s="112">
        <v>0</v>
      </c>
      <c r="BG22" s="112">
        <v>0</v>
      </c>
      <c r="BH22" s="112">
        <v>0</v>
      </c>
      <c r="BI22" s="112">
        <v>0</v>
      </c>
      <c r="BJ22" s="112">
        <v>0</v>
      </c>
      <c r="BK22" s="112">
        <v>0</v>
      </c>
      <c r="BL22" s="112">
        <v>0</v>
      </c>
      <c r="BM22" s="112">
        <v>0</v>
      </c>
      <c r="BN22" s="112">
        <v>0</v>
      </c>
      <c r="BO22" s="112">
        <v>0</v>
      </c>
      <c r="BP22" s="112">
        <v>0</v>
      </c>
      <c r="BQ22" s="112">
        <v>0</v>
      </c>
      <c r="BR22" s="112">
        <v>0</v>
      </c>
      <c r="BS22" s="112">
        <v>0</v>
      </c>
      <c r="BT22" s="112">
        <v>0</v>
      </c>
      <c r="BU22" s="112">
        <v>0</v>
      </c>
      <c r="BV22" s="112">
        <v>0</v>
      </c>
      <c r="BW22" s="112">
        <v>0</v>
      </c>
      <c r="BX22" s="112">
        <v>0</v>
      </c>
      <c r="BY22" s="112">
        <v>0</v>
      </c>
      <c r="BZ22" s="112">
        <v>0</v>
      </c>
      <c r="CA22" s="112">
        <v>0</v>
      </c>
      <c r="CB22" s="112">
        <v>0</v>
      </c>
      <c r="CC22" s="112">
        <v>0</v>
      </c>
      <c r="CD22" s="112">
        <v>0</v>
      </c>
      <c r="CE22" s="112">
        <v>0</v>
      </c>
      <c r="CF22" s="37">
        <v>0</v>
      </c>
      <c r="CG22" s="203">
        <v>0</v>
      </c>
    </row>
    <row r="23" spans="1:85" ht="12">
      <c r="A23" s="38" t="s">
        <v>42</v>
      </c>
      <c r="B23" s="32" t="s">
        <v>258</v>
      </c>
      <c r="C23" s="37" t="s">
        <v>245</v>
      </c>
      <c r="D23" s="37" t="s">
        <v>246</v>
      </c>
      <c r="E23" s="238">
        <v>722554</v>
      </c>
      <c r="F23" s="104">
        <v>771958.5264905558</v>
      </c>
      <c r="G23" s="112">
        <v>61583.461059825044</v>
      </c>
      <c r="H23" s="112">
        <v>89000.75536728141</v>
      </c>
      <c r="I23" s="112">
        <v>15634.887830713573</v>
      </c>
      <c r="J23" s="112">
        <v>135596.0955390303</v>
      </c>
      <c r="K23" s="112">
        <v>57393.53608360864</v>
      </c>
      <c r="L23" s="112">
        <v>13469.624587970868</v>
      </c>
      <c r="M23" s="112">
        <v>0</v>
      </c>
      <c r="N23" s="112">
        <v>364354.7511197046</v>
      </c>
      <c r="O23" s="112">
        <v>30426.166605813105</v>
      </c>
      <c r="P23" s="112">
        <v>0</v>
      </c>
      <c r="Q23" s="112">
        <v>0</v>
      </c>
      <c r="R23" s="112">
        <v>4499.2482966082225</v>
      </c>
      <c r="S23" s="112">
        <v>0</v>
      </c>
      <c r="T23" s="112">
        <v>0</v>
      </c>
      <c r="U23" s="112">
        <v>0</v>
      </c>
      <c r="V23" s="112">
        <v>0</v>
      </c>
      <c r="W23" s="112">
        <v>0</v>
      </c>
      <c r="X23" s="112">
        <v>0</v>
      </c>
      <c r="Y23" s="112">
        <v>0</v>
      </c>
      <c r="Z23" s="112">
        <v>0</v>
      </c>
      <c r="AA23" s="112">
        <v>0</v>
      </c>
      <c r="AB23" s="112">
        <v>0</v>
      </c>
      <c r="AC23" s="112">
        <v>0</v>
      </c>
      <c r="AD23" s="112">
        <v>0</v>
      </c>
      <c r="AE23" s="186">
        <f t="shared" si="0"/>
        <v>771958.5264905557</v>
      </c>
      <c r="AF23" s="148">
        <v>0</v>
      </c>
      <c r="AG23" s="113">
        <v>0</v>
      </c>
      <c r="AH23" s="112">
        <v>0</v>
      </c>
      <c r="AI23" s="112">
        <v>0</v>
      </c>
      <c r="AJ23" s="112">
        <v>0</v>
      </c>
      <c r="AK23" s="112">
        <v>0</v>
      </c>
      <c r="AL23" s="112">
        <v>0</v>
      </c>
      <c r="AM23" s="112">
        <v>0</v>
      </c>
      <c r="AN23" s="112">
        <v>0</v>
      </c>
      <c r="AO23" s="112">
        <v>0</v>
      </c>
      <c r="AP23" s="112">
        <v>0</v>
      </c>
      <c r="AQ23" s="112">
        <v>0</v>
      </c>
      <c r="AR23" s="112">
        <v>0</v>
      </c>
      <c r="AS23" s="112">
        <v>0</v>
      </c>
      <c r="AT23" s="112">
        <v>0</v>
      </c>
      <c r="AU23" s="112">
        <v>0</v>
      </c>
      <c r="AV23" s="112">
        <v>0</v>
      </c>
      <c r="AW23" s="112">
        <v>0</v>
      </c>
      <c r="AX23" s="112">
        <v>0</v>
      </c>
      <c r="AY23" s="112">
        <v>0</v>
      </c>
      <c r="AZ23" s="112">
        <v>0</v>
      </c>
      <c r="BA23" s="112">
        <v>0</v>
      </c>
      <c r="BB23" s="112">
        <v>0</v>
      </c>
      <c r="BC23" s="112">
        <v>0</v>
      </c>
      <c r="BD23" s="112">
        <v>0</v>
      </c>
      <c r="BE23" s="112">
        <v>0</v>
      </c>
      <c r="BF23" s="112">
        <v>0</v>
      </c>
      <c r="BG23" s="112">
        <v>0</v>
      </c>
      <c r="BH23" s="112">
        <v>0</v>
      </c>
      <c r="BI23" s="112">
        <v>0</v>
      </c>
      <c r="BJ23" s="112">
        <v>0</v>
      </c>
      <c r="BK23" s="112">
        <v>0</v>
      </c>
      <c r="BL23" s="112">
        <v>0</v>
      </c>
      <c r="BM23" s="112">
        <v>0</v>
      </c>
      <c r="BN23" s="112">
        <v>0</v>
      </c>
      <c r="BO23" s="112">
        <v>0</v>
      </c>
      <c r="BP23" s="112">
        <v>0</v>
      </c>
      <c r="BQ23" s="112">
        <v>0</v>
      </c>
      <c r="BR23" s="112">
        <v>0</v>
      </c>
      <c r="BS23" s="112">
        <v>0</v>
      </c>
      <c r="BT23" s="112">
        <v>0</v>
      </c>
      <c r="BU23" s="112">
        <v>0</v>
      </c>
      <c r="BV23" s="112">
        <v>0</v>
      </c>
      <c r="BW23" s="112">
        <v>0</v>
      </c>
      <c r="BX23" s="112">
        <v>0</v>
      </c>
      <c r="BY23" s="112">
        <v>0</v>
      </c>
      <c r="BZ23" s="112">
        <v>0</v>
      </c>
      <c r="CA23" s="112">
        <v>0</v>
      </c>
      <c r="CB23" s="112">
        <v>0</v>
      </c>
      <c r="CC23" s="112">
        <v>0</v>
      </c>
      <c r="CD23" s="112">
        <v>0</v>
      </c>
      <c r="CE23" s="112">
        <v>0</v>
      </c>
      <c r="CF23" s="37">
        <v>0</v>
      </c>
      <c r="CG23" s="203">
        <v>0</v>
      </c>
    </row>
    <row r="24" spans="1:85" ht="12">
      <c r="A24" s="38" t="s">
        <v>43</v>
      </c>
      <c r="B24" s="32" t="s">
        <v>259</v>
      </c>
      <c r="C24" s="37" t="s">
        <v>260</v>
      </c>
      <c r="D24" s="37" t="s">
        <v>261</v>
      </c>
      <c r="E24" s="238">
        <v>4791197</v>
      </c>
      <c r="F24" s="104">
        <v>5216640.401410434</v>
      </c>
      <c r="G24" s="112">
        <v>387274.6923530693</v>
      </c>
      <c r="H24" s="112">
        <v>592623.6850701512</v>
      </c>
      <c r="I24" s="112">
        <v>174309.53685501782</v>
      </c>
      <c r="J24" s="112">
        <v>971276.306350425</v>
      </c>
      <c r="K24" s="112">
        <v>395753.0622413182</v>
      </c>
      <c r="L24" s="112">
        <v>82197.07756065145</v>
      </c>
      <c r="M24" s="112">
        <v>86651.81428159584</v>
      </c>
      <c r="N24" s="112">
        <v>2162846.5286107776</v>
      </c>
      <c r="O24" s="112">
        <v>185518.2292496521</v>
      </c>
      <c r="P24" s="112">
        <v>63803.32593868748</v>
      </c>
      <c r="Q24" s="112">
        <v>0</v>
      </c>
      <c r="R24" s="112">
        <v>22992.189527454946</v>
      </c>
      <c r="S24" s="112">
        <v>14944.923192845716</v>
      </c>
      <c r="T24" s="112">
        <v>0</v>
      </c>
      <c r="U24" s="112">
        <v>0</v>
      </c>
      <c r="V24" s="112">
        <v>41529.6423339655</v>
      </c>
      <c r="W24" s="112">
        <v>0</v>
      </c>
      <c r="X24" s="112">
        <v>34919.3878448222</v>
      </c>
      <c r="Y24" s="112">
        <v>0</v>
      </c>
      <c r="Z24" s="112">
        <v>0</v>
      </c>
      <c r="AA24" s="112">
        <v>0</v>
      </c>
      <c r="AB24" s="112">
        <v>0</v>
      </c>
      <c r="AC24" s="112">
        <v>0</v>
      </c>
      <c r="AD24" s="112">
        <v>0</v>
      </c>
      <c r="AE24" s="186">
        <f t="shared" si="0"/>
        <v>5216640.401410435</v>
      </c>
      <c r="AF24" s="148">
        <v>0</v>
      </c>
      <c r="AG24" s="113">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37">
        <v>0</v>
      </c>
      <c r="CG24" s="203">
        <v>0</v>
      </c>
    </row>
    <row r="25" spans="1:85" ht="12">
      <c r="A25" s="38" t="s">
        <v>44</v>
      </c>
      <c r="B25" s="32" t="s">
        <v>262</v>
      </c>
      <c r="C25" s="37" t="s">
        <v>248</v>
      </c>
      <c r="D25" s="37" t="s">
        <v>249</v>
      </c>
      <c r="E25" s="238">
        <f>2109593-133000</f>
        <v>1976593</v>
      </c>
      <c r="F25" s="104">
        <v>2241080.9031585194</v>
      </c>
      <c r="G25" s="112">
        <v>112284.11172311055</v>
      </c>
      <c r="H25" s="112">
        <v>266090.2550707318</v>
      </c>
      <c r="I25" s="112">
        <v>72394.14075054089</v>
      </c>
      <c r="J25" s="112">
        <v>366970.70636068675</v>
      </c>
      <c r="K25" s="112">
        <v>161428.65562914242</v>
      </c>
      <c r="L25" s="112">
        <v>29568.121734911867</v>
      </c>
      <c r="M25" s="112">
        <v>37618.37510332853</v>
      </c>
      <c r="N25" s="112">
        <v>1041248.4666992682</v>
      </c>
      <c r="O25" s="112">
        <v>72836.41672873865</v>
      </c>
      <c r="P25" s="112">
        <v>34159.07097338729</v>
      </c>
      <c r="Q25" s="112">
        <v>5041.530868845927</v>
      </c>
      <c r="R25" s="112">
        <v>4447.676738495872</v>
      </c>
      <c r="S25" s="112">
        <v>7518.691629362069</v>
      </c>
      <c r="T25" s="112">
        <v>0</v>
      </c>
      <c r="U25" s="112">
        <v>0</v>
      </c>
      <c r="V25" s="112">
        <v>18602.584453867654</v>
      </c>
      <c r="W25" s="112">
        <v>0</v>
      </c>
      <c r="X25" s="112">
        <v>10872.098694101021</v>
      </c>
      <c r="Y25" s="112">
        <v>0</v>
      </c>
      <c r="Z25" s="112">
        <v>0</v>
      </c>
      <c r="AA25" s="112">
        <v>0</v>
      </c>
      <c r="AB25" s="112">
        <v>0</v>
      </c>
      <c r="AC25" s="112">
        <v>0</v>
      </c>
      <c r="AD25" s="112">
        <v>0</v>
      </c>
      <c r="AE25" s="186">
        <f t="shared" si="0"/>
        <v>2241080.90315852</v>
      </c>
      <c r="AF25" s="148">
        <v>0</v>
      </c>
      <c r="AG25" s="113">
        <v>0</v>
      </c>
      <c r="AH25" s="112">
        <v>0</v>
      </c>
      <c r="AI25" s="112">
        <v>0</v>
      </c>
      <c r="AJ25" s="112">
        <v>0</v>
      </c>
      <c r="AK25" s="112">
        <v>0</v>
      </c>
      <c r="AL25" s="112">
        <v>0</v>
      </c>
      <c r="AM25" s="112">
        <v>0</v>
      </c>
      <c r="AN25" s="112">
        <v>0</v>
      </c>
      <c r="AO25" s="112">
        <v>0</v>
      </c>
      <c r="AP25" s="112">
        <v>0</v>
      </c>
      <c r="AQ25" s="112">
        <v>0</v>
      </c>
      <c r="AR25" s="112">
        <v>0</v>
      </c>
      <c r="AS25" s="112">
        <v>0</v>
      </c>
      <c r="AT25" s="112">
        <v>0</v>
      </c>
      <c r="AU25" s="112">
        <v>0</v>
      </c>
      <c r="AV25" s="112">
        <v>0</v>
      </c>
      <c r="AW25" s="112">
        <v>0</v>
      </c>
      <c r="AX25" s="112">
        <v>0</v>
      </c>
      <c r="AY25" s="112">
        <v>0</v>
      </c>
      <c r="AZ25" s="112">
        <v>0</v>
      </c>
      <c r="BA25" s="112">
        <v>0</v>
      </c>
      <c r="BB25" s="112">
        <v>0</v>
      </c>
      <c r="BC25" s="112">
        <v>0</v>
      </c>
      <c r="BD25" s="112">
        <v>0</v>
      </c>
      <c r="BE25" s="112">
        <v>0</v>
      </c>
      <c r="BF25" s="112">
        <v>0</v>
      </c>
      <c r="BG25" s="112">
        <v>0</v>
      </c>
      <c r="BH25" s="112">
        <v>0</v>
      </c>
      <c r="BI25" s="112">
        <v>0</v>
      </c>
      <c r="BJ25" s="112">
        <v>0</v>
      </c>
      <c r="BK25" s="112">
        <v>0</v>
      </c>
      <c r="BL25" s="112">
        <v>0</v>
      </c>
      <c r="BM25" s="112">
        <v>0</v>
      </c>
      <c r="BN25" s="112">
        <v>0</v>
      </c>
      <c r="BO25" s="112">
        <v>0</v>
      </c>
      <c r="BP25" s="112">
        <v>0</v>
      </c>
      <c r="BQ25" s="112">
        <v>0</v>
      </c>
      <c r="BR25" s="112">
        <v>0</v>
      </c>
      <c r="BS25" s="112">
        <v>0</v>
      </c>
      <c r="BT25" s="112">
        <v>0</v>
      </c>
      <c r="BU25" s="112">
        <v>0</v>
      </c>
      <c r="BV25" s="112">
        <v>0</v>
      </c>
      <c r="BW25" s="112">
        <v>0</v>
      </c>
      <c r="BX25" s="112">
        <v>0</v>
      </c>
      <c r="BY25" s="112">
        <v>0</v>
      </c>
      <c r="BZ25" s="112">
        <v>0</v>
      </c>
      <c r="CA25" s="112">
        <v>0</v>
      </c>
      <c r="CB25" s="112">
        <v>0</v>
      </c>
      <c r="CC25" s="112">
        <v>0</v>
      </c>
      <c r="CD25" s="112">
        <v>0</v>
      </c>
      <c r="CE25" s="112">
        <v>0</v>
      </c>
      <c r="CF25" s="37">
        <v>0</v>
      </c>
      <c r="CG25" s="203">
        <v>0</v>
      </c>
    </row>
    <row r="26" spans="1:85" ht="12">
      <c r="A26" s="38" t="s">
        <v>45</v>
      </c>
      <c r="B26" s="32" t="s">
        <v>263</v>
      </c>
      <c r="C26" s="37" t="s">
        <v>227</v>
      </c>
      <c r="D26" s="37" t="s">
        <v>228</v>
      </c>
      <c r="E26" s="242">
        <v>319564</v>
      </c>
      <c r="F26" s="105">
        <v>349471.45868375216</v>
      </c>
      <c r="G26" s="159">
        <v>55457.78480305093</v>
      </c>
      <c r="H26" s="159">
        <v>14518.984357152227</v>
      </c>
      <c r="I26" s="159">
        <v>9695.006524360866</v>
      </c>
      <c r="J26" s="159">
        <v>67881.23521333144</v>
      </c>
      <c r="K26" s="159">
        <v>14484.58157869079</v>
      </c>
      <c r="L26" s="159">
        <v>5064.2913588087595</v>
      </c>
      <c r="M26" s="159">
        <v>4168.301349173364</v>
      </c>
      <c r="N26" s="159">
        <v>61868.843753982466</v>
      </c>
      <c r="O26" s="159">
        <v>5051.643278492055</v>
      </c>
      <c r="P26" s="159">
        <v>13297.685721771175</v>
      </c>
      <c r="Q26" s="159">
        <v>86.51286936626353</v>
      </c>
      <c r="R26" s="159">
        <v>2797.249442842521</v>
      </c>
      <c r="S26" s="159">
        <v>1296.6811940686166</v>
      </c>
      <c r="T26" s="159">
        <v>6289.131456678491</v>
      </c>
      <c r="U26" s="159">
        <v>477.08558954611993</v>
      </c>
      <c r="V26" s="159">
        <v>2090.4747147450344</v>
      </c>
      <c r="W26" s="159">
        <v>3080.0099264027817</v>
      </c>
      <c r="X26" s="159">
        <v>2567.0543810784866</v>
      </c>
      <c r="Y26" s="159">
        <v>2739.068273385677</v>
      </c>
      <c r="Z26" s="159">
        <v>13269.859945074422</v>
      </c>
      <c r="AA26" s="159">
        <v>19897.454031027944</v>
      </c>
      <c r="AB26" s="159">
        <v>886.8833918073682</v>
      </c>
      <c r="AC26" s="159">
        <v>1075.5927501326098</v>
      </c>
      <c r="AD26" s="159">
        <v>1695.8546088638327</v>
      </c>
      <c r="AE26" s="245">
        <f t="shared" si="0"/>
        <v>309737.27051383426</v>
      </c>
      <c r="AF26" s="149">
        <v>947.088254114885</v>
      </c>
      <c r="AG26" s="246">
        <v>187.19158868723687</v>
      </c>
      <c r="AH26" s="159">
        <v>500.8639805415257</v>
      </c>
      <c r="AI26" s="159">
        <v>662.7594085953523</v>
      </c>
      <c r="AJ26" s="159">
        <v>0</v>
      </c>
      <c r="AK26" s="159">
        <v>1603.7765841582186</v>
      </c>
      <c r="AL26" s="159">
        <v>1028.5418913544665</v>
      </c>
      <c r="AM26" s="159">
        <v>0</v>
      </c>
      <c r="AN26" s="159">
        <v>0</v>
      </c>
      <c r="AO26" s="159">
        <v>0</v>
      </c>
      <c r="AP26" s="159">
        <v>72.34701941155372</v>
      </c>
      <c r="AQ26" s="159">
        <v>0</v>
      </c>
      <c r="AR26" s="159">
        <v>821.6192973731695</v>
      </c>
      <c r="AS26" s="159">
        <v>241.3253724427351</v>
      </c>
      <c r="AT26" s="159">
        <v>187.69751189990507</v>
      </c>
      <c r="AU26" s="159">
        <v>2465.8697385448445</v>
      </c>
      <c r="AV26" s="159">
        <v>1231.4170996344176</v>
      </c>
      <c r="AW26" s="159">
        <v>142.16442275976638</v>
      </c>
      <c r="AX26" s="159">
        <v>245.3727581440808</v>
      </c>
      <c r="AY26" s="159">
        <v>1490.7938123051545</v>
      </c>
      <c r="AZ26" s="159">
        <v>542.106840838238</v>
      </c>
      <c r="BA26" s="159">
        <v>1355.2671020955952</v>
      </c>
      <c r="BB26" s="159">
        <v>153.29473343846695</v>
      </c>
      <c r="BC26" s="159">
        <v>30.355392760092464</v>
      </c>
      <c r="BD26" s="159">
        <v>724.9879637535417</v>
      </c>
      <c r="BE26" s="159">
        <v>625.3210908579049</v>
      </c>
      <c r="BF26" s="159">
        <v>894.4722399973914</v>
      </c>
      <c r="BG26" s="159">
        <v>0</v>
      </c>
      <c r="BH26" s="159">
        <v>127.49264959238835</v>
      </c>
      <c r="BI26" s="159">
        <v>370.3357916731281</v>
      </c>
      <c r="BJ26" s="159">
        <v>18.71915886872369</v>
      </c>
      <c r="BK26" s="159">
        <v>30.972113156335038</v>
      </c>
      <c r="BL26" s="159">
        <v>600.5308534371627</v>
      </c>
      <c r="BM26" s="159">
        <v>653.6527907673244</v>
      </c>
      <c r="BN26" s="159">
        <v>873.2234650653266</v>
      </c>
      <c r="BO26" s="159">
        <v>28.83762312208784</v>
      </c>
      <c r="BP26" s="159">
        <v>336.94485963702635</v>
      </c>
      <c r="BQ26" s="159">
        <v>24.79023742074218</v>
      </c>
      <c r="BR26" s="159">
        <v>2824.569296326604</v>
      </c>
      <c r="BS26" s="159">
        <v>52.616014117493606</v>
      </c>
      <c r="BT26" s="159">
        <v>13971.376613222646</v>
      </c>
      <c r="BU26" s="159">
        <v>116.36233891368778</v>
      </c>
      <c r="BV26" s="159">
        <v>1095.829678639338</v>
      </c>
      <c r="BW26" s="159">
        <v>528.1838340256089</v>
      </c>
      <c r="BX26" s="159">
        <v>737.1301208575787</v>
      </c>
      <c r="BY26" s="159">
        <v>0</v>
      </c>
      <c r="BZ26" s="159">
        <v>54.133783755498236</v>
      </c>
      <c r="CA26" s="159">
        <v>953.2382566880801</v>
      </c>
      <c r="CB26" s="159">
        <v>180.6145869225502</v>
      </c>
      <c r="CC26" s="159">
        <v>0</v>
      </c>
      <c r="CD26" s="159">
        <v>0</v>
      </c>
      <c r="CE26" s="159">
        <v>0</v>
      </c>
      <c r="CF26" s="36">
        <v>0</v>
      </c>
      <c r="CG26" s="168">
        <v>0</v>
      </c>
    </row>
    <row r="27" spans="1:85" ht="12">
      <c r="A27" s="199" t="s">
        <v>46</v>
      </c>
      <c r="B27" s="200" t="s">
        <v>264</v>
      </c>
      <c r="C27" s="100" t="s">
        <v>227</v>
      </c>
      <c r="D27" s="100" t="s">
        <v>228</v>
      </c>
      <c r="E27" s="237">
        <f>3146584-469000</f>
        <v>2677584</v>
      </c>
      <c r="F27" s="103">
        <v>2771276.6647821544</v>
      </c>
      <c r="G27" s="154">
        <v>439775.1549842111</v>
      </c>
      <c r="H27" s="154">
        <v>115134.21638739329</v>
      </c>
      <c r="I27" s="154">
        <v>76880.51392541702</v>
      </c>
      <c r="J27" s="154">
        <v>538291.979069821</v>
      </c>
      <c r="K27" s="154">
        <v>114861.40550460207</v>
      </c>
      <c r="L27" s="154">
        <v>40159.36671676796</v>
      </c>
      <c r="M27" s="154">
        <v>33054.24798995516</v>
      </c>
      <c r="N27" s="154">
        <v>490614.2653773064</v>
      </c>
      <c r="O27" s="154">
        <v>40059.06859809471</v>
      </c>
      <c r="P27" s="154">
        <v>105449.4300483046</v>
      </c>
      <c r="Q27" s="154">
        <v>686.0391317250071</v>
      </c>
      <c r="R27" s="154">
        <v>22181.93192577523</v>
      </c>
      <c r="S27" s="154">
        <v>10282.563126381247</v>
      </c>
      <c r="T27" s="154">
        <v>49872.23652908517</v>
      </c>
      <c r="U27" s="154">
        <v>3783.2450363548633</v>
      </c>
      <c r="V27" s="154">
        <v>16577.273054314206</v>
      </c>
      <c r="W27" s="154">
        <v>24424.196666834327</v>
      </c>
      <c r="X27" s="154">
        <v>20356.50616592214</v>
      </c>
      <c r="Y27" s="154">
        <v>21720.560579878296</v>
      </c>
      <c r="Z27" s="154">
        <v>105228.77418722345</v>
      </c>
      <c r="AA27" s="154">
        <v>157784.98837200468</v>
      </c>
      <c r="AB27" s="154">
        <v>7032.904081368054</v>
      </c>
      <c r="AC27" s="154">
        <v>8529.352011972895</v>
      </c>
      <c r="AD27" s="154">
        <v>13447.971751708912</v>
      </c>
      <c r="AE27" s="243">
        <f t="shared" si="0"/>
        <v>2456188.1912224214</v>
      </c>
      <c r="AF27" s="111">
        <v>7510.323126252709</v>
      </c>
      <c r="AG27" s="244">
        <v>1484.4121563640504</v>
      </c>
      <c r="AH27" s="154">
        <v>3971.8054994605673</v>
      </c>
      <c r="AI27" s="154">
        <v>5255.621418478125</v>
      </c>
      <c r="AJ27" s="154">
        <v>0</v>
      </c>
      <c r="AK27" s="154">
        <v>12717.801447767673</v>
      </c>
      <c r="AL27" s="154">
        <v>8156.243010508418</v>
      </c>
      <c r="AM27" s="154">
        <v>0</v>
      </c>
      <c r="AN27" s="154">
        <v>0</v>
      </c>
      <c r="AO27" s="154">
        <v>0</v>
      </c>
      <c r="AP27" s="154">
        <v>573.7052388109709</v>
      </c>
      <c r="AQ27" s="154">
        <v>0</v>
      </c>
      <c r="AR27" s="154">
        <v>6515.365789014102</v>
      </c>
      <c r="AS27" s="154">
        <v>1913.688104285546</v>
      </c>
      <c r="AT27" s="154">
        <v>1488.42408111098</v>
      </c>
      <c r="AU27" s="154">
        <v>19554.121216536165</v>
      </c>
      <c r="AV27" s="154">
        <v>9765.024834027294</v>
      </c>
      <c r="AW27" s="154">
        <v>1127.3508538872923</v>
      </c>
      <c r="AX27" s="154">
        <v>1945.783502260985</v>
      </c>
      <c r="AY27" s="154">
        <v>11821.858413283297</v>
      </c>
      <c r="AZ27" s="154">
        <v>4298.85760483029</v>
      </c>
      <c r="BA27" s="154">
        <v>10747.144012075725</v>
      </c>
      <c r="BB27" s="154">
        <v>1215.6131983197492</v>
      </c>
      <c r="BC27" s="154">
        <v>240.71548481579194</v>
      </c>
      <c r="BD27" s="154">
        <v>5749.088162350498</v>
      </c>
      <c r="BE27" s="154">
        <v>4958.7389872053145</v>
      </c>
      <c r="BF27" s="154">
        <v>7093.082952572004</v>
      </c>
      <c r="BG27" s="154">
        <v>0</v>
      </c>
      <c r="BH27" s="154">
        <v>1011.0050362263261</v>
      </c>
      <c r="BI27" s="154">
        <v>2936.7289147526617</v>
      </c>
      <c r="BJ27" s="154">
        <v>148.44121563640505</v>
      </c>
      <c r="BK27" s="154">
        <v>245.60602108229966</v>
      </c>
      <c r="BL27" s="154">
        <v>4762.154674605751</v>
      </c>
      <c r="BM27" s="154">
        <v>5183.406773033386</v>
      </c>
      <c r="BN27" s="154">
        <v>6924.582113200949</v>
      </c>
      <c r="BO27" s="154">
        <v>228.67971057500233</v>
      </c>
      <c r="BP27" s="154">
        <v>2671.9418814552905</v>
      </c>
      <c r="BQ27" s="154">
        <v>196.58431259956342</v>
      </c>
      <c r="BR27" s="154">
        <v>22398.575862109443</v>
      </c>
      <c r="BS27" s="154">
        <v>417.240173680706</v>
      </c>
      <c r="BT27" s="154">
        <v>110791.73712478962</v>
      </c>
      <c r="BU27" s="154">
        <v>922.7426917938691</v>
      </c>
      <c r="BV27" s="154">
        <v>8689.829001850088</v>
      </c>
      <c r="BW27" s="154">
        <v>4188.44943579478</v>
      </c>
      <c r="BX27" s="154">
        <v>5845.374356276815</v>
      </c>
      <c r="BY27" s="154">
        <v>0</v>
      </c>
      <c r="BZ27" s="154">
        <v>429.27594792149563</v>
      </c>
      <c r="CA27" s="154">
        <v>7559.092083476391</v>
      </c>
      <c r="CB27" s="154">
        <v>1432.257134653962</v>
      </c>
      <c r="CC27" s="154">
        <v>0</v>
      </c>
      <c r="CD27" s="154">
        <v>0</v>
      </c>
      <c r="CE27" s="154">
        <v>0</v>
      </c>
      <c r="CF27" s="100">
        <v>0</v>
      </c>
      <c r="CG27" s="123">
        <v>0</v>
      </c>
    </row>
    <row r="28" spans="1:85" ht="12">
      <c r="A28" s="32" t="s">
        <v>47</v>
      </c>
      <c r="B28" s="32" t="s">
        <v>265</v>
      </c>
      <c r="C28" s="37" t="s">
        <v>260</v>
      </c>
      <c r="D28" s="37" t="s">
        <v>261</v>
      </c>
      <c r="E28" s="184">
        <v>2624913.72</v>
      </c>
      <c r="F28" s="104">
        <v>2996373.178768521</v>
      </c>
      <c r="G28" s="112">
        <v>222445.75276241434</v>
      </c>
      <c r="H28" s="112">
        <v>340395.6528356945</v>
      </c>
      <c r="I28" s="112">
        <v>100121.22378508668</v>
      </c>
      <c r="J28" s="112">
        <v>557888.995518055</v>
      </c>
      <c r="K28" s="112">
        <v>227315.62267446716</v>
      </c>
      <c r="L28" s="112">
        <v>47212.97609651243</v>
      </c>
      <c r="M28" s="112">
        <v>49771.7213045402</v>
      </c>
      <c r="N28" s="112">
        <v>1242312.0685814833</v>
      </c>
      <c r="O28" s="112">
        <v>106559.35688915654</v>
      </c>
      <c r="P28" s="112">
        <v>36647.834592397754</v>
      </c>
      <c r="Q28" s="112">
        <v>0</v>
      </c>
      <c r="R28" s="112">
        <v>13206.426880143335</v>
      </c>
      <c r="S28" s="112">
        <v>8584.177472093168</v>
      </c>
      <c r="T28" s="112">
        <v>0</v>
      </c>
      <c r="U28" s="112">
        <v>0</v>
      </c>
      <c r="V28" s="112">
        <v>23854.108552258902</v>
      </c>
      <c r="W28" s="112">
        <v>0</v>
      </c>
      <c r="X28" s="112">
        <v>20057.260824217694</v>
      </c>
      <c r="Y28" s="112">
        <v>0</v>
      </c>
      <c r="Z28" s="112">
        <v>0</v>
      </c>
      <c r="AA28" s="112">
        <v>0</v>
      </c>
      <c r="AB28" s="112">
        <v>0</v>
      </c>
      <c r="AC28" s="112">
        <v>0</v>
      </c>
      <c r="AD28" s="112">
        <v>0</v>
      </c>
      <c r="AE28" s="186"/>
      <c r="AF28" s="148">
        <v>0</v>
      </c>
      <c r="AG28" s="113">
        <v>0</v>
      </c>
      <c r="AH28" s="112">
        <v>0</v>
      </c>
      <c r="AI28" s="112">
        <v>0</v>
      </c>
      <c r="AJ28" s="112">
        <v>0</v>
      </c>
      <c r="AK28" s="112">
        <v>0</v>
      </c>
      <c r="AL28" s="112">
        <v>0</v>
      </c>
      <c r="AM28" s="112">
        <v>0</v>
      </c>
      <c r="AN28" s="112">
        <v>0</v>
      </c>
      <c r="AO28" s="112">
        <v>0</v>
      </c>
      <c r="AP28" s="112">
        <v>0</v>
      </c>
      <c r="AQ28" s="112">
        <v>0</v>
      </c>
      <c r="AR28" s="112">
        <v>0</v>
      </c>
      <c r="AS28" s="112">
        <v>0</v>
      </c>
      <c r="AT28" s="112">
        <v>0</v>
      </c>
      <c r="AU28" s="112">
        <v>0</v>
      </c>
      <c r="AV28" s="112">
        <v>0</v>
      </c>
      <c r="AW28" s="112">
        <v>0</v>
      </c>
      <c r="AX28" s="112">
        <v>0</v>
      </c>
      <c r="AY28" s="112">
        <v>0</v>
      </c>
      <c r="AZ28" s="112">
        <v>0</v>
      </c>
      <c r="BA28" s="112">
        <v>0</v>
      </c>
      <c r="BB28" s="112">
        <v>0</v>
      </c>
      <c r="BC28" s="112">
        <v>0</v>
      </c>
      <c r="BD28" s="112">
        <v>0</v>
      </c>
      <c r="BE28" s="112">
        <v>0</v>
      </c>
      <c r="BF28" s="112">
        <v>0</v>
      </c>
      <c r="BG28" s="112">
        <v>0</v>
      </c>
      <c r="BH28" s="112">
        <v>0</v>
      </c>
      <c r="BI28" s="112">
        <v>0</v>
      </c>
      <c r="BJ28" s="112">
        <v>0</v>
      </c>
      <c r="BK28" s="112">
        <v>0</v>
      </c>
      <c r="BL28" s="112">
        <v>0</v>
      </c>
      <c r="BM28" s="112">
        <v>0</v>
      </c>
      <c r="BN28" s="112">
        <v>0</v>
      </c>
      <c r="BO28" s="112">
        <v>0</v>
      </c>
      <c r="BP28" s="112">
        <v>0</v>
      </c>
      <c r="BQ28" s="112">
        <v>0</v>
      </c>
      <c r="BR28" s="112">
        <v>0</v>
      </c>
      <c r="BS28" s="112">
        <v>0</v>
      </c>
      <c r="BT28" s="112">
        <v>0</v>
      </c>
      <c r="BU28" s="112">
        <v>0</v>
      </c>
      <c r="BV28" s="112">
        <v>0</v>
      </c>
      <c r="BW28" s="112">
        <v>0</v>
      </c>
      <c r="BX28" s="112">
        <v>0</v>
      </c>
      <c r="BY28" s="112">
        <v>0</v>
      </c>
      <c r="BZ28" s="112">
        <v>0</v>
      </c>
      <c r="CA28" s="112">
        <v>0</v>
      </c>
      <c r="CB28" s="112">
        <v>0</v>
      </c>
      <c r="CC28" s="112">
        <v>0</v>
      </c>
      <c r="CD28" s="112">
        <v>0</v>
      </c>
      <c r="CE28" s="112">
        <v>0</v>
      </c>
      <c r="CF28" s="37">
        <v>0</v>
      </c>
      <c r="CG28" s="203">
        <v>0</v>
      </c>
    </row>
    <row r="29" spans="1:85" ht="12">
      <c r="A29" s="32" t="s">
        <v>48</v>
      </c>
      <c r="B29" s="32" t="s">
        <v>266</v>
      </c>
      <c r="C29" s="37" t="s">
        <v>267</v>
      </c>
      <c r="D29" s="37" t="s">
        <v>268</v>
      </c>
      <c r="E29" s="239">
        <v>954514.08</v>
      </c>
      <c r="F29" s="104">
        <v>1089590.2468249165</v>
      </c>
      <c r="G29" s="112">
        <v>99605.36431033793</v>
      </c>
      <c r="H29" s="112">
        <v>91107.20328808778</v>
      </c>
      <c r="I29" s="112">
        <v>63914.34836201304</v>
      </c>
      <c r="J29" s="112">
        <v>220007.29026720344</v>
      </c>
      <c r="K29" s="112">
        <v>98372.39460246477</v>
      </c>
      <c r="L29" s="112">
        <v>14208.789130640047</v>
      </c>
      <c r="M29" s="112">
        <v>45769.358061182895</v>
      </c>
      <c r="N29" s="112">
        <v>301720.93951763207</v>
      </c>
      <c r="O29" s="112">
        <v>27127.71426223952</v>
      </c>
      <c r="P29" s="112">
        <v>50122.2048714916</v>
      </c>
      <c r="Q29" s="112">
        <v>0</v>
      </c>
      <c r="R29" s="112">
        <v>1029.0590981492956</v>
      </c>
      <c r="S29" s="112">
        <v>9113.742049684844</v>
      </c>
      <c r="T29" s="112">
        <v>0</v>
      </c>
      <c r="U29" s="112">
        <v>0</v>
      </c>
      <c r="V29" s="112">
        <v>21634.671107229493</v>
      </c>
      <c r="W29" s="112">
        <v>0</v>
      </c>
      <c r="X29" s="112">
        <v>19394.3809157033</v>
      </c>
      <c r="Y29" s="112">
        <v>0</v>
      </c>
      <c r="Z29" s="112">
        <v>24321.87092608608</v>
      </c>
      <c r="AA29" s="112">
        <v>0</v>
      </c>
      <c r="AB29" s="112">
        <v>0</v>
      </c>
      <c r="AC29" s="112">
        <v>0</v>
      </c>
      <c r="AD29" s="112">
        <v>1774.239824395337</v>
      </c>
      <c r="AE29" s="186"/>
      <c r="AF29" s="148">
        <v>0</v>
      </c>
      <c r="AG29" s="113">
        <v>0</v>
      </c>
      <c r="AH29" s="112">
        <v>0</v>
      </c>
      <c r="AI29" s="112">
        <v>0</v>
      </c>
      <c r="AJ29" s="112">
        <v>0</v>
      </c>
      <c r="AK29" s="112">
        <v>0</v>
      </c>
      <c r="AL29" s="112">
        <v>0</v>
      </c>
      <c r="AM29" s="112">
        <v>0</v>
      </c>
      <c r="AN29" s="112">
        <v>0</v>
      </c>
      <c r="AO29" s="112">
        <v>0</v>
      </c>
      <c r="AP29" s="112">
        <v>0</v>
      </c>
      <c r="AQ29" s="112">
        <v>0</v>
      </c>
      <c r="AR29" s="112">
        <v>0</v>
      </c>
      <c r="AS29" s="112">
        <v>0</v>
      </c>
      <c r="AT29" s="112">
        <v>0</v>
      </c>
      <c r="AU29" s="112">
        <v>0</v>
      </c>
      <c r="AV29" s="112">
        <v>0</v>
      </c>
      <c r="AW29" s="112">
        <v>0</v>
      </c>
      <c r="AX29" s="112">
        <v>0</v>
      </c>
      <c r="AY29" s="112">
        <v>0</v>
      </c>
      <c r="AZ29" s="112">
        <v>0</v>
      </c>
      <c r="BA29" s="112">
        <v>0</v>
      </c>
      <c r="BB29" s="112">
        <v>0</v>
      </c>
      <c r="BC29" s="112">
        <v>0</v>
      </c>
      <c r="BD29" s="112">
        <v>0</v>
      </c>
      <c r="BE29" s="112">
        <v>0</v>
      </c>
      <c r="BF29" s="112">
        <v>0</v>
      </c>
      <c r="BG29" s="112">
        <v>0</v>
      </c>
      <c r="BH29" s="112">
        <v>0</v>
      </c>
      <c r="BI29" s="112">
        <v>366.67623037503637</v>
      </c>
      <c r="BJ29" s="112">
        <v>0</v>
      </c>
      <c r="BK29" s="112">
        <v>0</v>
      </c>
      <c r="BL29" s="112">
        <v>0</v>
      </c>
      <c r="BM29" s="112">
        <v>0</v>
      </c>
      <c r="BN29" s="112">
        <v>0</v>
      </c>
      <c r="BO29" s="112">
        <v>0</v>
      </c>
      <c r="BP29" s="112">
        <v>0</v>
      </c>
      <c r="BQ29" s="112">
        <v>0</v>
      </c>
      <c r="BR29" s="112">
        <v>0</v>
      </c>
      <c r="BS29" s="112">
        <v>0</v>
      </c>
      <c r="BT29" s="112">
        <v>0</v>
      </c>
      <c r="BU29" s="112">
        <v>0</v>
      </c>
      <c r="BV29" s="112">
        <v>0</v>
      </c>
      <c r="BW29" s="112">
        <v>0</v>
      </c>
      <c r="BX29" s="112">
        <v>0</v>
      </c>
      <c r="BY29" s="112">
        <v>0</v>
      </c>
      <c r="BZ29" s="112">
        <v>0</v>
      </c>
      <c r="CA29" s="112">
        <v>0</v>
      </c>
      <c r="CB29" s="112">
        <v>0</v>
      </c>
      <c r="CC29" s="112">
        <v>0</v>
      </c>
      <c r="CD29" s="112">
        <v>0</v>
      </c>
      <c r="CE29" s="112">
        <v>0</v>
      </c>
      <c r="CF29" s="37">
        <v>0</v>
      </c>
      <c r="CG29" s="203">
        <v>0</v>
      </c>
    </row>
    <row r="30" spans="1:85" ht="12">
      <c r="A30" s="32" t="s">
        <v>49</v>
      </c>
      <c r="B30" s="32" t="s">
        <v>269</v>
      </c>
      <c r="C30" s="37" t="s">
        <v>270</v>
      </c>
      <c r="D30" s="37" t="s">
        <v>271</v>
      </c>
      <c r="E30" s="184">
        <v>2386285.2</v>
      </c>
      <c r="F30" s="104">
        <v>2723975.617062291</v>
      </c>
      <c r="G30" s="112">
        <v>340285.96055907017</v>
      </c>
      <c r="H30" s="112">
        <v>197344.14325431155</v>
      </c>
      <c r="I30" s="112">
        <v>78519.98009733367</v>
      </c>
      <c r="J30" s="112">
        <v>410982.81588552124</v>
      </c>
      <c r="K30" s="112">
        <v>171692.38155459953</v>
      </c>
      <c r="L30" s="112">
        <v>41895.56432303987</v>
      </c>
      <c r="M30" s="112">
        <v>36530.61100291217</v>
      </c>
      <c r="N30" s="112">
        <v>788781.2410015356</v>
      </c>
      <c r="O30" s="112">
        <v>68957.7407023118</v>
      </c>
      <c r="P30" s="112">
        <v>72107.00339828448</v>
      </c>
      <c r="Q30" s="112">
        <v>881.5150081210842</v>
      </c>
      <c r="R30" s="112">
        <v>16230.098157920856</v>
      </c>
      <c r="S30" s="112">
        <v>8227.73340898563</v>
      </c>
      <c r="T30" s="112">
        <v>18624.00798975818</v>
      </c>
      <c r="U30" s="112">
        <v>1054.6125006248608</v>
      </c>
      <c r="V30" s="112">
        <v>18479.902094112163</v>
      </c>
      <c r="W30" s="112">
        <v>10450.600834459485</v>
      </c>
      <c r="X30" s="112">
        <v>18795.971527450274</v>
      </c>
      <c r="Y30" s="112">
        <v>4327.437312594414</v>
      </c>
      <c r="Z30" s="112">
        <v>55182.83950837987</v>
      </c>
      <c r="AA30" s="112">
        <v>41067.38009652099</v>
      </c>
      <c r="AB30" s="112">
        <v>6822.926162857192</v>
      </c>
      <c r="AC30" s="112">
        <v>2820.84802598747</v>
      </c>
      <c r="AD30" s="112">
        <v>3814.5558533239646</v>
      </c>
      <c r="AE30" s="186">
        <f>SUM(G30:AD30)</f>
        <v>2413877.8702600165</v>
      </c>
      <c r="AF30" s="148">
        <v>3526.0600324843367</v>
      </c>
      <c r="AG30" s="113">
        <v>961.6527361320918</v>
      </c>
      <c r="AH30" s="112">
        <v>2227.828838706013</v>
      </c>
      <c r="AI30" s="112">
        <v>4973.347400363135</v>
      </c>
      <c r="AJ30" s="112">
        <v>160.2754560220153</v>
      </c>
      <c r="AK30" s="112">
        <v>0</v>
      </c>
      <c r="AL30" s="112">
        <v>2798.4094621443874</v>
      </c>
      <c r="AM30" s="112">
        <v>0</v>
      </c>
      <c r="AN30" s="112">
        <v>0</v>
      </c>
      <c r="AO30" s="112">
        <v>0</v>
      </c>
      <c r="AP30" s="112">
        <v>480.8263680660459</v>
      </c>
      <c r="AQ30" s="112">
        <v>160.2754560220153</v>
      </c>
      <c r="AR30" s="112">
        <v>2263.089439030856</v>
      </c>
      <c r="AS30" s="112">
        <v>761.3084161045728</v>
      </c>
      <c r="AT30" s="112">
        <v>721.239552099069</v>
      </c>
      <c r="AU30" s="112">
        <v>16957.14324712922</v>
      </c>
      <c r="AV30" s="112">
        <v>7901.579981885355</v>
      </c>
      <c r="AW30" s="112">
        <v>1053.0097460646407</v>
      </c>
      <c r="AX30" s="112">
        <v>1634.8096514245563</v>
      </c>
      <c r="AY30" s="112">
        <v>12271.39412505199</v>
      </c>
      <c r="AZ30" s="112">
        <v>4462.325136382542</v>
      </c>
      <c r="BA30" s="112">
        <v>11155.812840956354</v>
      </c>
      <c r="BB30" s="112">
        <v>1141.161246876749</v>
      </c>
      <c r="BC30" s="112">
        <v>160.2754560220153</v>
      </c>
      <c r="BD30" s="112">
        <v>3477.9773956777326</v>
      </c>
      <c r="BE30" s="112">
        <v>0</v>
      </c>
      <c r="BF30" s="112">
        <v>4087.0241285613906</v>
      </c>
      <c r="BG30" s="112">
        <v>0</v>
      </c>
      <c r="BH30" s="112">
        <v>0</v>
      </c>
      <c r="BI30" s="112">
        <v>1126.7364558347676</v>
      </c>
      <c r="BJ30" s="112">
        <v>96.16527361320918</v>
      </c>
      <c r="BK30" s="112">
        <v>0</v>
      </c>
      <c r="BL30" s="112">
        <v>1282.2036481761224</v>
      </c>
      <c r="BM30" s="112">
        <v>4808.26368066046</v>
      </c>
      <c r="BN30" s="112">
        <v>4127.092992566894</v>
      </c>
      <c r="BO30" s="112">
        <v>0</v>
      </c>
      <c r="BP30" s="112">
        <v>17950.851074465714</v>
      </c>
      <c r="BQ30" s="112">
        <v>160.2754560220153</v>
      </c>
      <c r="BR30" s="112">
        <v>801.3772801100766</v>
      </c>
      <c r="BS30" s="112">
        <v>320.5509120440306</v>
      </c>
      <c r="BT30" s="112">
        <v>179130.26066844523</v>
      </c>
      <c r="BU30" s="112">
        <v>0</v>
      </c>
      <c r="BV30" s="112">
        <v>3048.439173538731</v>
      </c>
      <c r="BW30" s="112">
        <v>3798.5283077217628</v>
      </c>
      <c r="BX30" s="112">
        <v>2724.6827523742604</v>
      </c>
      <c r="BY30" s="112">
        <v>0</v>
      </c>
      <c r="BZ30" s="112">
        <v>493.64840454780716</v>
      </c>
      <c r="CA30" s="112">
        <v>5449.365504748521</v>
      </c>
      <c r="CB30" s="112">
        <v>1442.479104198138</v>
      </c>
      <c r="CC30" s="112">
        <v>0</v>
      </c>
      <c r="CD30" s="112">
        <v>0</v>
      </c>
      <c r="CE30" s="112">
        <v>0</v>
      </c>
      <c r="CF30" s="37">
        <v>0</v>
      </c>
      <c r="CG30" s="203">
        <v>0</v>
      </c>
    </row>
    <row r="31" spans="1:85" ht="12">
      <c r="A31" s="38" t="s">
        <v>50</v>
      </c>
      <c r="B31" s="32" t="s">
        <v>272</v>
      </c>
      <c r="C31" s="37" t="s">
        <v>273</v>
      </c>
      <c r="D31" s="37" t="s">
        <v>274</v>
      </c>
      <c r="E31" s="238">
        <v>496749</v>
      </c>
      <c r="F31" s="104">
        <v>528500.0492687274</v>
      </c>
      <c r="G31" s="112">
        <v>174665.16663727048</v>
      </c>
      <c r="H31" s="112">
        <v>0</v>
      </c>
      <c r="I31" s="112">
        <v>0</v>
      </c>
      <c r="J31" s="112">
        <v>0</v>
      </c>
      <c r="K31" s="112">
        <v>0</v>
      </c>
      <c r="L31" s="112">
        <v>0</v>
      </c>
      <c r="M31" s="112">
        <v>0</v>
      </c>
      <c r="N31" s="112">
        <v>273157.8975199504</v>
      </c>
      <c r="O31" s="112">
        <v>0</v>
      </c>
      <c r="P31" s="112">
        <v>32181.377896319274</v>
      </c>
      <c r="Q31" s="112">
        <v>0</v>
      </c>
      <c r="R31" s="112">
        <v>0</v>
      </c>
      <c r="S31" s="112">
        <v>0</v>
      </c>
      <c r="T31" s="112">
        <v>48495.607215187294</v>
      </c>
      <c r="U31" s="112">
        <v>0</v>
      </c>
      <c r="V31" s="112">
        <v>0</v>
      </c>
      <c r="W31" s="112">
        <v>0</v>
      </c>
      <c r="X31" s="112">
        <v>0</v>
      </c>
      <c r="Y31" s="112">
        <v>0</v>
      </c>
      <c r="Z31" s="112">
        <v>0</v>
      </c>
      <c r="AA31" s="112">
        <v>0</v>
      </c>
      <c r="AB31" s="112">
        <v>0</v>
      </c>
      <c r="AC31" s="112">
        <v>0</v>
      </c>
      <c r="AD31" s="112">
        <v>0</v>
      </c>
      <c r="AE31" s="186">
        <f>SUM(G31:AD31)</f>
        <v>528500.0492687274</v>
      </c>
      <c r="AF31" s="148">
        <v>0</v>
      </c>
      <c r="AG31" s="113">
        <v>0</v>
      </c>
      <c r="AH31" s="112">
        <v>0</v>
      </c>
      <c r="AI31" s="112">
        <v>0</v>
      </c>
      <c r="AJ31" s="112">
        <v>0</v>
      </c>
      <c r="AK31" s="112">
        <v>0</v>
      </c>
      <c r="AL31" s="112">
        <v>0</v>
      </c>
      <c r="AM31" s="112">
        <v>0</v>
      </c>
      <c r="AN31" s="112">
        <v>0</v>
      </c>
      <c r="AO31" s="112">
        <v>0</v>
      </c>
      <c r="AP31" s="112">
        <v>0</v>
      </c>
      <c r="AQ31" s="112">
        <v>0</v>
      </c>
      <c r="AR31" s="112">
        <v>0</v>
      </c>
      <c r="AS31" s="112">
        <v>0</v>
      </c>
      <c r="AT31" s="112">
        <v>0</v>
      </c>
      <c r="AU31" s="112">
        <v>0</v>
      </c>
      <c r="AV31" s="112">
        <v>0</v>
      </c>
      <c r="AW31" s="112">
        <v>0</v>
      </c>
      <c r="AX31" s="112">
        <v>0</v>
      </c>
      <c r="AY31" s="112">
        <v>0</v>
      </c>
      <c r="AZ31" s="112">
        <v>0</v>
      </c>
      <c r="BA31" s="112">
        <v>0</v>
      </c>
      <c r="BB31" s="112">
        <v>0</v>
      </c>
      <c r="BC31" s="112">
        <v>0</v>
      </c>
      <c r="BD31" s="112">
        <v>0</v>
      </c>
      <c r="BE31" s="112">
        <v>0</v>
      </c>
      <c r="BF31" s="112">
        <v>0</v>
      </c>
      <c r="BG31" s="112">
        <v>0</v>
      </c>
      <c r="BH31" s="112">
        <v>0</v>
      </c>
      <c r="BI31" s="112">
        <v>0</v>
      </c>
      <c r="BJ31" s="112">
        <v>0</v>
      </c>
      <c r="BK31" s="112">
        <v>0</v>
      </c>
      <c r="BL31" s="112">
        <v>0</v>
      </c>
      <c r="BM31" s="112">
        <v>0</v>
      </c>
      <c r="BN31" s="112">
        <v>0</v>
      </c>
      <c r="BO31" s="112">
        <v>0</v>
      </c>
      <c r="BP31" s="112">
        <v>0</v>
      </c>
      <c r="BQ31" s="112">
        <v>0</v>
      </c>
      <c r="BR31" s="112">
        <v>0</v>
      </c>
      <c r="BS31" s="112">
        <v>0</v>
      </c>
      <c r="BT31" s="112">
        <v>0</v>
      </c>
      <c r="BU31" s="112">
        <v>0</v>
      </c>
      <c r="BV31" s="112">
        <v>0</v>
      </c>
      <c r="BW31" s="112">
        <v>0</v>
      </c>
      <c r="BX31" s="112">
        <v>0</v>
      </c>
      <c r="BY31" s="112">
        <v>0</v>
      </c>
      <c r="BZ31" s="112">
        <v>0</v>
      </c>
      <c r="CA31" s="112">
        <v>0</v>
      </c>
      <c r="CB31" s="112">
        <v>0</v>
      </c>
      <c r="CC31" s="112">
        <v>0</v>
      </c>
      <c r="CD31" s="112">
        <v>0</v>
      </c>
      <c r="CE31" s="112">
        <v>0</v>
      </c>
      <c r="CF31" s="37">
        <v>0</v>
      </c>
      <c r="CG31" s="203">
        <v>0</v>
      </c>
    </row>
    <row r="32" spans="1:85" ht="12">
      <c r="A32" s="38" t="s">
        <v>51</v>
      </c>
      <c r="B32" s="32" t="s">
        <v>275</v>
      </c>
      <c r="C32" s="37" t="s">
        <v>255</v>
      </c>
      <c r="D32" s="37" t="s">
        <v>256</v>
      </c>
      <c r="E32" s="238">
        <v>51900</v>
      </c>
      <c r="F32" s="104">
        <v>54287.62010405836</v>
      </c>
      <c r="G32" s="112">
        <v>10490.508854751904</v>
      </c>
      <c r="H32" s="112">
        <v>2746.4410001520764</v>
      </c>
      <c r="I32" s="112">
        <v>1833.9274125693162</v>
      </c>
      <c r="J32" s="112">
        <v>12840.55433526394</v>
      </c>
      <c r="K32" s="112">
        <v>2739.9332996847847</v>
      </c>
      <c r="L32" s="112">
        <v>957.9717893763428</v>
      </c>
      <c r="M32" s="112">
        <v>788.4844727943745</v>
      </c>
      <c r="N32" s="112">
        <v>11703.237977127232</v>
      </c>
      <c r="O32" s="112">
        <v>955.5792524398385</v>
      </c>
      <c r="P32" s="112">
        <v>2515.417633563216</v>
      </c>
      <c r="Q32" s="112">
        <v>16.364952645689772</v>
      </c>
      <c r="R32" s="112">
        <v>529.1334688773026</v>
      </c>
      <c r="S32" s="112">
        <v>245.28288673042624</v>
      </c>
      <c r="T32" s="112">
        <v>1189.6650663074242</v>
      </c>
      <c r="U32" s="112">
        <v>90.24649324494418</v>
      </c>
      <c r="V32" s="112">
        <v>395.43850486543937</v>
      </c>
      <c r="W32" s="112">
        <v>0</v>
      </c>
      <c r="X32" s="112">
        <v>485.58929663292344</v>
      </c>
      <c r="Y32" s="112">
        <v>0</v>
      </c>
      <c r="Z32" s="112">
        <v>0</v>
      </c>
      <c r="AA32" s="112">
        <v>3763.8434070311873</v>
      </c>
      <c r="AB32" s="112">
        <v>0</v>
      </c>
      <c r="AC32" s="112">
        <v>0</v>
      </c>
      <c r="AD32" s="112">
        <v>0</v>
      </c>
      <c r="AE32" s="186">
        <f>SUM(G32:AD32)</f>
        <v>54287.62010405837</v>
      </c>
      <c r="AF32" s="148">
        <v>0</v>
      </c>
      <c r="AG32" s="113">
        <v>0</v>
      </c>
      <c r="AH32" s="112">
        <v>0</v>
      </c>
      <c r="AI32" s="112">
        <v>0</v>
      </c>
      <c r="AJ32" s="112">
        <v>0</v>
      </c>
      <c r="AK32" s="112">
        <v>0</v>
      </c>
      <c r="AL32" s="112">
        <v>0</v>
      </c>
      <c r="AM32" s="112">
        <v>0</v>
      </c>
      <c r="AN32" s="112">
        <v>0</v>
      </c>
      <c r="AO32" s="112">
        <v>0</v>
      </c>
      <c r="AP32" s="112">
        <v>0</v>
      </c>
      <c r="AQ32" s="112">
        <v>0</v>
      </c>
      <c r="AR32" s="112">
        <v>0</v>
      </c>
      <c r="AS32" s="112">
        <v>0</v>
      </c>
      <c r="AT32" s="112">
        <v>0</v>
      </c>
      <c r="AU32" s="112">
        <v>0</v>
      </c>
      <c r="AV32" s="112">
        <v>0</v>
      </c>
      <c r="AW32" s="112">
        <v>0</v>
      </c>
      <c r="AX32" s="112">
        <v>0</v>
      </c>
      <c r="AY32" s="112">
        <v>0</v>
      </c>
      <c r="AZ32" s="112">
        <v>0</v>
      </c>
      <c r="BA32" s="112">
        <v>0</v>
      </c>
      <c r="BB32" s="112">
        <v>0</v>
      </c>
      <c r="BC32" s="112">
        <v>0</v>
      </c>
      <c r="BD32" s="112">
        <v>0</v>
      </c>
      <c r="BE32" s="112">
        <v>0</v>
      </c>
      <c r="BF32" s="112">
        <v>0</v>
      </c>
      <c r="BG32" s="112">
        <v>0</v>
      </c>
      <c r="BH32" s="112">
        <v>0</v>
      </c>
      <c r="BI32" s="112">
        <v>0</v>
      </c>
      <c r="BJ32" s="112">
        <v>0</v>
      </c>
      <c r="BK32" s="112">
        <v>0</v>
      </c>
      <c r="BL32" s="112">
        <v>0</v>
      </c>
      <c r="BM32" s="112">
        <v>0</v>
      </c>
      <c r="BN32" s="112">
        <v>0</v>
      </c>
      <c r="BO32" s="112">
        <v>0</v>
      </c>
      <c r="BP32" s="112">
        <v>0</v>
      </c>
      <c r="BQ32" s="112">
        <v>0</v>
      </c>
      <c r="BR32" s="112">
        <v>0</v>
      </c>
      <c r="BS32" s="112">
        <v>0</v>
      </c>
      <c r="BT32" s="112">
        <v>0</v>
      </c>
      <c r="BU32" s="112">
        <v>0</v>
      </c>
      <c r="BV32" s="112">
        <v>0</v>
      </c>
      <c r="BW32" s="112">
        <v>0</v>
      </c>
      <c r="BX32" s="112">
        <v>0</v>
      </c>
      <c r="BY32" s="112">
        <v>0</v>
      </c>
      <c r="BZ32" s="112">
        <v>0</v>
      </c>
      <c r="CA32" s="112">
        <v>0</v>
      </c>
      <c r="CB32" s="112">
        <v>0</v>
      </c>
      <c r="CC32" s="112">
        <v>0</v>
      </c>
      <c r="CD32" s="112">
        <v>0</v>
      </c>
      <c r="CE32" s="112">
        <v>0</v>
      </c>
      <c r="CF32" s="37">
        <v>0</v>
      </c>
      <c r="CG32" s="203">
        <v>0</v>
      </c>
    </row>
    <row r="33" spans="1:85" ht="12">
      <c r="A33" s="38" t="s">
        <v>52</v>
      </c>
      <c r="B33" s="32" t="s">
        <v>276</v>
      </c>
      <c r="C33" s="37" t="s">
        <v>277</v>
      </c>
      <c r="D33" s="37" t="s">
        <v>278</v>
      </c>
      <c r="E33" s="238">
        <v>735413</v>
      </c>
      <c r="F33" s="104">
        <v>893265.555376328</v>
      </c>
      <c r="G33" s="112">
        <v>361823.6958095896</v>
      </c>
      <c r="H33" s="112">
        <v>0</v>
      </c>
      <c r="I33" s="112">
        <v>0</v>
      </c>
      <c r="J33" s="112">
        <v>0</v>
      </c>
      <c r="K33" s="112">
        <v>0</v>
      </c>
      <c r="L33" s="112">
        <v>0</v>
      </c>
      <c r="M33" s="112">
        <v>0</v>
      </c>
      <c r="N33" s="112">
        <v>403651.422104773</v>
      </c>
      <c r="O33" s="112">
        <v>0</v>
      </c>
      <c r="P33" s="112">
        <v>86758.20375178351</v>
      </c>
      <c r="Q33" s="112">
        <v>0</v>
      </c>
      <c r="R33" s="112">
        <v>0</v>
      </c>
      <c r="S33" s="112">
        <v>0</v>
      </c>
      <c r="T33" s="112">
        <v>41032.233710181885</v>
      </c>
      <c r="U33" s="112">
        <v>0</v>
      </c>
      <c r="V33" s="112">
        <v>0</v>
      </c>
      <c r="W33" s="112">
        <v>0</v>
      </c>
      <c r="X33" s="112">
        <v>0</v>
      </c>
      <c r="Y33" s="112">
        <v>0</v>
      </c>
      <c r="Z33" s="112">
        <v>0</v>
      </c>
      <c r="AA33" s="112">
        <v>0</v>
      </c>
      <c r="AB33" s="112">
        <v>0</v>
      </c>
      <c r="AC33" s="112">
        <v>0</v>
      </c>
      <c r="AD33" s="112">
        <v>0</v>
      </c>
      <c r="AE33" s="186">
        <f>SUM(G33:AD33)</f>
        <v>893265.555376328</v>
      </c>
      <c r="AF33" s="148">
        <v>0</v>
      </c>
      <c r="AG33" s="113">
        <v>0</v>
      </c>
      <c r="AH33" s="112">
        <v>0</v>
      </c>
      <c r="AI33" s="112">
        <v>0</v>
      </c>
      <c r="AJ33" s="112">
        <v>0</v>
      </c>
      <c r="AK33" s="112">
        <v>0</v>
      </c>
      <c r="AL33" s="112">
        <v>0</v>
      </c>
      <c r="AM33" s="112">
        <v>0</v>
      </c>
      <c r="AN33" s="112">
        <v>0</v>
      </c>
      <c r="AO33" s="112">
        <v>0</v>
      </c>
      <c r="AP33" s="112">
        <v>0</v>
      </c>
      <c r="AQ33" s="112">
        <v>0</v>
      </c>
      <c r="AR33" s="112">
        <v>0</v>
      </c>
      <c r="AS33" s="112">
        <v>0</v>
      </c>
      <c r="AT33" s="112">
        <v>0</v>
      </c>
      <c r="AU33" s="112">
        <v>0</v>
      </c>
      <c r="AV33" s="112">
        <v>0</v>
      </c>
      <c r="AW33" s="112">
        <v>0</v>
      </c>
      <c r="AX33" s="112">
        <v>0</v>
      </c>
      <c r="AY33" s="112">
        <v>0</v>
      </c>
      <c r="AZ33" s="112">
        <v>0</v>
      </c>
      <c r="BA33" s="112">
        <v>0</v>
      </c>
      <c r="BB33" s="112">
        <v>0</v>
      </c>
      <c r="BC33" s="112">
        <v>0</v>
      </c>
      <c r="BD33" s="112">
        <v>0</v>
      </c>
      <c r="BE33" s="112">
        <v>0</v>
      </c>
      <c r="BF33" s="112">
        <v>0</v>
      </c>
      <c r="BG33" s="112">
        <v>0</v>
      </c>
      <c r="BH33" s="112">
        <v>0</v>
      </c>
      <c r="BI33" s="112">
        <v>0</v>
      </c>
      <c r="BJ33" s="112">
        <v>0</v>
      </c>
      <c r="BK33" s="112">
        <v>0</v>
      </c>
      <c r="BL33" s="112">
        <v>0</v>
      </c>
      <c r="BM33" s="112">
        <v>0</v>
      </c>
      <c r="BN33" s="112">
        <v>0</v>
      </c>
      <c r="BO33" s="112">
        <v>0</v>
      </c>
      <c r="BP33" s="112">
        <v>0</v>
      </c>
      <c r="BQ33" s="112">
        <v>0</v>
      </c>
      <c r="BR33" s="112">
        <v>0</v>
      </c>
      <c r="BS33" s="112">
        <v>0</v>
      </c>
      <c r="BT33" s="112">
        <v>0</v>
      </c>
      <c r="BU33" s="112">
        <v>0</v>
      </c>
      <c r="BV33" s="112">
        <v>0</v>
      </c>
      <c r="BW33" s="112">
        <v>0</v>
      </c>
      <c r="BX33" s="112">
        <v>0</v>
      </c>
      <c r="BY33" s="112">
        <v>0</v>
      </c>
      <c r="BZ33" s="112">
        <v>0</v>
      </c>
      <c r="CA33" s="112">
        <v>0</v>
      </c>
      <c r="CB33" s="112">
        <v>0</v>
      </c>
      <c r="CC33" s="112">
        <v>0</v>
      </c>
      <c r="CD33" s="112">
        <v>0</v>
      </c>
      <c r="CE33" s="112">
        <v>0</v>
      </c>
      <c r="CF33" s="37">
        <v>0</v>
      </c>
      <c r="CG33" s="203">
        <v>0</v>
      </c>
    </row>
    <row r="34" spans="1:85" ht="12">
      <c r="A34" s="32" t="s">
        <v>53</v>
      </c>
      <c r="B34" s="32" t="s">
        <v>203</v>
      </c>
      <c r="C34" s="37" t="s">
        <v>279</v>
      </c>
      <c r="D34" s="37" t="s">
        <v>280</v>
      </c>
      <c r="E34" s="32"/>
      <c r="F34" s="104">
        <v>32087.379399685815</v>
      </c>
      <c r="G34" s="112">
        <v>3775.363238652499</v>
      </c>
      <c r="H34" s="112">
        <v>95.17722450384453</v>
      </c>
      <c r="I34" s="112">
        <v>1282.339884933982</v>
      </c>
      <c r="J34" s="112">
        <v>11046.027997877221</v>
      </c>
      <c r="K34" s="112">
        <v>249.24763581753922</v>
      </c>
      <c r="L34" s="112">
        <v>278.0560677554845</v>
      </c>
      <c r="M34" s="112">
        <v>5.652287278963947</v>
      </c>
      <c r="N34" s="112">
        <v>5904.269892497115</v>
      </c>
      <c r="O34" s="112">
        <v>357.18808966097976</v>
      </c>
      <c r="P34" s="112">
        <v>695.5959990079825</v>
      </c>
      <c r="Q34" s="112">
        <v>0</v>
      </c>
      <c r="R34" s="112">
        <v>235.93741093481765</v>
      </c>
      <c r="S34" s="112">
        <v>9.663587928551264</v>
      </c>
      <c r="T34" s="112">
        <v>1048.2257924762494</v>
      </c>
      <c r="U34" s="112">
        <v>58.52852311443313</v>
      </c>
      <c r="V34" s="112">
        <v>462.57589763650105</v>
      </c>
      <c r="W34" s="112">
        <v>58.34619126672462</v>
      </c>
      <c r="X34" s="112">
        <v>336.76692271762613</v>
      </c>
      <c r="Y34" s="112">
        <v>59.440182352975704</v>
      </c>
      <c r="Z34" s="112">
        <v>156.44072533390536</v>
      </c>
      <c r="AA34" s="112">
        <v>5140.481782446147</v>
      </c>
      <c r="AB34" s="112">
        <v>210.2286204079171</v>
      </c>
      <c r="AC34" s="112">
        <v>62.35749191631193</v>
      </c>
      <c r="AD34" s="112">
        <v>34.27838736920071</v>
      </c>
      <c r="AE34" s="186"/>
      <c r="AF34" s="148">
        <v>4.193632497295832</v>
      </c>
      <c r="AG34" s="113">
        <v>0</v>
      </c>
      <c r="AH34" s="112">
        <v>0</v>
      </c>
      <c r="AI34" s="112">
        <v>0</v>
      </c>
      <c r="AJ34" s="112">
        <v>0</v>
      </c>
      <c r="AK34" s="112">
        <v>0</v>
      </c>
      <c r="AL34" s="112">
        <v>2.0056503247936583</v>
      </c>
      <c r="AM34" s="112">
        <v>0</v>
      </c>
      <c r="AN34" s="112">
        <v>0</v>
      </c>
      <c r="AO34" s="112">
        <v>0</v>
      </c>
      <c r="AP34" s="112">
        <v>0</v>
      </c>
      <c r="AQ34" s="112">
        <v>0</v>
      </c>
      <c r="AR34" s="112">
        <v>285.5316735115336</v>
      </c>
      <c r="AS34" s="112">
        <v>18.05085292314293</v>
      </c>
      <c r="AT34" s="112">
        <v>0</v>
      </c>
      <c r="AU34" s="112">
        <v>0.7293273908340577</v>
      </c>
      <c r="AV34" s="112">
        <v>1.276322933959601</v>
      </c>
      <c r="AW34" s="112">
        <v>0</v>
      </c>
      <c r="AX34" s="112">
        <v>0</v>
      </c>
      <c r="AY34" s="112">
        <v>2.4067803897523903</v>
      </c>
      <c r="AZ34" s="112">
        <v>0.8751928690008691</v>
      </c>
      <c r="BA34" s="112">
        <v>2.1879821725021733</v>
      </c>
      <c r="BB34" s="112">
        <v>1.0939910862510867</v>
      </c>
      <c r="BC34" s="112">
        <v>0</v>
      </c>
      <c r="BD34" s="112">
        <v>0</v>
      </c>
      <c r="BE34" s="112">
        <v>0</v>
      </c>
      <c r="BF34" s="112">
        <v>0</v>
      </c>
      <c r="BG34" s="112">
        <v>0</v>
      </c>
      <c r="BH34" s="112">
        <v>0</v>
      </c>
      <c r="BI34" s="112">
        <v>0</v>
      </c>
      <c r="BJ34" s="112">
        <v>0</v>
      </c>
      <c r="BK34" s="112">
        <v>1.7115490544398144</v>
      </c>
      <c r="BL34" s="112">
        <v>0</v>
      </c>
      <c r="BM34" s="112">
        <v>0</v>
      </c>
      <c r="BN34" s="112">
        <v>0</v>
      </c>
      <c r="BO34" s="112">
        <v>0</v>
      </c>
      <c r="BP34" s="112">
        <v>0</v>
      </c>
      <c r="BQ34" s="112">
        <v>0</v>
      </c>
      <c r="BR34" s="112">
        <v>34.643051064617744</v>
      </c>
      <c r="BS34" s="112">
        <v>0</v>
      </c>
      <c r="BT34" s="112">
        <v>43.39497975462643</v>
      </c>
      <c r="BU34" s="112">
        <v>0</v>
      </c>
      <c r="BV34" s="112">
        <v>0</v>
      </c>
      <c r="BW34" s="112">
        <v>0</v>
      </c>
      <c r="BX34" s="112">
        <v>125.62664307116644</v>
      </c>
      <c r="BY34" s="112">
        <v>0</v>
      </c>
      <c r="BZ34" s="112">
        <v>0</v>
      </c>
      <c r="CA34" s="112">
        <v>1.461936754926874</v>
      </c>
      <c r="CB34" s="112">
        <v>0</v>
      </c>
      <c r="CC34" s="112">
        <v>0</v>
      </c>
      <c r="CD34" s="112">
        <v>0</v>
      </c>
      <c r="CE34" s="112">
        <v>0</v>
      </c>
      <c r="CF34" s="37">
        <v>0</v>
      </c>
      <c r="CG34" s="203">
        <v>0</v>
      </c>
    </row>
    <row r="35" spans="1:85" ht="12">
      <c r="A35" s="38" t="s">
        <v>54</v>
      </c>
      <c r="B35" s="32" t="s">
        <v>281</v>
      </c>
      <c r="C35" s="37" t="s">
        <v>282</v>
      </c>
      <c r="D35" s="37" t="s">
        <v>283</v>
      </c>
      <c r="E35" s="238">
        <v>1169175</v>
      </c>
      <c r="F35" s="104">
        <v>1351869.9765765376</v>
      </c>
      <c r="G35" s="112">
        <v>163219.57780735532</v>
      </c>
      <c r="H35" s="112">
        <v>101688.18059469973</v>
      </c>
      <c r="I35" s="112">
        <v>71279.52306949646</v>
      </c>
      <c r="J35" s="112">
        <v>250695.30473733274</v>
      </c>
      <c r="K35" s="112">
        <v>96745.47860208999</v>
      </c>
      <c r="L35" s="112">
        <v>19879.300084425893</v>
      </c>
      <c r="M35" s="112">
        <v>53855.33726162132</v>
      </c>
      <c r="N35" s="112">
        <v>314648.1282949238</v>
      </c>
      <c r="O35" s="112">
        <v>28881.551497996337</v>
      </c>
      <c r="P35" s="112">
        <v>61768.4323608709</v>
      </c>
      <c r="Q35" s="112">
        <v>0</v>
      </c>
      <c r="R35" s="112">
        <v>6150.327722343906</v>
      </c>
      <c r="S35" s="112">
        <v>10905.452844208517</v>
      </c>
      <c r="T35" s="112">
        <v>10676.280224766326</v>
      </c>
      <c r="U35" s="112">
        <v>430.43826418423396</v>
      </c>
      <c r="V35" s="112">
        <v>27583.92632182215</v>
      </c>
      <c r="W35" s="112">
        <v>2992.0398816294883</v>
      </c>
      <c r="X35" s="112">
        <v>26009.68101774489</v>
      </c>
      <c r="Y35" s="112">
        <v>2258.0367957205713</v>
      </c>
      <c r="Z35" s="112">
        <v>16617.73954350608</v>
      </c>
      <c r="AA35" s="112">
        <v>25679.523459332202</v>
      </c>
      <c r="AB35" s="112">
        <v>5302.152650951366</v>
      </c>
      <c r="AC35" s="112">
        <v>1552.4002970578929</v>
      </c>
      <c r="AD35" s="112">
        <v>1693.5275967904283</v>
      </c>
      <c r="AE35" s="186">
        <f aca="true" t="shared" si="1" ref="AE35:AE62">SUM(G35:AD35)</f>
        <v>1300512.3409308705</v>
      </c>
      <c r="AF35" s="148">
        <v>1340.709347459089</v>
      </c>
      <c r="AG35" s="113">
        <v>423.3818991976071</v>
      </c>
      <c r="AH35" s="112">
        <v>1284.2584275660752</v>
      </c>
      <c r="AI35" s="112">
        <v>3387.0551935808567</v>
      </c>
      <c r="AJ35" s="112">
        <v>0</v>
      </c>
      <c r="AK35" s="112">
        <v>0</v>
      </c>
      <c r="AL35" s="112">
        <v>1476.1915552023236</v>
      </c>
      <c r="AM35" s="112">
        <v>0</v>
      </c>
      <c r="AN35" s="112">
        <v>0</v>
      </c>
      <c r="AO35" s="112">
        <v>0</v>
      </c>
      <c r="AP35" s="112">
        <v>282.2545994650714</v>
      </c>
      <c r="AQ35" s="112">
        <v>141.1272997325357</v>
      </c>
      <c r="AR35" s="112">
        <v>1086.680207940525</v>
      </c>
      <c r="AS35" s="112">
        <v>529.227373997009</v>
      </c>
      <c r="AT35" s="112">
        <v>352.81824933133925</v>
      </c>
      <c r="AU35" s="112">
        <v>4198.537167042938</v>
      </c>
      <c r="AV35" s="112">
        <v>2653.193234971671</v>
      </c>
      <c r="AW35" s="112">
        <v>705.6364986626785</v>
      </c>
      <c r="AX35" s="112">
        <v>1439.498457271864</v>
      </c>
      <c r="AY35" s="112">
        <v>5632.108277726034</v>
      </c>
      <c r="AZ35" s="112">
        <v>2048.0393737185577</v>
      </c>
      <c r="BA35" s="112">
        <v>5120.098434296394</v>
      </c>
      <c r="BB35" s="112">
        <v>581.444474898047</v>
      </c>
      <c r="BC35" s="112">
        <v>0</v>
      </c>
      <c r="BD35" s="112">
        <v>2709.6441548646853</v>
      </c>
      <c r="BE35" s="112">
        <v>0</v>
      </c>
      <c r="BF35" s="112">
        <v>1340.709347459089</v>
      </c>
      <c r="BG35" s="112">
        <v>0</v>
      </c>
      <c r="BH35" s="112">
        <v>0</v>
      </c>
      <c r="BI35" s="112">
        <v>568.743017922119</v>
      </c>
      <c r="BJ35" s="112">
        <v>84.67637983952142</v>
      </c>
      <c r="BK35" s="112">
        <v>0</v>
      </c>
      <c r="BL35" s="112">
        <v>705.6364986626785</v>
      </c>
      <c r="BM35" s="112">
        <v>1975.7821962554997</v>
      </c>
      <c r="BN35" s="112">
        <v>1834.654896522964</v>
      </c>
      <c r="BO35" s="112">
        <v>0</v>
      </c>
      <c r="BP35" s="112">
        <v>282.2545994650714</v>
      </c>
      <c r="BQ35" s="112">
        <v>0</v>
      </c>
      <c r="BR35" s="112">
        <v>282.2545994650714</v>
      </c>
      <c r="BS35" s="112">
        <v>141.1272997325357</v>
      </c>
      <c r="BT35" s="112">
        <v>1552.4002970578927</v>
      </c>
      <c r="BU35" s="112">
        <v>0</v>
      </c>
      <c r="BV35" s="112">
        <v>877.8118043363719</v>
      </c>
      <c r="BW35" s="112">
        <v>1792.3167066032033</v>
      </c>
      <c r="BX35" s="112">
        <v>1411.272997325357</v>
      </c>
      <c r="BY35" s="112">
        <v>0</v>
      </c>
      <c r="BZ35" s="112">
        <v>293.54478344367425</v>
      </c>
      <c r="CA35" s="112">
        <v>2116.909495988036</v>
      </c>
      <c r="CB35" s="112">
        <v>705.6364986626785</v>
      </c>
      <c r="CC35" s="112">
        <v>0</v>
      </c>
      <c r="CD35" s="112">
        <v>0</v>
      </c>
      <c r="CE35" s="112">
        <v>0</v>
      </c>
      <c r="CF35" s="37">
        <v>0</v>
      </c>
      <c r="CG35" s="203">
        <v>0</v>
      </c>
    </row>
    <row r="36" spans="1:85" ht="12">
      <c r="A36" s="38" t="s">
        <v>55</v>
      </c>
      <c r="B36" s="32" t="s">
        <v>284</v>
      </c>
      <c r="C36" s="37" t="s">
        <v>279</v>
      </c>
      <c r="D36" s="37" t="s">
        <v>280</v>
      </c>
      <c r="E36" s="238">
        <v>999600</v>
      </c>
      <c r="F36" s="104">
        <v>999600</v>
      </c>
      <c r="G36" s="112">
        <v>117611.75776772815</v>
      </c>
      <c r="H36" s="112">
        <v>2965.0022966654155</v>
      </c>
      <c r="I36" s="112">
        <v>39948.00987058978</v>
      </c>
      <c r="J36" s="112">
        <v>344110.6688440311</v>
      </c>
      <c r="K36" s="112">
        <v>7764.670765405409</v>
      </c>
      <c r="L36" s="112">
        <v>8662.123567844366</v>
      </c>
      <c r="M36" s="112">
        <v>176.08251187093464</v>
      </c>
      <c r="N36" s="112">
        <v>183932.3838517615</v>
      </c>
      <c r="O36" s="112">
        <v>11127.278734037453</v>
      </c>
      <c r="P36" s="112">
        <v>21669.50912218115</v>
      </c>
      <c r="Q36" s="112">
        <v>0</v>
      </c>
      <c r="R36" s="112">
        <v>7350.024850354498</v>
      </c>
      <c r="S36" s="112">
        <v>301.0442944890173</v>
      </c>
      <c r="T36" s="112">
        <v>32654.785830516234</v>
      </c>
      <c r="U36" s="112">
        <v>1823.3060100183877</v>
      </c>
      <c r="V36" s="112">
        <v>14410.365568276167</v>
      </c>
      <c r="W36" s="112">
        <v>1817.6259289902932</v>
      </c>
      <c r="X36" s="112">
        <v>10491.109658890848</v>
      </c>
      <c r="Y36" s="112">
        <v>1851.706415158861</v>
      </c>
      <c r="Z36" s="112">
        <v>4873.509522105223</v>
      </c>
      <c r="AA36" s="112">
        <v>160138.52442507292</v>
      </c>
      <c r="AB36" s="112">
        <v>6549.13342539315</v>
      </c>
      <c r="AC36" s="112">
        <v>1942.5877116083757</v>
      </c>
      <c r="AD36" s="112">
        <v>1067.8552332817972</v>
      </c>
      <c r="AE36" s="186">
        <f t="shared" si="1"/>
        <v>983239.066206271</v>
      </c>
      <c r="AF36" s="148">
        <v>130.6418636461773</v>
      </c>
      <c r="AG36" s="113">
        <v>0</v>
      </c>
      <c r="AH36" s="112">
        <v>0</v>
      </c>
      <c r="AI36" s="112">
        <v>0</v>
      </c>
      <c r="AJ36" s="112">
        <v>0</v>
      </c>
      <c r="AK36" s="112">
        <v>0</v>
      </c>
      <c r="AL36" s="112">
        <v>62.480891309041326</v>
      </c>
      <c r="AM36" s="112">
        <v>0</v>
      </c>
      <c r="AN36" s="112">
        <v>0</v>
      </c>
      <c r="AO36" s="112">
        <v>0</v>
      </c>
      <c r="AP36" s="112">
        <v>0</v>
      </c>
      <c r="AQ36" s="112">
        <v>0</v>
      </c>
      <c r="AR36" s="112">
        <v>8895.006889996248</v>
      </c>
      <c r="AS36" s="112">
        <v>562.328021781372</v>
      </c>
      <c r="AT36" s="112">
        <v>0</v>
      </c>
      <c r="AU36" s="112">
        <v>22.720324112378666</v>
      </c>
      <c r="AV36" s="112">
        <v>39.76056719666266</v>
      </c>
      <c r="AW36" s="112">
        <v>0</v>
      </c>
      <c r="AX36" s="112">
        <v>0</v>
      </c>
      <c r="AY36" s="112">
        <v>74.9770695708496</v>
      </c>
      <c r="AZ36" s="112">
        <v>27.264388934854395</v>
      </c>
      <c r="BA36" s="112">
        <v>68.160972337136</v>
      </c>
      <c r="BB36" s="112">
        <v>34.080486168568</v>
      </c>
      <c r="BC36" s="112">
        <v>0</v>
      </c>
      <c r="BD36" s="112">
        <v>0</v>
      </c>
      <c r="BE36" s="112">
        <v>0</v>
      </c>
      <c r="BF36" s="112">
        <v>0</v>
      </c>
      <c r="BG36" s="112">
        <v>0</v>
      </c>
      <c r="BH36" s="112">
        <v>0</v>
      </c>
      <c r="BI36" s="112">
        <v>0</v>
      </c>
      <c r="BJ36" s="112">
        <v>0</v>
      </c>
      <c r="BK36" s="112">
        <v>53.318920610724305</v>
      </c>
      <c r="BL36" s="112">
        <v>0</v>
      </c>
      <c r="BM36" s="112">
        <v>0</v>
      </c>
      <c r="BN36" s="112">
        <v>0</v>
      </c>
      <c r="BO36" s="112">
        <v>0</v>
      </c>
      <c r="BP36" s="112">
        <v>0</v>
      </c>
      <c r="BQ36" s="112">
        <v>0</v>
      </c>
      <c r="BR36" s="112">
        <v>1079.2153953379866</v>
      </c>
      <c r="BS36" s="112">
        <v>0</v>
      </c>
      <c r="BT36" s="112">
        <v>1351.8592846865306</v>
      </c>
      <c r="BU36" s="112">
        <v>0</v>
      </c>
      <c r="BV36" s="112">
        <v>0</v>
      </c>
      <c r="BW36" s="112">
        <v>0</v>
      </c>
      <c r="BX36" s="112">
        <v>3913.575828357225</v>
      </c>
      <c r="BY36" s="112">
        <v>0</v>
      </c>
      <c r="BZ36" s="112">
        <v>0</v>
      </c>
      <c r="CA36" s="112">
        <v>45.5428896832632</v>
      </c>
      <c r="CB36" s="112">
        <v>0</v>
      </c>
      <c r="CC36" s="112">
        <v>0</v>
      </c>
      <c r="CD36" s="112">
        <v>0</v>
      </c>
      <c r="CE36" s="112">
        <v>0</v>
      </c>
      <c r="CF36" s="37">
        <v>0</v>
      </c>
      <c r="CG36" s="203">
        <v>0</v>
      </c>
    </row>
    <row r="37" spans="1:85" ht="12">
      <c r="A37" s="38" t="s">
        <v>56</v>
      </c>
      <c r="B37" s="32" t="s">
        <v>285</v>
      </c>
      <c r="C37" s="37" t="s">
        <v>286</v>
      </c>
      <c r="D37" s="37" t="s">
        <v>287</v>
      </c>
      <c r="E37" s="238">
        <v>3013852</v>
      </c>
      <c r="F37" s="104">
        <v>3020394.0870620715</v>
      </c>
      <c r="G37" s="112">
        <v>379871.0961072286</v>
      </c>
      <c r="H37" s="112">
        <v>177812.00243317083</v>
      </c>
      <c r="I37" s="112">
        <v>130121.13805200784</v>
      </c>
      <c r="J37" s="112">
        <v>558666.753357474</v>
      </c>
      <c r="K37" s="112">
        <v>302047.6058296828</v>
      </c>
      <c r="L37" s="112">
        <v>47035.09450311333</v>
      </c>
      <c r="M37" s="112">
        <v>47953.17233238288</v>
      </c>
      <c r="N37" s="112">
        <v>958112.5803244855</v>
      </c>
      <c r="O37" s="112">
        <v>79069.4530458402</v>
      </c>
      <c r="P37" s="112">
        <v>126350.46125322217</v>
      </c>
      <c r="Q37" s="112">
        <v>0</v>
      </c>
      <c r="R37" s="112">
        <v>5705.197939032219</v>
      </c>
      <c r="S37" s="112">
        <v>15033.524454288923</v>
      </c>
      <c r="T37" s="112">
        <v>0</v>
      </c>
      <c r="U37" s="112">
        <v>0</v>
      </c>
      <c r="V37" s="112">
        <v>21312.521036614613</v>
      </c>
      <c r="W37" s="112">
        <v>0</v>
      </c>
      <c r="X37" s="112">
        <v>24591.370426863017</v>
      </c>
      <c r="Y37" s="112">
        <v>0</v>
      </c>
      <c r="Z37" s="112">
        <v>134842.68117396554</v>
      </c>
      <c r="AA37" s="112">
        <v>0</v>
      </c>
      <c r="AB37" s="112">
        <v>0</v>
      </c>
      <c r="AC37" s="112">
        <v>0</v>
      </c>
      <c r="AD37" s="112">
        <v>9836.548170745205</v>
      </c>
      <c r="AE37" s="186">
        <f t="shared" si="1"/>
        <v>3018361.200440118</v>
      </c>
      <c r="AF37" s="148">
        <v>0</v>
      </c>
      <c r="AG37" s="113">
        <v>0</v>
      </c>
      <c r="AH37" s="112">
        <v>0</v>
      </c>
      <c r="AI37" s="112">
        <v>0</v>
      </c>
      <c r="AJ37" s="112">
        <v>0</v>
      </c>
      <c r="AK37" s="112">
        <v>0</v>
      </c>
      <c r="AL37" s="112">
        <v>0</v>
      </c>
      <c r="AM37" s="112">
        <v>0</v>
      </c>
      <c r="AN37" s="112">
        <v>0</v>
      </c>
      <c r="AO37" s="112">
        <v>0</v>
      </c>
      <c r="AP37" s="112">
        <v>0</v>
      </c>
      <c r="AQ37" s="112">
        <v>0</v>
      </c>
      <c r="AR37" s="112">
        <v>0</v>
      </c>
      <c r="AS37" s="112">
        <v>0</v>
      </c>
      <c r="AT37" s="112">
        <v>0</v>
      </c>
      <c r="AU37" s="112">
        <v>0</v>
      </c>
      <c r="AV37" s="112">
        <v>0</v>
      </c>
      <c r="AW37" s="112">
        <v>0</v>
      </c>
      <c r="AX37" s="112">
        <v>0</v>
      </c>
      <c r="AY37" s="112">
        <v>0</v>
      </c>
      <c r="AZ37" s="112">
        <v>0</v>
      </c>
      <c r="BA37" s="112">
        <v>0</v>
      </c>
      <c r="BB37" s="112">
        <v>0</v>
      </c>
      <c r="BC37" s="112">
        <v>0</v>
      </c>
      <c r="BD37" s="112">
        <v>0</v>
      </c>
      <c r="BE37" s="112">
        <v>0</v>
      </c>
      <c r="BF37" s="112">
        <v>0</v>
      </c>
      <c r="BG37" s="112">
        <v>0</v>
      </c>
      <c r="BH37" s="112">
        <v>0</v>
      </c>
      <c r="BI37" s="112">
        <v>2032.8866219540093</v>
      </c>
      <c r="BJ37" s="112">
        <v>0</v>
      </c>
      <c r="BK37" s="112">
        <v>0</v>
      </c>
      <c r="BL37" s="112">
        <v>0</v>
      </c>
      <c r="BM37" s="112">
        <v>0</v>
      </c>
      <c r="BN37" s="112">
        <v>0</v>
      </c>
      <c r="BO37" s="112">
        <v>0</v>
      </c>
      <c r="BP37" s="112">
        <v>0</v>
      </c>
      <c r="BQ37" s="112">
        <v>0</v>
      </c>
      <c r="BR37" s="112">
        <v>0</v>
      </c>
      <c r="BS37" s="112">
        <v>0</v>
      </c>
      <c r="BT37" s="112">
        <v>0</v>
      </c>
      <c r="BU37" s="112">
        <v>0</v>
      </c>
      <c r="BV37" s="112">
        <v>0</v>
      </c>
      <c r="BW37" s="112">
        <v>0</v>
      </c>
      <c r="BX37" s="112">
        <v>0</v>
      </c>
      <c r="BY37" s="112">
        <v>0</v>
      </c>
      <c r="BZ37" s="112">
        <v>0</v>
      </c>
      <c r="CA37" s="112">
        <v>0</v>
      </c>
      <c r="CB37" s="112">
        <v>0</v>
      </c>
      <c r="CC37" s="112">
        <v>0</v>
      </c>
      <c r="CD37" s="112">
        <v>0</v>
      </c>
      <c r="CE37" s="112">
        <v>0</v>
      </c>
      <c r="CF37" s="37">
        <v>0</v>
      </c>
      <c r="CG37" s="203">
        <v>0</v>
      </c>
    </row>
    <row r="38" spans="1:85" ht="12">
      <c r="A38" s="38" t="s">
        <v>57</v>
      </c>
      <c r="B38" s="32" t="s">
        <v>288</v>
      </c>
      <c r="C38" s="37" t="s">
        <v>286</v>
      </c>
      <c r="D38" s="37" t="s">
        <v>287</v>
      </c>
      <c r="E38" s="238">
        <v>589291</v>
      </c>
      <c r="F38" s="104">
        <v>667264.3971576657</v>
      </c>
      <c r="G38" s="112">
        <v>83920.98866415324</v>
      </c>
      <c r="H38" s="112">
        <v>39282.164906624916</v>
      </c>
      <c r="I38" s="112">
        <v>28746.315956470775</v>
      </c>
      <c r="J38" s="112">
        <v>123420.4622462712</v>
      </c>
      <c r="K38" s="112">
        <v>66728.25062139568</v>
      </c>
      <c r="L38" s="112">
        <v>10390.976499825458</v>
      </c>
      <c r="M38" s="112">
        <v>10593.797930285626</v>
      </c>
      <c r="N38" s="112">
        <v>211665.8935527359</v>
      </c>
      <c r="O38" s="112">
        <v>17467.995698382074</v>
      </c>
      <c r="P38" s="112">
        <v>27913.299367080792</v>
      </c>
      <c r="Q38" s="112">
        <v>0</v>
      </c>
      <c r="R38" s="112">
        <v>1260.390317859623</v>
      </c>
      <c r="S38" s="112">
        <v>3321.2009237852712</v>
      </c>
      <c r="T38" s="112">
        <v>0</v>
      </c>
      <c r="U38" s="112">
        <v>0</v>
      </c>
      <c r="V38" s="112">
        <v>4708.3546356825</v>
      </c>
      <c r="W38" s="112">
        <v>0</v>
      </c>
      <c r="X38" s="112">
        <v>5432.7168873259625</v>
      </c>
      <c r="Y38" s="112">
        <v>0</v>
      </c>
      <c r="Z38" s="112">
        <v>29789.39759883736</v>
      </c>
      <c r="AA38" s="112">
        <v>0</v>
      </c>
      <c r="AB38" s="112">
        <v>0</v>
      </c>
      <c r="AC38" s="112">
        <v>0</v>
      </c>
      <c r="AD38" s="112">
        <v>2173.086754930385</v>
      </c>
      <c r="AE38" s="186">
        <f t="shared" si="1"/>
        <v>666815.2925616469</v>
      </c>
      <c r="AF38" s="148">
        <v>0</v>
      </c>
      <c r="AG38" s="113">
        <v>0</v>
      </c>
      <c r="AH38" s="112">
        <v>0</v>
      </c>
      <c r="AI38" s="112">
        <v>0</v>
      </c>
      <c r="AJ38" s="112">
        <v>0</v>
      </c>
      <c r="AK38" s="112">
        <v>0</v>
      </c>
      <c r="AL38" s="112">
        <v>0</v>
      </c>
      <c r="AM38" s="112">
        <v>0</v>
      </c>
      <c r="AN38" s="112">
        <v>0</v>
      </c>
      <c r="AO38" s="112">
        <v>0</v>
      </c>
      <c r="AP38" s="112">
        <v>0</v>
      </c>
      <c r="AQ38" s="112">
        <v>0</v>
      </c>
      <c r="AR38" s="112">
        <v>0</v>
      </c>
      <c r="AS38" s="112">
        <v>0</v>
      </c>
      <c r="AT38" s="112">
        <v>0</v>
      </c>
      <c r="AU38" s="112">
        <v>0</v>
      </c>
      <c r="AV38" s="112">
        <v>0</v>
      </c>
      <c r="AW38" s="112">
        <v>0</v>
      </c>
      <c r="AX38" s="112">
        <v>0</v>
      </c>
      <c r="AY38" s="112">
        <v>0</v>
      </c>
      <c r="AZ38" s="112">
        <v>0</v>
      </c>
      <c r="BA38" s="112">
        <v>0</v>
      </c>
      <c r="BB38" s="112">
        <v>0</v>
      </c>
      <c r="BC38" s="112">
        <v>0</v>
      </c>
      <c r="BD38" s="112">
        <v>0</v>
      </c>
      <c r="BE38" s="112">
        <v>0</v>
      </c>
      <c r="BF38" s="112">
        <v>0</v>
      </c>
      <c r="BG38" s="112">
        <v>0</v>
      </c>
      <c r="BH38" s="112">
        <v>0</v>
      </c>
      <c r="BI38" s="112">
        <v>449.1045960189462</v>
      </c>
      <c r="BJ38" s="112">
        <v>0</v>
      </c>
      <c r="BK38" s="112">
        <v>0</v>
      </c>
      <c r="BL38" s="112">
        <v>0</v>
      </c>
      <c r="BM38" s="112">
        <v>0</v>
      </c>
      <c r="BN38" s="112">
        <v>0</v>
      </c>
      <c r="BO38" s="112">
        <v>0</v>
      </c>
      <c r="BP38" s="112">
        <v>0</v>
      </c>
      <c r="BQ38" s="112">
        <v>0</v>
      </c>
      <c r="BR38" s="112">
        <v>0</v>
      </c>
      <c r="BS38" s="112">
        <v>0</v>
      </c>
      <c r="BT38" s="112">
        <v>0</v>
      </c>
      <c r="BU38" s="112">
        <v>0</v>
      </c>
      <c r="BV38" s="112">
        <v>0</v>
      </c>
      <c r="BW38" s="112">
        <v>0</v>
      </c>
      <c r="BX38" s="112">
        <v>0</v>
      </c>
      <c r="BY38" s="112">
        <v>0</v>
      </c>
      <c r="BZ38" s="112">
        <v>0</v>
      </c>
      <c r="CA38" s="112">
        <v>0</v>
      </c>
      <c r="CB38" s="112">
        <v>0</v>
      </c>
      <c r="CC38" s="112">
        <v>0</v>
      </c>
      <c r="CD38" s="112">
        <v>0</v>
      </c>
      <c r="CE38" s="112">
        <v>0</v>
      </c>
      <c r="CF38" s="37">
        <v>0</v>
      </c>
      <c r="CG38" s="203">
        <v>0</v>
      </c>
    </row>
    <row r="39" spans="1:85" ht="12">
      <c r="A39" s="38" t="s">
        <v>58</v>
      </c>
      <c r="B39" s="32" t="s">
        <v>289</v>
      </c>
      <c r="C39" s="37" t="s">
        <v>255</v>
      </c>
      <c r="D39" s="37" t="s">
        <v>256</v>
      </c>
      <c r="E39" s="238">
        <v>26814</v>
      </c>
      <c r="F39" s="104">
        <v>28380.746362930346</v>
      </c>
      <c r="G39" s="112">
        <v>5484.279297086584</v>
      </c>
      <c r="H39" s="112">
        <v>1435.7977984052727</v>
      </c>
      <c r="I39" s="112">
        <v>958.7495020851711</v>
      </c>
      <c r="J39" s="112">
        <v>6712.847515695543</v>
      </c>
      <c r="K39" s="112">
        <v>1432.3956710691673</v>
      </c>
      <c r="L39" s="112">
        <v>500.81315638848633</v>
      </c>
      <c r="M39" s="112">
        <v>412.2077517966772</v>
      </c>
      <c r="N39" s="112">
        <v>6118.275732426734</v>
      </c>
      <c r="O39" s="112">
        <v>499.562374279624</v>
      </c>
      <c r="P39" s="112">
        <v>1315.0222779735238</v>
      </c>
      <c r="Q39" s="112">
        <v>8.555349624618499</v>
      </c>
      <c r="R39" s="112">
        <v>276.6229711959981</v>
      </c>
      <c r="S39" s="112">
        <v>128.2301818005685</v>
      </c>
      <c r="T39" s="112">
        <v>621.9388958107166</v>
      </c>
      <c r="U39" s="112">
        <v>47.179501146287976</v>
      </c>
      <c r="V39" s="112">
        <v>206.7292669527698</v>
      </c>
      <c r="W39" s="112">
        <v>0</v>
      </c>
      <c r="X39" s="112">
        <v>253.8587368147033</v>
      </c>
      <c r="Y39" s="112">
        <v>0</v>
      </c>
      <c r="Z39" s="112">
        <v>0</v>
      </c>
      <c r="AA39" s="112">
        <v>1967.6803823779</v>
      </c>
      <c r="AB39" s="112">
        <v>0</v>
      </c>
      <c r="AC39" s="112">
        <v>0</v>
      </c>
      <c r="AD39" s="112">
        <v>0</v>
      </c>
      <c r="AE39" s="186">
        <f t="shared" si="1"/>
        <v>28380.746362930342</v>
      </c>
      <c r="AF39" s="148">
        <v>0</v>
      </c>
      <c r="AG39" s="113">
        <v>0</v>
      </c>
      <c r="AH39" s="112">
        <v>0</v>
      </c>
      <c r="AI39" s="112">
        <v>0</v>
      </c>
      <c r="AJ39" s="112">
        <v>0</v>
      </c>
      <c r="AK39" s="112">
        <v>0</v>
      </c>
      <c r="AL39" s="112">
        <v>0</v>
      </c>
      <c r="AM39" s="112">
        <v>0</v>
      </c>
      <c r="AN39" s="112">
        <v>0</v>
      </c>
      <c r="AO39" s="112">
        <v>0</v>
      </c>
      <c r="AP39" s="112">
        <v>0</v>
      </c>
      <c r="AQ39" s="112">
        <v>0</v>
      </c>
      <c r="AR39" s="112">
        <v>0</v>
      </c>
      <c r="AS39" s="112">
        <v>0</v>
      </c>
      <c r="AT39" s="112">
        <v>0</v>
      </c>
      <c r="AU39" s="112">
        <v>0</v>
      </c>
      <c r="AV39" s="112">
        <v>0</v>
      </c>
      <c r="AW39" s="112">
        <v>0</v>
      </c>
      <c r="AX39" s="112">
        <v>0</v>
      </c>
      <c r="AY39" s="112">
        <v>0</v>
      </c>
      <c r="AZ39" s="112">
        <v>0</v>
      </c>
      <c r="BA39" s="112">
        <v>0</v>
      </c>
      <c r="BB39" s="112">
        <v>0</v>
      </c>
      <c r="BC39" s="112">
        <v>0</v>
      </c>
      <c r="BD39" s="112">
        <v>0</v>
      </c>
      <c r="BE39" s="112">
        <v>0</v>
      </c>
      <c r="BF39" s="112">
        <v>0</v>
      </c>
      <c r="BG39" s="112">
        <v>0</v>
      </c>
      <c r="BH39" s="112">
        <v>0</v>
      </c>
      <c r="BI39" s="112">
        <v>0</v>
      </c>
      <c r="BJ39" s="112">
        <v>0</v>
      </c>
      <c r="BK39" s="112">
        <v>0</v>
      </c>
      <c r="BL39" s="112">
        <v>0</v>
      </c>
      <c r="BM39" s="112">
        <v>0</v>
      </c>
      <c r="BN39" s="112">
        <v>0</v>
      </c>
      <c r="BO39" s="112">
        <v>0</v>
      </c>
      <c r="BP39" s="112">
        <v>0</v>
      </c>
      <c r="BQ39" s="112">
        <v>0</v>
      </c>
      <c r="BR39" s="112">
        <v>0</v>
      </c>
      <c r="BS39" s="112">
        <v>0</v>
      </c>
      <c r="BT39" s="112">
        <v>0</v>
      </c>
      <c r="BU39" s="112">
        <v>0</v>
      </c>
      <c r="BV39" s="112">
        <v>0</v>
      </c>
      <c r="BW39" s="112">
        <v>0</v>
      </c>
      <c r="BX39" s="112">
        <v>0</v>
      </c>
      <c r="BY39" s="112">
        <v>0</v>
      </c>
      <c r="BZ39" s="112">
        <v>0</v>
      </c>
      <c r="CA39" s="112">
        <v>0</v>
      </c>
      <c r="CB39" s="112">
        <v>0</v>
      </c>
      <c r="CC39" s="112">
        <v>0</v>
      </c>
      <c r="CD39" s="112">
        <v>0</v>
      </c>
      <c r="CE39" s="112">
        <v>0</v>
      </c>
      <c r="CF39" s="37">
        <v>0</v>
      </c>
      <c r="CG39" s="203">
        <v>0</v>
      </c>
    </row>
    <row r="40" spans="1:85" ht="12">
      <c r="A40" s="197" t="s">
        <v>59</v>
      </c>
      <c r="B40" s="35" t="s">
        <v>209</v>
      </c>
      <c r="C40" s="36" t="s">
        <v>290</v>
      </c>
      <c r="D40" s="36" t="s">
        <v>291</v>
      </c>
      <c r="E40" s="242">
        <f>2299593-200000</f>
        <v>2099593</v>
      </c>
      <c r="F40" s="104">
        <v>2101270.52770458</v>
      </c>
      <c r="G40" s="159">
        <v>119903.00751308621</v>
      </c>
      <c r="H40" s="159">
        <v>227696.99842584095</v>
      </c>
      <c r="I40" s="159">
        <v>155992.62561603493</v>
      </c>
      <c r="J40" s="159">
        <v>459905.1991145505</v>
      </c>
      <c r="K40" s="159">
        <v>169288.800706595</v>
      </c>
      <c r="L40" s="159">
        <v>22081.14791825152</v>
      </c>
      <c r="M40" s="159">
        <v>143171.3139215663</v>
      </c>
      <c r="N40" s="159">
        <v>497181.9757077278</v>
      </c>
      <c r="O40" s="159">
        <v>49623.2248915545</v>
      </c>
      <c r="P40" s="159">
        <v>105419.67393229758</v>
      </c>
      <c r="Q40" s="159">
        <v>0</v>
      </c>
      <c r="R40" s="159">
        <v>0</v>
      </c>
      <c r="S40" s="159">
        <v>24692.896596754388</v>
      </c>
      <c r="T40" s="159">
        <v>0</v>
      </c>
      <c r="U40" s="159">
        <v>0</v>
      </c>
      <c r="V40" s="159">
        <v>68617.76073521172</v>
      </c>
      <c r="W40" s="159">
        <v>0</v>
      </c>
      <c r="X40" s="159">
        <v>57695.902625108814</v>
      </c>
      <c r="Y40" s="159">
        <v>0</v>
      </c>
      <c r="Z40" s="159">
        <v>0</v>
      </c>
      <c r="AA40" s="159">
        <v>0</v>
      </c>
      <c r="AB40" s="159">
        <v>0</v>
      </c>
      <c r="AC40" s="159">
        <v>0</v>
      </c>
      <c r="AD40" s="159">
        <v>0</v>
      </c>
      <c r="AE40" s="245">
        <f t="shared" si="1"/>
        <v>2101270.52770458</v>
      </c>
      <c r="AF40" s="149">
        <v>0</v>
      </c>
      <c r="AG40" s="246">
        <v>0</v>
      </c>
      <c r="AH40" s="159">
        <v>0</v>
      </c>
      <c r="AI40" s="159">
        <v>0</v>
      </c>
      <c r="AJ40" s="159">
        <v>0</v>
      </c>
      <c r="AK40" s="159">
        <v>0</v>
      </c>
      <c r="AL40" s="159">
        <v>0</v>
      </c>
      <c r="AM40" s="159">
        <v>0</v>
      </c>
      <c r="AN40" s="159">
        <v>0</v>
      </c>
      <c r="AO40" s="159">
        <v>0</v>
      </c>
      <c r="AP40" s="159">
        <v>0</v>
      </c>
      <c r="AQ40" s="159">
        <v>0</v>
      </c>
      <c r="AR40" s="159">
        <v>0</v>
      </c>
      <c r="AS40" s="159">
        <v>0</v>
      </c>
      <c r="AT40" s="159">
        <v>0</v>
      </c>
      <c r="AU40" s="159">
        <v>0</v>
      </c>
      <c r="AV40" s="159">
        <v>0</v>
      </c>
      <c r="AW40" s="159">
        <v>0</v>
      </c>
      <c r="AX40" s="159">
        <v>0</v>
      </c>
      <c r="AY40" s="159">
        <v>0</v>
      </c>
      <c r="AZ40" s="159">
        <v>0</v>
      </c>
      <c r="BA40" s="159">
        <v>0</v>
      </c>
      <c r="BB40" s="159">
        <v>0</v>
      </c>
      <c r="BC40" s="159">
        <v>0</v>
      </c>
      <c r="BD40" s="159">
        <v>0</v>
      </c>
      <c r="BE40" s="159">
        <v>0</v>
      </c>
      <c r="BF40" s="159">
        <v>0</v>
      </c>
      <c r="BG40" s="159">
        <v>0</v>
      </c>
      <c r="BH40" s="159">
        <v>0</v>
      </c>
      <c r="BI40" s="159">
        <v>0</v>
      </c>
      <c r="BJ40" s="159">
        <v>0</v>
      </c>
      <c r="BK40" s="159">
        <v>0</v>
      </c>
      <c r="BL40" s="159">
        <v>0</v>
      </c>
      <c r="BM40" s="159">
        <v>0</v>
      </c>
      <c r="BN40" s="159">
        <v>0</v>
      </c>
      <c r="BO40" s="159">
        <v>0</v>
      </c>
      <c r="BP40" s="159">
        <v>0</v>
      </c>
      <c r="BQ40" s="159">
        <v>0</v>
      </c>
      <c r="BR40" s="159">
        <v>0</v>
      </c>
      <c r="BS40" s="159">
        <v>0</v>
      </c>
      <c r="BT40" s="159">
        <v>0</v>
      </c>
      <c r="BU40" s="159">
        <v>0</v>
      </c>
      <c r="BV40" s="159">
        <v>0</v>
      </c>
      <c r="BW40" s="159">
        <v>0</v>
      </c>
      <c r="BX40" s="159">
        <v>0</v>
      </c>
      <c r="BY40" s="159">
        <v>0</v>
      </c>
      <c r="BZ40" s="159">
        <v>0</v>
      </c>
      <c r="CA40" s="159">
        <v>0</v>
      </c>
      <c r="CB40" s="159">
        <v>0</v>
      </c>
      <c r="CC40" s="159">
        <v>0</v>
      </c>
      <c r="CD40" s="159">
        <v>0</v>
      </c>
      <c r="CE40" s="159">
        <v>0</v>
      </c>
      <c r="CF40" s="36">
        <v>0</v>
      </c>
      <c r="CG40" s="168">
        <v>0</v>
      </c>
    </row>
    <row r="41" spans="1:85" ht="12">
      <c r="A41" s="32" t="s">
        <v>60</v>
      </c>
      <c r="B41" s="196" t="s">
        <v>292</v>
      </c>
      <c r="C41" s="37" t="s">
        <v>227</v>
      </c>
      <c r="D41" s="37" t="s">
        <v>228</v>
      </c>
      <c r="E41" s="237">
        <v>2074028</v>
      </c>
      <c r="F41" s="103">
        <v>2137797.2772540306</v>
      </c>
      <c r="G41" s="154">
        <v>339248.02271703875</v>
      </c>
      <c r="H41" s="154">
        <v>88815.96609954277</v>
      </c>
      <c r="I41" s="154">
        <v>59306.58437401694</v>
      </c>
      <c r="J41" s="154">
        <v>415245.1257744077</v>
      </c>
      <c r="K41" s="154">
        <v>88605.51639242837</v>
      </c>
      <c r="L41" s="154">
        <v>30979.43482669256</v>
      </c>
      <c r="M41" s="154">
        <v>25498.45789581618</v>
      </c>
      <c r="N41" s="154">
        <v>378465.9446075331</v>
      </c>
      <c r="O41" s="154">
        <v>30902.06361084168</v>
      </c>
      <c r="P41" s="154">
        <v>81345.00149698174</v>
      </c>
      <c r="Q41" s="154">
        <v>529.2191164200227</v>
      </c>
      <c r="R41" s="154">
        <v>17111.418097580736</v>
      </c>
      <c r="S41" s="154">
        <v>7932.097049032271</v>
      </c>
      <c r="T41" s="154">
        <v>38472.06336969183</v>
      </c>
      <c r="U41" s="154">
        <v>2918.442261895213</v>
      </c>
      <c r="V41" s="154">
        <v>12787.914555833531</v>
      </c>
      <c r="W41" s="154">
        <v>18841.12899914302</v>
      </c>
      <c r="X41" s="154">
        <v>15703.26196909471</v>
      </c>
      <c r="Y41" s="154">
        <v>16755.510504666687</v>
      </c>
      <c r="Z41" s="154">
        <v>81174.7848221098</v>
      </c>
      <c r="AA41" s="154">
        <v>121717.30192797119</v>
      </c>
      <c r="AB41" s="154">
        <v>5425.269655463741</v>
      </c>
      <c r="AC41" s="154">
        <v>6579.648195958879</v>
      </c>
      <c r="AD41" s="154">
        <v>10373.932621286061</v>
      </c>
      <c r="AE41" s="243">
        <f t="shared" si="1"/>
        <v>1894734.1109414478</v>
      </c>
      <c r="AF41" s="111">
        <v>5793.5566429139335</v>
      </c>
      <c r="AG41" s="244">
        <v>1145.0939945930315</v>
      </c>
      <c r="AH41" s="154">
        <v>3063.9001476948683</v>
      </c>
      <c r="AI41" s="154">
        <v>4054.2517105861393</v>
      </c>
      <c r="AJ41" s="154">
        <v>0</v>
      </c>
      <c r="AK41" s="154">
        <v>9810.67016989165</v>
      </c>
      <c r="AL41" s="154">
        <v>6291.827272993604</v>
      </c>
      <c r="AM41" s="154">
        <v>0</v>
      </c>
      <c r="AN41" s="154">
        <v>0</v>
      </c>
      <c r="AO41" s="154">
        <v>0</v>
      </c>
      <c r="AP41" s="154">
        <v>442.5633546670366</v>
      </c>
      <c r="AQ41" s="154">
        <v>0</v>
      </c>
      <c r="AR41" s="154">
        <v>5026.034181673199</v>
      </c>
      <c r="AS41" s="154">
        <v>1476.2427984348003</v>
      </c>
      <c r="AT41" s="154">
        <v>1148.1888432270669</v>
      </c>
      <c r="AU41" s="154">
        <v>15084.292242287665</v>
      </c>
      <c r="AV41" s="154">
        <v>7532.861575241727</v>
      </c>
      <c r="AW41" s="154">
        <v>869.652466163897</v>
      </c>
      <c r="AX41" s="154">
        <v>1501.0015875070821</v>
      </c>
      <c r="AY41" s="154">
        <v>9119.528572938903</v>
      </c>
      <c r="AZ41" s="154">
        <v>3316.1922083414197</v>
      </c>
      <c r="BA41" s="154">
        <v>8290.48052085355</v>
      </c>
      <c r="BB41" s="154">
        <v>937.7391361126719</v>
      </c>
      <c r="BC41" s="154">
        <v>185.69091804211322</v>
      </c>
      <c r="BD41" s="154">
        <v>4434.918092572471</v>
      </c>
      <c r="BE41" s="154">
        <v>3825.232911667533</v>
      </c>
      <c r="BF41" s="154">
        <v>5471.692384974271</v>
      </c>
      <c r="BG41" s="154">
        <v>0</v>
      </c>
      <c r="BH41" s="154">
        <v>779.9018557768755</v>
      </c>
      <c r="BI41" s="154">
        <v>2265.4292001137815</v>
      </c>
      <c r="BJ41" s="154">
        <v>114.50939945930317</v>
      </c>
      <c r="BK41" s="154">
        <v>189.46353852700233</v>
      </c>
      <c r="BL41" s="154">
        <v>3673.5853285998073</v>
      </c>
      <c r="BM41" s="154">
        <v>3998.544435173505</v>
      </c>
      <c r="BN41" s="154">
        <v>5341.708742344791</v>
      </c>
      <c r="BO41" s="154">
        <v>176.40637214000756</v>
      </c>
      <c r="BP41" s="154">
        <v>2061.169190267457</v>
      </c>
      <c r="BQ41" s="154">
        <v>151.6475830677258</v>
      </c>
      <c r="BR41" s="154">
        <v>17278.53992381864</v>
      </c>
      <c r="BS41" s="154">
        <v>321.86425793966293</v>
      </c>
      <c r="BT41" s="154">
        <v>85466.12360200348</v>
      </c>
      <c r="BU41" s="154">
        <v>711.8151858281008</v>
      </c>
      <c r="BV41" s="154">
        <v>6703.442141320288</v>
      </c>
      <c r="BW41" s="154">
        <v>3231.0219739327704</v>
      </c>
      <c r="BX41" s="154">
        <v>4509.194459789317</v>
      </c>
      <c r="BY41" s="154">
        <v>0</v>
      </c>
      <c r="BZ41" s="154">
        <v>331.1488038417686</v>
      </c>
      <c r="CA41" s="154">
        <v>5831.1776229092675</v>
      </c>
      <c r="CB41" s="154">
        <v>1104.8609623505738</v>
      </c>
      <c r="CC41" s="154">
        <v>0</v>
      </c>
      <c r="CD41" s="154">
        <v>0</v>
      </c>
      <c r="CE41" s="154">
        <v>0</v>
      </c>
      <c r="CF41" s="100">
        <v>0</v>
      </c>
      <c r="CG41" s="123">
        <v>0</v>
      </c>
    </row>
    <row r="42" spans="1:85" ht="12">
      <c r="A42" s="38" t="s">
        <v>61</v>
      </c>
      <c r="B42" s="32" t="s">
        <v>293</v>
      </c>
      <c r="C42" s="37" t="s">
        <v>238</v>
      </c>
      <c r="D42" s="37" t="s">
        <v>239</v>
      </c>
      <c r="E42" s="238">
        <v>1570550</v>
      </c>
      <c r="F42" s="104">
        <v>1712615.2327794693</v>
      </c>
      <c r="G42" s="112">
        <v>227062.44457219678</v>
      </c>
      <c r="H42" s="112">
        <v>21509.36819278333</v>
      </c>
      <c r="I42" s="112">
        <v>25968.342203868673</v>
      </c>
      <c r="J42" s="112">
        <v>306176.36832107115</v>
      </c>
      <c r="K42" s="112">
        <v>159657.3246906784</v>
      </c>
      <c r="L42" s="112">
        <v>14883.676265819997</v>
      </c>
      <c r="M42" s="112">
        <v>14734.747718172192</v>
      </c>
      <c r="N42" s="112">
        <v>329815.44435327925</v>
      </c>
      <c r="O42" s="112">
        <v>38987.8949388923</v>
      </c>
      <c r="P42" s="112">
        <v>49674.03637369258</v>
      </c>
      <c r="Q42" s="112">
        <v>5432.783142722774</v>
      </c>
      <c r="R42" s="112">
        <v>23.390368318442373</v>
      </c>
      <c r="S42" s="112">
        <v>2877.311383780038</v>
      </c>
      <c r="T42" s="112">
        <v>47858.76614381448</v>
      </c>
      <c r="U42" s="112">
        <v>5266.68191960067</v>
      </c>
      <c r="V42" s="112">
        <v>4317.743559339812</v>
      </c>
      <c r="W42" s="112">
        <v>3634.9816689305953</v>
      </c>
      <c r="X42" s="112">
        <v>3850.23227358259</v>
      </c>
      <c r="Y42" s="112">
        <v>2554.2874364962327</v>
      </c>
      <c r="Z42" s="112">
        <v>223328.8680595948</v>
      </c>
      <c r="AA42" s="112">
        <v>27059.695338321566</v>
      </c>
      <c r="AB42" s="112">
        <v>10960.608161777445</v>
      </c>
      <c r="AC42" s="112">
        <v>3851.4165960290934</v>
      </c>
      <c r="AD42" s="112">
        <v>7355.826715232687</v>
      </c>
      <c r="AE42" s="186">
        <f t="shared" si="1"/>
        <v>1536842.2403979956</v>
      </c>
      <c r="AF42" s="148">
        <v>2203.1358311079707</v>
      </c>
      <c r="AG42" s="113">
        <v>540.3471162171815</v>
      </c>
      <c r="AH42" s="112">
        <v>410.66380832505786</v>
      </c>
      <c r="AI42" s="112">
        <v>2020.4540937348197</v>
      </c>
      <c r="AJ42" s="112">
        <v>0</v>
      </c>
      <c r="AK42" s="112">
        <v>0</v>
      </c>
      <c r="AL42" s="112">
        <v>1081.5824742692403</v>
      </c>
      <c r="AM42" s="112">
        <v>0</v>
      </c>
      <c r="AN42" s="112">
        <v>0</v>
      </c>
      <c r="AO42" s="112">
        <v>0</v>
      </c>
      <c r="AP42" s="112">
        <v>206.66426691484526</v>
      </c>
      <c r="AQ42" s="112">
        <v>0</v>
      </c>
      <c r="AR42" s="112">
        <v>1110.3022935969482</v>
      </c>
      <c r="AS42" s="112">
        <v>444.12091743877926</v>
      </c>
      <c r="AT42" s="112">
        <v>928.2127174470486</v>
      </c>
      <c r="AU42" s="112">
        <v>6326.354428609598</v>
      </c>
      <c r="AV42" s="112">
        <v>4863.716207177884</v>
      </c>
      <c r="AW42" s="112">
        <v>489.42125101753476</v>
      </c>
      <c r="AX42" s="112">
        <v>0</v>
      </c>
      <c r="AY42" s="112">
        <v>7369.031910511199</v>
      </c>
      <c r="AZ42" s="112">
        <v>2679.647967458618</v>
      </c>
      <c r="BA42" s="112">
        <v>6699.1199186465465</v>
      </c>
      <c r="BB42" s="112">
        <v>500.3762336476913</v>
      </c>
      <c r="BC42" s="112">
        <v>0</v>
      </c>
      <c r="BD42" s="112">
        <v>2356.2095073185365</v>
      </c>
      <c r="BE42" s="112">
        <v>0</v>
      </c>
      <c r="BF42" s="112">
        <v>3163.325254610612</v>
      </c>
      <c r="BG42" s="112">
        <v>0</v>
      </c>
      <c r="BH42" s="112">
        <v>0</v>
      </c>
      <c r="BI42" s="112">
        <v>1234.3600698681803</v>
      </c>
      <c r="BJ42" s="112">
        <v>0</v>
      </c>
      <c r="BK42" s="112">
        <v>0</v>
      </c>
      <c r="BL42" s="112">
        <v>571.1394998262701</v>
      </c>
      <c r="BM42" s="112">
        <v>2423.1237255459796</v>
      </c>
      <c r="BN42" s="112">
        <v>6293.489480719128</v>
      </c>
      <c r="BO42" s="112">
        <v>15690.19985188882</v>
      </c>
      <c r="BP42" s="112">
        <v>24124.944315886114</v>
      </c>
      <c r="BQ42" s="112">
        <v>5664.022100402564</v>
      </c>
      <c r="BR42" s="112">
        <v>2641.9272975374847</v>
      </c>
      <c r="BS42" s="112">
        <v>121.09697015497379</v>
      </c>
      <c r="BT42" s="112">
        <v>61496.831276524514</v>
      </c>
      <c r="BU42" s="112">
        <v>0</v>
      </c>
      <c r="BV42" s="112">
        <v>2064.274024255446</v>
      </c>
      <c r="BW42" s="112">
        <v>2964.6551642096647</v>
      </c>
      <c r="BX42" s="112">
        <v>3648.3052964537587</v>
      </c>
      <c r="BY42" s="112">
        <v>0</v>
      </c>
      <c r="BZ42" s="112">
        <v>0</v>
      </c>
      <c r="CA42" s="112">
        <v>2861.026950140616</v>
      </c>
      <c r="CB42" s="112">
        <v>580.9101600099233</v>
      </c>
      <c r="CC42" s="112">
        <v>0</v>
      </c>
      <c r="CD42" s="112">
        <v>0</v>
      </c>
      <c r="CE42" s="112">
        <v>0</v>
      </c>
      <c r="CF42" s="37">
        <v>0</v>
      </c>
      <c r="CG42" s="203">
        <v>0</v>
      </c>
    </row>
    <row r="43" spans="1:85" ht="12">
      <c r="A43" s="38" t="s">
        <v>62</v>
      </c>
      <c r="B43" s="32" t="s">
        <v>294</v>
      </c>
      <c r="C43" s="37" t="s">
        <v>295</v>
      </c>
      <c r="D43" s="37" t="s">
        <v>296</v>
      </c>
      <c r="E43" s="238">
        <v>1720424</v>
      </c>
      <c r="F43" s="104">
        <v>2005720.464890447</v>
      </c>
      <c r="G43" s="112">
        <v>277139.69950560405</v>
      </c>
      <c r="H43" s="112">
        <v>44639.05383037632</v>
      </c>
      <c r="I43" s="112">
        <v>67899.56230592576</v>
      </c>
      <c r="J43" s="112">
        <v>540028.2804844422</v>
      </c>
      <c r="K43" s="112">
        <v>49355.652715548305</v>
      </c>
      <c r="L43" s="112">
        <v>23223.111292365153</v>
      </c>
      <c r="M43" s="112">
        <v>12138.216349670212</v>
      </c>
      <c r="N43" s="112">
        <v>362074.11820064654</v>
      </c>
      <c r="O43" s="112">
        <v>25660.01110931701</v>
      </c>
      <c r="P43" s="112">
        <v>59899.86835259987</v>
      </c>
      <c r="Q43" s="112">
        <v>248.2615221538491</v>
      </c>
      <c r="R43" s="112">
        <v>15401.119778437322</v>
      </c>
      <c r="S43" s="112">
        <v>4023.045350385982</v>
      </c>
      <c r="T43" s="112">
        <v>50808.887010038314</v>
      </c>
      <c r="U43" s="112">
        <v>3198.3207164054943</v>
      </c>
      <c r="V43" s="112">
        <v>20456.293050793796</v>
      </c>
      <c r="W43" s="112">
        <v>10662.099918526119</v>
      </c>
      <c r="X43" s="112">
        <v>17891.87044750885</v>
      </c>
      <c r="Y43" s="112">
        <v>9717.908870694471</v>
      </c>
      <c r="Z43" s="112">
        <v>42969.237780183765</v>
      </c>
      <c r="AA43" s="112">
        <v>217759.52043084492</v>
      </c>
      <c r="AB43" s="112">
        <v>9115.537224289963</v>
      </c>
      <c r="AC43" s="112">
        <v>5035.496610025006</v>
      </c>
      <c r="AD43" s="112">
        <v>5937.844645622147</v>
      </c>
      <c r="AE43" s="186">
        <f t="shared" si="1"/>
        <v>1875283.0175024054</v>
      </c>
      <c r="AF43" s="148">
        <v>2848.8783047155594</v>
      </c>
      <c r="AG43" s="113">
        <v>537.1740537831822</v>
      </c>
      <c r="AH43" s="112">
        <v>1437.303549311758</v>
      </c>
      <c r="AI43" s="112">
        <v>1901.8865147458616</v>
      </c>
      <c r="AJ43" s="112">
        <v>0</v>
      </c>
      <c r="AK43" s="112">
        <v>4602.275001331588</v>
      </c>
      <c r="AL43" s="112">
        <v>3014.2383273251303</v>
      </c>
      <c r="AM43" s="112">
        <v>0</v>
      </c>
      <c r="AN43" s="112">
        <v>0</v>
      </c>
      <c r="AO43" s="112">
        <v>0</v>
      </c>
      <c r="AP43" s="112">
        <v>207.61051267836504</v>
      </c>
      <c r="AQ43" s="112">
        <v>0</v>
      </c>
      <c r="AR43" s="112">
        <v>11281.776834195425</v>
      </c>
      <c r="AS43" s="112">
        <v>1256.6810583145257</v>
      </c>
      <c r="AT43" s="112">
        <v>538.6258755501638</v>
      </c>
      <c r="AU43" s="112">
        <v>7098.973719559677</v>
      </c>
      <c r="AV43" s="112">
        <v>3573.6244285932535</v>
      </c>
      <c r="AW43" s="112">
        <v>407.9619165218222</v>
      </c>
      <c r="AX43" s="112">
        <v>704.1335569860632</v>
      </c>
      <c r="AY43" s="112">
        <v>4353.2757743911725</v>
      </c>
      <c r="AZ43" s="112">
        <v>1583.009372505881</v>
      </c>
      <c r="BA43" s="112">
        <v>3957.5234312647026</v>
      </c>
      <c r="BB43" s="112">
        <v>474.09363633264803</v>
      </c>
      <c r="BC43" s="112">
        <v>87.10930601889442</v>
      </c>
      <c r="BD43" s="112">
        <v>2080.460592084595</v>
      </c>
      <c r="BE43" s="112">
        <v>1794.451703989225</v>
      </c>
      <c r="BF43" s="112">
        <v>2566.8208840234224</v>
      </c>
      <c r="BG43" s="112">
        <v>0</v>
      </c>
      <c r="BH43" s="112">
        <v>365.8590852793565</v>
      </c>
      <c r="BI43" s="112">
        <v>1062.733533430512</v>
      </c>
      <c r="BJ43" s="112">
        <v>53.71740537831823</v>
      </c>
      <c r="BK43" s="112">
        <v>142.37189899914293</v>
      </c>
      <c r="BL43" s="112">
        <v>1723.312437407128</v>
      </c>
      <c r="BM43" s="112">
        <v>1875.7537229401933</v>
      </c>
      <c r="BN43" s="112">
        <v>2505.844369810196</v>
      </c>
      <c r="BO43" s="112">
        <v>82.7538407179497</v>
      </c>
      <c r="BP43" s="112">
        <v>966.9132968097281</v>
      </c>
      <c r="BQ43" s="112">
        <v>71.13926658209711</v>
      </c>
      <c r="BR43" s="112">
        <v>9188.256221403783</v>
      </c>
      <c r="BS43" s="112">
        <v>150.98946376608365</v>
      </c>
      <c r="BT43" s="112">
        <v>41449.20777485222</v>
      </c>
      <c r="BU43" s="112">
        <v>333.91900640576193</v>
      </c>
      <c r="BV43" s="112">
        <v>3144.6459472820884</v>
      </c>
      <c r="BW43" s="112">
        <v>1515.7019247287628</v>
      </c>
      <c r="BX43" s="112">
        <v>6041.644415450872</v>
      </c>
      <c r="BY43" s="112">
        <v>0</v>
      </c>
      <c r="BZ43" s="112">
        <v>155.34492906702837</v>
      </c>
      <c r="CA43" s="112">
        <v>2781.1501226947216</v>
      </c>
      <c r="CB43" s="112">
        <v>518.3003708124219</v>
      </c>
      <c r="CC43" s="112">
        <v>0</v>
      </c>
      <c r="CD43" s="112">
        <v>0</v>
      </c>
      <c r="CE43" s="112">
        <v>0</v>
      </c>
      <c r="CF43" s="37">
        <v>0</v>
      </c>
      <c r="CG43" s="203">
        <v>0</v>
      </c>
    </row>
    <row r="44" spans="1:85" ht="12">
      <c r="A44" s="38" t="s">
        <v>63</v>
      </c>
      <c r="B44" s="32" t="s">
        <v>297</v>
      </c>
      <c r="C44" s="37" t="s">
        <v>227</v>
      </c>
      <c r="D44" s="37" t="s">
        <v>228</v>
      </c>
      <c r="E44" s="238">
        <v>57519</v>
      </c>
      <c r="F44" s="104">
        <v>588962.5771454227</v>
      </c>
      <c r="G44" s="112">
        <v>93462.73937048038</v>
      </c>
      <c r="H44" s="112">
        <v>24468.77486570556</v>
      </c>
      <c r="I44" s="112">
        <v>16338.948106192614</v>
      </c>
      <c r="J44" s="112">
        <v>114399.92090237341</v>
      </c>
      <c r="K44" s="112">
        <v>24410.796027777204</v>
      </c>
      <c r="L44" s="112">
        <v>8534.825995041907</v>
      </c>
      <c r="M44" s="112">
        <v>7024.818318996031</v>
      </c>
      <c r="N44" s="112">
        <v>104267.26634442357</v>
      </c>
      <c r="O44" s="112">
        <v>8513.510245803542</v>
      </c>
      <c r="P44" s="112">
        <v>22410.5261192489</v>
      </c>
      <c r="Q44" s="112">
        <v>145.79972479042618</v>
      </c>
      <c r="R44" s="112">
        <v>4714.191101557114</v>
      </c>
      <c r="S44" s="112">
        <v>2185.2906119173235</v>
      </c>
      <c r="T44" s="112">
        <v>10599.04315128531</v>
      </c>
      <c r="U44" s="112">
        <v>804.0300612711807</v>
      </c>
      <c r="V44" s="112">
        <v>3523.0670341171985</v>
      </c>
      <c r="W44" s="112">
        <v>5190.725991530032</v>
      </c>
      <c r="X44" s="112">
        <v>4326.244465418845</v>
      </c>
      <c r="Y44" s="112">
        <v>4616.1386550606285</v>
      </c>
      <c r="Z44" s="112">
        <v>22363.631470924494</v>
      </c>
      <c r="AA44" s="112">
        <v>33533.08407182849</v>
      </c>
      <c r="AB44" s="112">
        <v>1494.660336594252</v>
      </c>
      <c r="AC44" s="112">
        <v>1812.6913152306788</v>
      </c>
      <c r="AD44" s="112">
        <v>2858.0156578801675</v>
      </c>
      <c r="AE44" s="186">
        <f t="shared" si="1"/>
        <v>521998.7399454494</v>
      </c>
      <c r="AF44" s="148">
        <v>1596.1233029688763</v>
      </c>
      <c r="AG44" s="113">
        <v>315.4730887278227</v>
      </c>
      <c r="AH44" s="112">
        <v>844.1036698393095</v>
      </c>
      <c r="AI44" s="112">
        <v>1116.9452600903994</v>
      </c>
      <c r="AJ44" s="112">
        <v>0</v>
      </c>
      <c r="AK44" s="112">
        <v>2702.8370034248596</v>
      </c>
      <c r="AL44" s="112">
        <v>1733.3967280639558</v>
      </c>
      <c r="AM44" s="112">
        <v>0</v>
      </c>
      <c r="AN44" s="112">
        <v>0</v>
      </c>
      <c r="AO44" s="112">
        <v>0</v>
      </c>
      <c r="AP44" s="112">
        <v>121.92608564345582</v>
      </c>
      <c r="AQ44" s="112">
        <v>0</v>
      </c>
      <c r="AR44" s="112">
        <v>1384.6710705242815</v>
      </c>
      <c r="AS44" s="112">
        <v>406.7044954680309</v>
      </c>
      <c r="AT44" s="112">
        <v>316.3257186973574</v>
      </c>
      <c r="AU44" s="112">
        <v>4155.718471511914</v>
      </c>
      <c r="AV44" s="112">
        <v>2075.301345847353</v>
      </c>
      <c r="AW44" s="112">
        <v>239.58902143923834</v>
      </c>
      <c r="AX44" s="112">
        <v>413.5255352243082</v>
      </c>
      <c r="AY44" s="112">
        <v>2512.4276786283804</v>
      </c>
      <c r="AZ44" s="112">
        <v>913.6100649557746</v>
      </c>
      <c r="BA44" s="112">
        <v>2284.025162389437</v>
      </c>
      <c r="BB44" s="112">
        <v>258.3468807690008</v>
      </c>
      <c r="BC44" s="112">
        <v>51.15779817207936</v>
      </c>
      <c r="BD44" s="112">
        <v>1221.8187463431623</v>
      </c>
      <c r="BE44" s="112">
        <v>1053.8506423448348</v>
      </c>
      <c r="BF44" s="112">
        <v>1507.449786137272</v>
      </c>
      <c r="BG44" s="112">
        <v>0</v>
      </c>
      <c r="BH44" s="112">
        <v>214.86275232273331</v>
      </c>
      <c r="BI44" s="112">
        <v>624.1251376993682</v>
      </c>
      <c r="BJ44" s="112">
        <v>31.547308872782274</v>
      </c>
      <c r="BK44" s="112">
        <v>52.19715410494215</v>
      </c>
      <c r="BL44" s="112">
        <v>1012.0717738376368</v>
      </c>
      <c r="BM44" s="112">
        <v>1101.5979206387756</v>
      </c>
      <c r="BN44" s="112">
        <v>1471.6393274168163</v>
      </c>
      <c r="BO44" s="112">
        <v>48.59990826347539</v>
      </c>
      <c r="BP44" s="112">
        <v>567.8515597100809</v>
      </c>
      <c r="BQ44" s="112">
        <v>41.77886850719815</v>
      </c>
      <c r="BR44" s="112">
        <v>4760.233119911985</v>
      </c>
      <c r="BS44" s="112">
        <v>88.67351683160422</v>
      </c>
      <c r="BT44" s="112">
        <v>23545.894155091035</v>
      </c>
      <c r="BU44" s="112">
        <v>196.1048929929709</v>
      </c>
      <c r="BV44" s="112">
        <v>1846.796514012065</v>
      </c>
      <c r="BW44" s="112">
        <v>890.1456881941808</v>
      </c>
      <c r="BX44" s="112">
        <v>1242.281865611994</v>
      </c>
      <c r="BY44" s="112">
        <v>0</v>
      </c>
      <c r="BZ44" s="112">
        <v>91.2314067402082</v>
      </c>
      <c r="CA44" s="112">
        <v>1606.48787287854</v>
      </c>
      <c r="CB44" s="112">
        <v>304.38889912387225</v>
      </c>
      <c r="CC44" s="112">
        <v>0</v>
      </c>
      <c r="CD44" s="112">
        <v>0</v>
      </c>
      <c r="CE44" s="112">
        <v>0</v>
      </c>
      <c r="CF44" s="37">
        <v>0</v>
      </c>
      <c r="CG44" s="203">
        <v>0</v>
      </c>
    </row>
    <row r="45" spans="1:85" ht="12">
      <c r="A45" s="38" t="s">
        <v>64</v>
      </c>
      <c r="B45" s="37" t="s">
        <v>298</v>
      </c>
      <c r="C45" s="37" t="s">
        <v>227</v>
      </c>
      <c r="D45" s="37" t="s">
        <v>228</v>
      </c>
      <c r="E45" s="238">
        <v>670493</v>
      </c>
      <c r="F45" s="104">
        <v>1538324.8183497856</v>
      </c>
      <c r="G45" s="112">
        <v>244117.4654278032</v>
      </c>
      <c r="H45" s="112">
        <v>63910.55240379774</v>
      </c>
      <c r="I45" s="112">
        <v>42676.072050804105</v>
      </c>
      <c r="J45" s="112">
        <v>298803.76847427536</v>
      </c>
      <c r="K45" s="112">
        <v>63759.11615167361</v>
      </c>
      <c r="L45" s="112">
        <v>22292.30711415483</v>
      </c>
      <c r="M45" s="112">
        <v>18348.28354780436</v>
      </c>
      <c r="N45" s="112">
        <v>272338.05641187617</v>
      </c>
      <c r="O45" s="112">
        <v>22236.632021462137</v>
      </c>
      <c r="P45" s="112">
        <v>58534.56545339117</v>
      </c>
      <c r="Q45" s="112">
        <v>380.8176340180296</v>
      </c>
      <c r="R45" s="112">
        <v>12313.103499916291</v>
      </c>
      <c r="S45" s="112">
        <v>5707.810502855028</v>
      </c>
      <c r="T45" s="112">
        <v>27683.883090515355</v>
      </c>
      <c r="U45" s="112">
        <v>2100.064496368432</v>
      </c>
      <c r="V45" s="112">
        <v>9201.979320248527</v>
      </c>
      <c r="W45" s="112">
        <v>13557.775872154165</v>
      </c>
      <c r="X45" s="112">
        <v>11299.816812909254</v>
      </c>
      <c r="Y45" s="112">
        <v>12056.998073529896</v>
      </c>
      <c r="Z45" s="112">
        <v>58412.08024946724</v>
      </c>
      <c r="AA45" s="112">
        <v>87585.8288204391</v>
      </c>
      <c r="AB45" s="112">
        <v>3903.93749961173</v>
      </c>
      <c r="AC45" s="112">
        <v>4734.60988258673</v>
      </c>
      <c r="AD45" s="112">
        <v>7464.916428236464</v>
      </c>
      <c r="AE45" s="186">
        <f t="shared" si="1"/>
        <v>1363420.441239899</v>
      </c>
      <c r="AF45" s="148">
        <v>4168.950940828956</v>
      </c>
      <c r="AG45" s="113">
        <v>823.9913718518768</v>
      </c>
      <c r="AH45" s="112">
        <v>2204.733670630698</v>
      </c>
      <c r="AI45" s="112">
        <v>2917.374857097186</v>
      </c>
      <c r="AJ45" s="112">
        <v>0</v>
      </c>
      <c r="AK45" s="112">
        <v>7059.601753433647</v>
      </c>
      <c r="AL45" s="112">
        <v>4527.498537769908</v>
      </c>
      <c r="AM45" s="112">
        <v>0</v>
      </c>
      <c r="AN45" s="112">
        <v>0</v>
      </c>
      <c r="AO45" s="112">
        <v>0</v>
      </c>
      <c r="AP45" s="112">
        <v>318.4615302022119</v>
      </c>
      <c r="AQ45" s="112">
        <v>0</v>
      </c>
      <c r="AR45" s="112">
        <v>3616.654021317427</v>
      </c>
      <c r="AS45" s="112">
        <v>1062.2807685766088</v>
      </c>
      <c r="AT45" s="112">
        <v>826.2183755595846</v>
      </c>
      <c r="AU45" s="112">
        <v>10854.416071367697</v>
      </c>
      <c r="AV45" s="112">
        <v>5420.527024560725</v>
      </c>
      <c r="AW45" s="112">
        <v>625.7880418658849</v>
      </c>
      <c r="AX45" s="112">
        <v>1080.096798238271</v>
      </c>
      <c r="AY45" s="112">
        <v>6562.267285428347</v>
      </c>
      <c r="AZ45" s="112">
        <v>2386.2790128830356</v>
      </c>
      <c r="BA45" s="112">
        <v>5965.69753220759</v>
      </c>
      <c r="BB45" s="112">
        <v>674.7821234354559</v>
      </c>
      <c r="BC45" s="112">
        <v>133.62022246246653</v>
      </c>
      <c r="BD45" s="112">
        <v>3191.2963131452425</v>
      </c>
      <c r="BE45" s="112">
        <v>2752.5765827268106</v>
      </c>
      <c r="BF45" s="112">
        <v>3937.342555227347</v>
      </c>
      <c r="BG45" s="112">
        <v>0</v>
      </c>
      <c r="BH45" s="112">
        <v>561.2049343423594</v>
      </c>
      <c r="BI45" s="112">
        <v>1630.1667140420916</v>
      </c>
      <c r="BJ45" s="112">
        <v>82.3991371851877</v>
      </c>
      <c r="BK45" s="112">
        <v>136.3349399821624</v>
      </c>
      <c r="BL45" s="112">
        <v>2643.4534010491293</v>
      </c>
      <c r="BM45" s="112">
        <v>2877.2887903584456</v>
      </c>
      <c r="BN45" s="112">
        <v>3843.8083995036204</v>
      </c>
      <c r="BO45" s="112">
        <v>126.93921133934319</v>
      </c>
      <c r="BP45" s="112">
        <v>1483.1844693333785</v>
      </c>
      <c r="BQ45" s="112">
        <v>109.12318167768099</v>
      </c>
      <c r="BR45" s="112">
        <v>12433.361700132511</v>
      </c>
      <c r="BS45" s="112">
        <v>231.60838560160863</v>
      </c>
      <c r="BT45" s="112">
        <v>61500.059179600794</v>
      </c>
      <c r="BU45" s="112">
        <v>512.2108527727883</v>
      </c>
      <c r="BV45" s="112">
        <v>4823.690030895042</v>
      </c>
      <c r="BW45" s="112">
        <v>2324.991870846917</v>
      </c>
      <c r="BX45" s="112">
        <v>3244.7444021302285</v>
      </c>
      <c r="BY45" s="112">
        <v>0</v>
      </c>
      <c r="BZ45" s="112">
        <v>238.28939672473197</v>
      </c>
      <c r="CA45" s="112">
        <v>4196.022397899853</v>
      </c>
      <c r="CB45" s="112">
        <v>795.0403236516759</v>
      </c>
      <c r="CC45" s="112">
        <v>0</v>
      </c>
      <c r="CD45" s="112">
        <v>0</v>
      </c>
      <c r="CE45" s="112">
        <v>0</v>
      </c>
      <c r="CF45" s="37">
        <v>0</v>
      </c>
      <c r="CG45" s="203">
        <v>0</v>
      </c>
    </row>
    <row r="46" spans="1:85" ht="12">
      <c r="A46" s="38" t="s">
        <v>65</v>
      </c>
      <c r="B46" s="32" t="s">
        <v>299</v>
      </c>
      <c r="C46" s="37" t="s">
        <v>227</v>
      </c>
      <c r="D46" s="37" t="s">
        <v>228</v>
      </c>
      <c r="E46" s="238">
        <v>42321</v>
      </c>
      <c r="F46" s="104">
        <v>235400.52771446126</v>
      </c>
      <c r="G46" s="112">
        <v>37355.816860360304</v>
      </c>
      <c r="H46" s="112">
        <v>9779.844661490646</v>
      </c>
      <c r="I46" s="112">
        <v>6530.460772463072</v>
      </c>
      <c r="J46" s="112">
        <v>45724.13052359692</v>
      </c>
      <c r="K46" s="112">
        <v>9756.67128923539</v>
      </c>
      <c r="L46" s="112">
        <v>3411.2567099282655</v>
      </c>
      <c r="M46" s="112">
        <v>2807.7266766332646</v>
      </c>
      <c r="N46" s="112">
        <v>41674.24293710466</v>
      </c>
      <c r="O46" s="112">
        <v>3402.7370877755975</v>
      </c>
      <c r="P46" s="112">
        <v>8957.189946429025</v>
      </c>
      <c r="Q46" s="112">
        <v>58.274215524249094</v>
      </c>
      <c r="R46" s="112">
        <v>1884.199635284054</v>
      </c>
      <c r="S46" s="112">
        <v>873.431663091523</v>
      </c>
      <c r="T46" s="112">
        <v>4236.296919192634</v>
      </c>
      <c r="U46" s="112">
        <v>321.3601475986368</v>
      </c>
      <c r="V46" s="112">
        <v>1408.1231493929663</v>
      </c>
      <c r="W46" s="112">
        <v>2074.6643081290995</v>
      </c>
      <c r="X46" s="112">
        <v>1729.1425121054965</v>
      </c>
      <c r="Y46" s="112">
        <v>1845.0093733817812</v>
      </c>
      <c r="Z46" s="112">
        <v>8938.446777693154</v>
      </c>
      <c r="AA46" s="112">
        <v>13402.728785691184</v>
      </c>
      <c r="AB46" s="112">
        <v>597.3959053450798</v>
      </c>
      <c r="AC46" s="112">
        <v>724.5086678628863</v>
      </c>
      <c r="AD46" s="112">
        <v>1142.310938229725</v>
      </c>
      <c r="AE46" s="186">
        <f t="shared" si="1"/>
        <v>208635.97046353956</v>
      </c>
      <c r="AF46" s="148">
        <v>637.9493067917796</v>
      </c>
      <c r="AG46" s="113">
        <v>126.09040785948633</v>
      </c>
      <c r="AH46" s="112">
        <v>337.3770372456526</v>
      </c>
      <c r="AI46" s="112">
        <v>446.428200799803</v>
      </c>
      <c r="AJ46" s="112">
        <v>0</v>
      </c>
      <c r="AK46" s="112">
        <v>1080.2880889583018</v>
      </c>
      <c r="AL46" s="112">
        <v>692.8156734549615</v>
      </c>
      <c r="AM46" s="112">
        <v>0</v>
      </c>
      <c r="AN46" s="112">
        <v>0</v>
      </c>
      <c r="AO46" s="112">
        <v>0</v>
      </c>
      <c r="AP46" s="112">
        <v>48.73223871326094</v>
      </c>
      <c r="AQ46" s="112">
        <v>0</v>
      </c>
      <c r="AR46" s="112">
        <v>553.4346550373131</v>
      </c>
      <c r="AS46" s="112">
        <v>162.55439067290536</v>
      </c>
      <c r="AT46" s="112">
        <v>126.43119274559305</v>
      </c>
      <c r="AU46" s="112">
        <v>1660.9855348841525</v>
      </c>
      <c r="AV46" s="112">
        <v>829.470412783756</v>
      </c>
      <c r="AW46" s="112">
        <v>95.76055299598826</v>
      </c>
      <c r="AX46" s="112">
        <v>165.28066976175913</v>
      </c>
      <c r="AY46" s="112">
        <v>1004.1840081929491</v>
      </c>
      <c r="AZ46" s="112">
        <v>365.15782116107243</v>
      </c>
      <c r="BA46" s="112">
        <v>912.8945529026812</v>
      </c>
      <c r="BB46" s="112">
        <v>103.2578204903361</v>
      </c>
      <c r="BC46" s="112">
        <v>20.44709316640319</v>
      </c>
      <c r="BD46" s="112">
        <v>488.34474179092956</v>
      </c>
      <c r="BE46" s="112">
        <v>421.2101192279057</v>
      </c>
      <c r="BF46" s="112">
        <v>602.5076786366807</v>
      </c>
      <c r="BG46" s="112">
        <v>0</v>
      </c>
      <c r="BH46" s="112">
        <v>85.87779129889338</v>
      </c>
      <c r="BI46" s="112">
        <v>249.45453663011892</v>
      </c>
      <c r="BJ46" s="112">
        <v>12.609040785948634</v>
      </c>
      <c r="BK46" s="112">
        <v>20.8625099425673</v>
      </c>
      <c r="BL46" s="112">
        <v>404.5116598086764</v>
      </c>
      <c r="BM46" s="112">
        <v>440.294072849882</v>
      </c>
      <c r="BN46" s="112">
        <v>588.1947134201985</v>
      </c>
      <c r="BO46" s="112">
        <v>19.42473850808303</v>
      </c>
      <c r="BP46" s="112">
        <v>226.9627341470754</v>
      </c>
      <c r="BQ46" s="112">
        <v>16.69845941922927</v>
      </c>
      <c r="BR46" s="112">
        <v>1902.6020191338168</v>
      </c>
      <c r="BS46" s="112">
        <v>35.44162815509886</v>
      </c>
      <c r="BT46" s="112">
        <v>9410.981486262936</v>
      </c>
      <c r="BU46" s="112">
        <v>78.38052380454556</v>
      </c>
      <c r="BV46" s="112">
        <v>738.1400633071552</v>
      </c>
      <c r="BW46" s="112">
        <v>355.7794210954155</v>
      </c>
      <c r="BX46" s="112">
        <v>496.5235790574908</v>
      </c>
      <c r="BY46" s="112">
        <v>0</v>
      </c>
      <c r="BZ46" s="112">
        <v>36.46398281341902</v>
      </c>
      <c r="CA46" s="112">
        <v>642.091887867293</v>
      </c>
      <c r="CB46" s="112">
        <v>121.66020434009899</v>
      </c>
      <c r="CC46" s="112">
        <v>0</v>
      </c>
      <c r="CD46" s="112">
        <v>0</v>
      </c>
      <c r="CE46" s="112">
        <v>0</v>
      </c>
      <c r="CF46" s="37">
        <v>0</v>
      </c>
      <c r="CG46" s="203">
        <v>0</v>
      </c>
    </row>
    <row r="47" spans="1:85" ht="12">
      <c r="A47" s="38" t="s">
        <v>66</v>
      </c>
      <c r="B47" s="32" t="s">
        <v>300</v>
      </c>
      <c r="C47" s="37" t="s">
        <v>227</v>
      </c>
      <c r="D47" s="37" t="s">
        <v>228</v>
      </c>
      <c r="E47" s="238">
        <v>3391455</v>
      </c>
      <c r="F47" s="104">
        <v>3652300.8138812203</v>
      </c>
      <c r="G47" s="112">
        <v>579585.2781085768</v>
      </c>
      <c r="H47" s="112">
        <v>151736.85022542064</v>
      </c>
      <c r="I47" s="112">
        <v>101321.8085187029</v>
      </c>
      <c r="J47" s="112">
        <v>709421.8553660661</v>
      </c>
      <c r="K47" s="112">
        <v>151377.3092882359</v>
      </c>
      <c r="L47" s="112">
        <v>52926.54090028785</v>
      </c>
      <c r="M47" s="112">
        <v>43562.61443331384</v>
      </c>
      <c r="N47" s="112">
        <v>646586.7892263038</v>
      </c>
      <c r="O47" s="112">
        <v>52794.35673220522</v>
      </c>
      <c r="P47" s="112">
        <v>138973.14695536124</v>
      </c>
      <c r="Q47" s="112">
        <v>904.139709685237</v>
      </c>
      <c r="R47" s="112">
        <v>29233.850613156</v>
      </c>
      <c r="S47" s="112">
        <v>13551.520911831945</v>
      </c>
      <c r="T47" s="112">
        <v>65727.25573741042</v>
      </c>
      <c r="U47" s="112">
        <v>4985.986820077067</v>
      </c>
      <c r="V47" s="112">
        <v>21847.399300698242</v>
      </c>
      <c r="W47" s="112">
        <v>32188.959874811426</v>
      </c>
      <c r="X47" s="112">
        <v>26828.098754052004</v>
      </c>
      <c r="Y47" s="112">
        <v>28625.80343997587</v>
      </c>
      <c r="Z47" s="112">
        <v>138682.34178557943</v>
      </c>
      <c r="AA47" s="112">
        <v>207946.8458608812</v>
      </c>
      <c r="AB47" s="112">
        <v>9268.753865954504</v>
      </c>
      <c r="AC47" s="112">
        <v>11240.94165374745</v>
      </c>
      <c r="AD47" s="112">
        <v>17723.25325651997</v>
      </c>
      <c r="AE47" s="186">
        <f t="shared" si="1"/>
        <v>3237041.701338855</v>
      </c>
      <c r="AF47" s="148">
        <v>9897.950506027859</v>
      </c>
      <c r="AG47" s="113">
        <v>1956.3256876230273</v>
      </c>
      <c r="AH47" s="112">
        <v>5234.493056072425</v>
      </c>
      <c r="AI47" s="112">
        <v>6926.450407530178</v>
      </c>
      <c r="AJ47" s="112">
        <v>0</v>
      </c>
      <c r="AK47" s="112">
        <v>16760.952512878368</v>
      </c>
      <c r="AL47" s="112">
        <v>10749.21654848004</v>
      </c>
      <c r="AM47" s="112">
        <v>0</v>
      </c>
      <c r="AN47" s="112">
        <v>0</v>
      </c>
      <c r="AO47" s="112">
        <v>0</v>
      </c>
      <c r="AP47" s="112">
        <v>756.0934414326837</v>
      </c>
      <c r="AQ47" s="112">
        <v>0</v>
      </c>
      <c r="AR47" s="112">
        <v>8586.6835586481</v>
      </c>
      <c r="AS47" s="112">
        <v>2522.0739270167137</v>
      </c>
      <c r="AT47" s="112">
        <v>1961.6130543463328</v>
      </c>
      <c r="AU47" s="112">
        <v>25770.62540939091</v>
      </c>
      <c r="AV47" s="112">
        <v>12869.450604525537</v>
      </c>
      <c r="AW47" s="112">
        <v>1485.7500492488398</v>
      </c>
      <c r="AX47" s="112">
        <v>2564.372860803158</v>
      </c>
      <c r="AY47" s="112">
        <v>15580.17777622979</v>
      </c>
      <c r="AZ47" s="112">
        <v>5665.519191356288</v>
      </c>
      <c r="BA47" s="112">
        <v>14163.79797839072</v>
      </c>
      <c r="BB47" s="112">
        <v>1602.0721171615603</v>
      </c>
      <c r="BC47" s="112">
        <v>317.24200339832873</v>
      </c>
      <c r="BD47" s="112">
        <v>7576.796514496753</v>
      </c>
      <c r="BE47" s="112">
        <v>6535.185270005573</v>
      </c>
      <c r="BF47" s="112">
        <v>9348.064366804088</v>
      </c>
      <c r="BG47" s="112">
        <v>0</v>
      </c>
      <c r="BH47" s="112">
        <v>1332.4164142729808</v>
      </c>
      <c r="BI47" s="112">
        <v>3870.352441459611</v>
      </c>
      <c r="BJ47" s="112">
        <v>195.63256876230275</v>
      </c>
      <c r="BK47" s="112">
        <v>323.6873034340384</v>
      </c>
      <c r="BL47" s="112">
        <v>6276.104300563605</v>
      </c>
      <c r="BM47" s="112">
        <v>6831.2778065106795</v>
      </c>
      <c r="BN47" s="112">
        <v>9125.994964425257</v>
      </c>
      <c r="BO47" s="112">
        <v>301.37990322841233</v>
      </c>
      <c r="BP47" s="112">
        <v>3521.3862377214496</v>
      </c>
      <c r="BQ47" s="112">
        <v>259.0809694419685</v>
      </c>
      <c r="BR47" s="112">
        <v>29519.368416214493</v>
      </c>
      <c r="BS47" s="112">
        <v>549.8861392237699</v>
      </c>
      <c r="BT47" s="112">
        <v>146013.84149568187</v>
      </c>
      <c r="BU47" s="112">
        <v>1216.0943463602603</v>
      </c>
      <c r="BV47" s="112">
        <v>11452.436322679669</v>
      </c>
      <c r="BW47" s="112">
        <v>5520.010859130921</v>
      </c>
      <c r="BX47" s="112">
        <v>7703.693315856084</v>
      </c>
      <c r="BY47" s="112">
        <v>0</v>
      </c>
      <c r="BZ47" s="112">
        <v>565.7482393936863</v>
      </c>
      <c r="CA47" s="112">
        <v>9962.223735916363</v>
      </c>
      <c r="CB47" s="112">
        <v>1887.5899202200565</v>
      </c>
      <c r="CC47" s="112">
        <v>0</v>
      </c>
      <c r="CD47" s="112">
        <v>0</v>
      </c>
      <c r="CE47" s="112">
        <v>0</v>
      </c>
      <c r="CF47" s="37">
        <v>0</v>
      </c>
      <c r="CG47" s="203">
        <v>0</v>
      </c>
    </row>
    <row r="48" spans="1:85" ht="12">
      <c r="A48" s="38" t="s">
        <v>67</v>
      </c>
      <c r="B48" s="32" t="s">
        <v>301</v>
      </c>
      <c r="C48" s="37" t="s">
        <v>230</v>
      </c>
      <c r="D48" s="37" t="s">
        <v>231</v>
      </c>
      <c r="E48" s="238">
        <v>108080</v>
      </c>
      <c r="F48" s="104">
        <v>116526.78404562476</v>
      </c>
      <c r="G48" s="112">
        <v>20462.890019193743</v>
      </c>
      <c r="H48" s="112">
        <v>3646.3154020410575</v>
      </c>
      <c r="I48" s="112">
        <v>2824.2454973651843</v>
      </c>
      <c r="J48" s="112">
        <v>13466.314081532846</v>
      </c>
      <c r="K48" s="112">
        <v>5849.243345096586</v>
      </c>
      <c r="L48" s="112">
        <v>1748.3555103615313</v>
      </c>
      <c r="M48" s="112">
        <v>1189.8416285025103</v>
      </c>
      <c r="N48" s="112">
        <v>19172.672215508122</v>
      </c>
      <c r="O48" s="112">
        <v>1755.760310170121</v>
      </c>
      <c r="P48" s="112">
        <v>4744.008410703335</v>
      </c>
      <c r="Q48" s="112">
        <v>75.41925730971312</v>
      </c>
      <c r="R48" s="112">
        <v>875.0005107150535</v>
      </c>
      <c r="S48" s="112">
        <v>370.1028645071194</v>
      </c>
      <c r="T48" s="112">
        <v>1593.403218070666</v>
      </c>
      <c r="U48" s="112">
        <v>90.22885692689314</v>
      </c>
      <c r="V48" s="112">
        <v>653.4050201468782</v>
      </c>
      <c r="W48" s="112">
        <v>894.1158642950061</v>
      </c>
      <c r="X48" s="112">
        <v>828.10344526065</v>
      </c>
      <c r="Y48" s="112">
        <v>370.2399904295007</v>
      </c>
      <c r="Z48" s="112">
        <v>4721.245507588041</v>
      </c>
      <c r="AA48" s="112">
        <v>3513.577509175962</v>
      </c>
      <c r="AB48" s="112">
        <v>583.7450515771794</v>
      </c>
      <c r="AC48" s="112">
        <v>241.34162339108198</v>
      </c>
      <c r="AD48" s="112">
        <v>326.35969526748585</v>
      </c>
      <c r="AE48" s="186">
        <f t="shared" si="1"/>
        <v>89995.93483513627</v>
      </c>
      <c r="AF48" s="148">
        <v>301.67702923885247</v>
      </c>
      <c r="AG48" s="113">
        <v>82.27555342877794</v>
      </c>
      <c r="AH48" s="112">
        <v>190.60503211000224</v>
      </c>
      <c r="AI48" s="112">
        <v>425.50173714916326</v>
      </c>
      <c r="AJ48" s="112">
        <v>13.712592238129657</v>
      </c>
      <c r="AK48" s="112">
        <v>0</v>
      </c>
      <c r="AL48" s="112">
        <v>239.4218604777438</v>
      </c>
      <c r="AM48" s="112">
        <v>0</v>
      </c>
      <c r="AN48" s="112">
        <v>0</v>
      </c>
      <c r="AO48" s="112">
        <v>0</v>
      </c>
      <c r="AP48" s="112">
        <v>41.13777671438897</v>
      </c>
      <c r="AQ48" s="112">
        <v>13.712592238129657</v>
      </c>
      <c r="AR48" s="112">
        <v>193.62180240239073</v>
      </c>
      <c r="AS48" s="112">
        <v>65.13481313111586</v>
      </c>
      <c r="AT48" s="112">
        <v>61.70666507158346</v>
      </c>
      <c r="AU48" s="112">
        <v>1450.7922587941177</v>
      </c>
      <c r="AV48" s="112">
        <v>676.0307973397921</v>
      </c>
      <c r="AW48" s="112">
        <v>90.09173100451184</v>
      </c>
      <c r="AX48" s="112">
        <v>139.8684408289225</v>
      </c>
      <c r="AY48" s="112">
        <v>1049.8963971570543</v>
      </c>
      <c r="AZ48" s="112">
        <v>381.78050805711064</v>
      </c>
      <c r="BA48" s="112">
        <v>954.4512701427766</v>
      </c>
      <c r="BB48" s="112">
        <v>97.63365673548316</v>
      </c>
      <c r="BC48" s="112">
        <v>13.712592238129657</v>
      </c>
      <c r="BD48" s="112">
        <v>297.56325156741354</v>
      </c>
      <c r="BE48" s="112">
        <v>0</v>
      </c>
      <c r="BF48" s="112">
        <v>349.67110207230627</v>
      </c>
      <c r="BG48" s="112">
        <v>0</v>
      </c>
      <c r="BH48" s="112">
        <v>0</v>
      </c>
      <c r="BI48" s="112">
        <v>96.39952343405149</v>
      </c>
      <c r="BJ48" s="112">
        <v>8.227555342877794</v>
      </c>
      <c r="BK48" s="112">
        <v>0</v>
      </c>
      <c r="BL48" s="112">
        <v>109.70073790503726</v>
      </c>
      <c r="BM48" s="112">
        <v>411.37776714388974</v>
      </c>
      <c r="BN48" s="112">
        <v>353.0992501318387</v>
      </c>
      <c r="BO48" s="112">
        <v>0</v>
      </c>
      <c r="BP48" s="112">
        <v>1535.8103306705214</v>
      </c>
      <c r="BQ48" s="112">
        <v>13.712592238129657</v>
      </c>
      <c r="BR48" s="112">
        <v>68.56296119064828</v>
      </c>
      <c r="BS48" s="112">
        <v>27.425184476259314</v>
      </c>
      <c r="BT48" s="112">
        <v>15325.741589023231</v>
      </c>
      <c r="BU48" s="112">
        <v>0</v>
      </c>
      <c r="BV48" s="112">
        <v>260.81350436922605</v>
      </c>
      <c r="BW48" s="112">
        <v>324.9884360436729</v>
      </c>
      <c r="BX48" s="112">
        <v>233.11406804820416</v>
      </c>
      <c r="BY48" s="112">
        <v>0</v>
      </c>
      <c r="BZ48" s="112">
        <v>42.234784093439345</v>
      </c>
      <c r="CA48" s="112">
        <v>466.2281360964083</v>
      </c>
      <c r="CB48" s="112">
        <v>123.41333014316692</v>
      </c>
      <c r="CC48" s="112">
        <v>0</v>
      </c>
      <c r="CD48" s="112">
        <v>0</v>
      </c>
      <c r="CE48" s="112">
        <v>0</v>
      </c>
      <c r="CF48" s="37">
        <v>0</v>
      </c>
      <c r="CG48" s="203">
        <v>0</v>
      </c>
    </row>
    <row r="49" spans="1:85" ht="12">
      <c r="A49" s="38" t="s">
        <v>68</v>
      </c>
      <c r="B49" s="32" t="s">
        <v>302</v>
      </c>
      <c r="C49" s="37" t="s">
        <v>238</v>
      </c>
      <c r="D49" s="37" t="s">
        <v>239</v>
      </c>
      <c r="E49" s="238">
        <v>51815774</v>
      </c>
      <c r="F49" s="104">
        <v>55265524.81144532</v>
      </c>
      <c r="G49" s="112">
        <v>7327229.680122813</v>
      </c>
      <c r="H49" s="112">
        <v>694100.1684351189</v>
      </c>
      <c r="I49" s="112">
        <v>837989.7789714505</v>
      </c>
      <c r="J49" s="112">
        <v>9880209.726188548</v>
      </c>
      <c r="K49" s="112">
        <v>5152088.846425588</v>
      </c>
      <c r="L49" s="112">
        <v>480291.29030882195</v>
      </c>
      <c r="M49" s="112">
        <v>475485.4155346005</v>
      </c>
      <c r="N49" s="112">
        <v>10643034.859337335</v>
      </c>
      <c r="O49" s="112">
        <v>1258126.4220069163</v>
      </c>
      <c r="P49" s="112">
        <v>1602964.6572975724</v>
      </c>
      <c r="Q49" s="112">
        <v>175314.10781747347</v>
      </c>
      <c r="R49" s="112">
        <v>754.7994178200668</v>
      </c>
      <c r="S49" s="112">
        <v>92849.88281487858</v>
      </c>
      <c r="T49" s="112">
        <v>1544386.4898209292</v>
      </c>
      <c r="U49" s="112">
        <v>169954.07650864995</v>
      </c>
      <c r="V49" s="112">
        <v>139332.15076038017</v>
      </c>
      <c r="W49" s="112">
        <v>117299.65129844252</v>
      </c>
      <c r="X49" s="112">
        <v>124245.7168269892</v>
      </c>
      <c r="Y49" s="112">
        <v>82426.00731055337</v>
      </c>
      <c r="Z49" s="112">
        <v>7206748.405961914</v>
      </c>
      <c r="AA49" s="112">
        <v>873207.3821877133</v>
      </c>
      <c r="AB49" s="112">
        <v>353695.1854212791</v>
      </c>
      <c r="AC49" s="112">
        <v>124283.93451903072</v>
      </c>
      <c r="AD49" s="112">
        <v>237370.08526989538</v>
      </c>
      <c r="AE49" s="186">
        <f t="shared" si="1"/>
        <v>49593388.72056473</v>
      </c>
      <c r="AF49" s="148">
        <v>71094.46162024199</v>
      </c>
      <c r="AG49" s="113">
        <v>17436.82199394458</v>
      </c>
      <c r="AH49" s="112">
        <v>13251.984715397879</v>
      </c>
      <c r="AI49" s="112">
        <v>65199.382622837154</v>
      </c>
      <c r="AJ49" s="112">
        <v>0</v>
      </c>
      <c r="AK49" s="112">
        <v>0</v>
      </c>
      <c r="AL49" s="112">
        <v>34902.3072569203</v>
      </c>
      <c r="AM49" s="112">
        <v>0</v>
      </c>
      <c r="AN49" s="112">
        <v>0</v>
      </c>
      <c r="AO49" s="112">
        <v>0</v>
      </c>
      <c r="AP49" s="112">
        <v>6668.987261245652</v>
      </c>
      <c r="AQ49" s="112">
        <v>0</v>
      </c>
      <c r="AR49" s="112">
        <v>35829.08628892722</v>
      </c>
      <c r="AS49" s="112">
        <v>14331.634515570888</v>
      </c>
      <c r="AT49" s="112">
        <v>29953.11613754315</v>
      </c>
      <c r="AU49" s="112">
        <v>204149.3564628021</v>
      </c>
      <c r="AV49" s="112">
        <v>156950.50679152197</v>
      </c>
      <c r="AW49" s="112">
        <v>15793.461236159117</v>
      </c>
      <c r="AX49" s="112">
        <v>0</v>
      </c>
      <c r="AY49" s="112">
        <v>237796.21253615836</v>
      </c>
      <c r="AZ49" s="112">
        <v>86471.35001314849</v>
      </c>
      <c r="BA49" s="112">
        <v>216178.37503287126</v>
      </c>
      <c r="BB49" s="112">
        <v>16146.9748875432</v>
      </c>
      <c r="BC49" s="112">
        <v>0</v>
      </c>
      <c r="BD49" s="112">
        <v>76034.09831660874</v>
      </c>
      <c r="BE49" s="112">
        <v>0</v>
      </c>
      <c r="BF49" s="112">
        <v>102079.45544290624</v>
      </c>
      <c r="BG49" s="112">
        <v>0</v>
      </c>
      <c r="BH49" s="112">
        <v>0</v>
      </c>
      <c r="BI49" s="112">
        <v>39832.38953027668</v>
      </c>
      <c r="BJ49" s="112">
        <v>0</v>
      </c>
      <c r="BK49" s="112">
        <v>0</v>
      </c>
      <c r="BL49" s="112">
        <v>18430.48198702416</v>
      </c>
      <c r="BM49" s="112">
        <v>78193.39791695475</v>
      </c>
      <c r="BN49" s="112">
        <v>203088.81550864983</v>
      </c>
      <c r="BO49" s="112">
        <v>506317.53858909867</v>
      </c>
      <c r="BP49" s="112">
        <v>778503.941308821</v>
      </c>
      <c r="BQ49" s="112">
        <v>182776.1121885807</v>
      </c>
      <c r="BR49" s="112">
        <v>85254.11652162601</v>
      </c>
      <c r="BS49" s="112">
        <v>3907.7590112456614</v>
      </c>
      <c r="BT49" s="112">
        <v>1984482.32252508</v>
      </c>
      <c r="BU49" s="112">
        <v>0</v>
      </c>
      <c r="BV49" s="112">
        <v>66613.43722837348</v>
      </c>
      <c r="BW49" s="112">
        <v>95668.43760294086</v>
      </c>
      <c r="BX49" s="112">
        <v>117729.60033390965</v>
      </c>
      <c r="BY49" s="112">
        <v>0</v>
      </c>
      <c r="BZ49" s="112">
        <v>0</v>
      </c>
      <c r="CA49" s="112">
        <v>92324.38954930766</v>
      </c>
      <c r="CB49" s="112">
        <v>18745.77794636672</v>
      </c>
      <c r="CC49" s="112">
        <v>0</v>
      </c>
      <c r="CD49" s="112">
        <v>0</v>
      </c>
      <c r="CE49" s="112">
        <v>0</v>
      </c>
      <c r="CF49" s="37">
        <v>0</v>
      </c>
      <c r="CG49" s="203">
        <v>0</v>
      </c>
    </row>
    <row r="50" spans="1:85" ht="12">
      <c r="A50" s="38">
        <v>8260</v>
      </c>
      <c r="B50" s="32" t="s">
        <v>303</v>
      </c>
      <c r="C50" s="37" t="s">
        <v>304</v>
      </c>
      <c r="D50" s="37" t="s">
        <v>305</v>
      </c>
      <c r="E50" s="242">
        <v>229737</v>
      </c>
      <c r="F50" s="105">
        <v>238303.2643693221</v>
      </c>
      <c r="G50" s="159">
        <v>0</v>
      </c>
      <c r="H50" s="159">
        <v>0</v>
      </c>
      <c r="I50" s="159">
        <v>0</v>
      </c>
      <c r="J50" s="159">
        <v>0</v>
      </c>
      <c r="K50" s="159">
        <v>0</v>
      </c>
      <c r="L50" s="159">
        <v>0</v>
      </c>
      <c r="M50" s="159">
        <v>0</v>
      </c>
      <c r="N50" s="159">
        <v>0</v>
      </c>
      <c r="O50" s="159">
        <v>0</v>
      </c>
      <c r="P50" s="159">
        <v>0</v>
      </c>
      <c r="Q50" s="159">
        <v>0</v>
      </c>
      <c r="R50" s="159">
        <v>0</v>
      </c>
      <c r="S50" s="159">
        <v>0</v>
      </c>
      <c r="T50" s="159">
        <v>0</v>
      </c>
      <c r="U50" s="159">
        <v>0</v>
      </c>
      <c r="V50" s="159">
        <v>0</v>
      </c>
      <c r="W50" s="159">
        <v>0</v>
      </c>
      <c r="X50" s="159">
        <v>0</v>
      </c>
      <c r="Y50" s="159">
        <v>0</v>
      </c>
      <c r="Z50" s="159">
        <v>0</v>
      </c>
      <c r="AA50" s="159">
        <v>0</v>
      </c>
      <c r="AB50" s="159">
        <v>0</v>
      </c>
      <c r="AC50" s="159">
        <v>0</v>
      </c>
      <c r="AD50" s="159">
        <v>0</v>
      </c>
      <c r="AE50" s="245">
        <f t="shared" si="1"/>
        <v>0</v>
      </c>
      <c r="AF50" s="149">
        <v>0</v>
      </c>
      <c r="AG50" s="246">
        <v>0</v>
      </c>
      <c r="AH50" s="159">
        <v>0</v>
      </c>
      <c r="AI50" s="159">
        <v>0</v>
      </c>
      <c r="AJ50" s="159">
        <v>0</v>
      </c>
      <c r="AK50" s="159">
        <v>0</v>
      </c>
      <c r="AL50" s="159">
        <v>0</v>
      </c>
      <c r="AM50" s="159">
        <v>0</v>
      </c>
      <c r="AN50" s="159">
        <v>0</v>
      </c>
      <c r="AO50" s="159">
        <v>0</v>
      </c>
      <c r="AP50" s="159">
        <v>0</v>
      </c>
      <c r="AQ50" s="159">
        <v>0</v>
      </c>
      <c r="AR50" s="159">
        <v>0</v>
      </c>
      <c r="AS50" s="159">
        <v>0</v>
      </c>
      <c r="AT50" s="159">
        <v>0</v>
      </c>
      <c r="AU50" s="159">
        <v>0</v>
      </c>
      <c r="AV50" s="159">
        <v>0</v>
      </c>
      <c r="AW50" s="159">
        <v>0</v>
      </c>
      <c r="AX50" s="159">
        <v>0</v>
      </c>
      <c r="AY50" s="159">
        <v>0</v>
      </c>
      <c r="AZ50" s="159">
        <v>0</v>
      </c>
      <c r="BA50" s="159">
        <v>0</v>
      </c>
      <c r="BB50" s="159">
        <v>0</v>
      </c>
      <c r="BC50" s="159">
        <v>0</v>
      </c>
      <c r="BD50" s="159">
        <v>0</v>
      </c>
      <c r="BE50" s="159">
        <v>0</v>
      </c>
      <c r="BF50" s="159">
        <v>0</v>
      </c>
      <c r="BG50" s="159">
        <v>0</v>
      </c>
      <c r="BH50" s="159">
        <v>0</v>
      </c>
      <c r="BI50" s="159">
        <v>0</v>
      </c>
      <c r="BJ50" s="159">
        <v>0</v>
      </c>
      <c r="BK50" s="159">
        <v>0</v>
      </c>
      <c r="BL50" s="159">
        <v>0</v>
      </c>
      <c r="BM50" s="159">
        <v>0</v>
      </c>
      <c r="BN50" s="159">
        <v>0</v>
      </c>
      <c r="BO50" s="159">
        <v>0</v>
      </c>
      <c r="BP50" s="159">
        <v>0</v>
      </c>
      <c r="BQ50" s="159">
        <v>0</v>
      </c>
      <c r="BR50" s="159">
        <v>0</v>
      </c>
      <c r="BS50" s="159">
        <v>0</v>
      </c>
      <c r="BT50" s="159">
        <v>0</v>
      </c>
      <c r="BU50" s="159">
        <v>0</v>
      </c>
      <c r="BV50" s="159">
        <v>0</v>
      </c>
      <c r="BW50" s="159">
        <v>0</v>
      </c>
      <c r="BX50" s="159">
        <v>0</v>
      </c>
      <c r="BY50" s="159">
        <v>0</v>
      </c>
      <c r="BZ50" s="159">
        <v>0</v>
      </c>
      <c r="CA50" s="159">
        <v>0</v>
      </c>
      <c r="CB50" s="159">
        <v>0</v>
      </c>
      <c r="CC50" s="159">
        <v>0</v>
      </c>
      <c r="CD50" s="159">
        <v>238303.2643693221</v>
      </c>
      <c r="CE50" s="159">
        <v>0</v>
      </c>
      <c r="CF50" s="36">
        <v>0</v>
      </c>
      <c r="CG50" s="168">
        <v>0</v>
      </c>
    </row>
    <row r="51" spans="1:85" ht="12">
      <c r="A51" s="199" t="s">
        <v>69</v>
      </c>
      <c r="B51" s="200" t="s">
        <v>306</v>
      </c>
      <c r="C51" s="100" t="s">
        <v>260</v>
      </c>
      <c r="D51" s="100" t="s">
        <v>261</v>
      </c>
      <c r="E51" s="238">
        <f>599925+38000</f>
        <v>637925</v>
      </c>
      <c r="F51" s="103">
        <v>851490.9243430699</v>
      </c>
      <c r="G51" s="112">
        <v>63213.26761898996</v>
      </c>
      <c r="H51" s="112">
        <v>96731.54569970857</v>
      </c>
      <c r="I51" s="112">
        <v>28451.834368027765</v>
      </c>
      <c r="J51" s="112">
        <v>158537.46784295107</v>
      </c>
      <c r="K51" s="112">
        <v>64597.15733680828</v>
      </c>
      <c r="L51" s="112">
        <v>13416.693535459093</v>
      </c>
      <c r="M51" s="112">
        <v>14143.822031261947</v>
      </c>
      <c r="N51" s="112">
        <v>353032.61259124964</v>
      </c>
      <c r="O51" s="112">
        <v>30281.383486499453</v>
      </c>
      <c r="P51" s="112">
        <v>10414.356520531182</v>
      </c>
      <c r="Q51" s="112">
        <v>0</v>
      </c>
      <c r="R51" s="112">
        <v>3752.9212686598858</v>
      </c>
      <c r="S51" s="112">
        <v>2439.398824628926</v>
      </c>
      <c r="T51" s="112">
        <v>0</v>
      </c>
      <c r="U51" s="112">
        <v>0</v>
      </c>
      <c r="V51" s="112">
        <v>6778.71404151692</v>
      </c>
      <c r="W51" s="112">
        <v>0</v>
      </c>
      <c r="X51" s="112">
        <v>5699.749176777203</v>
      </c>
      <c r="Y51" s="112">
        <v>0</v>
      </c>
      <c r="Z51" s="112">
        <v>0</v>
      </c>
      <c r="AA51" s="112">
        <v>0</v>
      </c>
      <c r="AB51" s="112">
        <v>0</v>
      </c>
      <c r="AC51" s="112">
        <v>0</v>
      </c>
      <c r="AD51" s="112">
        <v>0</v>
      </c>
      <c r="AE51" s="186">
        <f t="shared" si="1"/>
        <v>851490.9243430699</v>
      </c>
      <c r="AF51" s="148">
        <v>0</v>
      </c>
      <c r="AG51" s="113">
        <v>0</v>
      </c>
      <c r="AH51" s="112">
        <v>0</v>
      </c>
      <c r="AI51" s="112">
        <v>0</v>
      </c>
      <c r="AJ51" s="112">
        <v>0</v>
      </c>
      <c r="AK51" s="112">
        <v>0</v>
      </c>
      <c r="AL51" s="112">
        <v>0</v>
      </c>
      <c r="AM51" s="112">
        <v>0</v>
      </c>
      <c r="AN51" s="112">
        <v>0</v>
      </c>
      <c r="AO51" s="112">
        <v>0</v>
      </c>
      <c r="AP51" s="112">
        <v>0</v>
      </c>
      <c r="AQ51" s="112">
        <v>0</v>
      </c>
      <c r="AR51" s="112">
        <v>0</v>
      </c>
      <c r="AS51" s="112">
        <v>0</v>
      </c>
      <c r="AT51" s="112">
        <v>0</v>
      </c>
      <c r="AU51" s="112">
        <v>0</v>
      </c>
      <c r="AV51" s="112">
        <v>0</v>
      </c>
      <c r="AW51" s="112">
        <v>0</v>
      </c>
      <c r="AX51" s="112">
        <v>0</v>
      </c>
      <c r="AY51" s="112">
        <v>0</v>
      </c>
      <c r="AZ51" s="112">
        <v>0</v>
      </c>
      <c r="BA51" s="112">
        <v>0</v>
      </c>
      <c r="BB51" s="112">
        <v>0</v>
      </c>
      <c r="BC51" s="112">
        <v>0</v>
      </c>
      <c r="BD51" s="112">
        <v>0</v>
      </c>
      <c r="BE51" s="112">
        <v>0</v>
      </c>
      <c r="BF51" s="112">
        <v>0</v>
      </c>
      <c r="BG51" s="112">
        <v>0</v>
      </c>
      <c r="BH51" s="112">
        <v>0</v>
      </c>
      <c r="BI51" s="112">
        <v>0</v>
      </c>
      <c r="BJ51" s="112">
        <v>0</v>
      </c>
      <c r="BK51" s="112">
        <v>0</v>
      </c>
      <c r="BL51" s="112">
        <v>0</v>
      </c>
      <c r="BM51" s="112">
        <v>0</v>
      </c>
      <c r="BN51" s="112">
        <v>0</v>
      </c>
      <c r="BO51" s="112">
        <v>0</v>
      </c>
      <c r="BP51" s="112">
        <v>0</v>
      </c>
      <c r="BQ51" s="112">
        <v>0</v>
      </c>
      <c r="BR51" s="112">
        <v>0</v>
      </c>
      <c r="BS51" s="112">
        <v>0</v>
      </c>
      <c r="BT51" s="112">
        <v>0</v>
      </c>
      <c r="BU51" s="112">
        <v>0</v>
      </c>
      <c r="BV51" s="112">
        <v>0</v>
      </c>
      <c r="BW51" s="112">
        <v>0</v>
      </c>
      <c r="BX51" s="112">
        <v>0</v>
      </c>
      <c r="BY51" s="112">
        <v>0</v>
      </c>
      <c r="BZ51" s="112">
        <v>0</v>
      </c>
      <c r="CA51" s="112">
        <v>0</v>
      </c>
      <c r="CB51" s="112">
        <v>0</v>
      </c>
      <c r="CC51" s="112">
        <v>0</v>
      </c>
      <c r="CD51" s="112">
        <v>0</v>
      </c>
      <c r="CE51" s="112">
        <v>0</v>
      </c>
      <c r="CF51" s="29">
        <v>0</v>
      </c>
      <c r="CG51" s="203">
        <v>0</v>
      </c>
    </row>
    <row r="52" spans="1:85" ht="12">
      <c r="A52" s="38" t="s">
        <v>70</v>
      </c>
      <c r="B52" s="32" t="s">
        <v>307</v>
      </c>
      <c r="C52" s="37" t="s">
        <v>260</v>
      </c>
      <c r="D52" s="37" t="s">
        <v>261</v>
      </c>
      <c r="E52" s="238">
        <v>1064197</v>
      </c>
      <c r="F52" s="104">
        <v>1212544.918306738</v>
      </c>
      <c r="G52" s="112">
        <v>90017.31460626573</v>
      </c>
      <c r="H52" s="112">
        <v>137748.20238821517</v>
      </c>
      <c r="I52" s="112">
        <v>40516.141973061356</v>
      </c>
      <c r="J52" s="112">
        <v>225761.42093645644</v>
      </c>
      <c r="K52" s="112">
        <v>91988.00906332312</v>
      </c>
      <c r="L52" s="112">
        <v>19105.715753166605</v>
      </c>
      <c r="M52" s="112">
        <v>20141.165383145915</v>
      </c>
      <c r="N52" s="112">
        <v>502727.496155438</v>
      </c>
      <c r="O52" s="112">
        <v>43121.46684849315</v>
      </c>
      <c r="P52" s="112">
        <v>14830.31082938107</v>
      </c>
      <c r="Q52" s="112">
        <v>0</v>
      </c>
      <c r="R52" s="112">
        <v>5344.256154731917</v>
      </c>
      <c r="S52" s="112">
        <v>3473.7665005757462</v>
      </c>
      <c r="T52" s="112">
        <v>0</v>
      </c>
      <c r="U52" s="112">
        <v>0</v>
      </c>
      <c r="V52" s="112">
        <v>9653.062679484527</v>
      </c>
      <c r="W52" s="112">
        <v>0</v>
      </c>
      <c r="X52" s="112">
        <v>8116.5890349991005</v>
      </c>
      <c r="Y52" s="112">
        <v>0</v>
      </c>
      <c r="Z52" s="112">
        <v>0</v>
      </c>
      <c r="AA52" s="112">
        <v>0</v>
      </c>
      <c r="AB52" s="112">
        <v>0</v>
      </c>
      <c r="AC52" s="112">
        <v>0</v>
      </c>
      <c r="AD52" s="112">
        <v>0</v>
      </c>
      <c r="AE52" s="186">
        <f t="shared" si="1"/>
        <v>1212544.9183067377</v>
      </c>
      <c r="AF52" s="148">
        <v>0</v>
      </c>
      <c r="AG52" s="113">
        <v>0</v>
      </c>
      <c r="AH52" s="112">
        <v>0</v>
      </c>
      <c r="AI52" s="112">
        <v>0</v>
      </c>
      <c r="AJ52" s="112">
        <v>0</v>
      </c>
      <c r="AK52" s="112">
        <v>0</v>
      </c>
      <c r="AL52" s="112">
        <v>0</v>
      </c>
      <c r="AM52" s="112">
        <v>0</v>
      </c>
      <c r="AN52" s="112">
        <v>0</v>
      </c>
      <c r="AO52" s="112">
        <v>0</v>
      </c>
      <c r="AP52" s="112">
        <v>0</v>
      </c>
      <c r="AQ52" s="112">
        <v>0</v>
      </c>
      <c r="AR52" s="112">
        <v>0</v>
      </c>
      <c r="AS52" s="112">
        <v>0</v>
      </c>
      <c r="AT52" s="112">
        <v>0</v>
      </c>
      <c r="AU52" s="112">
        <v>0</v>
      </c>
      <c r="AV52" s="112">
        <v>0</v>
      </c>
      <c r="AW52" s="112">
        <v>0</v>
      </c>
      <c r="AX52" s="112">
        <v>0</v>
      </c>
      <c r="AY52" s="112">
        <v>0</v>
      </c>
      <c r="AZ52" s="112">
        <v>0</v>
      </c>
      <c r="BA52" s="112">
        <v>0</v>
      </c>
      <c r="BB52" s="112">
        <v>0</v>
      </c>
      <c r="BC52" s="112">
        <v>0</v>
      </c>
      <c r="BD52" s="112">
        <v>0</v>
      </c>
      <c r="BE52" s="112">
        <v>0</v>
      </c>
      <c r="BF52" s="112">
        <v>0</v>
      </c>
      <c r="BG52" s="112">
        <v>0</v>
      </c>
      <c r="BH52" s="112">
        <v>0</v>
      </c>
      <c r="BI52" s="112">
        <v>0</v>
      </c>
      <c r="BJ52" s="112">
        <v>0</v>
      </c>
      <c r="BK52" s="112">
        <v>0</v>
      </c>
      <c r="BL52" s="112">
        <v>0</v>
      </c>
      <c r="BM52" s="112">
        <v>0</v>
      </c>
      <c r="BN52" s="112">
        <v>0</v>
      </c>
      <c r="BO52" s="112">
        <v>0</v>
      </c>
      <c r="BP52" s="112">
        <v>0</v>
      </c>
      <c r="BQ52" s="112">
        <v>0</v>
      </c>
      <c r="BR52" s="112">
        <v>0</v>
      </c>
      <c r="BS52" s="112">
        <v>0</v>
      </c>
      <c r="BT52" s="112">
        <v>0</v>
      </c>
      <c r="BU52" s="112">
        <v>0</v>
      </c>
      <c r="BV52" s="112">
        <v>0</v>
      </c>
      <c r="BW52" s="112">
        <v>0</v>
      </c>
      <c r="BX52" s="112">
        <v>0</v>
      </c>
      <c r="BY52" s="112">
        <v>0</v>
      </c>
      <c r="BZ52" s="112">
        <v>0</v>
      </c>
      <c r="CA52" s="112">
        <v>0</v>
      </c>
      <c r="CB52" s="112">
        <v>0</v>
      </c>
      <c r="CC52" s="112">
        <v>0</v>
      </c>
      <c r="CD52" s="112">
        <v>0</v>
      </c>
      <c r="CE52" s="112">
        <v>0</v>
      </c>
      <c r="CF52" s="29">
        <v>0</v>
      </c>
      <c r="CG52" s="203">
        <v>0</v>
      </c>
    </row>
    <row r="53" spans="1:85" ht="12">
      <c r="A53" s="38" t="s">
        <v>71</v>
      </c>
      <c r="B53" s="32" t="s">
        <v>308</v>
      </c>
      <c r="C53" s="37" t="s">
        <v>260</v>
      </c>
      <c r="D53" s="37" t="s">
        <v>261</v>
      </c>
      <c r="E53" s="238">
        <v>793638</v>
      </c>
      <c r="F53" s="104">
        <v>976566.0235890126</v>
      </c>
      <c r="G53" s="112">
        <v>72498.6346089028</v>
      </c>
      <c r="H53" s="112">
        <v>110940.39670764939</v>
      </c>
      <c r="I53" s="112">
        <v>32631.110864786304</v>
      </c>
      <c r="J53" s="112">
        <v>181824.96152934097</v>
      </c>
      <c r="K53" s="112">
        <v>74085.80323299379</v>
      </c>
      <c r="L53" s="112">
        <v>15387.465304746715</v>
      </c>
      <c r="M53" s="112">
        <v>16221.401361472497</v>
      </c>
      <c r="N53" s="112">
        <v>404889.40612192795</v>
      </c>
      <c r="O53" s="112">
        <v>34729.40158816085</v>
      </c>
      <c r="P53" s="112">
        <v>11944.116425362832</v>
      </c>
      <c r="Q53" s="112">
        <v>0</v>
      </c>
      <c r="R53" s="112">
        <v>4304.18609922985</v>
      </c>
      <c r="S53" s="112">
        <v>2797.7209644994023</v>
      </c>
      <c r="T53" s="112">
        <v>0</v>
      </c>
      <c r="U53" s="112">
        <v>0</v>
      </c>
      <c r="V53" s="112">
        <v>7774.436141733917</v>
      </c>
      <c r="W53" s="112">
        <v>0</v>
      </c>
      <c r="X53" s="112">
        <v>6536.982638205335</v>
      </c>
      <c r="Y53" s="112">
        <v>0</v>
      </c>
      <c r="Z53" s="112">
        <v>0</v>
      </c>
      <c r="AA53" s="112">
        <v>0</v>
      </c>
      <c r="AB53" s="112">
        <v>0</v>
      </c>
      <c r="AC53" s="112">
        <v>0</v>
      </c>
      <c r="AD53" s="112">
        <v>0</v>
      </c>
      <c r="AE53" s="186">
        <f t="shared" si="1"/>
        <v>976566.0235890127</v>
      </c>
      <c r="AF53" s="148">
        <v>0</v>
      </c>
      <c r="AG53" s="113">
        <v>0</v>
      </c>
      <c r="AH53" s="112">
        <v>0</v>
      </c>
      <c r="AI53" s="112">
        <v>0</v>
      </c>
      <c r="AJ53" s="112">
        <v>0</v>
      </c>
      <c r="AK53" s="112">
        <v>0</v>
      </c>
      <c r="AL53" s="112">
        <v>0</v>
      </c>
      <c r="AM53" s="112">
        <v>0</v>
      </c>
      <c r="AN53" s="112">
        <v>0</v>
      </c>
      <c r="AO53" s="112">
        <v>0</v>
      </c>
      <c r="AP53" s="112">
        <v>0</v>
      </c>
      <c r="AQ53" s="112">
        <v>0</v>
      </c>
      <c r="AR53" s="112">
        <v>0</v>
      </c>
      <c r="AS53" s="112">
        <v>0</v>
      </c>
      <c r="AT53" s="112">
        <v>0</v>
      </c>
      <c r="AU53" s="112">
        <v>0</v>
      </c>
      <c r="AV53" s="112">
        <v>0</v>
      </c>
      <c r="AW53" s="112">
        <v>0</v>
      </c>
      <c r="AX53" s="112">
        <v>0</v>
      </c>
      <c r="AY53" s="112">
        <v>0</v>
      </c>
      <c r="AZ53" s="112">
        <v>0</v>
      </c>
      <c r="BA53" s="112">
        <v>0</v>
      </c>
      <c r="BB53" s="112">
        <v>0</v>
      </c>
      <c r="BC53" s="112">
        <v>0</v>
      </c>
      <c r="BD53" s="112">
        <v>0</v>
      </c>
      <c r="BE53" s="112">
        <v>0</v>
      </c>
      <c r="BF53" s="112">
        <v>0</v>
      </c>
      <c r="BG53" s="112">
        <v>0</v>
      </c>
      <c r="BH53" s="112">
        <v>0</v>
      </c>
      <c r="BI53" s="112">
        <v>0</v>
      </c>
      <c r="BJ53" s="112">
        <v>0</v>
      </c>
      <c r="BK53" s="112">
        <v>0</v>
      </c>
      <c r="BL53" s="112">
        <v>0</v>
      </c>
      <c r="BM53" s="112">
        <v>0</v>
      </c>
      <c r="BN53" s="112">
        <v>0</v>
      </c>
      <c r="BO53" s="112">
        <v>0</v>
      </c>
      <c r="BP53" s="112">
        <v>0</v>
      </c>
      <c r="BQ53" s="112">
        <v>0</v>
      </c>
      <c r="BR53" s="112">
        <v>0</v>
      </c>
      <c r="BS53" s="112">
        <v>0</v>
      </c>
      <c r="BT53" s="112">
        <v>0</v>
      </c>
      <c r="BU53" s="112">
        <v>0</v>
      </c>
      <c r="BV53" s="112">
        <v>0</v>
      </c>
      <c r="BW53" s="112">
        <v>0</v>
      </c>
      <c r="BX53" s="112">
        <v>0</v>
      </c>
      <c r="BY53" s="112">
        <v>0</v>
      </c>
      <c r="BZ53" s="112">
        <v>0</v>
      </c>
      <c r="CA53" s="112">
        <v>0</v>
      </c>
      <c r="CB53" s="112">
        <v>0</v>
      </c>
      <c r="CC53" s="112">
        <v>0</v>
      </c>
      <c r="CD53" s="112">
        <v>0</v>
      </c>
      <c r="CE53" s="112">
        <v>0</v>
      </c>
      <c r="CF53" s="29">
        <v>0</v>
      </c>
      <c r="CG53" s="203">
        <v>0</v>
      </c>
    </row>
    <row r="54" spans="1:85" ht="12">
      <c r="A54" s="38" t="s">
        <v>72</v>
      </c>
      <c r="B54" s="32" t="s">
        <v>309</v>
      </c>
      <c r="C54" s="37" t="s">
        <v>260</v>
      </c>
      <c r="D54" s="37" t="s">
        <v>261</v>
      </c>
      <c r="E54" s="238">
        <v>73</v>
      </c>
      <c r="F54" s="104">
        <v>73.82467242158862</v>
      </c>
      <c r="G54" s="112">
        <v>5.480620686909298</v>
      </c>
      <c r="H54" s="112">
        <v>8.386671507537642</v>
      </c>
      <c r="I54" s="112">
        <v>2.4667877154808826</v>
      </c>
      <c r="J54" s="112">
        <v>13.745274665239311</v>
      </c>
      <c r="K54" s="112">
        <v>5.600604590630131</v>
      </c>
      <c r="L54" s="112">
        <v>1.1632337784460551</v>
      </c>
      <c r="M54" s="112">
        <v>1.226276168536663</v>
      </c>
      <c r="N54" s="112">
        <v>30.60809720173352</v>
      </c>
      <c r="O54" s="112">
        <v>2.625410503450799</v>
      </c>
      <c r="P54" s="112">
        <v>0.9029297161364482</v>
      </c>
      <c r="Q54" s="112">
        <v>0</v>
      </c>
      <c r="R54" s="112">
        <v>0.32538007788700835</v>
      </c>
      <c r="S54" s="112">
        <v>0.21149705062655544</v>
      </c>
      <c r="T54" s="112">
        <v>0</v>
      </c>
      <c r="U54" s="112">
        <v>0</v>
      </c>
      <c r="V54" s="112">
        <v>0.5877177656834089</v>
      </c>
      <c r="W54" s="112">
        <v>0</v>
      </c>
      <c r="X54" s="112">
        <v>0.49417099329089403</v>
      </c>
      <c r="Y54" s="112">
        <v>0</v>
      </c>
      <c r="Z54" s="112">
        <v>0</v>
      </c>
      <c r="AA54" s="112">
        <v>0</v>
      </c>
      <c r="AB54" s="112">
        <v>0</v>
      </c>
      <c r="AC54" s="112">
        <v>0</v>
      </c>
      <c r="AD54" s="112">
        <v>0</v>
      </c>
      <c r="AE54" s="186">
        <f t="shared" si="1"/>
        <v>73.82467242158863</v>
      </c>
      <c r="AF54" s="148">
        <v>0</v>
      </c>
      <c r="AG54" s="113">
        <v>0</v>
      </c>
      <c r="AH54" s="112">
        <v>0</v>
      </c>
      <c r="AI54" s="112">
        <v>0</v>
      </c>
      <c r="AJ54" s="112">
        <v>0</v>
      </c>
      <c r="AK54" s="112">
        <v>0</v>
      </c>
      <c r="AL54" s="112">
        <v>0</v>
      </c>
      <c r="AM54" s="112">
        <v>0</v>
      </c>
      <c r="AN54" s="112">
        <v>0</v>
      </c>
      <c r="AO54" s="112">
        <v>0</v>
      </c>
      <c r="AP54" s="112">
        <v>0</v>
      </c>
      <c r="AQ54" s="112">
        <v>0</v>
      </c>
      <c r="AR54" s="112">
        <v>0</v>
      </c>
      <c r="AS54" s="112">
        <v>0</v>
      </c>
      <c r="AT54" s="112">
        <v>0</v>
      </c>
      <c r="AU54" s="112">
        <v>0</v>
      </c>
      <c r="AV54" s="112">
        <v>0</v>
      </c>
      <c r="AW54" s="112">
        <v>0</v>
      </c>
      <c r="AX54" s="112">
        <v>0</v>
      </c>
      <c r="AY54" s="112">
        <v>0</v>
      </c>
      <c r="AZ54" s="112">
        <v>0</v>
      </c>
      <c r="BA54" s="112">
        <v>0</v>
      </c>
      <c r="BB54" s="112">
        <v>0</v>
      </c>
      <c r="BC54" s="112">
        <v>0</v>
      </c>
      <c r="BD54" s="112">
        <v>0</v>
      </c>
      <c r="BE54" s="112">
        <v>0</v>
      </c>
      <c r="BF54" s="112">
        <v>0</v>
      </c>
      <c r="BG54" s="112">
        <v>0</v>
      </c>
      <c r="BH54" s="112">
        <v>0</v>
      </c>
      <c r="BI54" s="112">
        <v>0</v>
      </c>
      <c r="BJ54" s="112">
        <v>0</v>
      </c>
      <c r="BK54" s="112">
        <v>0</v>
      </c>
      <c r="BL54" s="112">
        <v>0</v>
      </c>
      <c r="BM54" s="112">
        <v>0</v>
      </c>
      <c r="BN54" s="112">
        <v>0</v>
      </c>
      <c r="BO54" s="112">
        <v>0</v>
      </c>
      <c r="BP54" s="112">
        <v>0</v>
      </c>
      <c r="BQ54" s="112">
        <v>0</v>
      </c>
      <c r="BR54" s="112">
        <v>0</v>
      </c>
      <c r="BS54" s="112">
        <v>0</v>
      </c>
      <c r="BT54" s="112">
        <v>0</v>
      </c>
      <c r="BU54" s="112">
        <v>0</v>
      </c>
      <c r="BV54" s="112">
        <v>0</v>
      </c>
      <c r="BW54" s="112">
        <v>0</v>
      </c>
      <c r="BX54" s="112">
        <v>0</v>
      </c>
      <c r="BY54" s="112">
        <v>0</v>
      </c>
      <c r="BZ54" s="112">
        <v>0</v>
      </c>
      <c r="CA54" s="112">
        <v>0</v>
      </c>
      <c r="CB54" s="112">
        <v>0</v>
      </c>
      <c r="CC54" s="112">
        <v>0</v>
      </c>
      <c r="CD54" s="112">
        <v>0</v>
      </c>
      <c r="CE54" s="112">
        <v>0</v>
      </c>
      <c r="CF54" s="29">
        <v>0</v>
      </c>
      <c r="CG54" s="203">
        <v>0</v>
      </c>
    </row>
    <row r="55" spans="1:85" ht="12">
      <c r="A55" s="38" t="s">
        <v>73</v>
      </c>
      <c r="B55" s="32" t="s">
        <v>310</v>
      </c>
      <c r="C55" s="37" t="s">
        <v>260</v>
      </c>
      <c r="D55" s="37" t="s">
        <v>261</v>
      </c>
      <c r="E55" s="238">
        <v>71232</v>
      </c>
      <c r="F55" s="104">
        <v>75941.90981872228</v>
      </c>
      <c r="G55" s="112">
        <v>5637.800863904374</v>
      </c>
      <c r="H55" s="112">
        <v>8627.19508821582</v>
      </c>
      <c r="I55" s="112">
        <v>2537.5333758500947</v>
      </c>
      <c r="J55" s="112">
        <v>14139.479049769818</v>
      </c>
      <c r="K55" s="112">
        <v>5761.225817882242</v>
      </c>
      <c r="L55" s="112">
        <v>1196.5944690735814</v>
      </c>
      <c r="M55" s="112">
        <v>1261.4448686212754</v>
      </c>
      <c r="N55" s="112">
        <v>31485.91495459173</v>
      </c>
      <c r="O55" s="112">
        <v>2700.7053489055825</v>
      </c>
      <c r="P55" s="112">
        <v>928.8250773927798</v>
      </c>
      <c r="Q55" s="112">
        <v>0</v>
      </c>
      <c r="R55" s="112">
        <v>334.71173960100174</v>
      </c>
      <c r="S55" s="112">
        <v>217.56263074065112</v>
      </c>
      <c r="T55" s="112">
        <v>0</v>
      </c>
      <c r="U55" s="112">
        <v>0</v>
      </c>
      <c r="V55" s="112">
        <v>604.5730796543094</v>
      </c>
      <c r="W55" s="112">
        <v>0</v>
      </c>
      <c r="X55" s="112">
        <v>508.34345451902146</v>
      </c>
      <c r="Y55" s="112">
        <v>0</v>
      </c>
      <c r="Z55" s="112">
        <v>0</v>
      </c>
      <c r="AA55" s="112">
        <v>0</v>
      </c>
      <c r="AB55" s="112">
        <v>0</v>
      </c>
      <c r="AC55" s="112">
        <v>0</v>
      </c>
      <c r="AD55" s="112">
        <v>0</v>
      </c>
      <c r="AE55" s="186">
        <f t="shared" si="1"/>
        <v>75941.9098187223</v>
      </c>
      <c r="AF55" s="148">
        <v>0</v>
      </c>
      <c r="AG55" s="113">
        <v>0</v>
      </c>
      <c r="AH55" s="112">
        <v>0</v>
      </c>
      <c r="AI55" s="112">
        <v>0</v>
      </c>
      <c r="AJ55" s="112">
        <v>0</v>
      </c>
      <c r="AK55" s="112">
        <v>0</v>
      </c>
      <c r="AL55" s="112">
        <v>0</v>
      </c>
      <c r="AM55" s="112">
        <v>0</v>
      </c>
      <c r="AN55" s="112">
        <v>0</v>
      </c>
      <c r="AO55" s="112">
        <v>0</v>
      </c>
      <c r="AP55" s="112">
        <v>0</v>
      </c>
      <c r="AQ55" s="112">
        <v>0</v>
      </c>
      <c r="AR55" s="112">
        <v>0</v>
      </c>
      <c r="AS55" s="112">
        <v>0</v>
      </c>
      <c r="AT55" s="112">
        <v>0</v>
      </c>
      <c r="AU55" s="112">
        <v>0</v>
      </c>
      <c r="AV55" s="112">
        <v>0</v>
      </c>
      <c r="AW55" s="112">
        <v>0</v>
      </c>
      <c r="AX55" s="112">
        <v>0</v>
      </c>
      <c r="AY55" s="112">
        <v>0</v>
      </c>
      <c r="AZ55" s="112">
        <v>0</v>
      </c>
      <c r="BA55" s="112">
        <v>0</v>
      </c>
      <c r="BB55" s="112">
        <v>0</v>
      </c>
      <c r="BC55" s="112">
        <v>0</v>
      </c>
      <c r="BD55" s="112">
        <v>0</v>
      </c>
      <c r="BE55" s="112">
        <v>0</v>
      </c>
      <c r="BF55" s="112">
        <v>0</v>
      </c>
      <c r="BG55" s="112">
        <v>0</v>
      </c>
      <c r="BH55" s="112">
        <v>0</v>
      </c>
      <c r="BI55" s="112">
        <v>0</v>
      </c>
      <c r="BJ55" s="112">
        <v>0</v>
      </c>
      <c r="BK55" s="112">
        <v>0</v>
      </c>
      <c r="BL55" s="112">
        <v>0</v>
      </c>
      <c r="BM55" s="112">
        <v>0</v>
      </c>
      <c r="BN55" s="112">
        <v>0</v>
      </c>
      <c r="BO55" s="112">
        <v>0</v>
      </c>
      <c r="BP55" s="112">
        <v>0</v>
      </c>
      <c r="BQ55" s="112">
        <v>0</v>
      </c>
      <c r="BR55" s="112">
        <v>0</v>
      </c>
      <c r="BS55" s="112">
        <v>0</v>
      </c>
      <c r="BT55" s="112">
        <v>0</v>
      </c>
      <c r="BU55" s="112">
        <v>0</v>
      </c>
      <c r="BV55" s="112">
        <v>0</v>
      </c>
      <c r="BW55" s="112">
        <v>0</v>
      </c>
      <c r="BX55" s="112">
        <v>0</v>
      </c>
      <c r="BY55" s="112">
        <v>0</v>
      </c>
      <c r="BZ55" s="112">
        <v>0</v>
      </c>
      <c r="CA55" s="112">
        <v>0</v>
      </c>
      <c r="CB55" s="112">
        <v>0</v>
      </c>
      <c r="CC55" s="112">
        <v>0</v>
      </c>
      <c r="CD55" s="112">
        <v>0</v>
      </c>
      <c r="CE55" s="112">
        <v>0</v>
      </c>
      <c r="CF55" s="29">
        <v>0</v>
      </c>
      <c r="CG55" s="203">
        <v>0</v>
      </c>
    </row>
    <row r="56" spans="1:85" ht="12">
      <c r="A56" s="38" t="s">
        <v>74</v>
      </c>
      <c r="B56" s="32" t="s">
        <v>311</v>
      </c>
      <c r="C56" s="37" t="s">
        <v>260</v>
      </c>
      <c r="D56" s="37" t="s">
        <v>261</v>
      </c>
      <c r="E56" s="238">
        <v>1646800</v>
      </c>
      <c r="F56" s="104">
        <v>1819362.482002207</v>
      </c>
      <c r="G56" s="112">
        <v>135066.43956244693</v>
      </c>
      <c r="H56" s="112">
        <v>206684.22885177407</v>
      </c>
      <c r="I56" s="112">
        <v>60792.427157420454</v>
      </c>
      <c r="J56" s="112">
        <v>338743.62337758025</v>
      </c>
      <c r="K56" s="112">
        <v>138023.36718181032</v>
      </c>
      <c r="L56" s="112">
        <v>28667.1626826418</v>
      </c>
      <c r="M56" s="112">
        <v>30220.802618239515</v>
      </c>
      <c r="N56" s="112">
        <v>754317.2474413315</v>
      </c>
      <c r="O56" s="112">
        <v>64701.58570505342</v>
      </c>
      <c r="P56" s="112">
        <v>22252.13327114153</v>
      </c>
      <c r="Q56" s="112">
        <v>0</v>
      </c>
      <c r="R56" s="112">
        <v>8018.786764375327</v>
      </c>
      <c r="S56" s="112">
        <v>5212.211396843963</v>
      </c>
      <c r="T56" s="112">
        <v>0</v>
      </c>
      <c r="U56" s="112">
        <v>0</v>
      </c>
      <c r="V56" s="112">
        <v>14483.933593152935</v>
      </c>
      <c r="W56" s="112">
        <v>0</v>
      </c>
      <c r="X56" s="112">
        <v>12178.53239839503</v>
      </c>
      <c r="Y56" s="112">
        <v>0</v>
      </c>
      <c r="Z56" s="112">
        <v>0</v>
      </c>
      <c r="AA56" s="112">
        <v>0</v>
      </c>
      <c r="AB56" s="112">
        <v>0</v>
      </c>
      <c r="AC56" s="112">
        <v>0</v>
      </c>
      <c r="AD56" s="112">
        <v>0</v>
      </c>
      <c r="AE56" s="186">
        <f t="shared" si="1"/>
        <v>1819362.482002207</v>
      </c>
      <c r="AF56" s="148">
        <v>0</v>
      </c>
      <c r="AG56" s="113">
        <v>0</v>
      </c>
      <c r="AH56" s="112">
        <v>0</v>
      </c>
      <c r="AI56" s="112">
        <v>0</v>
      </c>
      <c r="AJ56" s="112">
        <v>0</v>
      </c>
      <c r="AK56" s="112">
        <v>0</v>
      </c>
      <c r="AL56" s="112">
        <v>0</v>
      </c>
      <c r="AM56" s="112">
        <v>0</v>
      </c>
      <c r="AN56" s="112">
        <v>0</v>
      </c>
      <c r="AO56" s="112">
        <v>0</v>
      </c>
      <c r="AP56" s="112">
        <v>0</v>
      </c>
      <c r="AQ56" s="112">
        <v>0</v>
      </c>
      <c r="AR56" s="112">
        <v>0</v>
      </c>
      <c r="AS56" s="112">
        <v>0</v>
      </c>
      <c r="AT56" s="112">
        <v>0</v>
      </c>
      <c r="AU56" s="112">
        <v>0</v>
      </c>
      <c r="AV56" s="112">
        <v>0</v>
      </c>
      <c r="AW56" s="112">
        <v>0</v>
      </c>
      <c r="AX56" s="112">
        <v>0</v>
      </c>
      <c r="AY56" s="112">
        <v>0</v>
      </c>
      <c r="AZ56" s="112">
        <v>0</v>
      </c>
      <c r="BA56" s="112">
        <v>0</v>
      </c>
      <c r="BB56" s="112">
        <v>0</v>
      </c>
      <c r="BC56" s="112">
        <v>0</v>
      </c>
      <c r="BD56" s="112">
        <v>0</v>
      </c>
      <c r="BE56" s="112">
        <v>0</v>
      </c>
      <c r="BF56" s="112">
        <v>0</v>
      </c>
      <c r="BG56" s="112">
        <v>0</v>
      </c>
      <c r="BH56" s="112">
        <v>0</v>
      </c>
      <c r="BI56" s="112">
        <v>0</v>
      </c>
      <c r="BJ56" s="112">
        <v>0</v>
      </c>
      <c r="BK56" s="112">
        <v>0</v>
      </c>
      <c r="BL56" s="112">
        <v>0</v>
      </c>
      <c r="BM56" s="112">
        <v>0</v>
      </c>
      <c r="BN56" s="112">
        <v>0</v>
      </c>
      <c r="BO56" s="112">
        <v>0</v>
      </c>
      <c r="BP56" s="112">
        <v>0</v>
      </c>
      <c r="BQ56" s="112">
        <v>0</v>
      </c>
      <c r="BR56" s="112">
        <v>0</v>
      </c>
      <c r="BS56" s="112">
        <v>0</v>
      </c>
      <c r="BT56" s="112">
        <v>0</v>
      </c>
      <c r="BU56" s="112">
        <v>0</v>
      </c>
      <c r="BV56" s="112">
        <v>0</v>
      </c>
      <c r="BW56" s="112">
        <v>0</v>
      </c>
      <c r="BX56" s="112">
        <v>0</v>
      </c>
      <c r="BY56" s="112">
        <v>0</v>
      </c>
      <c r="BZ56" s="112">
        <v>0</v>
      </c>
      <c r="CA56" s="112">
        <v>0</v>
      </c>
      <c r="CB56" s="112">
        <v>0</v>
      </c>
      <c r="CC56" s="112">
        <v>0</v>
      </c>
      <c r="CD56" s="112">
        <v>0</v>
      </c>
      <c r="CE56" s="112">
        <v>0</v>
      </c>
      <c r="CF56" s="29">
        <v>0</v>
      </c>
      <c r="CG56" s="203">
        <v>0</v>
      </c>
    </row>
    <row r="57" spans="1:85" ht="12">
      <c r="A57" s="38" t="s">
        <v>75</v>
      </c>
      <c r="B57" s="32" t="s">
        <v>312</v>
      </c>
      <c r="C57" s="37" t="s">
        <v>260</v>
      </c>
      <c r="D57" s="37" t="s">
        <v>261</v>
      </c>
      <c r="E57" s="238">
        <v>310797</v>
      </c>
      <c r="F57" s="104">
        <v>346551.87098000594</v>
      </c>
      <c r="G57" s="112">
        <v>25727.433537852354</v>
      </c>
      <c r="H57" s="112">
        <v>39369.17844530727</v>
      </c>
      <c r="I57" s="112">
        <v>11579.73168141555</v>
      </c>
      <c r="J57" s="112">
        <v>64523.83053148202</v>
      </c>
      <c r="K57" s="112">
        <v>26290.66863200199</v>
      </c>
      <c r="L57" s="112">
        <v>5460.516505993152</v>
      </c>
      <c r="M57" s="112">
        <v>5756.453589359914</v>
      </c>
      <c r="N57" s="112">
        <v>143682.2271533268</v>
      </c>
      <c r="O57" s="112">
        <v>12324.347568596431</v>
      </c>
      <c r="P57" s="112">
        <v>4238.582742414264</v>
      </c>
      <c r="Q57" s="112">
        <v>0</v>
      </c>
      <c r="R57" s="112">
        <v>1527.4172044736088</v>
      </c>
      <c r="S57" s="112">
        <v>992.8211829078457</v>
      </c>
      <c r="T57" s="112">
        <v>0</v>
      </c>
      <c r="U57" s="112">
        <v>0</v>
      </c>
      <c r="V57" s="112">
        <v>2758.8973255804563</v>
      </c>
      <c r="W57" s="112">
        <v>0</v>
      </c>
      <c r="X57" s="112">
        <v>2319.7648792942937</v>
      </c>
      <c r="Y57" s="112">
        <v>0</v>
      </c>
      <c r="Z57" s="112">
        <v>0</v>
      </c>
      <c r="AA57" s="112">
        <v>0</v>
      </c>
      <c r="AB57" s="112">
        <v>0</v>
      </c>
      <c r="AC57" s="112">
        <v>0</v>
      </c>
      <c r="AD57" s="112">
        <v>0</v>
      </c>
      <c r="AE57" s="186">
        <f t="shared" si="1"/>
        <v>346551.870980006</v>
      </c>
      <c r="AF57" s="148">
        <v>0</v>
      </c>
      <c r="AG57" s="113">
        <v>0</v>
      </c>
      <c r="AH57" s="112">
        <v>0</v>
      </c>
      <c r="AI57" s="112">
        <v>0</v>
      </c>
      <c r="AJ57" s="112">
        <v>0</v>
      </c>
      <c r="AK57" s="112">
        <v>0</v>
      </c>
      <c r="AL57" s="112">
        <v>0</v>
      </c>
      <c r="AM57" s="112">
        <v>0</v>
      </c>
      <c r="AN57" s="112">
        <v>0</v>
      </c>
      <c r="AO57" s="112">
        <v>0</v>
      </c>
      <c r="AP57" s="112">
        <v>0</v>
      </c>
      <c r="AQ57" s="112">
        <v>0</v>
      </c>
      <c r="AR57" s="112">
        <v>0</v>
      </c>
      <c r="AS57" s="112">
        <v>0</v>
      </c>
      <c r="AT57" s="112">
        <v>0</v>
      </c>
      <c r="AU57" s="112">
        <v>0</v>
      </c>
      <c r="AV57" s="112">
        <v>0</v>
      </c>
      <c r="AW57" s="112">
        <v>0</v>
      </c>
      <c r="AX57" s="112">
        <v>0</v>
      </c>
      <c r="AY57" s="112">
        <v>0</v>
      </c>
      <c r="AZ57" s="112">
        <v>0</v>
      </c>
      <c r="BA57" s="112">
        <v>0</v>
      </c>
      <c r="BB57" s="112">
        <v>0</v>
      </c>
      <c r="BC57" s="112">
        <v>0</v>
      </c>
      <c r="BD57" s="112">
        <v>0</v>
      </c>
      <c r="BE57" s="112">
        <v>0</v>
      </c>
      <c r="BF57" s="112">
        <v>0</v>
      </c>
      <c r="BG57" s="112">
        <v>0</v>
      </c>
      <c r="BH57" s="112">
        <v>0</v>
      </c>
      <c r="BI57" s="112">
        <v>0</v>
      </c>
      <c r="BJ57" s="112">
        <v>0</v>
      </c>
      <c r="BK57" s="112">
        <v>0</v>
      </c>
      <c r="BL57" s="112">
        <v>0</v>
      </c>
      <c r="BM57" s="112">
        <v>0</v>
      </c>
      <c r="BN57" s="112">
        <v>0</v>
      </c>
      <c r="BO57" s="112">
        <v>0</v>
      </c>
      <c r="BP57" s="112">
        <v>0</v>
      </c>
      <c r="BQ57" s="112">
        <v>0</v>
      </c>
      <c r="BR57" s="112">
        <v>0</v>
      </c>
      <c r="BS57" s="112">
        <v>0</v>
      </c>
      <c r="BT57" s="112">
        <v>0</v>
      </c>
      <c r="BU57" s="112">
        <v>0</v>
      </c>
      <c r="BV57" s="112">
        <v>0</v>
      </c>
      <c r="BW57" s="112">
        <v>0</v>
      </c>
      <c r="BX57" s="112">
        <v>0</v>
      </c>
      <c r="BY57" s="112">
        <v>0</v>
      </c>
      <c r="BZ57" s="112">
        <v>0</v>
      </c>
      <c r="CA57" s="112">
        <v>0</v>
      </c>
      <c r="CB57" s="112">
        <v>0</v>
      </c>
      <c r="CC57" s="112">
        <v>0</v>
      </c>
      <c r="CD57" s="112">
        <v>0</v>
      </c>
      <c r="CE57" s="112">
        <v>0</v>
      </c>
      <c r="CF57" s="29">
        <v>0</v>
      </c>
      <c r="CG57" s="203">
        <v>0</v>
      </c>
    </row>
    <row r="58" spans="1:85" ht="12">
      <c r="A58" s="38" t="s">
        <v>76</v>
      </c>
      <c r="B58" s="32" t="s">
        <v>313</v>
      </c>
      <c r="C58" s="37" t="s">
        <v>230</v>
      </c>
      <c r="D58" s="37" t="s">
        <v>231</v>
      </c>
      <c r="E58" s="238">
        <v>166322</v>
      </c>
      <c r="F58" s="104">
        <v>168184.82203154382</v>
      </c>
      <c r="G58" s="112">
        <v>29534.390263286205</v>
      </c>
      <c r="H58" s="112">
        <v>5262.780673008528</v>
      </c>
      <c r="I58" s="112">
        <v>4076.275083347133</v>
      </c>
      <c r="J58" s="112">
        <v>19436.129262236445</v>
      </c>
      <c r="K58" s="112">
        <v>8442.29898792267</v>
      </c>
      <c r="L58" s="112">
        <v>2523.4272340588436</v>
      </c>
      <c r="M58" s="112">
        <v>1717.3159301904773</v>
      </c>
      <c r="N58" s="112">
        <v>27672.199922481523</v>
      </c>
      <c r="O58" s="112">
        <v>2534.1146905795636</v>
      </c>
      <c r="P58" s="112">
        <v>6847.09714427449</v>
      </c>
      <c r="Q58" s="112">
        <v>108.85372382214621</v>
      </c>
      <c r="R58" s="112">
        <v>1262.9011121983908</v>
      </c>
      <c r="S58" s="112">
        <v>534.1749101744956</v>
      </c>
      <c r="T58" s="112">
        <v>2299.782310569707</v>
      </c>
      <c r="U58" s="112">
        <v>130.22863686358582</v>
      </c>
      <c r="V58" s="112">
        <v>943.0690800227758</v>
      </c>
      <c r="W58" s="112">
        <v>1290.4905832907673</v>
      </c>
      <c r="X58" s="112">
        <v>1195.2138875671653</v>
      </c>
      <c r="Y58" s="112">
        <v>534.3728260359904</v>
      </c>
      <c r="Z58" s="112">
        <v>6814.243111266352</v>
      </c>
      <c r="AA58" s="112">
        <v>5071.1981190815495</v>
      </c>
      <c r="AB58" s="112">
        <v>842.5278223834116</v>
      </c>
      <c r="AC58" s="112">
        <v>348.3319162308679</v>
      </c>
      <c r="AD58" s="112">
        <v>471.0397503576508</v>
      </c>
      <c r="AE58" s="186">
        <f t="shared" si="1"/>
        <v>129892.45698125074</v>
      </c>
      <c r="AF58" s="148">
        <v>435.41489528858483</v>
      </c>
      <c r="AG58" s="113">
        <v>118.74951689688676</v>
      </c>
      <c r="AH58" s="112">
        <v>275.1030474777877</v>
      </c>
      <c r="AI58" s="112">
        <v>614.1329182183994</v>
      </c>
      <c r="AJ58" s="112">
        <v>19.791586149481127</v>
      </c>
      <c r="AK58" s="112">
        <v>0</v>
      </c>
      <c r="AL58" s="112">
        <v>345.5610941699405</v>
      </c>
      <c r="AM58" s="112">
        <v>0</v>
      </c>
      <c r="AN58" s="112">
        <v>0</v>
      </c>
      <c r="AO58" s="112">
        <v>0</v>
      </c>
      <c r="AP58" s="112">
        <v>59.37475844844338</v>
      </c>
      <c r="AQ58" s="112">
        <v>19.791586149481127</v>
      </c>
      <c r="AR58" s="112">
        <v>279.4571964306735</v>
      </c>
      <c r="AS58" s="112">
        <v>94.01003421003536</v>
      </c>
      <c r="AT58" s="112">
        <v>89.06213767266507</v>
      </c>
      <c r="AU58" s="112">
        <v>2093.949814615103</v>
      </c>
      <c r="AV58" s="112">
        <v>975.7251971694196</v>
      </c>
      <c r="AW58" s="112">
        <v>130.030721002091</v>
      </c>
      <c r="AX58" s="112">
        <v>201.8741787247075</v>
      </c>
      <c r="AY58" s="112">
        <v>1515.3309185833327</v>
      </c>
      <c r="AZ58" s="112">
        <v>551.0294249393937</v>
      </c>
      <c r="BA58" s="112">
        <v>1377.5735623484843</v>
      </c>
      <c r="BB58" s="112">
        <v>140.9160933843056</v>
      </c>
      <c r="BC58" s="112">
        <v>19.791586149481127</v>
      </c>
      <c r="BD58" s="112">
        <v>429.4774194437405</v>
      </c>
      <c r="BE58" s="112">
        <v>0</v>
      </c>
      <c r="BF58" s="112">
        <v>504.68544681176877</v>
      </c>
      <c r="BG58" s="112">
        <v>0</v>
      </c>
      <c r="BH58" s="112">
        <v>0</v>
      </c>
      <c r="BI58" s="112">
        <v>139.13485063085233</v>
      </c>
      <c r="BJ58" s="112">
        <v>11.874951689688675</v>
      </c>
      <c r="BK58" s="112">
        <v>0</v>
      </c>
      <c r="BL58" s="112">
        <v>158.332689195849</v>
      </c>
      <c r="BM58" s="112">
        <v>593.7475844844338</v>
      </c>
      <c r="BN58" s="112">
        <v>509.63334334913907</v>
      </c>
      <c r="BO58" s="112">
        <v>0</v>
      </c>
      <c r="BP58" s="112">
        <v>2216.657648741886</v>
      </c>
      <c r="BQ58" s="112">
        <v>19.791586149481127</v>
      </c>
      <c r="BR58" s="112">
        <v>98.95793074740564</v>
      </c>
      <c r="BS58" s="112">
        <v>39.58317229896225</v>
      </c>
      <c r="BT58" s="112">
        <v>22119.86834410609</v>
      </c>
      <c r="BU58" s="112">
        <v>0</v>
      </c>
      <c r="BV58" s="112">
        <v>376.43596856313104</v>
      </c>
      <c r="BW58" s="112">
        <v>469.06059174270274</v>
      </c>
      <c r="BX58" s="112">
        <v>336.45696454117916</v>
      </c>
      <c r="BY58" s="112">
        <v>0</v>
      </c>
      <c r="BZ58" s="112">
        <v>60.95808534040187</v>
      </c>
      <c r="CA58" s="112">
        <v>672.9139290823583</v>
      </c>
      <c r="CB58" s="112">
        <v>178.12427534533015</v>
      </c>
      <c r="CC58" s="112">
        <v>0</v>
      </c>
      <c r="CD58" s="112">
        <v>0</v>
      </c>
      <c r="CE58" s="112">
        <v>0</v>
      </c>
      <c r="CF58" s="29">
        <v>0</v>
      </c>
      <c r="CG58" s="203">
        <v>0</v>
      </c>
    </row>
    <row r="59" spans="1:85" ht="12">
      <c r="A59" s="197">
        <v>8555</v>
      </c>
      <c r="B59" s="35" t="s">
        <v>314</v>
      </c>
      <c r="C59" s="36" t="s">
        <v>260</v>
      </c>
      <c r="D59" s="36" t="s">
        <v>261</v>
      </c>
      <c r="E59" s="238">
        <v>269060</v>
      </c>
      <c r="F59" s="104">
        <v>510063.6146747254</v>
      </c>
      <c r="G59" s="112">
        <v>37866.27297527368</v>
      </c>
      <c r="H59" s="112">
        <v>57944.53051949115</v>
      </c>
      <c r="I59" s="112">
        <v>17043.33548015101</v>
      </c>
      <c r="J59" s="112">
        <v>94967.7695880797</v>
      </c>
      <c r="K59" s="112">
        <v>38695.25631684738</v>
      </c>
      <c r="L59" s="112">
        <v>8036.923243731556</v>
      </c>
      <c r="M59" s="112">
        <v>8472.490762185538</v>
      </c>
      <c r="N59" s="112">
        <v>211475.0554919644</v>
      </c>
      <c r="O59" s="112">
        <v>18139.279558841674</v>
      </c>
      <c r="P59" s="112">
        <v>6238.450909469948</v>
      </c>
      <c r="Q59" s="112">
        <v>0</v>
      </c>
      <c r="R59" s="112">
        <v>2248.0904178270084</v>
      </c>
      <c r="S59" s="112">
        <v>1461.2587715875554</v>
      </c>
      <c r="T59" s="112">
        <v>0</v>
      </c>
      <c r="U59" s="112">
        <v>0</v>
      </c>
      <c r="V59" s="112">
        <v>4060.613317200034</v>
      </c>
      <c r="W59" s="112">
        <v>0</v>
      </c>
      <c r="X59" s="112">
        <v>3414.2873220747692</v>
      </c>
      <c r="Y59" s="112">
        <v>0</v>
      </c>
      <c r="Z59" s="112">
        <v>0</v>
      </c>
      <c r="AA59" s="112">
        <v>0</v>
      </c>
      <c r="AB59" s="112">
        <v>0</v>
      </c>
      <c r="AC59" s="112">
        <v>0</v>
      </c>
      <c r="AD59" s="112">
        <v>0</v>
      </c>
      <c r="AE59" s="186">
        <f t="shared" si="1"/>
        <v>510063.61467472545</v>
      </c>
      <c r="AF59" s="148">
        <v>0</v>
      </c>
      <c r="AG59" s="113">
        <v>0</v>
      </c>
      <c r="AH59" s="112">
        <v>0</v>
      </c>
      <c r="AI59" s="112">
        <v>0</v>
      </c>
      <c r="AJ59" s="112">
        <v>0</v>
      </c>
      <c r="AK59" s="112">
        <v>0</v>
      </c>
      <c r="AL59" s="112">
        <v>0</v>
      </c>
      <c r="AM59" s="112">
        <v>0</v>
      </c>
      <c r="AN59" s="112">
        <v>0</v>
      </c>
      <c r="AO59" s="112">
        <v>0</v>
      </c>
      <c r="AP59" s="112">
        <v>0</v>
      </c>
      <c r="AQ59" s="112">
        <v>0</v>
      </c>
      <c r="AR59" s="112">
        <v>0</v>
      </c>
      <c r="AS59" s="112">
        <v>0</v>
      </c>
      <c r="AT59" s="112">
        <v>0</v>
      </c>
      <c r="AU59" s="112">
        <v>0</v>
      </c>
      <c r="AV59" s="112">
        <v>0</v>
      </c>
      <c r="AW59" s="112">
        <v>0</v>
      </c>
      <c r="AX59" s="112">
        <v>0</v>
      </c>
      <c r="AY59" s="112">
        <v>0</v>
      </c>
      <c r="AZ59" s="112">
        <v>0</v>
      </c>
      <c r="BA59" s="112">
        <v>0</v>
      </c>
      <c r="BB59" s="112">
        <v>0</v>
      </c>
      <c r="BC59" s="112">
        <v>0</v>
      </c>
      <c r="BD59" s="112">
        <v>0</v>
      </c>
      <c r="BE59" s="112">
        <v>0</v>
      </c>
      <c r="BF59" s="112">
        <v>0</v>
      </c>
      <c r="BG59" s="112">
        <v>0</v>
      </c>
      <c r="BH59" s="112">
        <v>0</v>
      </c>
      <c r="BI59" s="112">
        <v>0</v>
      </c>
      <c r="BJ59" s="112">
        <v>0</v>
      </c>
      <c r="BK59" s="112">
        <v>0</v>
      </c>
      <c r="BL59" s="112">
        <v>0</v>
      </c>
      <c r="BM59" s="112">
        <v>0</v>
      </c>
      <c r="BN59" s="112">
        <v>0</v>
      </c>
      <c r="BO59" s="112">
        <v>0</v>
      </c>
      <c r="BP59" s="112">
        <v>0</v>
      </c>
      <c r="BQ59" s="112">
        <v>0</v>
      </c>
      <c r="BR59" s="112">
        <v>0</v>
      </c>
      <c r="BS59" s="112">
        <v>0</v>
      </c>
      <c r="BT59" s="112">
        <v>0</v>
      </c>
      <c r="BU59" s="112">
        <v>0</v>
      </c>
      <c r="BV59" s="112">
        <v>0</v>
      </c>
      <c r="BW59" s="112">
        <v>0</v>
      </c>
      <c r="BX59" s="112">
        <v>0</v>
      </c>
      <c r="BY59" s="112">
        <v>0</v>
      </c>
      <c r="BZ59" s="112">
        <v>0</v>
      </c>
      <c r="CA59" s="112">
        <v>0</v>
      </c>
      <c r="CB59" s="112">
        <v>0</v>
      </c>
      <c r="CC59" s="112">
        <v>0</v>
      </c>
      <c r="CD59" s="112">
        <v>0</v>
      </c>
      <c r="CE59" s="112">
        <v>0</v>
      </c>
      <c r="CF59" s="29">
        <v>0</v>
      </c>
      <c r="CG59" s="203">
        <v>0</v>
      </c>
    </row>
    <row r="60" spans="1:85" ht="12">
      <c r="A60" s="38" t="s">
        <v>77</v>
      </c>
      <c r="B60" s="32" t="s">
        <v>315</v>
      </c>
      <c r="C60" s="37" t="s">
        <v>227</v>
      </c>
      <c r="D60" s="37" t="s">
        <v>228</v>
      </c>
      <c r="E60" s="237">
        <v>114540</v>
      </c>
      <c r="F60" s="103">
        <v>115833.94492012</v>
      </c>
      <c r="G60" s="154">
        <v>18381.741428794776</v>
      </c>
      <c r="H60" s="154">
        <v>4812.3850819083955</v>
      </c>
      <c r="I60" s="154">
        <v>3213.455130134873</v>
      </c>
      <c r="J60" s="154">
        <v>22499.55201041519</v>
      </c>
      <c r="K60" s="154">
        <v>4800.98212053235</v>
      </c>
      <c r="L60" s="154">
        <v>1678.582990797374</v>
      </c>
      <c r="M60" s="154">
        <v>1381.6029231947614</v>
      </c>
      <c r="N60" s="154">
        <v>20506.716819342662</v>
      </c>
      <c r="O60" s="154">
        <v>1674.3907255855922</v>
      </c>
      <c r="P60" s="154">
        <v>4407.579953058759</v>
      </c>
      <c r="Q60" s="154">
        <v>28.67509404858651</v>
      </c>
      <c r="R60" s="154">
        <v>927.1613742376305</v>
      </c>
      <c r="S60" s="154">
        <v>429.7910295118551</v>
      </c>
      <c r="T60" s="154">
        <v>2084.561953906309</v>
      </c>
      <c r="U60" s="154">
        <v>158.13224378840397</v>
      </c>
      <c r="V60" s="154">
        <v>692.8975942032716</v>
      </c>
      <c r="W60" s="154">
        <v>1020.883655312221</v>
      </c>
      <c r="X60" s="154">
        <v>850.8621473832044</v>
      </c>
      <c r="Y60" s="154">
        <v>907.8769542634349</v>
      </c>
      <c r="Z60" s="154">
        <v>4398.356969592839</v>
      </c>
      <c r="AA60" s="154">
        <v>6595.103940566425</v>
      </c>
      <c r="AB60" s="154">
        <v>293.9616366501295</v>
      </c>
      <c r="AC60" s="154">
        <v>356.5102336099118</v>
      </c>
      <c r="AD60" s="154">
        <v>562.098919595684</v>
      </c>
      <c r="AE60" s="243">
        <f t="shared" si="1"/>
        <v>102663.86293043463</v>
      </c>
      <c r="AF60" s="111">
        <v>313.9168190582102</v>
      </c>
      <c r="AG60" s="244">
        <v>62.04552513436846</v>
      </c>
      <c r="AH60" s="154">
        <v>166.01370238655346</v>
      </c>
      <c r="AI60" s="154">
        <v>219.67469709735863</v>
      </c>
      <c r="AJ60" s="154">
        <v>0</v>
      </c>
      <c r="AK60" s="154">
        <v>531.5792288539136</v>
      </c>
      <c r="AL60" s="154">
        <v>340.91500702208407</v>
      </c>
      <c r="AM60" s="154">
        <v>0</v>
      </c>
      <c r="AN60" s="154">
        <v>0</v>
      </c>
      <c r="AO60" s="154">
        <v>0</v>
      </c>
      <c r="AP60" s="154">
        <v>23.979757011391058</v>
      </c>
      <c r="AQ60" s="154">
        <v>0</v>
      </c>
      <c r="AR60" s="154">
        <v>272.3295481573362</v>
      </c>
      <c r="AS60" s="154">
        <v>79.98842024079394</v>
      </c>
      <c r="AT60" s="154">
        <v>62.21321574283973</v>
      </c>
      <c r="AU60" s="154">
        <v>817.324025688951</v>
      </c>
      <c r="AV60" s="154">
        <v>408.15894101906173</v>
      </c>
      <c r="AW60" s="154">
        <v>47.12106098042578</v>
      </c>
      <c r="AX60" s="154">
        <v>81.32994510856408</v>
      </c>
      <c r="AY60" s="154">
        <v>494.13056217011047</v>
      </c>
      <c r="AZ60" s="154">
        <v>179.68384078913107</v>
      </c>
      <c r="BA60" s="154">
        <v>449.2096019728277</v>
      </c>
      <c r="BB60" s="154">
        <v>50.810254366793636</v>
      </c>
      <c r="BC60" s="154">
        <v>10.061436508275968</v>
      </c>
      <c r="BD60" s="154">
        <v>240.30064193932438</v>
      </c>
      <c r="BE60" s="154">
        <v>207.26559207048493</v>
      </c>
      <c r="BF60" s="154">
        <v>296.4769957771985</v>
      </c>
      <c r="BG60" s="154">
        <v>0</v>
      </c>
      <c r="BH60" s="154">
        <v>42.25803333475906</v>
      </c>
      <c r="BI60" s="154">
        <v>122.7495254009668</v>
      </c>
      <c r="BJ60" s="154">
        <v>6.204552513436846</v>
      </c>
      <c r="BK60" s="154">
        <v>10.265851360002449</v>
      </c>
      <c r="BL60" s="154">
        <v>199.04875225539288</v>
      </c>
      <c r="BM60" s="154">
        <v>216.65626614487581</v>
      </c>
      <c r="BN60" s="154">
        <v>289.43399022140534</v>
      </c>
      <c r="BO60" s="154">
        <v>9.558364682862168</v>
      </c>
      <c r="BP60" s="154">
        <v>111.68194524186323</v>
      </c>
      <c r="BQ60" s="154">
        <v>8.21683981509204</v>
      </c>
      <c r="BR60" s="154">
        <v>936.2166670950788</v>
      </c>
      <c r="BS60" s="154">
        <v>17.439823281011677</v>
      </c>
      <c r="BT60" s="154">
        <v>4630.877941133356</v>
      </c>
      <c r="BU60" s="154">
        <v>38.56883994839121</v>
      </c>
      <c r="BV60" s="154">
        <v>363.2178579487624</v>
      </c>
      <c r="BW60" s="154">
        <v>175.06899524400183</v>
      </c>
      <c r="BX60" s="154">
        <v>244.32521654263473</v>
      </c>
      <c r="BY60" s="154">
        <v>0</v>
      </c>
      <c r="BZ60" s="154">
        <v>17.942895106425475</v>
      </c>
      <c r="CA60" s="154">
        <v>315.955266094787</v>
      </c>
      <c r="CB60" s="154">
        <v>59.86554722424201</v>
      </c>
      <c r="CC60" s="154">
        <v>0</v>
      </c>
      <c r="CD60" s="154">
        <v>0</v>
      </c>
      <c r="CE60" s="154">
        <v>0</v>
      </c>
      <c r="CF60" s="100">
        <v>0</v>
      </c>
      <c r="CG60" s="123">
        <v>0</v>
      </c>
    </row>
    <row r="61" spans="1:85" ht="12">
      <c r="A61" s="38" t="s">
        <v>78</v>
      </c>
      <c r="B61" s="32" t="s">
        <v>316</v>
      </c>
      <c r="C61" s="37" t="s">
        <v>233</v>
      </c>
      <c r="D61" s="37" t="s">
        <v>234</v>
      </c>
      <c r="E61" s="238">
        <v>750000</v>
      </c>
      <c r="F61" s="104">
        <v>750000</v>
      </c>
      <c r="G61" s="112">
        <v>225788.67008039955</v>
      </c>
      <c r="H61" s="112">
        <v>31065.639552437824</v>
      </c>
      <c r="I61" s="112">
        <v>4228.914700978856</v>
      </c>
      <c r="J61" s="112">
        <v>164606.08286661803</v>
      </c>
      <c r="K61" s="112">
        <v>38333.58420963343</v>
      </c>
      <c r="L61" s="112">
        <v>47498.912649017264</v>
      </c>
      <c r="M61" s="112">
        <v>18523.611161702058</v>
      </c>
      <c r="N61" s="112">
        <v>70814.22183692349</v>
      </c>
      <c r="O61" s="112">
        <v>8506.06797269131</v>
      </c>
      <c r="P61" s="112">
        <v>12638.505532202966</v>
      </c>
      <c r="Q61" s="112">
        <v>160.7952357786637</v>
      </c>
      <c r="R61" s="112">
        <v>385.90856586879295</v>
      </c>
      <c r="S61" s="112">
        <v>5258.004209962303</v>
      </c>
      <c r="T61" s="112">
        <v>31917.854302064745</v>
      </c>
      <c r="U61" s="112">
        <v>32.159047155732736</v>
      </c>
      <c r="V61" s="112">
        <v>192.95428293439647</v>
      </c>
      <c r="W61" s="112">
        <v>6624.763714080944</v>
      </c>
      <c r="X61" s="112">
        <v>5740.389917298294</v>
      </c>
      <c r="Y61" s="112">
        <v>1414.9980748522405</v>
      </c>
      <c r="Z61" s="112">
        <v>15822.251200620507</v>
      </c>
      <c r="AA61" s="112">
        <v>8795.499397092904</v>
      </c>
      <c r="AB61" s="112">
        <v>6769.479426281742</v>
      </c>
      <c r="AC61" s="112">
        <v>16.079523577866368</v>
      </c>
      <c r="AD61" s="112">
        <v>112.55666504506458</v>
      </c>
      <c r="AE61" s="186">
        <f t="shared" si="1"/>
        <v>705247.9041252191</v>
      </c>
      <c r="AF61" s="148">
        <v>4711.300408314846</v>
      </c>
      <c r="AG61" s="113">
        <v>-80.39761788933185</v>
      </c>
      <c r="AH61" s="112">
        <v>466.3061837581247</v>
      </c>
      <c r="AI61" s="112">
        <v>0</v>
      </c>
      <c r="AJ61" s="112">
        <v>0</v>
      </c>
      <c r="AK61" s="112">
        <v>0</v>
      </c>
      <c r="AL61" s="112">
        <v>1704.4294992538353</v>
      </c>
      <c r="AM61" s="112">
        <v>0</v>
      </c>
      <c r="AN61" s="112">
        <v>0</v>
      </c>
      <c r="AO61" s="112">
        <v>0</v>
      </c>
      <c r="AP61" s="112">
        <v>0</v>
      </c>
      <c r="AQ61" s="112">
        <v>0</v>
      </c>
      <c r="AR61" s="112">
        <v>0</v>
      </c>
      <c r="AS61" s="112">
        <v>209.0338065122628</v>
      </c>
      <c r="AT61" s="112">
        <v>16.079523577866368</v>
      </c>
      <c r="AU61" s="112">
        <v>48.23857073359912</v>
      </c>
      <c r="AV61" s="112">
        <v>273.3519008237283</v>
      </c>
      <c r="AW61" s="112">
        <v>0</v>
      </c>
      <c r="AX61" s="112">
        <v>80.39761788933185</v>
      </c>
      <c r="AY61" s="112">
        <v>106.12485561391803</v>
      </c>
      <c r="AZ61" s="112">
        <v>38.59085658687928</v>
      </c>
      <c r="BA61" s="112">
        <v>96.47714146719824</v>
      </c>
      <c r="BB61" s="112">
        <v>0</v>
      </c>
      <c r="BC61" s="112">
        <v>0</v>
      </c>
      <c r="BD61" s="112">
        <v>8489.988449113443</v>
      </c>
      <c r="BE61" s="112">
        <v>0</v>
      </c>
      <c r="BF61" s="112">
        <v>739.6580845818531</v>
      </c>
      <c r="BG61" s="112">
        <v>0</v>
      </c>
      <c r="BH61" s="112">
        <v>0</v>
      </c>
      <c r="BI61" s="112">
        <v>1842.713402023486</v>
      </c>
      <c r="BJ61" s="112">
        <v>16.079523577866368</v>
      </c>
      <c r="BK61" s="112">
        <v>-6.865956567749277</v>
      </c>
      <c r="BL61" s="112">
        <v>0</v>
      </c>
      <c r="BM61" s="112">
        <v>16.079523577866368</v>
      </c>
      <c r="BN61" s="112">
        <v>16.079523577866368</v>
      </c>
      <c r="BO61" s="112">
        <v>0</v>
      </c>
      <c r="BP61" s="112">
        <v>0</v>
      </c>
      <c r="BQ61" s="112">
        <v>0</v>
      </c>
      <c r="BR61" s="112">
        <v>0</v>
      </c>
      <c r="BS61" s="112">
        <v>0</v>
      </c>
      <c r="BT61" s="112">
        <v>0</v>
      </c>
      <c r="BU61" s="112">
        <v>0</v>
      </c>
      <c r="BV61" s="112">
        <v>25437.8063001846</v>
      </c>
      <c r="BW61" s="112">
        <v>401.9880894466593</v>
      </c>
      <c r="BX61" s="112">
        <v>16.079523577866368</v>
      </c>
      <c r="BY61" s="112">
        <v>0</v>
      </c>
      <c r="BZ61" s="112">
        <v>0</v>
      </c>
      <c r="CA61" s="112">
        <v>0</v>
      </c>
      <c r="CB61" s="112">
        <v>112.55666504506458</v>
      </c>
      <c r="CC61" s="112">
        <v>0</v>
      </c>
      <c r="CD61" s="112">
        <v>0</v>
      </c>
      <c r="CE61" s="112">
        <v>0</v>
      </c>
      <c r="CF61" s="37">
        <v>0</v>
      </c>
      <c r="CG61" s="203">
        <v>0</v>
      </c>
    </row>
    <row r="62" spans="1:85" ht="12">
      <c r="A62" s="38" t="s">
        <v>79</v>
      </c>
      <c r="B62" s="32" t="s">
        <v>317</v>
      </c>
      <c r="C62" s="36" t="s">
        <v>318</v>
      </c>
      <c r="D62" s="36" t="s">
        <v>319</v>
      </c>
      <c r="E62" s="242">
        <v>4483500</v>
      </c>
      <c r="F62" s="105">
        <v>4518225.487078374</v>
      </c>
      <c r="G62" s="159">
        <v>578142.6110961844</v>
      </c>
      <c r="H62" s="159">
        <v>262969.440576036</v>
      </c>
      <c r="I62" s="159">
        <v>127885.02516778368</v>
      </c>
      <c r="J62" s="159">
        <v>670285.4523554833</v>
      </c>
      <c r="K62" s="159">
        <v>235698.86792311637</v>
      </c>
      <c r="L62" s="159">
        <v>47766.043377836664</v>
      </c>
      <c r="M62" s="159">
        <v>89276.74309403887</v>
      </c>
      <c r="N62" s="159">
        <v>929158.1801693642</v>
      </c>
      <c r="O62" s="159">
        <v>79292.54705469034</v>
      </c>
      <c r="P62" s="159">
        <v>158684.96984745283</v>
      </c>
      <c r="Q62" s="159">
        <v>1802.6774291802824</v>
      </c>
      <c r="R62" s="159">
        <v>22917.059158058357</v>
      </c>
      <c r="S62" s="159">
        <v>21430.37812581885</v>
      </c>
      <c r="T62" s="159">
        <v>38245.13248930113</v>
      </c>
      <c r="U62" s="159">
        <v>7666.380768737547</v>
      </c>
      <c r="V62" s="159">
        <v>19725.023339268515</v>
      </c>
      <c r="W62" s="159">
        <v>26034.558146195573</v>
      </c>
      <c r="X62" s="159">
        <v>21610.84582355691</v>
      </c>
      <c r="Y62" s="159">
        <v>11630.321271016825</v>
      </c>
      <c r="Z62" s="159">
        <v>156457.63130868433</v>
      </c>
      <c r="AA62" s="159">
        <v>119232.76546436067</v>
      </c>
      <c r="AB62" s="159">
        <v>903.7505990012257</v>
      </c>
      <c r="AC62" s="159">
        <v>22460.461761677965</v>
      </c>
      <c r="AD62" s="159">
        <v>10371.667811787818</v>
      </c>
      <c r="AE62" s="245">
        <f t="shared" si="1"/>
        <v>3659648.5341586326</v>
      </c>
      <c r="AF62" s="149">
        <v>12425.09084466099</v>
      </c>
      <c r="AG62" s="246">
        <v>5254.259123120789</v>
      </c>
      <c r="AH62" s="159">
        <v>14926.841955933694</v>
      </c>
      <c r="AI62" s="159">
        <v>14293.391864211248</v>
      </c>
      <c r="AJ62" s="159">
        <v>6511.534362686319</v>
      </c>
      <c r="AK62" s="159">
        <v>7874.209515860367</v>
      </c>
      <c r="AL62" s="159">
        <v>17405.45705187197</v>
      </c>
      <c r="AM62" s="159">
        <v>0</v>
      </c>
      <c r="AN62" s="159">
        <v>0</v>
      </c>
      <c r="AO62" s="159">
        <v>0</v>
      </c>
      <c r="AP62" s="159">
        <v>1945.1085235828757</v>
      </c>
      <c r="AQ62" s="159">
        <v>1304.1460050062312</v>
      </c>
      <c r="AR62" s="159">
        <v>0</v>
      </c>
      <c r="AS62" s="159">
        <v>4082.1284868636617</v>
      </c>
      <c r="AT62" s="159">
        <v>6795.244269477779</v>
      </c>
      <c r="AU62" s="159">
        <v>52569.04852999365</v>
      </c>
      <c r="AV62" s="159">
        <v>20182.94247089995</v>
      </c>
      <c r="AW62" s="159">
        <v>3498.113552906582</v>
      </c>
      <c r="AX62" s="159">
        <v>76381.97306307695</v>
      </c>
      <c r="AY62" s="159">
        <v>18879.331034373026</v>
      </c>
      <c r="AZ62" s="159">
        <v>6865.2112852265545</v>
      </c>
      <c r="BA62" s="159">
        <v>17163.02821306639</v>
      </c>
      <c r="BB62" s="159">
        <v>4348.870476158873</v>
      </c>
      <c r="BC62" s="159">
        <v>571.6222538682753</v>
      </c>
      <c r="BD62" s="159">
        <v>6997.819966243904</v>
      </c>
      <c r="BE62" s="159">
        <v>0</v>
      </c>
      <c r="BF62" s="159">
        <v>19582.298525921247</v>
      </c>
      <c r="BG62" s="159">
        <v>0</v>
      </c>
      <c r="BH62" s="159">
        <v>0</v>
      </c>
      <c r="BI62" s="159">
        <v>6488.759847591487</v>
      </c>
      <c r="BJ62" s="159">
        <v>295.0406799264377</v>
      </c>
      <c r="BK62" s="159">
        <v>0</v>
      </c>
      <c r="BL62" s="159">
        <v>10713.195163150382</v>
      </c>
      <c r="BM62" s="159">
        <v>16441.87816321686</v>
      </c>
      <c r="BN62" s="159">
        <v>19110.958697894646</v>
      </c>
      <c r="BO62" s="159">
        <v>624.3673982024843</v>
      </c>
      <c r="BP62" s="159">
        <v>7341.764850458795</v>
      </c>
      <c r="BQ62" s="159">
        <v>462.2797282716145</v>
      </c>
      <c r="BR62" s="159">
        <v>22926.32260169812</v>
      </c>
      <c r="BS62" s="159">
        <v>963.6353730675445</v>
      </c>
      <c r="BT62" s="159">
        <v>364621.22932531615</v>
      </c>
      <c r="BU62" s="159">
        <v>2595.3118920343077</v>
      </c>
      <c r="BV62" s="159">
        <v>6511.556956451294</v>
      </c>
      <c r="BW62" s="159">
        <v>11616.313136732306</v>
      </c>
      <c r="BX62" s="159">
        <v>7804.711094797173</v>
      </c>
      <c r="BY62" s="159">
        <v>0.8246724215886185</v>
      </c>
      <c r="BZ62" s="159">
        <v>759.7266441678929</v>
      </c>
      <c r="CA62" s="159">
        <v>15533.134342156156</v>
      </c>
      <c r="CB62" s="159">
        <v>3325.6666417346605</v>
      </c>
      <c r="CC62" s="159">
        <v>1862.822031543814</v>
      </c>
      <c r="CD62" s="159">
        <v>2700.350305403225</v>
      </c>
      <c r="CE62" s="159">
        <v>1293.944920120005</v>
      </c>
      <c r="CF62" s="36">
        <v>0</v>
      </c>
      <c r="CG62" s="241">
        <v>34725.48707837335</v>
      </c>
    </row>
    <row r="63" spans="1:85" ht="12">
      <c r="A63" s="99"/>
      <c r="B63" s="99"/>
      <c r="C63" s="100"/>
      <c r="D63" s="99"/>
      <c r="E63" s="101"/>
      <c r="F63" s="101"/>
      <c r="G63" s="39"/>
      <c r="H63" s="39"/>
      <c r="I63" s="39"/>
      <c r="J63" s="39"/>
      <c r="K63" s="39"/>
      <c r="L63" s="39"/>
      <c r="M63" s="39"/>
      <c r="N63" s="39"/>
      <c r="O63" s="39"/>
      <c r="P63" s="39"/>
      <c r="Q63" s="39"/>
      <c r="R63" s="39"/>
      <c r="S63" s="39"/>
      <c r="T63" s="39"/>
      <c r="U63" s="39"/>
      <c r="V63" s="39"/>
      <c r="W63" s="39"/>
      <c r="X63" s="39"/>
      <c r="Y63" s="39"/>
      <c r="Z63" s="39"/>
      <c r="AA63" s="39"/>
      <c r="AB63" s="39"/>
      <c r="AC63" s="39"/>
      <c r="AD63" s="39"/>
      <c r="AE63" s="94"/>
      <c r="AF63" s="137"/>
      <c r="AG63" s="84"/>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100"/>
      <c r="CD63" s="100"/>
      <c r="CE63" s="37"/>
      <c r="CF63" s="37"/>
      <c r="CG63" s="203"/>
    </row>
    <row r="64" spans="1:85" ht="12" customHeight="1">
      <c r="A64" s="40"/>
      <c r="B64" s="40" t="s">
        <v>320</v>
      </c>
      <c r="C64" s="41"/>
      <c r="D64" s="40"/>
      <c r="E64" s="81">
        <f aca="true" t="shared" si="2" ref="E64:AD64">SUM(E9:E62)</f>
        <v>108313234</v>
      </c>
      <c r="F64" s="81">
        <f t="shared" si="2"/>
        <v>118113162.63881949</v>
      </c>
      <c r="G64" s="42">
        <f t="shared" si="2"/>
        <v>15367172.34880033</v>
      </c>
      <c r="H64" s="42">
        <f t="shared" si="2"/>
        <v>4958442.281474967</v>
      </c>
      <c r="I64" s="42">
        <f t="shared" si="2"/>
        <v>2767993.853162204</v>
      </c>
      <c r="J64" s="42">
        <f t="shared" si="2"/>
        <v>21433916.985500243</v>
      </c>
      <c r="K64" s="42">
        <f t="shared" si="2"/>
        <v>8945223.819778277</v>
      </c>
      <c r="L64" s="42">
        <f t="shared" si="2"/>
        <v>1437362.286180528</v>
      </c>
      <c r="M64" s="42">
        <f t="shared" si="2"/>
        <v>1481417.7698025778</v>
      </c>
      <c r="N64" s="42">
        <f t="shared" si="2"/>
        <v>28381029.079258587</v>
      </c>
      <c r="O64" s="42">
        <f t="shared" si="2"/>
        <v>2689999.120726935</v>
      </c>
      <c r="P64" s="42">
        <f t="shared" si="2"/>
        <v>3420921.3142385944</v>
      </c>
      <c r="Q64" s="42">
        <f t="shared" si="2"/>
        <v>197127.11180936662</v>
      </c>
      <c r="R64" s="42">
        <f t="shared" si="2"/>
        <v>316315.91754553514</v>
      </c>
      <c r="S64" s="42">
        <f t="shared" si="2"/>
        <v>325348.82754516054</v>
      </c>
      <c r="T64" s="42">
        <f t="shared" si="2"/>
        <v>2273629.0415269467</v>
      </c>
      <c r="U64" s="42">
        <f t="shared" si="2"/>
        <v>216195.69571059378</v>
      </c>
      <c r="V64" s="42">
        <f t="shared" si="2"/>
        <v>604822.1501774717</v>
      </c>
      <c r="W64" s="42">
        <f t="shared" si="2"/>
        <v>350667.22845011414</v>
      </c>
      <c r="X64" s="42">
        <f t="shared" si="2"/>
        <v>589082.1059491967</v>
      </c>
      <c r="Y64" s="42">
        <f t="shared" si="2"/>
        <v>256176.85121579672</v>
      </c>
      <c r="Z64" s="42">
        <f t="shared" si="2"/>
        <v>8727700.024207296</v>
      </c>
      <c r="AA64" s="42">
        <f t="shared" si="2"/>
        <v>2517077.19946831</v>
      </c>
      <c r="AB64" s="42">
        <f t="shared" si="2"/>
        <v>467318.07279586897</v>
      </c>
      <c r="AC64" s="42">
        <f t="shared" si="2"/>
        <v>218128.23549698203</v>
      </c>
      <c r="AD64" s="42">
        <f t="shared" si="2"/>
        <v>370166.6791781192</v>
      </c>
      <c r="AE64" s="42">
        <f>SUM(G64:AD64)</f>
        <v>108313234.00000001</v>
      </c>
      <c r="AF64" s="42">
        <f aca="true" t="shared" si="3" ref="AF64:BK64">SUM(AF9:AF62)</f>
        <v>156937.33839041003</v>
      </c>
      <c r="AG64" s="42">
        <f t="shared" si="3"/>
        <v>34945.27228509956</v>
      </c>
      <c r="AH64" s="42">
        <f t="shared" si="3"/>
        <v>61098.88604544081</v>
      </c>
      <c r="AI64" s="42">
        <f t="shared" si="3"/>
        <v>128828.61975771716</v>
      </c>
      <c r="AJ64" s="42">
        <f t="shared" si="3"/>
        <v>6769.892436192621</v>
      </c>
      <c r="AK64" s="42">
        <f t="shared" si="3"/>
        <v>90169.51105065328</v>
      </c>
      <c r="AL64" s="42">
        <f t="shared" si="3"/>
        <v>118239.72107485305</v>
      </c>
      <c r="AM64" s="42">
        <f t="shared" si="3"/>
        <v>0</v>
      </c>
      <c r="AN64" s="42">
        <f t="shared" si="3"/>
        <v>0</v>
      </c>
      <c r="AO64" s="42">
        <f t="shared" si="3"/>
        <v>0</v>
      </c>
      <c r="AP64" s="42">
        <f t="shared" si="3"/>
        <v>13766.941970307003</v>
      </c>
      <c r="AQ64" s="42">
        <f t="shared" si="3"/>
        <v>1743.585507872586</v>
      </c>
      <c r="AR64" s="42">
        <f t="shared" si="3"/>
        <v>102765.22689549057</v>
      </c>
      <c r="AS64" s="42">
        <f t="shared" si="3"/>
        <v>35116.91291965922</v>
      </c>
      <c r="AT64" s="42">
        <f t="shared" si="3"/>
        <v>49404.52649055574</v>
      </c>
      <c r="AU64" s="42">
        <f t="shared" si="3"/>
        <v>425443.40141043375</v>
      </c>
      <c r="AV64" s="42">
        <f t="shared" si="3"/>
        <v>264487.9031585186</v>
      </c>
      <c r="AW64" s="42">
        <f t="shared" si="3"/>
        <v>29907.458683752182</v>
      </c>
      <c r="AX64" s="42">
        <f t="shared" si="3"/>
        <v>93692.66478215315</v>
      </c>
      <c r="AY64" s="42">
        <f t="shared" si="3"/>
        <v>371459.4587685207</v>
      </c>
      <c r="AZ64" s="42">
        <f t="shared" si="3"/>
        <v>135076.1668249166</v>
      </c>
      <c r="BA64" s="42">
        <f t="shared" si="3"/>
        <v>337690.41706229164</v>
      </c>
      <c r="BB64" s="42">
        <f t="shared" si="3"/>
        <v>31751.04926872747</v>
      </c>
      <c r="BC64" s="42">
        <f t="shared" si="3"/>
        <v>2387.6201040583555</v>
      </c>
      <c r="BD64" s="42">
        <f t="shared" si="3"/>
        <v>157852.5553763277</v>
      </c>
      <c r="BE64" s="42">
        <f t="shared" si="3"/>
        <v>32087.379399685822</v>
      </c>
      <c r="BF64" s="42">
        <f t="shared" si="3"/>
        <v>182694.97657653794</v>
      </c>
      <c r="BG64" s="42">
        <f t="shared" si="3"/>
        <v>0</v>
      </c>
      <c r="BH64" s="42">
        <f t="shared" si="3"/>
        <v>6542.087062071866</v>
      </c>
      <c r="BI64" s="42">
        <f t="shared" si="3"/>
        <v>77973.39715766557</v>
      </c>
      <c r="BJ64" s="42">
        <f t="shared" si="3"/>
        <v>1566.746362930346</v>
      </c>
      <c r="BK64" s="42">
        <f t="shared" si="3"/>
        <v>1677.5277045803405</v>
      </c>
      <c r="BL64" s="42">
        <f aca="true" t="shared" si="4" ref="BL64:CG64">SUM(BL9:BL62)</f>
        <v>63769.27725403118</v>
      </c>
      <c r="BM64" s="42">
        <f t="shared" si="4"/>
        <v>142065.23277946925</v>
      </c>
      <c r="BN64" s="42">
        <f t="shared" si="4"/>
        <v>285296.4648904468</v>
      </c>
      <c r="BO64" s="42">
        <f t="shared" si="4"/>
        <v>531443.5771454226</v>
      </c>
      <c r="BP64" s="42">
        <f t="shared" si="4"/>
        <v>867831.8183497856</v>
      </c>
      <c r="BQ64" s="42">
        <f t="shared" si="4"/>
        <v>193079.5277144613</v>
      </c>
      <c r="BR64" s="42">
        <f t="shared" si="4"/>
        <v>260845.81388121966</v>
      </c>
      <c r="BS64" s="42">
        <f t="shared" si="4"/>
        <v>8446.784045624763</v>
      </c>
      <c r="BT64" s="42">
        <f t="shared" si="4"/>
        <v>3449750.8114453144</v>
      </c>
      <c r="BU64" s="42">
        <f t="shared" si="4"/>
        <v>8566.264369322123</v>
      </c>
      <c r="BV64" s="42">
        <f t="shared" si="4"/>
        <v>213565.92434306987</v>
      </c>
      <c r="BW64" s="42">
        <f t="shared" si="4"/>
        <v>148347.91830673796</v>
      </c>
      <c r="BX64" s="42">
        <f t="shared" si="4"/>
        <v>182928.02358901242</v>
      </c>
      <c r="BY64" s="42">
        <f t="shared" si="4"/>
        <v>0.8246724215886185</v>
      </c>
      <c r="BZ64" s="42">
        <f t="shared" si="4"/>
        <v>4709.909818722283</v>
      </c>
      <c r="CA64" s="42">
        <f t="shared" si="4"/>
        <v>172562.48200220693</v>
      </c>
      <c r="CB64" s="42">
        <f t="shared" si="4"/>
        <v>35754.87098000592</v>
      </c>
      <c r="CC64" s="42">
        <f t="shared" si="4"/>
        <v>1862.822031543814</v>
      </c>
      <c r="CD64" s="42">
        <f t="shared" si="4"/>
        <v>241003.61467472534</v>
      </c>
      <c r="CE64" s="42">
        <f t="shared" si="4"/>
        <v>1293.944920120005</v>
      </c>
      <c r="CF64" s="43">
        <f t="shared" si="4"/>
        <v>0</v>
      </c>
      <c r="CG64" s="43">
        <f t="shared" si="4"/>
        <v>34725.48707837335</v>
      </c>
    </row>
    <row r="65" spans="5:32" ht="12">
      <c r="E65" s="44"/>
      <c r="F65" s="44"/>
      <c r="AE65" s="164"/>
      <c r="AF65" s="45"/>
    </row>
    <row r="66" spans="1:32" ht="12">
      <c r="A66" s="29" t="s">
        <v>321</v>
      </c>
      <c r="E66" s="44"/>
      <c r="F66" s="44"/>
      <c r="AF66" s="45"/>
    </row>
    <row r="67" spans="1:32" ht="12">
      <c r="A67" s="46">
        <f ca="1">TODAY()</f>
        <v>36679</v>
      </c>
      <c r="E67" s="44"/>
      <c r="F67" s="44"/>
      <c r="AF67" s="45"/>
    </row>
    <row r="68" spans="1:32" ht="12">
      <c r="A68" s="47"/>
      <c r="B68" s="48"/>
      <c r="C68" s="48"/>
      <c r="D68" s="49"/>
      <c r="E68" s="49"/>
      <c r="F68" s="49"/>
      <c r="G68" s="49"/>
      <c r="H68" s="48"/>
      <c r="I68" s="48"/>
      <c r="J68" s="49"/>
      <c r="K68" s="49"/>
      <c r="L68" s="49"/>
      <c r="M68" s="49"/>
      <c r="N68" s="49"/>
      <c r="O68" s="49"/>
      <c r="P68" s="49"/>
      <c r="Q68" s="48"/>
      <c r="AF68" s="45"/>
    </row>
    <row r="69" spans="1:32" ht="12">
      <c r="A69" s="214" t="s">
        <v>482</v>
      </c>
      <c r="B69" s="49"/>
      <c r="C69" s="49"/>
      <c r="D69" s="49"/>
      <c r="E69" s="49"/>
      <c r="F69" s="49"/>
      <c r="G69" s="49"/>
      <c r="H69" s="48"/>
      <c r="I69" s="49"/>
      <c r="J69" s="49"/>
      <c r="K69" s="49"/>
      <c r="L69" s="49"/>
      <c r="M69" s="49"/>
      <c r="N69" s="49"/>
      <c r="O69" s="49"/>
      <c r="P69" s="49"/>
      <c r="Q69" s="48"/>
      <c r="AF69" s="45"/>
    </row>
    <row r="70" spans="1:32" ht="13.5" customHeight="1">
      <c r="A70" s="47"/>
      <c r="B70" s="276" t="s">
        <v>322</v>
      </c>
      <c r="C70" s="276"/>
      <c r="D70" s="276"/>
      <c r="E70" s="49"/>
      <c r="F70" s="49"/>
      <c r="G70" s="49"/>
      <c r="H70" s="48"/>
      <c r="I70" s="49"/>
      <c r="J70" s="49"/>
      <c r="K70" s="49"/>
      <c r="L70" s="49"/>
      <c r="M70" s="49"/>
      <c r="N70" s="49"/>
      <c r="O70" s="49"/>
      <c r="P70" s="49"/>
      <c r="Q70" s="48"/>
      <c r="AF70" s="45"/>
    </row>
    <row r="71" spans="1:32" ht="13.5" customHeight="1">
      <c r="A71" s="47"/>
      <c r="B71" s="276" t="s">
        <v>481</v>
      </c>
      <c r="C71" s="276"/>
      <c r="D71" s="276"/>
      <c r="E71" s="49"/>
      <c r="F71" s="49"/>
      <c r="G71" s="49"/>
      <c r="H71" s="49"/>
      <c r="I71" s="49"/>
      <c r="J71" s="49"/>
      <c r="K71" s="49"/>
      <c r="L71" s="49"/>
      <c r="M71" s="48"/>
      <c r="N71" s="49"/>
      <c r="O71" s="49"/>
      <c r="P71" s="49"/>
      <c r="Q71" s="48"/>
      <c r="AF71" s="45"/>
    </row>
    <row r="72" spans="1:32" ht="12">
      <c r="A72" s="50"/>
      <c r="B72" s="215" t="s">
        <v>323</v>
      </c>
      <c r="C72" s="215"/>
      <c r="D72" s="215"/>
      <c r="E72" s="50"/>
      <c r="F72" s="50"/>
      <c r="G72" s="50"/>
      <c r="H72" s="50"/>
      <c r="I72" s="50"/>
      <c r="J72" s="50"/>
      <c r="K72" s="50"/>
      <c r="L72" s="50"/>
      <c r="M72" s="50"/>
      <c r="N72" s="50"/>
      <c r="O72" s="50"/>
      <c r="P72" s="50"/>
      <c r="Q72" s="51"/>
      <c r="AF72" s="45"/>
    </row>
    <row r="73" spans="1:32" ht="12">
      <c r="A73" s="50"/>
      <c r="B73" s="215" t="s">
        <v>324</v>
      </c>
      <c r="C73" s="215"/>
      <c r="D73" s="215"/>
      <c r="AF73" s="45"/>
    </row>
    <row r="74" spans="1:32" ht="12">
      <c r="A74" s="50"/>
      <c r="B74" s="215" t="s">
        <v>325</v>
      </c>
      <c r="C74" s="215"/>
      <c r="D74" s="215"/>
      <c r="AF74" s="45"/>
    </row>
    <row r="75" spans="1:32" ht="12">
      <c r="A75" s="50"/>
      <c r="B75" s="215" t="s">
        <v>326</v>
      </c>
      <c r="C75" s="215"/>
      <c r="D75" s="215"/>
      <c r="AF75" s="45"/>
    </row>
    <row r="76" spans="1:32" ht="12">
      <c r="A76" s="50"/>
      <c r="B76" s="215" t="s">
        <v>327</v>
      </c>
      <c r="C76" s="215"/>
      <c r="D76" s="215"/>
      <c r="AF76" s="45"/>
    </row>
    <row r="77" spans="1:32" ht="12">
      <c r="A77" s="50"/>
      <c r="B77" s="215" t="s">
        <v>328</v>
      </c>
      <c r="C77" s="215"/>
      <c r="D77" s="215"/>
      <c r="E77" s="215"/>
      <c r="AF77" s="45"/>
    </row>
    <row r="78" spans="1:32" ht="12">
      <c r="A78" s="50"/>
      <c r="B78" s="215" t="s">
        <v>329</v>
      </c>
      <c r="C78" s="215"/>
      <c r="D78" s="215"/>
      <c r="AF78" s="45"/>
    </row>
    <row r="79" spans="1:32" ht="12">
      <c r="A79" s="50"/>
      <c r="B79" s="29" t="s">
        <v>330</v>
      </c>
      <c r="AF79" s="45"/>
    </row>
    <row r="80" spans="1:32" ht="12">
      <c r="A80" s="50"/>
      <c r="B80" s="215" t="s">
        <v>331</v>
      </c>
      <c r="C80" s="215"/>
      <c r="D80" s="215"/>
      <c r="AF80" s="45"/>
    </row>
    <row r="81" spans="1:4" ht="12">
      <c r="A81" s="50"/>
      <c r="B81" s="215" t="s">
        <v>332</v>
      </c>
      <c r="C81" s="215"/>
      <c r="D81" s="215"/>
    </row>
    <row r="82" spans="1:4" ht="12">
      <c r="A82" s="50"/>
      <c r="B82" s="215" t="s">
        <v>333</v>
      </c>
      <c r="C82" s="215"/>
      <c r="D82" s="215"/>
    </row>
    <row r="83" spans="1:4" ht="12">
      <c r="A83" s="50"/>
      <c r="B83" s="215" t="s">
        <v>334</v>
      </c>
      <c r="C83" s="215"/>
      <c r="D83" s="215"/>
    </row>
    <row r="84" spans="1:4" ht="12">
      <c r="A84" s="50"/>
      <c r="B84" s="215" t="s">
        <v>335</v>
      </c>
      <c r="C84" s="215"/>
      <c r="D84" s="215"/>
    </row>
    <row r="85" spans="1:4" ht="12">
      <c r="A85" s="50"/>
      <c r="B85" s="215"/>
      <c r="C85" s="215"/>
      <c r="D85" s="215"/>
    </row>
    <row r="86" spans="1:4" ht="12">
      <c r="A86" s="50"/>
      <c r="B86" s="215"/>
      <c r="C86" s="215"/>
      <c r="D86" s="215"/>
    </row>
    <row r="87" ht="12">
      <c r="A87" s="50"/>
    </row>
    <row r="88" ht="12">
      <c r="A88" s="50"/>
    </row>
    <row r="89" ht="12">
      <c r="A89" s="50"/>
    </row>
    <row r="90" ht="12">
      <c r="A90" s="50"/>
    </row>
    <row r="91" ht="12">
      <c r="A91" s="50"/>
    </row>
    <row r="92" ht="12">
      <c r="A92" s="50"/>
    </row>
    <row r="93" ht="12">
      <c r="A93" s="50"/>
    </row>
    <row r="94" ht="12">
      <c r="A94" s="50"/>
    </row>
    <row r="95" ht="12">
      <c r="A95" s="51"/>
    </row>
  </sheetData>
  <mergeCells count="2">
    <mergeCell ref="B70:D70"/>
    <mergeCell ref="B71:D71"/>
  </mergeCells>
  <printOptions/>
  <pageMargins left="0" right="0" top="0.18" bottom="0" header="0" footer="0"/>
  <pageSetup horizontalDpi="300" verticalDpi="300" orientation="portrait" scale="93" r:id="rId3"/>
  <headerFooter alignWithMargins="0">
    <oddFooter>&amp;C&amp;F&amp;RPage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E90"/>
  <sheetViews>
    <sheetView workbookViewId="0" topLeftCell="A1">
      <selection activeCell="A1" sqref="A1"/>
    </sheetView>
  </sheetViews>
  <sheetFormatPr defaultColWidth="9.00390625" defaultRowHeight="12.75"/>
  <cols>
    <col min="1" max="1" width="5.125" style="121" customWidth="1"/>
    <col min="2" max="2" width="25.125" style="121" customWidth="1"/>
    <col min="3" max="3" width="3.125" style="106" hidden="1" customWidth="1"/>
    <col min="4" max="4" width="24.75390625" style="106" customWidth="1"/>
    <col min="5" max="6" width="8.375" style="106" customWidth="1"/>
    <col min="7" max="7" width="7.625" style="106" customWidth="1"/>
    <col min="8" max="9" width="6.875" style="106" customWidth="1"/>
    <col min="10" max="10" width="7.625" style="106" customWidth="1"/>
    <col min="11" max="13" width="6.875" style="106" customWidth="1"/>
    <col min="14" max="14" width="7.625" style="106" customWidth="1"/>
    <col min="15" max="15" width="6.875" style="106" customWidth="1"/>
    <col min="16" max="16" width="8.125" style="106" customWidth="1"/>
    <col min="17" max="19" width="5.75390625" style="106" customWidth="1"/>
    <col min="20" max="20" width="6.875" style="106" customWidth="1"/>
    <col min="21" max="25" width="5.75390625" style="106" customWidth="1"/>
    <col min="26" max="27" width="6.875" style="106" customWidth="1"/>
    <col min="28" max="28" width="5.75390625" style="106" customWidth="1"/>
    <col min="29" max="29" width="8.125" style="106" customWidth="1"/>
    <col min="30" max="30" width="9.50390625" style="106" customWidth="1"/>
    <col min="31" max="31" width="8.875" style="106" customWidth="1"/>
    <col min="32" max="16384" width="9.00390625" style="106" customWidth="1"/>
  </cols>
  <sheetData>
    <row r="1" spans="1:31" ht="12">
      <c r="A1" s="181" t="s">
        <v>0</v>
      </c>
      <c r="B1" s="177"/>
      <c r="C1" s="20"/>
      <c r="D1" s="182"/>
      <c r="E1" s="20"/>
      <c r="F1" s="20"/>
      <c r="G1" s="2"/>
      <c r="H1" s="2"/>
      <c r="I1" s="2"/>
      <c r="J1" s="2"/>
      <c r="K1" s="2"/>
      <c r="L1" s="2"/>
      <c r="M1" s="2"/>
      <c r="N1" s="2"/>
      <c r="O1" s="2"/>
      <c r="P1" s="2"/>
      <c r="Q1" s="89"/>
      <c r="R1" s="2"/>
      <c r="S1" s="2"/>
      <c r="T1" s="2"/>
      <c r="U1" s="2"/>
      <c r="V1" s="2"/>
      <c r="W1" s="2"/>
      <c r="X1" s="2"/>
      <c r="Y1" s="2"/>
      <c r="Z1" s="2"/>
      <c r="AA1" s="2"/>
      <c r="AB1" s="2"/>
      <c r="AC1" s="2"/>
      <c r="AD1" s="2"/>
      <c r="AE1" s="2"/>
    </row>
    <row r="2" spans="1:31" ht="12">
      <c r="A2" s="181" t="s">
        <v>1</v>
      </c>
      <c r="B2" s="177"/>
      <c r="C2" s="20"/>
      <c r="D2" s="182"/>
      <c r="E2" s="20"/>
      <c r="F2" s="20"/>
      <c r="G2" s="2"/>
      <c r="H2" s="2"/>
      <c r="I2" s="2"/>
      <c r="J2" s="2"/>
      <c r="K2" s="2"/>
      <c r="L2" s="2"/>
      <c r="M2" s="2"/>
      <c r="N2" s="2"/>
      <c r="O2" s="2"/>
      <c r="P2" s="2"/>
      <c r="Q2" s="89"/>
      <c r="R2" s="2"/>
      <c r="S2" s="2"/>
      <c r="T2" s="2"/>
      <c r="U2" s="2"/>
      <c r="V2" s="2"/>
      <c r="W2" s="2"/>
      <c r="X2" s="2"/>
      <c r="Y2" s="2"/>
      <c r="Z2" s="2"/>
      <c r="AA2" s="2"/>
      <c r="AB2" s="2"/>
      <c r="AC2" s="2"/>
      <c r="AD2" s="2"/>
      <c r="AE2" s="2"/>
    </row>
    <row r="3" spans="1:31" ht="12">
      <c r="A3" s="181" t="s">
        <v>2</v>
      </c>
      <c r="B3" s="177"/>
      <c r="C3" s="177"/>
      <c r="D3" s="177"/>
      <c r="E3" s="177"/>
      <c r="F3" s="177"/>
      <c r="G3" s="132" t="s">
        <v>336</v>
      </c>
      <c r="H3" s="133"/>
      <c r="I3" s="133"/>
      <c r="J3" s="133"/>
      <c r="K3" s="133"/>
      <c r="L3" s="133"/>
      <c r="M3" s="133"/>
      <c r="N3" s="133"/>
      <c r="O3" s="133"/>
      <c r="P3" s="133"/>
      <c r="Q3" s="133"/>
      <c r="R3" s="133"/>
      <c r="S3" s="133"/>
      <c r="T3" s="133"/>
      <c r="U3" s="133"/>
      <c r="V3" s="133"/>
      <c r="W3" s="133"/>
      <c r="X3" s="133"/>
      <c r="Y3" s="133"/>
      <c r="Z3" s="133"/>
      <c r="AA3" s="133"/>
      <c r="AB3" s="133"/>
      <c r="AC3" s="133"/>
      <c r="AD3" s="133"/>
      <c r="AE3" s="145"/>
    </row>
    <row r="4" spans="1:31" ht="12">
      <c r="A4" s="119"/>
      <c r="B4" s="180"/>
      <c r="C4" s="19"/>
      <c r="D4" s="22"/>
      <c r="E4" s="189" t="s">
        <v>80</v>
      </c>
      <c r="F4" s="161" t="s">
        <v>81</v>
      </c>
      <c r="G4" s="108" t="s">
        <v>4</v>
      </c>
      <c r="H4" s="108" t="s">
        <v>5</v>
      </c>
      <c r="I4" s="108" t="s">
        <v>6</v>
      </c>
      <c r="J4" s="108" t="s">
        <v>7</v>
      </c>
      <c r="K4" s="108" t="s">
        <v>8</v>
      </c>
      <c r="L4" s="108" t="s">
        <v>9</v>
      </c>
      <c r="M4" s="108" t="s">
        <v>10</v>
      </c>
      <c r="N4" s="108" t="s">
        <v>11</v>
      </c>
      <c r="O4" s="108" t="s">
        <v>12</v>
      </c>
      <c r="P4" s="108" t="s">
        <v>13</v>
      </c>
      <c r="Q4" s="108" t="s">
        <v>14</v>
      </c>
      <c r="R4" s="108" t="s">
        <v>15</v>
      </c>
      <c r="S4" s="108" t="s">
        <v>16</v>
      </c>
      <c r="T4" s="108" t="s">
        <v>17</v>
      </c>
      <c r="U4" s="108">
        <v>66</v>
      </c>
      <c r="V4" s="108" t="s">
        <v>18</v>
      </c>
      <c r="W4" s="108" t="s">
        <v>19</v>
      </c>
      <c r="X4" s="108" t="s">
        <v>20</v>
      </c>
      <c r="Y4" s="108" t="s">
        <v>21</v>
      </c>
      <c r="Z4" s="108" t="s">
        <v>22</v>
      </c>
      <c r="AA4" s="108" t="s">
        <v>23</v>
      </c>
      <c r="AB4" s="108" t="s">
        <v>24</v>
      </c>
      <c r="AC4" s="108" t="s">
        <v>25</v>
      </c>
      <c r="AD4" s="108" t="s">
        <v>26</v>
      </c>
      <c r="AE4" s="190"/>
    </row>
    <row r="5" spans="1:31" ht="12">
      <c r="A5" s="93"/>
      <c r="B5" s="178"/>
      <c r="C5" s="20"/>
      <c r="D5" s="23"/>
      <c r="E5" s="194" t="s">
        <v>118</v>
      </c>
      <c r="F5" s="162" t="s">
        <v>119</v>
      </c>
      <c r="G5" s="108"/>
      <c r="H5" s="108"/>
      <c r="I5" s="108"/>
      <c r="J5" s="108"/>
      <c r="K5" s="108"/>
      <c r="L5" s="108"/>
      <c r="M5" s="108"/>
      <c r="N5" s="108"/>
      <c r="O5" s="108"/>
      <c r="P5" s="108"/>
      <c r="Q5" s="108"/>
      <c r="R5" s="108"/>
      <c r="S5" s="108"/>
      <c r="T5" s="108"/>
      <c r="U5" s="108"/>
      <c r="V5" s="108"/>
      <c r="W5" s="108"/>
      <c r="X5" s="108"/>
      <c r="Y5" s="108"/>
      <c r="Z5" s="108"/>
      <c r="AA5" s="108"/>
      <c r="AB5" s="108"/>
      <c r="AC5" s="108" t="s">
        <v>337</v>
      </c>
      <c r="AD5" s="108" t="s">
        <v>338</v>
      </c>
      <c r="AE5" s="187" t="s">
        <v>339</v>
      </c>
    </row>
    <row r="6" spans="1:31" ht="12">
      <c r="A6" s="120" t="s">
        <v>158</v>
      </c>
      <c r="B6" s="179" t="s">
        <v>340</v>
      </c>
      <c r="C6" s="21"/>
      <c r="D6" s="144" t="s">
        <v>341</v>
      </c>
      <c r="E6" s="191" t="s">
        <v>161</v>
      </c>
      <c r="F6" s="162" t="s">
        <v>162</v>
      </c>
      <c r="G6" s="109" t="s">
        <v>163</v>
      </c>
      <c r="H6" s="109" t="s">
        <v>164</v>
      </c>
      <c r="I6" s="109" t="s">
        <v>165</v>
      </c>
      <c r="J6" s="109" t="s">
        <v>166</v>
      </c>
      <c r="K6" s="109" t="s">
        <v>167</v>
      </c>
      <c r="L6" s="109" t="s">
        <v>168</v>
      </c>
      <c r="M6" s="109" t="s">
        <v>169</v>
      </c>
      <c r="N6" s="109" t="s">
        <v>170</v>
      </c>
      <c r="O6" s="109" t="s">
        <v>171</v>
      </c>
      <c r="P6" s="109" t="s">
        <v>172</v>
      </c>
      <c r="Q6" s="109" t="s">
        <v>173</v>
      </c>
      <c r="R6" s="109" t="s">
        <v>174</v>
      </c>
      <c r="S6" s="109" t="s">
        <v>175</v>
      </c>
      <c r="T6" s="109" t="s">
        <v>176</v>
      </c>
      <c r="U6" s="109" t="s">
        <v>177</v>
      </c>
      <c r="V6" s="109" t="s">
        <v>178</v>
      </c>
      <c r="W6" s="109" t="s">
        <v>179</v>
      </c>
      <c r="X6" s="109" t="s">
        <v>180</v>
      </c>
      <c r="Y6" s="109" t="s">
        <v>181</v>
      </c>
      <c r="Z6" s="109" t="s">
        <v>182</v>
      </c>
      <c r="AA6" s="109" t="s">
        <v>183</v>
      </c>
      <c r="AB6" s="109" t="s">
        <v>184</v>
      </c>
      <c r="AC6" s="109" t="s">
        <v>185</v>
      </c>
      <c r="AD6" s="109" t="s">
        <v>185</v>
      </c>
      <c r="AE6" s="188" t="s">
        <v>343</v>
      </c>
    </row>
    <row r="7" spans="1:31" ht="12">
      <c r="A7" s="93"/>
      <c r="B7" s="122"/>
      <c r="C7" s="20"/>
      <c r="D7" s="20"/>
      <c r="E7" s="153"/>
      <c r="F7" s="110"/>
      <c r="G7" s="20"/>
      <c r="H7" s="20"/>
      <c r="I7" s="20"/>
      <c r="J7" s="20"/>
      <c r="K7" s="20"/>
      <c r="L7" s="20"/>
      <c r="M7" s="20"/>
      <c r="N7" s="20"/>
      <c r="O7" s="20"/>
      <c r="P7" s="20"/>
      <c r="Q7" s="20"/>
      <c r="R7" s="20"/>
      <c r="S7" s="20"/>
      <c r="T7" s="20"/>
      <c r="U7" s="20"/>
      <c r="V7" s="20"/>
      <c r="W7" s="20"/>
      <c r="X7" s="20"/>
      <c r="Y7" s="20"/>
      <c r="Z7" s="20"/>
      <c r="AA7" s="20"/>
      <c r="AB7" s="20"/>
      <c r="AC7" s="20"/>
      <c r="AD7" s="20"/>
      <c r="AE7" s="183"/>
    </row>
    <row r="8" spans="1:31" ht="12">
      <c r="A8" s="38" t="s">
        <v>28</v>
      </c>
      <c r="B8" s="205" t="s">
        <v>226</v>
      </c>
      <c r="C8" s="37" t="s">
        <v>227</v>
      </c>
      <c r="D8" s="37" t="s">
        <v>228</v>
      </c>
      <c r="E8" s="257">
        <v>1280414</v>
      </c>
      <c r="F8" s="104">
        <v>1437351.3383904097</v>
      </c>
      <c r="G8" s="112">
        <v>-1484.7077576614101</v>
      </c>
      <c r="H8" s="112">
        <v>-7938.906930405581</v>
      </c>
      <c r="I8" s="112">
        <v>-259.55330614836566</v>
      </c>
      <c r="J8" s="112">
        <v>-1817.3065671264194</v>
      </c>
      <c r="K8" s="112">
        <v>-387.779113657969</v>
      </c>
      <c r="L8" s="112">
        <v>-135.58047250144227</v>
      </c>
      <c r="M8" s="112">
        <v>-111.59315813580179</v>
      </c>
      <c r="N8" s="112">
        <v>-1656.3436964763969</v>
      </c>
      <c r="O8" s="112">
        <v>-135.2418599327575</v>
      </c>
      <c r="P8" s="112">
        <v>-356.00371021258616</v>
      </c>
      <c r="Q8" s="112">
        <v>-2.31610996980487</v>
      </c>
      <c r="R8" s="112">
        <v>-74.88755569035493</v>
      </c>
      <c r="S8" s="112">
        <v>-34.714560541578976</v>
      </c>
      <c r="T8" s="112">
        <v>-168.37171365289396</v>
      </c>
      <c r="U8" s="112">
        <v>-12.772466090794978</v>
      </c>
      <c r="V8" s="112">
        <v>-55.965885352243276</v>
      </c>
      <c r="W8" s="112">
        <v>-5961.565894997984</v>
      </c>
      <c r="X8" s="112">
        <v>-68.72480694029036</v>
      </c>
      <c r="Y8" s="112">
        <v>-73.329937874405</v>
      </c>
      <c r="Z8" s="112">
        <v>-355.2587625614833</v>
      </c>
      <c r="AA8" s="112">
        <v>-532.6917485523591</v>
      </c>
      <c r="AB8" s="112">
        <v>-23.74351331618709</v>
      </c>
      <c r="AC8" s="112">
        <v>-28.795612840965077</v>
      </c>
      <c r="AD8" s="112">
        <v>-45.40117320927402</v>
      </c>
      <c r="AE8" s="110">
        <v>-21721.55631384935</v>
      </c>
    </row>
    <row r="9" spans="1:31" ht="12">
      <c r="A9" s="38" t="s">
        <v>29</v>
      </c>
      <c r="B9" s="203" t="s">
        <v>229</v>
      </c>
      <c r="C9" s="37" t="s">
        <v>230</v>
      </c>
      <c r="D9" s="37" t="s">
        <v>231</v>
      </c>
      <c r="E9" s="257">
        <v>513829</v>
      </c>
      <c r="F9" s="104">
        <v>548774.2722850994</v>
      </c>
      <c r="G9" s="112">
        <v>3972.6554486420064</v>
      </c>
      <c r="H9" s="112">
        <v>197.08455070839773</v>
      </c>
      <c r="I9" s="112">
        <v>548.2976379625052</v>
      </c>
      <c r="J9" s="112">
        <v>2614.343621988228</v>
      </c>
      <c r="K9" s="112">
        <v>1135.5692389264223</v>
      </c>
      <c r="L9" s="112">
        <v>339.42488269673413</v>
      </c>
      <c r="M9" s="112">
        <v>230.9952711497681</v>
      </c>
      <c r="N9" s="112">
        <v>3722.1731959915196</v>
      </c>
      <c r="O9" s="112">
        <v>340.86244690580224</v>
      </c>
      <c r="P9" s="112">
        <v>920.9994699432318</v>
      </c>
      <c r="Q9" s="112">
        <v>14.641857684957188</v>
      </c>
      <c r="R9" s="112">
        <v>169.87217070492989</v>
      </c>
      <c r="S9" s="112">
        <v>71.85158889399895</v>
      </c>
      <c r="T9" s="112">
        <v>309.3425205440044</v>
      </c>
      <c r="U9" s="112">
        <v>17.51698610309421</v>
      </c>
      <c r="V9" s="112">
        <v>126.85173067058304</v>
      </c>
      <c r="W9" s="112">
        <v>-1517.102811712858</v>
      </c>
      <c r="X9" s="112">
        <v>160.76759738082956</v>
      </c>
      <c r="Y9" s="112">
        <v>71.87821045342616</v>
      </c>
      <c r="Z9" s="112">
        <v>916.5802910783132</v>
      </c>
      <c r="AA9" s="112">
        <v>682.1242172030106</v>
      </c>
      <c r="AB9" s="112">
        <v>113.32797848156815</v>
      </c>
      <c r="AC9" s="112">
        <v>46.853944591862955</v>
      </c>
      <c r="AD9" s="112">
        <v>63.3593114367236</v>
      </c>
      <c r="AE9" s="184">
        <v>15270.271358429058</v>
      </c>
    </row>
    <row r="10" spans="1:31" ht="12">
      <c r="A10" s="38" t="s">
        <v>30</v>
      </c>
      <c r="B10" s="203" t="s">
        <v>232</v>
      </c>
      <c r="C10" s="37" t="s">
        <v>233</v>
      </c>
      <c r="D10" s="37" t="s">
        <v>234</v>
      </c>
      <c r="E10" s="257">
        <v>1404333</v>
      </c>
      <c r="F10" s="104">
        <v>1465431.8860454403</v>
      </c>
      <c r="G10" s="112">
        <v>9625.993494495633</v>
      </c>
      <c r="H10" s="112">
        <v>2808.5833381768753</v>
      </c>
      <c r="I10" s="112">
        <v>382.327856076874</v>
      </c>
      <c r="J10" s="112">
        <v>14881.712025319168</v>
      </c>
      <c r="K10" s="112">
        <v>3465.6639121188928</v>
      </c>
      <c r="L10" s="112">
        <v>4294.283219966092</v>
      </c>
      <c r="M10" s="112">
        <v>1674.68323270174</v>
      </c>
      <c r="N10" s="112">
        <v>6402.174441682728</v>
      </c>
      <c r="O10" s="112">
        <v>769.0168664055745</v>
      </c>
      <c r="P10" s="112">
        <v>1142.6224139787882</v>
      </c>
      <c r="Q10" s="112">
        <v>14.53718083942482</v>
      </c>
      <c r="R10" s="112">
        <v>34.88923401461966</v>
      </c>
      <c r="S10" s="112">
        <v>475.3658134491925</v>
      </c>
      <c r="T10" s="112">
        <v>2885.6303966258347</v>
      </c>
      <c r="U10" s="112">
        <v>2.907436167884967</v>
      </c>
      <c r="V10" s="112">
        <v>17.44461700730983</v>
      </c>
      <c r="W10" s="112">
        <v>598.9318505843003</v>
      </c>
      <c r="X10" s="112">
        <v>518.9773559674668</v>
      </c>
      <c r="Y10" s="112">
        <v>127.92719138693838</v>
      </c>
      <c r="Z10" s="112">
        <v>1430.4585945994004</v>
      </c>
      <c r="AA10" s="112">
        <v>795.1837919165409</v>
      </c>
      <c r="AB10" s="112">
        <v>612.0153133397871</v>
      </c>
      <c r="AC10" s="112">
        <v>1.4537180839424835</v>
      </c>
      <c r="AD10" s="112">
        <v>10.176026587597391</v>
      </c>
      <c r="AE10" s="184">
        <v>52972.959321492606</v>
      </c>
    </row>
    <row r="11" spans="1:31" ht="12">
      <c r="A11" s="38" t="s">
        <v>31</v>
      </c>
      <c r="B11" s="203" t="s">
        <v>235</v>
      </c>
      <c r="C11" s="37" t="s">
        <v>227</v>
      </c>
      <c r="D11" s="37" t="s">
        <v>228</v>
      </c>
      <c r="E11" s="257">
        <v>1385900</v>
      </c>
      <c r="F11" s="104">
        <v>1514728.6197577172</v>
      </c>
      <c r="G11" s="112">
        <v>27157.760965928435</v>
      </c>
      <c r="H11" s="112">
        <v>97.90982642572635</v>
      </c>
      <c r="I11" s="112">
        <v>4747.659335596552</v>
      </c>
      <c r="J11" s="112">
        <v>33241.543392735766</v>
      </c>
      <c r="K11" s="112">
        <v>7093.121472531922</v>
      </c>
      <c r="L11" s="112">
        <v>2479.9911260930676</v>
      </c>
      <c r="M11" s="112">
        <v>2041.2234653227551</v>
      </c>
      <c r="N11" s="112">
        <v>30297.266215663898</v>
      </c>
      <c r="O11" s="112">
        <v>2473.7973420618655</v>
      </c>
      <c r="P11" s="112">
        <v>6511.896779043971</v>
      </c>
      <c r="Q11" s="112">
        <v>42.36548277341802</v>
      </c>
      <c r="R11" s="112">
        <v>1369.8172763405182</v>
      </c>
      <c r="S11" s="112">
        <v>634.9867388787743</v>
      </c>
      <c r="T11" s="112">
        <v>3079.797171674618</v>
      </c>
      <c r="U11" s="112">
        <v>233.6295336569192</v>
      </c>
      <c r="V11" s="112">
        <v>1023.7086246769777</v>
      </c>
      <c r="W11" s="112">
        <v>-3951.783859653655</v>
      </c>
      <c r="X11" s="112">
        <v>1257.0904069726512</v>
      </c>
      <c r="Y11" s="112">
        <v>1341.3258697969886</v>
      </c>
      <c r="Z11" s="112">
        <v>6498.270454175319</v>
      </c>
      <c r="AA11" s="112">
        <v>9743.813286524892</v>
      </c>
      <c r="AB11" s="112">
        <v>434.30813626784675</v>
      </c>
      <c r="AC11" s="112">
        <v>526.719394013373</v>
      </c>
      <c r="AD11" s="112">
        <v>830.4625629034936</v>
      </c>
      <c r="AE11" s="184">
        <v>139206.68100040607</v>
      </c>
    </row>
    <row r="12" spans="1:31" ht="12">
      <c r="A12" s="32" t="s">
        <v>32</v>
      </c>
      <c r="B12" s="32" t="s">
        <v>236</v>
      </c>
      <c r="C12" s="37" t="s">
        <v>227</v>
      </c>
      <c r="D12" s="37" t="s">
        <v>228</v>
      </c>
      <c r="E12" s="82">
        <v>576401</v>
      </c>
      <c r="F12" s="104">
        <v>583170.8924361927</v>
      </c>
      <c r="G12" s="112">
        <v>92543.65428850734</v>
      </c>
      <c r="H12" s="112">
        <v>24228.156132457407</v>
      </c>
      <c r="I12" s="112">
        <v>16178.27569748001</v>
      </c>
      <c r="J12" s="112">
        <v>113274.9457369924</v>
      </c>
      <c r="K12" s="112">
        <v>24170.747441363706</v>
      </c>
      <c r="L12" s="112">
        <v>8450.897027176063</v>
      </c>
      <c r="M12" s="112">
        <v>6955.73832236799</v>
      </c>
      <c r="N12" s="112">
        <v>103241.93272291045</v>
      </c>
      <c r="O12" s="112">
        <v>8429.790890744554</v>
      </c>
      <c r="P12" s="112">
        <v>22190.147598630934</v>
      </c>
      <c r="Q12" s="112">
        <v>144.36597319151917</v>
      </c>
      <c r="R12" s="112">
        <v>4667.833133192454</v>
      </c>
      <c r="S12" s="112">
        <v>2163.8011069582667</v>
      </c>
      <c r="T12" s="112">
        <v>10494.815279203362</v>
      </c>
      <c r="U12" s="112">
        <v>796.1234661965062</v>
      </c>
      <c r="V12" s="112">
        <v>3488.4222293997495</v>
      </c>
      <c r="W12" s="112">
        <v>5139.68191925526</v>
      </c>
      <c r="X12" s="112">
        <v>4283.701450138996</v>
      </c>
      <c r="Y12" s="112">
        <v>4570.744905607514</v>
      </c>
      <c r="Z12" s="112">
        <v>22143.714098481614</v>
      </c>
      <c r="AA12" s="112">
        <v>33203.32958859215</v>
      </c>
      <c r="AB12" s="112">
        <v>1479.9622865773863</v>
      </c>
      <c r="AC12" s="112">
        <v>1794.8658421354955</v>
      </c>
      <c r="AD12" s="112">
        <v>2829.91077273668</v>
      </c>
      <c r="AE12" s="184">
        <v>516865.5579102978</v>
      </c>
    </row>
    <row r="13" spans="1:31" ht="12">
      <c r="A13" s="197" t="s">
        <v>33</v>
      </c>
      <c r="B13" s="35" t="s">
        <v>237</v>
      </c>
      <c r="C13" s="36" t="s">
        <v>238</v>
      </c>
      <c r="D13" s="36" t="s">
        <v>239</v>
      </c>
      <c r="E13" s="258">
        <v>710101</v>
      </c>
      <c r="F13" s="105">
        <v>800270.5110506531</v>
      </c>
      <c r="G13" s="112">
        <v>16105.552159268162</v>
      </c>
      <c r="H13" s="112">
        <v>509.78527756526273</v>
      </c>
      <c r="I13" s="112">
        <v>80.41259048392203</v>
      </c>
      <c r="J13" s="112">
        <v>4546.326814827364</v>
      </c>
      <c r="K13" s="112">
        <v>7778.691219761793</v>
      </c>
      <c r="L13" s="112">
        <v>1718.397053991348</v>
      </c>
      <c r="M13" s="112">
        <v>1256.3715304308926</v>
      </c>
      <c r="N13" s="112">
        <v>13619.071947187476</v>
      </c>
      <c r="O13" s="112">
        <v>1643.5019595913072</v>
      </c>
      <c r="P13" s="112">
        <v>-13936.635343124155</v>
      </c>
      <c r="Q13" s="112">
        <v>181.0520952798879</v>
      </c>
      <c r="R13" s="112">
        <v>-154.63414574041295</v>
      </c>
      <c r="S13" s="112">
        <v>105.08318542647135</v>
      </c>
      <c r="T13" s="112">
        <v>-288.2904325001218</v>
      </c>
      <c r="U13" s="112">
        <v>191.86594922968698</v>
      </c>
      <c r="V13" s="112">
        <v>302.95183355082736</v>
      </c>
      <c r="W13" s="112">
        <v>779.0342940967123</v>
      </c>
      <c r="X13" s="112">
        <v>-22.662618086128987</v>
      </c>
      <c r="Y13" s="112">
        <v>113.23958973479876</v>
      </c>
      <c r="Z13" s="112">
        <v>26419.232236300726</v>
      </c>
      <c r="AA13" s="112">
        <v>3225.65629032749</v>
      </c>
      <c r="AB13" s="112">
        <v>755.8494192185462</v>
      </c>
      <c r="AC13" s="112">
        <v>481.86520702702865</v>
      </c>
      <c r="AD13" s="112">
        <v>564.6791374319337</v>
      </c>
      <c r="AE13" s="185">
        <v>65976.39725128081</v>
      </c>
    </row>
    <row r="14" spans="1:31" ht="12">
      <c r="A14" s="38" t="s">
        <v>34</v>
      </c>
      <c r="B14" s="198" t="s">
        <v>240</v>
      </c>
      <c r="C14" s="37" t="s">
        <v>227</v>
      </c>
      <c r="D14" s="37" t="s">
        <v>228</v>
      </c>
      <c r="E14" s="238">
        <v>1625279</v>
      </c>
      <c r="F14" s="104">
        <v>1743518.7210748524</v>
      </c>
      <c r="G14" s="153">
        <v>-49839.413259105466</v>
      </c>
      <c r="H14" s="154">
        <v>-23786.39417799085</v>
      </c>
      <c r="I14" s="154">
        <v>-8712.815314086656</v>
      </c>
      <c r="J14" s="154">
        <v>-61004.25659536343</v>
      </c>
      <c r="K14" s="154">
        <v>-13017.163410859517</v>
      </c>
      <c r="L14" s="154">
        <v>-4551.233172990007</v>
      </c>
      <c r="M14" s="154">
        <v>-3746.014996230235</v>
      </c>
      <c r="N14" s="154">
        <v>-55600.97437480267</v>
      </c>
      <c r="O14" s="154">
        <v>-4539.866456773747</v>
      </c>
      <c r="P14" s="154">
        <v>-11950.510761125814</v>
      </c>
      <c r="Q14" s="154">
        <v>-77.74833891920986</v>
      </c>
      <c r="R14" s="154">
        <v>-2513.8629583877846</v>
      </c>
      <c r="S14" s="154">
        <v>-1165.3157464908481</v>
      </c>
      <c r="T14" s="154">
        <v>-5651.985971372505</v>
      </c>
      <c r="U14" s="154">
        <v>-428.7525356772803</v>
      </c>
      <c r="V14" s="154">
        <v>-1878.6908562232475</v>
      </c>
      <c r="W14" s="154">
        <v>-11129.563746475684</v>
      </c>
      <c r="X14" s="154">
        <v>-2306.988723251874</v>
      </c>
      <c r="Y14" s="154">
        <v>-2461.576063792996</v>
      </c>
      <c r="Z14" s="154">
        <v>-11925.503985450036</v>
      </c>
      <c r="AA14" s="154">
        <v>-17881.66328276963</v>
      </c>
      <c r="AB14" s="154">
        <v>-797.0341410840647</v>
      </c>
      <c r="AC14" s="154">
        <v>-966.6255470306442</v>
      </c>
      <c r="AD14" s="111">
        <v>-1524.0493102759738</v>
      </c>
      <c r="AE14" s="184">
        <v>-297458.0037265301</v>
      </c>
    </row>
    <row r="15" spans="1:31" ht="12">
      <c r="A15" s="38" t="s">
        <v>35</v>
      </c>
      <c r="B15" s="32" t="s">
        <v>241</v>
      </c>
      <c r="C15" s="37" t="s">
        <v>242</v>
      </c>
      <c r="D15" s="37" t="s">
        <v>243</v>
      </c>
      <c r="E15" s="238">
        <v>945000</v>
      </c>
      <c r="F15" s="104">
        <v>945000</v>
      </c>
      <c r="G15" s="155">
        <v>0</v>
      </c>
      <c r="H15" s="112">
        <v>0</v>
      </c>
      <c r="I15" s="112">
        <v>0</v>
      </c>
      <c r="J15" s="112">
        <v>0</v>
      </c>
      <c r="K15" s="112">
        <v>0</v>
      </c>
      <c r="L15" s="112">
        <v>0</v>
      </c>
      <c r="M15" s="112">
        <v>0</v>
      </c>
      <c r="N15" s="112">
        <v>0</v>
      </c>
      <c r="O15" s="112">
        <v>0</v>
      </c>
      <c r="P15" s="112">
        <v>0</v>
      </c>
      <c r="Q15" s="112">
        <v>0</v>
      </c>
      <c r="R15" s="112">
        <v>0</v>
      </c>
      <c r="S15" s="112">
        <v>0</v>
      </c>
      <c r="T15" s="112">
        <v>0</v>
      </c>
      <c r="U15" s="112">
        <v>0</v>
      </c>
      <c r="V15" s="112">
        <v>0</v>
      </c>
      <c r="W15" s="112">
        <v>0</v>
      </c>
      <c r="X15" s="112">
        <v>0</v>
      </c>
      <c r="Y15" s="112">
        <v>0</v>
      </c>
      <c r="Z15" s="112">
        <v>0</v>
      </c>
      <c r="AA15" s="112">
        <v>0</v>
      </c>
      <c r="AB15" s="112">
        <v>0</v>
      </c>
      <c r="AC15" s="112">
        <v>0</v>
      </c>
      <c r="AD15" s="148">
        <v>0</v>
      </c>
      <c r="AE15" s="184">
        <v>0</v>
      </c>
    </row>
    <row r="16" spans="1:31" ht="12">
      <c r="A16" s="38" t="s">
        <v>36</v>
      </c>
      <c r="B16" s="32" t="s">
        <v>244</v>
      </c>
      <c r="C16" s="37" t="s">
        <v>245</v>
      </c>
      <c r="D16" s="37" t="s">
        <v>246</v>
      </c>
      <c r="E16" s="238">
        <v>1171745</v>
      </c>
      <c r="F16" s="104">
        <v>1171745</v>
      </c>
      <c r="G16" s="155">
        <v>-1037.0829083491262</v>
      </c>
      <c r="H16" s="112">
        <v>-1498.797901792219</v>
      </c>
      <c r="I16" s="112">
        <v>-263.2959347224278</v>
      </c>
      <c r="J16" s="112">
        <v>-2283.4766137257684</v>
      </c>
      <c r="K16" s="112">
        <v>-966.5233862742316</v>
      </c>
      <c r="L16" s="112">
        <v>-226.83228908640376</v>
      </c>
      <c r="M16" s="112">
        <v>0</v>
      </c>
      <c r="N16" s="112">
        <v>-6135.837097479263</v>
      </c>
      <c r="O16" s="112">
        <v>-512.3852542619861</v>
      </c>
      <c r="P16" s="112">
        <v>0</v>
      </c>
      <c r="Q16" s="112">
        <v>0</v>
      </c>
      <c r="R16" s="112">
        <v>-75.76861430861118</v>
      </c>
      <c r="S16" s="112">
        <v>0</v>
      </c>
      <c r="T16" s="112">
        <v>0</v>
      </c>
      <c r="U16" s="112">
        <v>0</v>
      </c>
      <c r="V16" s="112">
        <v>0</v>
      </c>
      <c r="W16" s="112">
        <v>0</v>
      </c>
      <c r="X16" s="112">
        <v>0</v>
      </c>
      <c r="Y16" s="112">
        <v>0</v>
      </c>
      <c r="Z16" s="112">
        <v>0</v>
      </c>
      <c r="AA16" s="112">
        <v>0</v>
      </c>
      <c r="AB16" s="112">
        <v>0</v>
      </c>
      <c r="AC16" s="112">
        <v>0</v>
      </c>
      <c r="AD16" s="148">
        <v>0</v>
      </c>
      <c r="AE16" s="184">
        <v>-13000</v>
      </c>
    </row>
    <row r="17" spans="1:31" ht="12">
      <c r="A17" s="38" t="s">
        <v>37</v>
      </c>
      <c r="B17" s="32" t="s">
        <v>247</v>
      </c>
      <c r="C17" s="37" t="s">
        <v>248</v>
      </c>
      <c r="D17" s="37" t="s">
        <v>249</v>
      </c>
      <c r="E17" s="238">
        <v>269500</v>
      </c>
      <c r="F17" s="104">
        <v>269500</v>
      </c>
      <c r="G17" s="155">
        <v>0</v>
      </c>
      <c r="H17" s="112">
        <v>0</v>
      </c>
      <c r="I17" s="112">
        <v>0</v>
      </c>
      <c r="J17" s="112">
        <v>0</v>
      </c>
      <c r="K17" s="112">
        <v>0</v>
      </c>
      <c r="L17" s="112">
        <v>0</v>
      </c>
      <c r="M17" s="112">
        <v>0</v>
      </c>
      <c r="N17" s="112">
        <v>0</v>
      </c>
      <c r="O17" s="112">
        <v>0</v>
      </c>
      <c r="P17" s="112">
        <v>0</v>
      </c>
      <c r="Q17" s="112">
        <v>0</v>
      </c>
      <c r="R17" s="112">
        <v>0</v>
      </c>
      <c r="S17" s="112">
        <v>0</v>
      </c>
      <c r="T17" s="112">
        <v>0</v>
      </c>
      <c r="U17" s="112">
        <v>0</v>
      </c>
      <c r="V17" s="112">
        <v>0</v>
      </c>
      <c r="W17" s="112">
        <v>0</v>
      </c>
      <c r="X17" s="112">
        <v>0</v>
      </c>
      <c r="Y17" s="112">
        <v>0</v>
      </c>
      <c r="Z17" s="112">
        <v>0</v>
      </c>
      <c r="AA17" s="112">
        <v>0</v>
      </c>
      <c r="AB17" s="112">
        <v>0</v>
      </c>
      <c r="AC17" s="112">
        <v>0</v>
      </c>
      <c r="AD17" s="148">
        <v>0</v>
      </c>
      <c r="AE17" s="184">
        <v>0</v>
      </c>
    </row>
    <row r="18" spans="1:31" ht="12">
      <c r="A18" s="90" t="s">
        <v>38</v>
      </c>
      <c r="B18" s="32" t="s">
        <v>250</v>
      </c>
      <c r="C18" s="37" t="s">
        <v>251</v>
      </c>
      <c r="D18" s="37" t="s">
        <v>252</v>
      </c>
      <c r="E18" s="238">
        <v>177595</v>
      </c>
      <c r="F18" s="104">
        <v>191361.9419703069</v>
      </c>
      <c r="G18" s="155">
        <v>2401.561599224129</v>
      </c>
      <c r="H18" s="112">
        <v>352.5103306909423</v>
      </c>
      <c r="I18" s="112">
        <v>406.5231134233054</v>
      </c>
      <c r="J18" s="112">
        <v>1979.7031212117836</v>
      </c>
      <c r="K18" s="112">
        <v>814.7592196996411</v>
      </c>
      <c r="L18" s="112">
        <v>246.15435394429596</v>
      </c>
      <c r="M18" s="112">
        <v>150.28113490004716</v>
      </c>
      <c r="N18" s="112">
        <v>2980.825087176112</v>
      </c>
      <c r="O18" s="112">
        <v>248.90058058169552</v>
      </c>
      <c r="P18" s="112">
        <v>536.7105702536692</v>
      </c>
      <c r="Q18" s="112">
        <v>0</v>
      </c>
      <c r="R18" s="112">
        <v>118.49560084935888</v>
      </c>
      <c r="S18" s="112">
        <v>57.07257140495733</v>
      </c>
      <c r="T18" s="112">
        <v>205.69509417746667</v>
      </c>
      <c r="U18" s="112">
        <v>8.293060637690303</v>
      </c>
      <c r="V18" s="112">
        <v>106.17836652518235</v>
      </c>
      <c r="W18" s="112">
        <v>-673.2413593644657</v>
      </c>
      <c r="X18" s="112">
        <v>143.5379249389091</v>
      </c>
      <c r="Y18" s="112">
        <v>43.504580394441064</v>
      </c>
      <c r="Z18" s="112">
        <v>320.1665213403394</v>
      </c>
      <c r="AA18" s="112">
        <v>494.7558405357813</v>
      </c>
      <c r="AB18" s="112">
        <v>102.15419283869687</v>
      </c>
      <c r="AC18" s="112">
        <v>29.909399021178217</v>
      </c>
      <c r="AD18" s="148">
        <v>32.62843529583074</v>
      </c>
      <c r="AE18" s="184">
        <v>11107.079339700991</v>
      </c>
    </row>
    <row r="19" spans="1:31" ht="12">
      <c r="A19" s="90" t="s">
        <v>39</v>
      </c>
      <c r="B19" s="32" t="s">
        <v>253</v>
      </c>
      <c r="C19" s="37" t="s">
        <v>227</v>
      </c>
      <c r="D19" s="37" t="s">
        <v>228</v>
      </c>
      <c r="E19" s="238">
        <v>259843</v>
      </c>
      <c r="F19" s="104">
        <v>261586.5855078725</v>
      </c>
      <c r="G19" s="155">
        <v>19180.45773257605</v>
      </c>
      <c r="H19" s="112">
        <v>4287.091511621435</v>
      </c>
      <c r="I19" s="112">
        <v>3353.084936910834</v>
      </c>
      <c r="J19" s="112">
        <v>23477.193823521236</v>
      </c>
      <c r="K19" s="112">
        <v>5009.592534767896</v>
      </c>
      <c r="L19" s="112">
        <v>1751.5201282929318</v>
      </c>
      <c r="M19" s="112">
        <v>1441.6357979026434</v>
      </c>
      <c r="N19" s="112">
        <v>21397.766730151285</v>
      </c>
      <c r="O19" s="112">
        <v>1747.1457023980943</v>
      </c>
      <c r="P19" s="112">
        <v>4599.096408796346</v>
      </c>
      <c r="Q19" s="112">
        <v>29.92107312068844</v>
      </c>
      <c r="R19" s="112">
        <v>967.4480309022597</v>
      </c>
      <c r="S19" s="112">
        <v>448.4661427387397</v>
      </c>
      <c r="T19" s="112">
        <v>2175.139531948994</v>
      </c>
      <c r="U19" s="112">
        <v>165.00334475327017</v>
      </c>
      <c r="V19" s="112">
        <v>723.0051118987407</v>
      </c>
      <c r="W19" s="112">
        <v>493.38895734389166</v>
      </c>
      <c r="X19" s="112">
        <v>887.8334796162173</v>
      </c>
      <c r="Y19" s="112">
        <v>947.3256717860074</v>
      </c>
      <c r="Z19" s="112">
        <v>4589.4726718277025</v>
      </c>
      <c r="AA19" s="112">
        <v>6881.671840722548</v>
      </c>
      <c r="AB19" s="112">
        <v>306.7347437460048</v>
      </c>
      <c r="AC19" s="112">
        <v>372.00117809698037</v>
      </c>
      <c r="AD19" s="148">
        <v>586.523023979811</v>
      </c>
      <c r="AE19" s="184">
        <v>105818.52010942063</v>
      </c>
    </row>
    <row r="20" spans="1:31" ht="12">
      <c r="A20" s="38" t="s">
        <v>40</v>
      </c>
      <c r="B20" s="32" t="s">
        <v>254</v>
      </c>
      <c r="C20" s="37" t="s">
        <v>255</v>
      </c>
      <c r="D20" s="37" t="s">
        <v>256</v>
      </c>
      <c r="E20" s="238"/>
      <c r="F20" s="104">
        <v>102765.22689549062</v>
      </c>
      <c r="G20" s="155">
        <v>3940.5279856943635</v>
      </c>
      <c r="H20" s="112">
        <v>508.1486038756466</v>
      </c>
      <c r="I20" s="112">
        <v>688.8743332682079</v>
      </c>
      <c r="J20" s="112">
        <v>4823.2706735686115</v>
      </c>
      <c r="K20" s="112">
        <v>1029.1954371167767</v>
      </c>
      <c r="L20" s="112">
        <v>359.84094745158677</v>
      </c>
      <c r="M20" s="112">
        <v>296.1767798255371</v>
      </c>
      <c r="N20" s="112">
        <v>4396.06289939132</v>
      </c>
      <c r="O20" s="112">
        <v>358.94224378662307</v>
      </c>
      <c r="P20" s="112">
        <v>944.8610851965541</v>
      </c>
      <c r="Q20" s="112">
        <v>6.147133068353785</v>
      </c>
      <c r="R20" s="112">
        <v>198.75730254343898</v>
      </c>
      <c r="S20" s="112">
        <v>92.13509973210961</v>
      </c>
      <c r="T20" s="112">
        <v>446.8714103667012</v>
      </c>
      <c r="U20" s="112">
        <v>33.89910224244218</v>
      </c>
      <c r="V20" s="112">
        <v>148.5377417452504</v>
      </c>
      <c r="W20" s="112">
        <v>0</v>
      </c>
      <c r="X20" s="112">
        <v>182.40089584109433</v>
      </c>
      <c r="Y20" s="112">
        <v>0</v>
      </c>
      <c r="Z20" s="112">
        <v>0</v>
      </c>
      <c r="AA20" s="112">
        <v>1413.8046575747712</v>
      </c>
      <c r="AB20" s="112">
        <v>0</v>
      </c>
      <c r="AC20" s="112">
        <v>0</v>
      </c>
      <c r="AD20" s="148">
        <v>0</v>
      </c>
      <c r="AE20" s="184">
        <v>19868.454332289388</v>
      </c>
    </row>
    <row r="21" spans="1:31" ht="12">
      <c r="A21" s="38" t="s">
        <v>41</v>
      </c>
      <c r="B21" s="32" t="s">
        <v>257</v>
      </c>
      <c r="C21" s="37" t="s">
        <v>245</v>
      </c>
      <c r="D21" s="37" t="s">
        <v>246</v>
      </c>
      <c r="E21" s="238">
        <v>369237</v>
      </c>
      <c r="F21" s="104">
        <v>404353.9129196593</v>
      </c>
      <c r="G21" s="155">
        <v>5206.926859939333</v>
      </c>
      <c r="H21" s="112">
        <v>7525.079229090406</v>
      </c>
      <c r="I21" s="112">
        <v>1321.941248459484</v>
      </c>
      <c r="J21" s="112">
        <v>11464.749460560495</v>
      </c>
      <c r="K21" s="112">
        <v>4852.66562608958</v>
      </c>
      <c r="L21" s="112">
        <v>1138.8666511008869</v>
      </c>
      <c r="M21" s="112">
        <v>0</v>
      </c>
      <c r="N21" s="112">
        <v>30806.461791887647</v>
      </c>
      <c r="O21" s="112">
        <v>2572.554731714319</v>
      </c>
      <c r="P21" s="112">
        <v>0</v>
      </c>
      <c r="Q21" s="112">
        <v>0</v>
      </c>
      <c r="R21" s="112">
        <v>380.41474775812503</v>
      </c>
      <c r="S21" s="112">
        <v>0</v>
      </c>
      <c r="T21" s="112">
        <v>0</v>
      </c>
      <c r="U21" s="112">
        <v>0</v>
      </c>
      <c r="V21" s="112">
        <v>0</v>
      </c>
      <c r="W21" s="112">
        <v>0</v>
      </c>
      <c r="X21" s="112">
        <v>0</v>
      </c>
      <c r="Y21" s="112">
        <v>0</v>
      </c>
      <c r="Z21" s="112">
        <v>0</v>
      </c>
      <c r="AA21" s="112">
        <v>0</v>
      </c>
      <c r="AB21" s="112">
        <v>0</v>
      </c>
      <c r="AC21" s="112">
        <v>0</v>
      </c>
      <c r="AD21" s="148">
        <v>0</v>
      </c>
      <c r="AE21" s="184">
        <v>65269.66034660028</v>
      </c>
    </row>
    <row r="22" spans="1:31" ht="12">
      <c r="A22" s="38" t="s">
        <v>42</v>
      </c>
      <c r="B22" s="32" t="s">
        <v>258</v>
      </c>
      <c r="C22" s="37" t="s">
        <v>245</v>
      </c>
      <c r="D22" s="37" t="s">
        <v>246</v>
      </c>
      <c r="E22" s="238">
        <v>722554</v>
      </c>
      <c r="F22" s="104">
        <v>771958.5264905558</v>
      </c>
      <c r="G22" s="155">
        <v>1365.4226066856936</v>
      </c>
      <c r="H22" s="112">
        <v>1973.3162329498737</v>
      </c>
      <c r="I22" s="112">
        <v>346.6552371311627</v>
      </c>
      <c r="J22" s="112">
        <v>3006.4236572778027</v>
      </c>
      <c r="K22" s="112">
        <v>1272.5239909796874</v>
      </c>
      <c r="L22" s="112">
        <v>298.6472276723507</v>
      </c>
      <c r="M22" s="112">
        <v>0</v>
      </c>
      <c r="N22" s="112">
        <v>8078.438682569191</v>
      </c>
      <c r="O22" s="112">
        <v>674.6060549926588</v>
      </c>
      <c r="P22" s="112">
        <v>0</v>
      </c>
      <c r="Q22" s="112">
        <v>0</v>
      </c>
      <c r="R22" s="112">
        <v>99.75690277155809</v>
      </c>
      <c r="S22" s="112">
        <v>0</v>
      </c>
      <c r="T22" s="112">
        <v>0</v>
      </c>
      <c r="U22" s="112">
        <v>0</v>
      </c>
      <c r="V22" s="112">
        <v>0</v>
      </c>
      <c r="W22" s="112">
        <v>0</v>
      </c>
      <c r="X22" s="112">
        <v>0</v>
      </c>
      <c r="Y22" s="112">
        <v>0</v>
      </c>
      <c r="Z22" s="112">
        <v>0</v>
      </c>
      <c r="AA22" s="112">
        <v>0</v>
      </c>
      <c r="AB22" s="112">
        <v>0</v>
      </c>
      <c r="AC22" s="112">
        <v>0</v>
      </c>
      <c r="AD22" s="148">
        <v>0</v>
      </c>
      <c r="AE22" s="184">
        <v>17115.79059302998</v>
      </c>
    </row>
    <row r="23" spans="1:31" ht="12">
      <c r="A23" s="38" t="s">
        <v>43</v>
      </c>
      <c r="B23" s="32" t="s">
        <v>259</v>
      </c>
      <c r="C23" s="37" t="s">
        <v>260</v>
      </c>
      <c r="D23" s="37" t="s">
        <v>261</v>
      </c>
      <c r="E23" s="238">
        <v>4791197</v>
      </c>
      <c r="F23" s="104">
        <v>5216640.401410434</v>
      </c>
      <c r="G23" s="155">
        <v>8258.731461568037</v>
      </c>
      <c r="H23" s="112">
        <v>12637.85103803582</v>
      </c>
      <c r="I23" s="112">
        <v>3717.1952737966785</v>
      </c>
      <c r="J23" s="112">
        <v>20712.71463775076</v>
      </c>
      <c r="K23" s="112">
        <v>8439.534859056817</v>
      </c>
      <c r="L23" s="112">
        <v>1752.873616332814</v>
      </c>
      <c r="M23" s="112">
        <v>1847.8720116235781</v>
      </c>
      <c r="N23" s="112">
        <v>46123.253145847935</v>
      </c>
      <c r="O23" s="112">
        <v>3956.223494205682</v>
      </c>
      <c r="P23" s="112">
        <v>1360.622177712874</v>
      </c>
      <c r="Q23" s="112">
        <v>0</v>
      </c>
      <c r="R23" s="112">
        <v>490.3142982749123</v>
      </c>
      <c r="S23" s="112">
        <v>318.7042938786926</v>
      </c>
      <c r="T23" s="112">
        <v>0</v>
      </c>
      <c r="U23" s="112">
        <v>0</v>
      </c>
      <c r="V23" s="112">
        <v>885.6302012590604</v>
      </c>
      <c r="W23" s="112">
        <v>0</v>
      </c>
      <c r="X23" s="112">
        <v>26059.274473332564</v>
      </c>
      <c r="Y23" s="112">
        <v>0</v>
      </c>
      <c r="Z23" s="112">
        <v>0</v>
      </c>
      <c r="AA23" s="112">
        <v>0</v>
      </c>
      <c r="AB23" s="112">
        <v>0</v>
      </c>
      <c r="AC23" s="112">
        <v>0</v>
      </c>
      <c r="AD23" s="148">
        <v>0</v>
      </c>
      <c r="AE23" s="184">
        <v>136560.79498267622</v>
      </c>
    </row>
    <row r="24" spans="1:31" ht="12">
      <c r="A24" s="38" t="s">
        <v>44</v>
      </c>
      <c r="B24" s="32" t="s">
        <v>262</v>
      </c>
      <c r="C24" s="37" t="s">
        <v>248</v>
      </c>
      <c r="D24" s="37" t="s">
        <v>249</v>
      </c>
      <c r="E24" s="238">
        <f>2109593-133000</f>
        <v>1976593</v>
      </c>
      <c r="F24" s="104">
        <v>2241080.9031585194</v>
      </c>
      <c r="G24" s="155">
        <v>6579.9730197099125</v>
      </c>
      <c r="H24" s="112">
        <v>15593.18297401446</v>
      </c>
      <c r="I24" s="112">
        <v>4242.376642728486</v>
      </c>
      <c r="J24" s="112">
        <v>21504.888891419338</v>
      </c>
      <c r="K24" s="112">
        <v>9459.897596795752</v>
      </c>
      <c r="L24" s="112">
        <v>1732.724606122294</v>
      </c>
      <c r="M24" s="112">
        <v>2204.4783489548863</v>
      </c>
      <c r="N24" s="112">
        <v>61018.31071693229</v>
      </c>
      <c r="O24" s="112">
        <v>4268.294503761092</v>
      </c>
      <c r="P24" s="112">
        <v>2001.7593044464775</v>
      </c>
      <c r="Q24" s="112">
        <v>295.4392797517503</v>
      </c>
      <c r="R24" s="112">
        <v>260.63877151081124</v>
      </c>
      <c r="S24" s="112">
        <v>440.60363755399067</v>
      </c>
      <c r="T24" s="112">
        <v>0</v>
      </c>
      <c r="U24" s="112">
        <v>0</v>
      </c>
      <c r="V24" s="112">
        <v>1090.1320046523615</v>
      </c>
      <c r="W24" s="112">
        <v>0</v>
      </c>
      <c r="X24" s="112">
        <v>637.1169970264291</v>
      </c>
      <c r="Y24" s="112">
        <v>0</v>
      </c>
      <c r="Z24" s="112">
        <v>0</v>
      </c>
      <c r="AA24" s="112">
        <v>0</v>
      </c>
      <c r="AB24" s="112">
        <v>0</v>
      </c>
      <c r="AC24" s="112">
        <v>0</v>
      </c>
      <c r="AD24" s="148">
        <v>0</v>
      </c>
      <c r="AE24" s="184">
        <v>131329.81729538032</v>
      </c>
    </row>
    <row r="25" spans="1:31" ht="12">
      <c r="A25" s="38" t="s">
        <v>45</v>
      </c>
      <c r="B25" s="32" t="s">
        <v>263</v>
      </c>
      <c r="C25" s="37" t="s">
        <v>227</v>
      </c>
      <c r="D25" s="37" t="s">
        <v>228</v>
      </c>
      <c r="E25" s="238">
        <v>319564</v>
      </c>
      <c r="F25" s="105">
        <v>349471.45868375216</v>
      </c>
      <c r="G25" s="155">
        <v>2839.629255300453</v>
      </c>
      <c r="H25" s="112">
        <v>-987.0437102003143</v>
      </c>
      <c r="I25" s="112">
        <v>496.4176671439891</v>
      </c>
      <c r="J25" s="112">
        <v>3475.7526302619954</v>
      </c>
      <c r="K25" s="112">
        <v>741.6603773069164</v>
      </c>
      <c r="L25" s="112">
        <v>259.3091294740552</v>
      </c>
      <c r="M25" s="112">
        <v>213.43136041326125</v>
      </c>
      <c r="N25" s="112">
        <v>3167.8975159093825</v>
      </c>
      <c r="O25" s="112">
        <v>258.6615042755702</v>
      </c>
      <c r="P25" s="112">
        <v>680.8872286809292</v>
      </c>
      <c r="Q25" s="112">
        <v>4.429756357648714</v>
      </c>
      <c r="R25" s="112">
        <v>143.22878889730873</v>
      </c>
      <c r="S25" s="112">
        <v>66.39453534885183</v>
      </c>
      <c r="T25" s="112">
        <v>322.02515369550383</v>
      </c>
      <c r="U25" s="112">
        <v>24.42842248691659</v>
      </c>
      <c r="V25" s="112">
        <v>107.03949280587403</v>
      </c>
      <c r="W25" s="112">
        <v>-1189.752004659375</v>
      </c>
      <c r="X25" s="112">
        <v>131.44201028485168</v>
      </c>
      <c r="Y25" s="112">
        <v>140.24971298426954</v>
      </c>
      <c r="Z25" s="112">
        <v>679.4624532442576</v>
      </c>
      <c r="AA25" s="112">
        <v>1018.8180572512647</v>
      </c>
      <c r="AB25" s="112">
        <v>45.4114789178841</v>
      </c>
      <c r="AC25" s="112">
        <v>55.074046879305115</v>
      </c>
      <c r="AD25" s="148">
        <v>86.8335866130908</v>
      </c>
      <c r="AE25" s="185">
        <v>12781.688449673891</v>
      </c>
    </row>
    <row r="26" spans="1:31" ht="12">
      <c r="A26" s="199" t="s">
        <v>46</v>
      </c>
      <c r="B26" s="200" t="s">
        <v>264</v>
      </c>
      <c r="C26" s="100" t="s">
        <v>227</v>
      </c>
      <c r="D26" s="100" t="s">
        <v>228</v>
      </c>
      <c r="E26" s="237">
        <f>3146584-469000</f>
        <v>2677584</v>
      </c>
      <c r="F26" s="104">
        <v>2771276.6647821544</v>
      </c>
      <c r="G26" s="153">
        <v>260094.91698900392</v>
      </c>
      <c r="H26" s="154">
        <v>62184.302341586736</v>
      </c>
      <c r="I26" s="154">
        <v>45469.21457675619</v>
      </c>
      <c r="J26" s="154">
        <v>318360.43038183526</v>
      </c>
      <c r="K26" s="154">
        <v>67932.14075732033</v>
      </c>
      <c r="L26" s="154">
        <v>23751.33527700931</v>
      </c>
      <c r="M26" s="154">
        <v>19549.1759587692</v>
      </c>
      <c r="N26" s="154">
        <v>290162.5414275916</v>
      </c>
      <c r="O26" s="154">
        <v>23692.01625783596</v>
      </c>
      <c r="P26" s="154">
        <v>62365.643998093175</v>
      </c>
      <c r="Q26" s="154">
        <v>405.7420911457135</v>
      </c>
      <c r="R26" s="154">
        <v>13118.99428037807</v>
      </c>
      <c r="S26" s="154">
        <v>6081.385845651835</v>
      </c>
      <c r="T26" s="154">
        <v>29495.78909375652</v>
      </c>
      <c r="U26" s="154">
        <v>2237.513403218759</v>
      </c>
      <c r="V26" s="154">
        <v>9804.247488971276</v>
      </c>
      <c r="W26" s="154">
        <v>9843.833064771074</v>
      </c>
      <c r="X26" s="154">
        <v>12039.3881314231</v>
      </c>
      <c r="Y26" s="154">
        <v>12846.126792180663</v>
      </c>
      <c r="Z26" s="154">
        <v>62235.1421559118</v>
      </c>
      <c r="AA26" s="154">
        <v>93318.30820274715</v>
      </c>
      <c r="AB26" s="154">
        <v>4159.449624435296</v>
      </c>
      <c r="AC26" s="154">
        <v>5044.489390501678</v>
      </c>
      <c r="AD26" s="111">
        <v>7953.49409076276</v>
      </c>
      <c r="AE26" s="184">
        <v>1442145.6216216574</v>
      </c>
    </row>
    <row r="27" spans="1:31" ht="12">
      <c r="A27" s="32" t="s">
        <v>47</v>
      </c>
      <c r="B27" s="32" t="s">
        <v>265</v>
      </c>
      <c r="C27" s="37" t="s">
        <v>260</v>
      </c>
      <c r="D27" s="37" t="s">
        <v>261</v>
      </c>
      <c r="E27" s="247">
        <v>2624913.72</v>
      </c>
      <c r="F27" s="259">
        <v>2996373.178768521</v>
      </c>
      <c r="G27" s="250"/>
      <c r="H27" s="112"/>
      <c r="I27" s="112"/>
      <c r="J27" s="112"/>
      <c r="K27" s="112"/>
      <c r="L27" s="112"/>
      <c r="M27" s="112"/>
      <c r="N27" s="112"/>
      <c r="O27" s="112"/>
      <c r="P27" s="112"/>
      <c r="Q27" s="112"/>
      <c r="R27" s="112"/>
      <c r="S27" s="112"/>
      <c r="T27" s="112"/>
      <c r="U27" s="112"/>
      <c r="V27" s="112"/>
      <c r="W27" s="112"/>
      <c r="X27" s="112"/>
      <c r="Y27" s="112"/>
      <c r="Z27" s="112"/>
      <c r="AA27" s="112"/>
      <c r="AB27" s="112"/>
      <c r="AC27" s="112"/>
      <c r="AD27" s="148"/>
      <c r="AE27" s="184">
        <v>0</v>
      </c>
    </row>
    <row r="28" spans="1:31" ht="12">
      <c r="A28" s="32" t="s">
        <v>48</v>
      </c>
      <c r="B28" s="32" t="s">
        <v>266</v>
      </c>
      <c r="C28" s="37" t="s">
        <v>267</v>
      </c>
      <c r="D28" s="37" t="s">
        <v>268</v>
      </c>
      <c r="E28" s="249">
        <v>954514.08</v>
      </c>
      <c r="F28" s="259">
        <v>1089590.2468249165</v>
      </c>
      <c r="G28" s="250">
        <v>-192216.74976272986</v>
      </c>
      <c r="H28" s="248">
        <v>108847.560216229</v>
      </c>
      <c r="I28" s="248">
        <v>28585.78435048196</v>
      </c>
      <c r="J28" s="248">
        <v>68856.56326382817</v>
      </c>
      <c r="K28" s="248">
        <v>38965.94855509029</v>
      </c>
      <c r="L28" s="248">
        <v>-11361.806805976972</v>
      </c>
      <c r="M28" s="248">
        <v>38814.1607921244</v>
      </c>
      <c r="N28" s="248">
        <v>199993.78957518237</v>
      </c>
      <c r="O28" s="248">
        <v>21417.70640161287</v>
      </c>
      <c r="P28" s="248">
        <v>-17604.37405734122</v>
      </c>
      <c r="Q28" s="248">
        <v>881.5150081210842</v>
      </c>
      <c r="R28" s="248">
        <v>-14174.299304683489</v>
      </c>
      <c r="S28" s="248">
        <v>1958.002750359923</v>
      </c>
      <c r="T28" s="248">
        <v>-33427.50248454534</v>
      </c>
      <c r="U28" s="248">
        <v>-1043.9612858473897</v>
      </c>
      <c r="V28" s="248">
        <v>10630.61844565357</v>
      </c>
      <c r="W28" s="248">
        <v>-17642.765625101823</v>
      </c>
      <c r="X28" s="248">
        <v>16154.930973279981</v>
      </c>
      <c r="Y28" s="248">
        <v>-6681.47435414526</v>
      </c>
      <c r="Z28" s="248">
        <v>-1513.9988629463332</v>
      </c>
      <c r="AA28" s="248">
        <v>-84131.46783347597</v>
      </c>
      <c r="AB28" s="248">
        <v>-19027.374544605904</v>
      </c>
      <c r="AC28" s="248">
        <v>-4747.778744896055</v>
      </c>
      <c r="AD28" s="251">
        <v>-2667.888072335454</v>
      </c>
      <c r="AE28" s="184">
        <v>128865.13859333243</v>
      </c>
    </row>
    <row r="29" spans="1:31" ht="12">
      <c r="A29" s="32" t="s">
        <v>49</v>
      </c>
      <c r="B29" s="32" t="s">
        <v>269</v>
      </c>
      <c r="C29" s="37" t="s">
        <v>270</v>
      </c>
      <c r="D29" s="37" t="s">
        <v>271</v>
      </c>
      <c r="E29" s="247">
        <v>2386285.2</v>
      </c>
      <c r="F29" s="259">
        <v>2723975.617062291</v>
      </c>
      <c r="G29" s="250"/>
      <c r="H29" s="248"/>
      <c r="I29" s="248"/>
      <c r="J29" s="248"/>
      <c r="K29" s="248"/>
      <c r="L29" s="248"/>
      <c r="M29" s="248"/>
      <c r="N29" s="248"/>
      <c r="O29" s="248"/>
      <c r="P29" s="248"/>
      <c r="Q29" s="248"/>
      <c r="R29" s="248"/>
      <c r="S29" s="248"/>
      <c r="T29" s="248"/>
      <c r="U29" s="248"/>
      <c r="V29" s="248"/>
      <c r="W29" s="248"/>
      <c r="X29" s="248"/>
      <c r="Y29" s="248"/>
      <c r="Z29" s="248"/>
      <c r="AA29" s="248"/>
      <c r="AB29" s="248"/>
      <c r="AC29" s="248"/>
      <c r="AD29" s="251"/>
      <c r="AE29" s="184">
        <v>0</v>
      </c>
    </row>
    <row r="30" spans="1:31" ht="12">
      <c r="A30" s="38" t="s">
        <v>50</v>
      </c>
      <c r="B30" s="32" t="s">
        <v>272</v>
      </c>
      <c r="C30" s="37" t="s">
        <v>273</v>
      </c>
      <c r="D30" s="37" t="s">
        <v>274</v>
      </c>
      <c r="E30" s="238">
        <v>496749</v>
      </c>
      <c r="F30" s="104">
        <v>528500.0492687274</v>
      </c>
      <c r="G30" s="155">
        <v>12376.492843707732</v>
      </c>
      <c r="H30" s="112">
        <v>0</v>
      </c>
      <c r="I30" s="112">
        <v>0</v>
      </c>
      <c r="J30" s="112">
        <v>0</v>
      </c>
      <c r="K30" s="112">
        <v>0</v>
      </c>
      <c r="L30" s="112">
        <v>0</v>
      </c>
      <c r="M30" s="112">
        <v>0</v>
      </c>
      <c r="N30" s="112">
        <v>19355.52937626501</v>
      </c>
      <c r="O30" s="112">
        <v>0</v>
      </c>
      <c r="P30" s="112">
        <v>2280.3206895945586</v>
      </c>
      <c r="Q30" s="112">
        <v>0</v>
      </c>
      <c r="R30" s="112">
        <v>0</v>
      </c>
      <c r="S30" s="112">
        <v>0</v>
      </c>
      <c r="T30" s="112">
        <v>3436.320745603967</v>
      </c>
      <c r="U30" s="112">
        <v>0</v>
      </c>
      <c r="V30" s="112">
        <v>0</v>
      </c>
      <c r="W30" s="112">
        <v>0</v>
      </c>
      <c r="X30" s="112">
        <v>0</v>
      </c>
      <c r="Y30" s="112">
        <v>0</v>
      </c>
      <c r="Z30" s="112">
        <v>0</v>
      </c>
      <c r="AA30" s="112">
        <v>0</v>
      </c>
      <c r="AB30" s="112">
        <v>0</v>
      </c>
      <c r="AC30" s="112">
        <v>0</v>
      </c>
      <c r="AD30" s="148">
        <v>0</v>
      </c>
      <c r="AE30" s="184">
        <v>37448.66365517127</v>
      </c>
    </row>
    <row r="31" spans="1:31" ht="12">
      <c r="A31" s="38" t="s">
        <v>51</v>
      </c>
      <c r="B31" s="32" t="s">
        <v>275</v>
      </c>
      <c r="C31" s="37" t="s">
        <v>255</v>
      </c>
      <c r="D31" s="37" t="s">
        <v>256</v>
      </c>
      <c r="E31" s="238">
        <v>51900</v>
      </c>
      <c r="F31" s="104">
        <v>54287.62010405836</v>
      </c>
      <c r="G31" s="155">
        <v>377.5063289768477</v>
      </c>
      <c r="H31" s="112">
        <v>-233.75660231936172</v>
      </c>
      <c r="I31" s="112">
        <v>65.99481633490564</v>
      </c>
      <c r="J31" s="112">
        <v>462.07391807667227</v>
      </c>
      <c r="K31" s="112">
        <v>98.59790177260084</v>
      </c>
      <c r="L31" s="112">
        <v>34.4731050207381</v>
      </c>
      <c r="M31" s="112">
        <v>28.374017209376802</v>
      </c>
      <c r="N31" s="112">
        <v>421.1470069811239</v>
      </c>
      <c r="O31" s="112">
        <v>34.38700835485224</v>
      </c>
      <c r="P31" s="112">
        <v>90.51859064586188</v>
      </c>
      <c r="Q31" s="112">
        <v>0.5889011946599627</v>
      </c>
      <c r="R31" s="112">
        <v>19.041138627338682</v>
      </c>
      <c r="S31" s="112">
        <v>8.826630186628563</v>
      </c>
      <c r="T31" s="112">
        <v>42.81070614513442</v>
      </c>
      <c r="U31" s="112">
        <v>3.247566237218379</v>
      </c>
      <c r="V31" s="112">
        <v>14.230056937631332</v>
      </c>
      <c r="W31" s="112">
        <v>0</v>
      </c>
      <c r="X31" s="112">
        <v>17.47417930821439</v>
      </c>
      <c r="Y31" s="112">
        <v>0</v>
      </c>
      <c r="Z31" s="112">
        <v>0</v>
      </c>
      <c r="AA31" s="112">
        <v>135.44383090515566</v>
      </c>
      <c r="AB31" s="112">
        <v>0</v>
      </c>
      <c r="AC31" s="112">
        <v>0</v>
      </c>
      <c r="AD31" s="148">
        <v>0</v>
      </c>
      <c r="AE31" s="184">
        <v>1620.979100595599</v>
      </c>
    </row>
    <row r="32" spans="1:31" ht="12">
      <c r="A32" s="38" t="s">
        <v>52</v>
      </c>
      <c r="B32" s="32" t="s">
        <v>276</v>
      </c>
      <c r="C32" s="37" t="s">
        <v>277</v>
      </c>
      <c r="D32" s="37" t="s">
        <v>278</v>
      </c>
      <c r="E32" s="238">
        <v>735413</v>
      </c>
      <c r="F32" s="104">
        <v>893265.555376328</v>
      </c>
      <c r="G32" s="155">
        <v>-9260.223379753239</v>
      </c>
      <c r="H32" s="112">
        <v>0</v>
      </c>
      <c r="I32" s="112">
        <v>0</v>
      </c>
      <c r="J32" s="112">
        <v>0</v>
      </c>
      <c r="K32" s="112">
        <v>0</v>
      </c>
      <c r="L32" s="112">
        <v>0</v>
      </c>
      <c r="M32" s="112">
        <v>0</v>
      </c>
      <c r="N32" s="112">
        <v>-10330.728417003178</v>
      </c>
      <c r="O32" s="112">
        <v>0</v>
      </c>
      <c r="P32" s="112">
        <v>-2220.419381240441</v>
      </c>
      <c r="Q32" s="112">
        <v>0</v>
      </c>
      <c r="R32" s="112">
        <v>0</v>
      </c>
      <c r="S32" s="112">
        <v>0</v>
      </c>
      <c r="T32" s="112">
        <v>-1050.1458426495155</v>
      </c>
      <c r="U32" s="112">
        <v>0</v>
      </c>
      <c r="V32" s="112">
        <v>0</v>
      </c>
      <c r="W32" s="112">
        <v>0</v>
      </c>
      <c r="X32" s="112">
        <v>0</v>
      </c>
      <c r="Y32" s="112">
        <v>0</v>
      </c>
      <c r="Z32" s="112">
        <v>0</v>
      </c>
      <c r="AA32" s="112">
        <v>0</v>
      </c>
      <c r="AB32" s="112">
        <v>0</v>
      </c>
      <c r="AC32" s="112">
        <v>0</v>
      </c>
      <c r="AD32" s="148">
        <v>0</v>
      </c>
      <c r="AE32" s="184">
        <v>-22861.517020646374</v>
      </c>
    </row>
    <row r="33" spans="1:31" ht="12">
      <c r="A33" s="32" t="s">
        <v>53</v>
      </c>
      <c r="B33" s="32" t="s">
        <v>203</v>
      </c>
      <c r="C33" s="37" t="s">
        <v>279</v>
      </c>
      <c r="D33" s="37" t="s">
        <v>280</v>
      </c>
      <c r="E33" s="32"/>
      <c r="F33" s="104">
        <v>32087.379399685815</v>
      </c>
      <c r="G33" s="155">
        <v>3775.363238652499</v>
      </c>
      <c r="H33" s="112">
        <v>95.17722450384453</v>
      </c>
      <c r="I33" s="112">
        <v>1282.339884933982</v>
      </c>
      <c r="J33" s="112">
        <v>11046.027997877221</v>
      </c>
      <c r="K33" s="112">
        <v>249.24763581753922</v>
      </c>
      <c r="L33" s="112">
        <v>278.0560677554845</v>
      </c>
      <c r="M33" s="112">
        <v>5.652287278963947</v>
      </c>
      <c r="N33" s="112">
        <v>5904.269892497115</v>
      </c>
      <c r="O33" s="112">
        <v>357.18808966097976</v>
      </c>
      <c r="P33" s="112">
        <v>695.5959990079825</v>
      </c>
      <c r="Q33" s="112">
        <v>0</v>
      </c>
      <c r="R33" s="112">
        <v>235.93741093481765</v>
      </c>
      <c r="S33" s="112">
        <v>9.663587928551264</v>
      </c>
      <c r="T33" s="112">
        <v>1048.2257924762494</v>
      </c>
      <c r="U33" s="112">
        <v>58.52852311443313</v>
      </c>
      <c r="V33" s="112">
        <v>462.57589763650105</v>
      </c>
      <c r="W33" s="112">
        <v>58.34619126672462</v>
      </c>
      <c r="X33" s="112">
        <v>336.76692271762613</v>
      </c>
      <c r="Y33" s="112">
        <v>59.440182352975704</v>
      </c>
      <c r="Z33" s="112">
        <v>156.44072533390536</v>
      </c>
      <c r="AA33" s="112">
        <v>5140.481782446147</v>
      </c>
      <c r="AB33" s="112">
        <v>210.2286204079171</v>
      </c>
      <c r="AC33" s="112">
        <v>62.35749191631193</v>
      </c>
      <c r="AD33" s="148">
        <v>34.27838736920071</v>
      </c>
      <c r="AE33" s="184">
        <v>31562.189833886976</v>
      </c>
    </row>
    <row r="34" spans="1:31" ht="12">
      <c r="A34" s="38" t="s">
        <v>54</v>
      </c>
      <c r="B34" s="32" t="s">
        <v>281</v>
      </c>
      <c r="C34" s="37" t="s">
        <v>282</v>
      </c>
      <c r="D34" s="37" t="s">
        <v>283</v>
      </c>
      <c r="E34" s="238">
        <v>1169175</v>
      </c>
      <c r="F34" s="104">
        <v>1351869.9765765376</v>
      </c>
      <c r="G34" s="155">
        <v>-177616.30291273358</v>
      </c>
      <c r="H34" s="112">
        <v>-114726.14257693618</v>
      </c>
      <c r="I34" s="112">
        <v>-79280.64877318357</v>
      </c>
      <c r="J34" s="112">
        <v>-277368.3011270721</v>
      </c>
      <c r="K34" s="112">
        <v>-106903.32020533197</v>
      </c>
      <c r="L34" s="112">
        <v>-21756.41890489072</v>
      </c>
      <c r="M34" s="112">
        <v>-60319.21651705858</v>
      </c>
      <c r="N34" s="112">
        <v>-346801.57052647625</v>
      </c>
      <c r="O34" s="112">
        <v>-31898.855387831576</v>
      </c>
      <c r="P34" s="112">
        <v>-68209.76423350335</v>
      </c>
      <c r="Q34" s="112">
        <v>0</v>
      </c>
      <c r="R34" s="112">
        <v>-6618.090025255281</v>
      </c>
      <c r="S34" s="112">
        <v>-12143.262858081507</v>
      </c>
      <c r="T34" s="112">
        <v>-11488.263203546629</v>
      </c>
      <c r="U34" s="112">
        <v>-463.17518533796726</v>
      </c>
      <c r="V34" s="112">
        <v>-30816.69131595208</v>
      </c>
      <c r="W34" s="112">
        <v>-8970.660821318535</v>
      </c>
      <c r="X34" s="112">
        <v>306.0116577853587</v>
      </c>
      <c r="Y34" s="112">
        <v>-2429.7714640680247</v>
      </c>
      <c r="Z34" s="112">
        <v>-17881.599368375613</v>
      </c>
      <c r="AA34" s="112">
        <v>-27632.575975113607</v>
      </c>
      <c r="AB34" s="112">
        <v>-5705.40711906473</v>
      </c>
      <c r="AC34" s="112">
        <v>-1670.467881546767</v>
      </c>
      <c r="AD34" s="148">
        <v>-1822.3285980510188</v>
      </c>
      <c r="AE34" s="184">
        <v>-1412216.8233229443</v>
      </c>
    </row>
    <row r="35" spans="1:31" ht="12">
      <c r="A35" s="38" t="s">
        <v>55</v>
      </c>
      <c r="B35" s="32" t="s">
        <v>284</v>
      </c>
      <c r="C35" s="37" t="s">
        <v>279</v>
      </c>
      <c r="D35" s="37" t="s">
        <v>280</v>
      </c>
      <c r="E35" s="238">
        <v>999600</v>
      </c>
      <c r="F35" s="104">
        <v>999600</v>
      </c>
      <c r="G35" s="155">
        <v>-47.06352851849806</v>
      </c>
      <c r="H35" s="112">
        <v>-1.1864755088695347</v>
      </c>
      <c r="I35" s="112">
        <v>-15.98559818751528</v>
      </c>
      <c r="J35" s="112">
        <v>-137.69934727647342</v>
      </c>
      <c r="K35" s="112">
        <v>-3.1071111506216766</v>
      </c>
      <c r="L35" s="112">
        <v>-3.4662359215071774</v>
      </c>
      <c r="M35" s="112">
        <v>-0.07046118922406208</v>
      </c>
      <c r="N35" s="112">
        <v>-73.60239449850633</v>
      </c>
      <c r="O35" s="112">
        <v>-4.452692570643194</v>
      </c>
      <c r="P35" s="112">
        <v>-8.671272157738713</v>
      </c>
      <c r="Q35" s="112">
        <v>0</v>
      </c>
      <c r="R35" s="112">
        <v>-2.941186414707772</v>
      </c>
      <c r="S35" s="112">
        <v>-0.12046590415724268</v>
      </c>
      <c r="T35" s="112">
        <v>-13.067141188683308</v>
      </c>
      <c r="U35" s="112">
        <v>-0.7296142497073106</v>
      </c>
      <c r="V35" s="112">
        <v>-5.766452808433314</v>
      </c>
      <c r="W35" s="112">
        <v>-0.7273413081193212</v>
      </c>
      <c r="X35" s="112">
        <v>-4.198123112802932</v>
      </c>
      <c r="Y35" s="112">
        <v>-0.7409789576465755</v>
      </c>
      <c r="Z35" s="112">
        <v>-1.9501838823953221</v>
      </c>
      <c r="AA35" s="112">
        <v>-64.08104218691005</v>
      </c>
      <c r="AB35" s="112">
        <v>-2.6207016508169545</v>
      </c>
      <c r="AC35" s="112">
        <v>-0.777346023052587</v>
      </c>
      <c r="AD35" s="148">
        <v>-0.4273130185201808</v>
      </c>
      <c r="AE35" s="184">
        <v>-393.4530076855503</v>
      </c>
    </row>
    <row r="36" spans="1:31" ht="12">
      <c r="A36" s="38" t="s">
        <v>56</v>
      </c>
      <c r="B36" s="32" t="s">
        <v>285</v>
      </c>
      <c r="C36" s="37" t="s">
        <v>286</v>
      </c>
      <c r="D36" s="37" t="s">
        <v>287</v>
      </c>
      <c r="E36" s="238">
        <v>3013852</v>
      </c>
      <c r="F36" s="104">
        <v>3020394.0870620715</v>
      </c>
      <c r="G36" s="155">
        <v>2409.8818200672395</v>
      </c>
      <c r="H36" s="112">
        <v>1128.0297881165752</v>
      </c>
      <c r="I36" s="112">
        <v>825.481507309727</v>
      </c>
      <c r="J36" s="112">
        <v>3544.1518614833476</v>
      </c>
      <c r="K36" s="112">
        <v>1916.1737798505928</v>
      </c>
      <c r="L36" s="112">
        <v>298.3881119404832</v>
      </c>
      <c r="M36" s="112">
        <v>304.21234835340147</v>
      </c>
      <c r="N36" s="112">
        <v>6078.214722211822</v>
      </c>
      <c r="O36" s="112">
        <v>501.612361062711</v>
      </c>
      <c r="P36" s="112">
        <v>801.560536328092</v>
      </c>
      <c r="Q36" s="112">
        <v>0</v>
      </c>
      <c r="R36" s="112">
        <v>36.19346913742993</v>
      </c>
      <c r="S36" s="112">
        <v>95.37187126156277</v>
      </c>
      <c r="T36" s="112">
        <v>0</v>
      </c>
      <c r="U36" s="112">
        <v>0</v>
      </c>
      <c r="V36" s="112">
        <v>135.20548815706934</v>
      </c>
      <c r="W36" s="112">
        <v>0</v>
      </c>
      <c r="X36" s="112">
        <v>156.00633248892336</v>
      </c>
      <c r="Y36" s="112">
        <v>0</v>
      </c>
      <c r="Z36" s="112">
        <v>855.4347231475986</v>
      </c>
      <c r="AA36" s="112">
        <v>0</v>
      </c>
      <c r="AB36" s="112">
        <v>0</v>
      </c>
      <c r="AC36" s="112">
        <v>0</v>
      </c>
      <c r="AD36" s="148">
        <v>62.402532995569345</v>
      </c>
      <c r="AE36" s="184">
        <v>19148.321253912145</v>
      </c>
    </row>
    <row r="37" spans="1:31" ht="12">
      <c r="A37" s="38" t="s">
        <v>57</v>
      </c>
      <c r="B37" s="32" t="s">
        <v>288</v>
      </c>
      <c r="C37" s="37" t="s">
        <v>286</v>
      </c>
      <c r="D37" s="37" t="s">
        <v>287</v>
      </c>
      <c r="E37" s="238">
        <v>589291</v>
      </c>
      <c r="F37" s="104">
        <v>667264.3971576657</v>
      </c>
      <c r="G37" s="155">
        <v>-251.71713345739818</v>
      </c>
      <c r="H37" s="112">
        <v>-617.0402262987413</v>
      </c>
      <c r="I37" s="112">
        <v>241.39607295736164</v>
      </c>
      <c r="J37" s="112">
        <v>198.71635520833206</v>
      </c>
      <c r="K37" s="112">
        <v>719.5590110781502</v>
      </c>
      <c r="L37" s="112">
        <v>-68.06690205827766</v>
      </c>
      <c r="M37" s="112">
        <v>29.036887341435317</v>
      </c>
      <c r="N37" s="112">
        <v>-541.1133551918774</v>
      </c>
      <c r="O37" s="112">
        <v>-66.34527051484099</v>
      </c>
      <c r="P37" s="112">
        <v>364.5672960738593</v>
      </c>
      <c r="Q37" s="112">
        <v>0</v>
      </c>
      <c r="R37" s="112">
        <v>-136.10046501588724</v>
      </c>
      <c r="S37" s="112">
        <v>31.02364632693636</v>
      </c>
      <c r="T37" s="112">
        <v>-216.54895487782306</v>
      </c>
      <c r="U37" s="112">
        <v>-8.730658458392075</v>
      </c>
      <c r="V37" s="112">
        <v>-36.5616012662079</v>
      </c>
      <c r="W37" s="112">
        <v>-116.87632290365522</v>
      </c>
      <c r="X37" s="112">
        <v>38.736165085545906</v>
      </c>
      <c r="Y37" s="112">
        <v>-45.80017551943383</v>
      </c>
      <c r="Z37" s="112">
        <v>835.5698393162047</v>
      </c>
      <c r="AA37" s="112">
        <v>-520.8624960947612</v>
      </c>
      <c r="AB37" s="112">
        <v>-107.54453714157056</v>
      </c>
      <c r="AC37" s="112">
        <v>-31.48762066961076</v>
      </c>
      <c r="AD37" s="148">
        <v>51.191303450725265</v>
      </c>
      <c r="AE37" s="184">
        <v>-254.9991426299267</v>
      </c>
    </row>
    <row r="38" spans="1:31" ht="12">
      <c r="A38" s="38" t="s">
        <v>58</v>
      </c>
      <c r="B38" s="32" t="s">
        <v>289</v>
      </c>
      <c r="C38" s="37" t="s">
        <v>255</v>
      </c>
      <c r="D38" s="37" t="s">
        <v>256</v>
      </c>
      <c r="E38" s="238">
        <v>26814</v>
      </c>
      <c r="F38" s="104">
        <v>28380.746362930346</v>
      </c>
      <c r="G38" s="155">
        <v>228.627704652562</v>
      </c>
      <c r="H38" s="112">
        <v>-112.98855216440347</v>
      </c>
      <c r="I38" s="112">
        <v>39.96818654275387</v>
      </c>
      <c r="J38" s="112">
        <v>279.8440480614172</v>
      </c>
      <c r="K38" s="112">
        <v>59.713467657415094</v>
      </c>
      <c r="L38" s="112">
        <v>20.8778138753309</v>
      </c>
      <c r="M38" s="112">
        <v>17.184046805080072</v>
      </c>
      <c r="N38" s="112">
        <v>255.05764045957403</v>
      </c>
      <c r="O38" s="112">
        <v>20.825671483034967</v>
      </c>
      <c r="P38" s="112">
        <v>54.82042556435522</v>
      </c>
      <c r="Q38" s="112">
        <v>0.3566539633048542</v>
      </c>
      <c r="R38" s="112">
        <v>11.5318114801903</v>
      </c>
      <c r="S38" s="112">
        <v>5.345638058189124</v>
      </c>
      <c r="T38" s="112">
        <v>25.92728314527858</v>
      </c>
      <c r="U38" s="112">
        <v>1.966811037406302</v>
      </c>
      <c r="V38" s="112">
        <v>8.618094598688032</v>
      </c>
      <c r="W38" s="112">
        <v>0</v>
      </c>
      <c r="X38" s="112">
        <v>10.582819940402544</v>
      </c>
      <c r="Y38" s="112">
        <v>0</v>
      </c>
      <c r="Z38" s="112">
        <v>0</v>
      </c>
      <c r="AA38" s="112">
        <v>82.02832586442446</v>
      </c>
      <c r="AB38" s="112">
        <v>0</v>
      </c>
      <c r="AC38" s="112">
        <v>0</v>
      </c>
      <c r="AD38" s="148">
        <v>0</v>
      </c>
      <c r="AE38" s="184">
        <v>1010.287891025004</v>
      </c>
    </row>
    <row r="39" spans="1:31" ht="12">
      <c r="A39" s="197" t="s">
        <v>59</v>
      </c>
      <c r="B39" s="35" t="s">
        <v>209</v>
      </c>
      <c r="C39" s="36" t="s">
        <v>290</v>
      </c>
      <c r="D39" s="36" t="s">
        <v>291</v>
      </c>
      <c r="E39" s="242">
        <f>2299593-200000</f>
        <v>2099593</v>
      </c>
      <c r="F39" s="105">
        <v>2101270.52770458</v>
      </c>
      <c r="G39" s="158">
        <v>-2707.5207210271474</v>
      </c>
      <c r="H39" s="159">
        <v>-5141.608656366414</v>
      </c>
      <c r="I39" s="159">
        <v>-3522.4576509204635</v>
      </c>
      <c r="J39" s="159">
        <v>-10385.08442896948</v>
      </c>
      <c r="K39" s="159">
        <v>-3822.697572460107</v>
      </c>
      <c r="L39" s="159">
        <v>-498.61272684262076</v>
      </c>
      <c r="M39" s="159">
        <v>-3232.940583721531</v>
      </c>
      <c r="N39" s="159">
        <v>-11226.828494714573</v>
      </c>
      <c r="O39" s="159">
        <v>-1120.5382786033078</v>
      </c>
      <c r="P39" s="159">
        <v>-2380.4736636357557</v>
      </c>
      <c r="Q39" s="159">
        <v>0</v>
      </c>
      <c r="R39" s="159">
        <v>0</v>
      </c>
      <c r="S39" s="159">
        <v>-557.5884257164798</v>
      </c>
      <c r="T39" s="159">
        <v>0</v>
      </c>
      <c r="U39" s="159">
        <v>0</v>
      </c>
      <c r="V39" s="159">
        <v>-1549.4524522313732</v>
      </c>
      <c r="W39" s="159">
        <v>0</v>
      </c>
      <c r="X39" s="159">
        <v>42399.93573649665</v>
      </c>
      <c r="Y39" s="159">
        <v>0</v>
      </c>
      <c r="Z39" s="159">
        <v>0</v>
      </c>
      <c r="AA39" s="159">
        <v>0</v>
      </c>
      <c r="AB39" s="159">
        <v>0</v>
      </c>
      <c r="AC39" s="159">
        <v>0</v>
      </c>
      <c r="AD39" s="149">
        <v>0</v>
      </c>
      <c r="AE39" s="185">
        <v>-3745.8679187126036</v>
      </c>
    </row>
    <row r="40" spans="1:31" ht="12">
      <c r="A40" s="32" t="s">
        <v>60</v>
      </c>
      <c r="B40" s="196" t="s">
        <v>292</v>
      </c>
      <c r="C40" s="37" t="s">
        <v>227</v>
      </c>
      <c r="D40" s="37" t="s">
        <v>228</v>
      </c>
      <c r="E40" s="238">
        <v>2074028</v>
      </c>
      <c r="F40" s="9">
        <v>2137797.2772540306</v>
      </c>
      <c r="G40" s="112">
        <v>218246.92320868414</v>
      </c>
      <c r="H40" s="112">
        <v>53158.18931840134</v>
      </c>
      <c r="I40" s="112">
        <v>38153.4414319678</v>
      </c>
      <c r="J40" s="112">
        <v>267137.80187086656</v>
      </c>
      <c r="K40" s="112">
        <v>57002.19319507583</v>
      </c>
      <c r="L40" s="112">
        <v>19929.862168449494</v>
      </c>
      <c r="M40" s="112">
        <v>16403.80963095458</v>
      </c>
      <c r="N40" s="112">
        <v>243476.81465709498</v>
      </c>
      <c r="O40" s="112">
        <v>19880.08728790891</v>
      </c>
      <c r="P40" s="112">
        <v>52331.318405147504</v>
      </c>
      <c r="Q40" s="112">
        <v>340.46018289758877</v>
      </c>
      <c r="R40" s="112">
        <v>11008.21258035537</v>
      </c>
      <c r="S40" s="112">
        <v>5102.920753020585</v>
      </c>
      <c r="T40" s="112">
        <v>24750.06159999957</v>
      </c>
      <c r="U40" s="112">
        <v>1877.5084939907968</v>
      </c>
      <c r="V40" s="112">
        <v>8226.792255747585</v>
      </c>
      <c r="W40" s="112">
        <v>9022.35289573922</v>
      </c>
      <c r="X40" s="112">
        <v>10102.309754516758</v>
      </c>
      <c r="Y40" s="112">
        <v>10779.248129868689</v>
      </c>
      <c r="Z40" s="112">
        <v>52221.81366795821</v>
      </c>
      <c r="AA40" s="112">
        <v>78303.85107122379</v>
      </c>
      <c r="AB40" s="112">
        <v>3490.2146235056903</v>
      </c>
      <c r="AC40" s="112">
        <v>4232.855841171192</v>
      </c>
      <c r="AD40" s="112">
        <v>6673.815982881391</v>
      </c>
      <c r="AE40" s="184">
        <v>1211852.8590074277</v>
      </c>
    </row>
    <row r="41" spans="1:31" ht="12">
      <c r="A41" s="38" t="s">
        <v>61</v>
      </c>
      <c r="B41" s="32" t="s">
        <v>293</v>
      </c>
      <c r="C41" s="37" t="s">
        <v>238</v>
      </c>
      <c r="D41" s="37" t="s">
        <v>239</v>
      </c>
      <c r="E41" s="238">
        <v>1570550</v>
      </c>
      <c r="F41" s="9">
        <v>1712615.2327794693</v>
      </c>
      <c r="G41" s="112">
        <v>53549.556001611025</v>
      </c>
      <c r="H41" s="112">
        <v>3114.077268377485</v>
      </c>
      <c r="I41" s="112">
        <v>2728.053007017388</v>
      </c>
      <c r="J41" s="112">
        <v>39102.16038913006</v>
      </c>
      <c r="K41" s="112">
        <v>30816.646882284273</v>
      </c>
      <c r="L41" s="112">
        <v>4787.792737878048</v>
      </c>
      <c r="M41" s="112">
        <v>3882.2495917506494</v>
      </c>
      <c r="N41" s="112">
        <v>58936.67276623013</v>
      </c>
      <c r="O41" s="112">
        <v>7031.709302255742</v>
      </c>
      <c r="P41" s="112">
        <v>-21948.038511279796</v>
      </c>
      <c r="Q41" s="112">
        <v>887.3647084558643</v>
      </c>
      <c r="R41" s="112">
        <v>-295.8176084686305</v>
      </c>
      <c r="S41" s="112">
        <v>487.69296150374157</v>
      </c>
      <c r="T41" s="112">
        <v>4186.157739811111</v>
      </c>
      <c r="U41" s="112">
        <v>891.7560761670711</v>
      </c>
      <c r="V41" s="112">
        <v>1011.906550190387</v>
      </c>
      <c r="W41" s="112">
        <v>1862.1452664336296</v>
      </c>
      <c r="X41" s="112">
        <v>337.7983602469176</v>
      </c>
      <c r="Y41" s="112">
        <v>471.4124066351619</v>
      </c>
      <c r="Z41" s="112">
        <v>73064.43513769016</v>
      </c>
      <c r="AA41" s="112">
        <v>8900.228619387679</v>
      </c>
      <c r="AB41" s="112">
        <v>2543.28866257757</v>
      </c>
      <c r="AC41" s="112">
        <v>1310.6471793585592</v>
      </c>
      <c r="AD41" s="112">
        <v>1817.539663760026</v>
      </c>
      <c r="AE41" s="184">
        <v>279477.4351590043</v>
      </c>
    </row>
    <row r="42" spans="1:31" ht="12">
      <c r="A42" s="38" t="s">
        <v>62</v>
      </c>
      <c r="B42" s="32" t="s">
        <v>294</v>
      </c>
      <c r="C42" s="37" t="s">
        <v>295</v>
      </c>
      <c r="D42" s="37" t="s">
        <v>296</v>
      </c>
      <c r="E42" s="238">
        <v>1720424</v>
      </c>
      <c r="F42" s="9">
        <v>2005720.464890447</v>
      </c>
      <c r="G42" s="112">
        <v>49035.37664108255</v>
      </c>
      <c r="H42" s="112">
        <v>3767.430590793272</v>
      </c>
      <c r="I42" s="112">
        <v>11905.42295059892</v>
      </c>
      <c r="J42" s="112">
        <v>94431.13984300854</v>
      </c>
      <c r="K42" s="112">
        <v>8860.907255324048</v>
      </c>
      <c r="L42" s="112">
        <v>4120.561039350148</v>
      </c>
      <c r="M42" s="112">
        <v>2196.059279639978</v>
      </c>
      <c r="N42" s="112">
        <v>63768.610575875675</v>
      </c>
      <c r="O42" s="112">
        <v>4537.810011177236</v>
      </c>
      <c r="P42" s="112">
        <v>10634.797359353135</v>
      </c>
      <c r="Q42" s="112">
        <v>44.950779149662196</v>
      </c>
      <c r="R42" s="112">
        <v>2717.058331772698</v>
      </c>
      <c r="S42" s="112">
        <v>725.4928557271633</v>
      </c>
      <c r="T42" s="112">
        <v>8881.897398908339</v>
      </c>
      <c r="U42" s="112">
        <v>561.357548327614</v>
      </c>
      <c r="V42" s="112">
        <v>3563.6748552582394</v>
      </c>
      <c r="W42" s="112">
        <v>-1424.6852137253973</v>
      </c>
      <c r="X42" s="112">
        <v>3137.482088556386</v>
      </c>
      <c r="Y42" s="112">
        <v>1741.5322847819025</v>
      </c>
      <c r="Z42" s="112">
        <v>7732.694625308468</v>
      </c>
      <c r="AA42" s="112">
        <v>37870.16206751141</v>
      </c>
      <c r="AB42" s="112">
        <v>1586.7681019747406</v>
      </c>
      <c r="AC42" s="112">
        <v>892.840275972836</v>
      </c>
      <c r="AD42" s="112">
        <v>1064.7309630298378</v>
      </c>
      <c r="AE42" s="184">
        <v>322354.0725087574</v>
      </c>
    </row>
    <row r="43" spans="1:31" ht="12">
      <c r="A43" s="38" t="s">
        <v>63</v>
      </c>
      <c r="B43" s="32" t="s">
        <v>297</v>
      </c>
      <c r="C43" s="37" t="s">
        <v>227</v>
      </c>
      <c r="D43" s="37" t="s">
        <v>228</v>
      </c>
      <c r="E43" s="238">
        <v>57519</v>
      </c>
      <c r="F43" s="9">
        <v>588962.5771454227</v>
      </c>
      <c r="G43" s="112">
        <v>22316.80854054098</v>
      </c>
      <c r="H43" s="112">
        <v>3502.802401584737</v>
      </c>
      <c r="I43" s="112">
        <v>3901.3748055720116</v>
      </c>
      <c r="J43" s="112">
        <v>27316.138484997835</v>
      </c>
      <c r="K43" s="112">
        <v>5828.751275036615</v>
      </c>
      <c r="L43" s="112">
        <v>2037.925262421115</v>
      </c>
      <c r="M43" s="112">
        <v>1677.3692544543019</v>
      </c>
      <c r="N43" s="112">
        <v>24896.687554067525</v>
      </c>
      <c r="O43" s="112">
        <v>2032.8355389884955</v>
      </c>
      <c r="P43" s="112">
        <v>5351.1316281195395</v>
      </c>
      <c r="Q43" s="112">
        <v>34.81370827912194</v>
      </c>
      <c r="R43" s="112">
        <v>1125.643234358277</v>
      </c>
      <c r="S43" s="112">
        <v>521.7984463122195</v>
      </c>
      <c r="T43" s="112">
        <v>2530.814079636052</v>
      </c>
      <c r="U43" s="112">
        <v>191.98436787843275</v>
      </c>
      <c r="V43" s="112">
        <v>841.2294889434611</v>
      </c>
      <c r="W43" s="112">
        <v>-582.4939901544776</v>
      </c>
      <c r="X43" s="112">
        <v>1033.0102678845892</v>
      </c>
      <c r="Y43" s="112">
        <v>1102.230506568224</v>
      </c>
      <c r="Z43" s="112">
        <v>5339.934236567773</v>
      </c>
      <c r="AA43" s="112">
        <v>8006.949315260743</v>
      </c>
      <c r="AB43" s="112">
        <v>356.89140709532603</v>
      </c>
      <c r="AC43" s="112">
        <v>432.83008071001905</v>
      </c>
      <c r="AD43" s="112">
        <v>682.4301178457126</v>
      </c>
      <c r="AE43" s="184">
        <v>120479.89001296864</v>
      </c>
    </row>
    <row r="44" spans="1:31" ht="12">
      <c r="A44" s="38" t="s">
        <v>64</v>
      </c>
      <c r="B44" s="37" t="s">
        <v>298</v>
      </c>
      <c r="C44" s="37" t="s">
        <v>227</v>
      </c>
      <c r="D44" s="37" t="s">
        <v>228</v>
      </c>
      <c r="E44" s="238">
        <v>670493</v>
      </c>
      <c r="F44" s="9">
        <v>1538324.8183497856</v>
      </c>
      <c r="G44" s="112">
        <v>54147.27252331012</v>
      </c>
      <c r="H44" s="112">
        <v>7928.294712072544</v>
      </c>
      <c r="I44" s="112">
        <v>9465.905684010622</v>
      </c>
      <c r="J44" s="112">
        <v>66277.14675889775</v>
      </c>
      <c r="K44" s="112">
        <v>14142.299208538538</v>
      </c>
      <c r="L44" s="112">
        <v>4944.618060687069</v>
      </c>
      <c r="M44" s="112">
        <v>4069.8010191808944</v>
      </c>
      <c r="N44" s="112">
        <v>60406.83296936675</v>
      </c>
      <c r="O44" s="112">
        <v>4932.268864731306</v>
      </c>
      <c r="P44" s="112">
        <v>12983.450660049843</v>
      </c>
      <c r="Q44" s="112">
        <v>84.46850033741146</v>
      </c>
      <c r="R44" s="112">
        <v>2731.148177576304</v>
      </c>
      <c r="S44" s="112">
        <v>1266.0395693847104</v>
      </c>
      <c r="T44" s="112">
        <v>6140.51419704305</v>
      </c>
      <c r="U44" s="112">
        <v>465.8116714513393</v>
      </c>
      <c r="V44" s="112">
        <v>2041.0751075683283</v>
      </c>
      <c r="W44" s="112">
        <v>-1857.5781868464092</v>
      </c>
      <c r="X44" s="112">
        <v>2506.3928111814384</v>
      </c>
      <c r="Y44" s="112">
        <v>2674.3418761797984</v>
      </c>
      <c r="Z44" s="112">
        <v>12956.282428947161</v>
      </c>
      <c r="AA44" s="112">
        <v>19427.2611097664</v>
      </c>
      <c r="AB44" s="112">
        <v>865.9256204180247</v>
      </c>
      <c r="AC44" s="112">
        <v>1050.1756240779926</v>
      </c>
      <c r="AD44" s="112">
        <v>1655.7801937485574</v>
      </c>
      <c r="AE44" s="184">
        <v>291305.5291616795</v>
      </c>
    </row>
    <row r="45" spans="1:31" ht="12">
      <c r="A45" s="38" t="s">
        <v>65</v>
      </c>
      <c r="B45" s="32" t="s">
        <v>299</v>
      </c>
      <c r="C45" s="37" t="s">
        <v>227</v>
      </c>
      <c r="D45" s="37" t="s">
        <v>228</v>
      </c>
      <c r="E45" s="238">
        <v>42321</v>
      </c>
      <c r="F45" s="9">
        <v>235400.52771446126</v>
      </c>
      <c r="G45" s="112">
        <v>3208.9549722546217</v>
      </c>
      <c r="H45" s="112">
        <v>-282.8835610613114</v>
      </c>
      <c r="I45" s="112">
        <v>560.9823670900987</v>
      </c>
      <c r="J45" s="112">
        <v>3927.8133454876515</v>
      </c>
      <c r="K45" s="112">
        <v>838.1216495219724</v>
      </c>
      <c r="L45" s="112">
        <v>293.03519775462564</v>
      </c>
      <c r="M45" s="112">
        <v>241.190508921115</v>
      </c>
      <c r="N45" s="112">
        <v>3579.9182116099328</v>
      </c>
      <c r="O45" s="112">
        <v>292.3033416163771</v>
      </c>
      <c r="P45" s="112">
        <v>769.44426950875</v>
      </c>
      <c r="Q45" s="112">
        <v>5.00589598561848</v>
      </c>
      <c r="R45" s="112">
        <v>161.85730353499753</v>
      </c>
      <c r="S45" s="112">
        <v>75.02989129321736</v>
      </c>
      <c r="T45" s="112">
        <v>363.90814618259174</v>
      </c>
      <c r="U45" s="112">
        <v>27.605613534726444</v>
      </c>
      <c r="V45" s="112">
        <v>120.96118252968154</v>
      </c>
      <c r="W45" s="112">
        <v>-696.2228398014227</v>
      </c>
      <c r="X45" s="112">
        <v>148.5375218188783</v>
      </c>
      <c r="Y45" s="112">
        <v>158.49076529905528</v>
      </c>
      <c r="Z45" s="112">
        <v>767.8341860046021</v>
      </c>
      <c r="AA45" s="112">
        <v>1151.3268024467197</v>
      </c>
      <c r="AB45" s="112">
        <v>51.31775241397179</v>
      </c>
      <c r="AC45" s="112">
        <v>62.237045996636766</v>
      </c>
      <c r="AD45" s="112">
        <v>98.12727101633436</v>
      </c>
      <c r="AE45" s="184">
        <v>15924.896840959442</v>
      </c>
    </row>
    <row r="46" spans="1:31" ht="12">
      <c r="A46" s="38" t="s">
        <v>66</v>
      </c>
      <c r="B46" s="32" t="s">
        <v>300</v>
      </c>
      <c r="C46" s="37" t="s">
        <v>227</v>
      </c>
      <c r="D46" s="37" t="s">
        <v>228</v>
      </c>
      <c r="E46" s="238">
        <v>3391455</v>
      </c>
      <c r="F46" s="9">
        <v>3652300.8138812203</v>
      </c>
      <c r="G46" s="112">
        <v>-236710.05051481875</v>
      </c>
      <c r="H46" s="112">
        <v>-88816.9689862121</v>
      </c>
      <c r="I46" s="112">
        <v>-41381.124260064345</v>
      </c>
      <c r="J46" s="112">
        <v>-289736.9715256281</v>
      </c>
      <c r="K46" s="112">
        <v>-61824.43185125719</v>
      </c>
      <c r="L46" s="112">
        <v>-21615.877150928565</v>
      </c>
      <c r="M46" s="112">
        <v>-17791.529654995044</v>
      </c>
      <c r="N46" s="112">
        <v>-264074.325765225</v>
      </c>
      <c r="O46" s="112">
        <v>-21561.89144375841</v>
      </c>
      <c r="P46" s="112">
        <v>-56758.413090410235</v>
      </c>
      <c r="Q46" s="112">
        <v>-369.2622370438346</v>
      </c>
      <c r="R46" s="112">
        <v>-11939.478997750652</v>
      </c>
      <c r="S46" s="112">
        <v>-5534.614699083906</v>
      </c>
      <c r="T46" s="112">
        <v>-26843.85303328601</v>
      </c>
      <c r="U46" s="112">
        <v>-2036.3408744581047</v>
      </c>
      <c r="V46" s="112">
        <v>-8922.757681082596</v>
      </c>
      <c r="W46" s="112">
        <v>-34050.281740130624</v>
      </c>
      <c r="X46" s="112">
        <v>-10956.939127253896</v>
      </c>
      <c r="Y46" s="112">
        <v>-11691.144744767953</v>
      </c>
      <c r="Z46" s="112">
        <v>-56639.64453463591</v>
      </c>
      <c r="AA46" s="112">
        <v>-84928.15509179514</v>
      </c>
      <c r="AB46" s="112">
        <v>-3785.4777867710072</v>
      </c>
      <c r="AC46" s="112">
        <v>-4590.944537749661</v>
      </c>
      <c r="AD46" s="112">
        <v>-7238.403617373879</v>
      </c>
      <c r="AE46" s="184">
        <v>-1369798.8829464812</v>
      </c>
    </row>
    <row r="47" spans="1:31" ht="12">
      <c r="A47" s="38" t="s">
        <v>67</v>
      </c>
      <c r="B47" s="32" t="s">
        <v>301</v>
      </c>
      <c r="C47" s="37" t="s">
        <v>230</v>
      </c>
      <c r="D47" s="37" t="s">
        <v>231</v>
      </c>
      <c r="E47" s="238">
        <v>108080</v>
      </c>
      <c r="F47" s="9">
        <v>116526.78404562476</v>
      </c>
      <c r="G47" s="112">
        <v>1498.539179182655</v>
      </c>
      <c r="H47" s="112">
        <v>162.18288828855975</v>
      </c>
      <c r="I47" s="112">
        <v>206.82525906468663</v>
      </c>
      <c r="J47" s="112">
        <v>986.1656506694708</v>
      </c>
      <c r="K47" s="112">
        <v>428.3520222695315</v>
      </c>
      <c r="L47" s="112">
        <v>128.0356405649036</v>
      </c>
      <c r="M47" s="112">
        <v>87.13452966130717</v>
      </c>
      <c r="N47" s="112">
        <v>1404.0538974512674</v>
      </c>
      <c r="O47" s="112">
        <v>128.57790916023714</v>
      </c>
      <c r="P47" s="112">
        <v>347.41341341046245</v>
      </c>
      <c r="Q47" s="112">
        <v>5.5231060635840805</v>
      </c>
      <c r="R47" s="112">
        <v>64.07807234860002</v>
      </c>
      <c r="S47" s="112">
        <v>27.103387755660776</v>
      </c>
      <c r="T47" s="112">
        <v>116.68816810699423</v>
      </c>
      <c r="U47" s="112">
        <v>6.607643254251485</v>
      </c>
      <c r="V47" s="112">
        <v>47.85018253268754</v>
      </c>
      <c r="W47" s="112">
        <v>-281.53739966488433</v>
      </c>
      <c r="X47" s="112">
        <v>60.64370457815312</v>
      </c>
      <c r="Y47" s="112">
        <v>27.113429766685442</v>
      </c>
      <c r="Z47" s="112">
        <v>345.7464395803627</v>
      </c>
      <c r="AA47" s="112">
        <v>257.3064484858446</v>
      </c>
      <c r="AB47" s="112">
        <v>42.74884093214064</v>
      </c>
      <c r="AC47" s="112">
        <v>17.673939403469035</v>
      </c>
      <c r="AD47" s="112">
        <v>23.89998623878199</v>
      </c>
      <c r="AE47" s="184">
        <v>6138.726339105414</v>
      </c>
    </row>
    <row r="48" spans="1:31" ht="12.75">
      <c r="A48" s="38" t="s">
        <v>68</v>
      </c>
      <c r="B48" s="32" t="s">
        <v>302</v>
      </c>
      <c r="C48" s="37" t="s">
        <v>238</v>
      </c>
      <c r="D48" s="37" t="s">
        <v>239</v>
      </c>
      <c r="E48" s="238">
        <v>51815774</v>
      </c>
      <c r="F48" s="9">
        <v>55265524.81144532</v>
      </c>
      <c r="G48" s="112">
        <v>822347.3023317372</v>
      </c>
      <c r="H48" s="112">
        <v>4472.989991657902</v>
      </c>
      <c r="I48" s="112">
        <v>-33273.150812970125</v>
      </c>
      <c r="J48" s="112">
        <v>-132224.06504684128</v>
      </c>
      <c r="K48" s="112">
        <v>321937.83272990584</v>
      </c>
      <c r="L48" s="112">
        <v>101803.3555498721</v>
      </c>
      <c r="M48" s="112">
        <v>68632.5044965127</v>
      </c>
      <c r="N48" s="112">
        <v>487970.5161056388</v>
      </c>
      <c r="O48" s="112">
        <v>60110.352297981735</v>
      </c>
      <c r="P48" s="112">
        <v>-1082099.1245238131</v>
      </c>
      <c r="Q48" s="112">
        <v>4909.40464914724</v>
      </c>
      <c r="R48" s="112">
        <v>-11212.094570045747</v>
      </c>
      <c r="S48" s="112">
        <v>3264.6831633463153</v>
      </c>
      <c r="T48" s="112">
        <v>-92870.44907099032</v>
      </c>
      <c r="U48" s="112">
        <v>5941.026771903766</v>
      </c>
      <c r="V48" s="112">
        <v>15398.527835777044</v>
      </c>
      <c r="W48" s="112">
        <v>50837.19788468508</v>
      </c>
      <c r="X48" s="112">
        <v>-7433.086138234445</v>
      </c>
      <c r="Y48" s="112">
        <v>4340.412698527696</v>
      </c>
      <c r="Z48" s="112">
        <v>1573435.1127834935</v>
      </c>
      <c r="AA48" s="112">
        <v>192421.09580171504</v>
      </c>
      <c r="AB48" s="112">
        <v>38135.49570803653</v>
      </c>
      <c r="AC48" s="112">
        <v>29032.184976475808</v>
      </c>
      <c r="AD48" s="112">
        <v>29743.40035295603</v>
      </c>
      <c r="AE48" s="184">
        <v>2455621.425966475</v>
      </c>
    </row>
    <row r="49" spans="1:31" ht="12.75">
      <c r="A49" s="38">
        <v>8260</v>
      </c>
      <c r="B49" s="32" t="s">
        <v>303</v>
      </c>
      <c r="C49" s="37" t="s">
        <v>304</v>
      </c>
      <c r="D49" s="37" t="s">
        <v>305</v>
      </c>
      <c r="E49" s="238">
        <v>229737</v>
      </c>
      <c r="F49" s="9">
        <v>238303.2643693221</v>
      </c>
      <c r="G49" s="112">
        <v>0</v>
      </c>
      <c r="H49" s="112">
        <v>0</v>
      </c>
      <c r="I49" s="112">
        <v>0</v>
      </c>
      <c r="J49" s="112">
        <v>0</v>
      </c>
      <c r="K49" s="112">
        <v>0</v>
      </c>
      <c r="L49" s="112">
        <v>0</v>
      </c>
      <c r="M49" s="112">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12">
        <v>0</v>
      </c>
      <c r="AD49" s="112">
        <v>0</v>
      </c>
      <c r="AE49" s="185">
        <v>0</v>
      </c>
    </row>
    <row r="50" spans="1:31" ht="12.75">
      <c r="A50" s="199" t="s">
        <v>69</v>
      </c>
      <c r="B50" s="200" t="s">
        <v>306</v>
      </c>
      <c r="C50" s="100" t="s">
        <v>260</v>
      </c>
      <c r="D50" s="100" t="s">
        <v>261</v>
      </c>
      <c r="E50" s="237">
        <f>599925+38000</f>
        <v>637925</v>
      </c>
      <c r="F50" s="103">
        <v>851490.9243430699</v>
      </c>
      <c r="G50" s="153">
        <v>-5463.586712289478</v>
      </c>
      <c r="H50" s="154">
        <v>-8360.605417989529</v>
      </c>
      <c r="I50" s="154">
        <v>-2459.12084675589</v>
      </c>
      <c r="J50" s="154">
        <v>-13702.55383612786</v>
      </c>
      <c r="K50" s="154">
        <v>-5583.197701538134</v>
      </c>
      <c r="L50" s="154">
        <v>-1159.6184042410314</v>
      </c>
      <c r="M50" s="154">
        <v>-1222.4648562191305</v>
      </c>
      <c r="N50" s="154">
        <v>-30512.966087817797</v>
      </c>
      <c r="O50" s="154">
        <v>-2617.2506291524005</v>
      </c>
      <c r="P50" s="154">
        <v>-900.1233767185659</v>
      </c>
      <c r="Q50" s="154">
        <v>0</v>
      </c>
      <c r="R50" s="154">
        <v>-324.368784403086</v>
      </c>
      <c r="S50" s="154">
        <v>-210.83970986200575</v>
      </c>
      <c r="T50" s="154">
        <v>0</v>
      </c>
      <c r="U50" s="154">
        <v>0</v>
      </c>
      <c r="V50" s="154">
        <v>-585.8911168280738</v>
      </c>
      <c r="W50" s="154">
        <v>0</v>
      </c>
      <c r="X50" s="154">
        <v>4094.3162183836575</v>
      </c>
      <c r="Y50" s="154">
        <v>0</v>
      </c>
      <c r="Z50" s="154">
        <v>0</v>
      </c>
      <c r="AA50" s="154">
        <v>0</v>
      </c>
      <c r="AB50" s="154">
        <v>0</v>
      </c>
      <c r="AC50" s="154">
        <v>0</v>
      </c>
      <c r="AD50" s="154">
        <v>0</v>
      </c>
      <c r="AE50" s="110">
        <v>-69008.27126155932</v>
      </c>
    </row>
    <row r="51" spans="1:31" ht="12.75">
      <c r="A51" s="38" t="s">
        <v>70</v>
      </c>
      <c r="B51" s="32" t="s">
        <v>307</v>
      </c>
      <c r="C51" s="37" t="s">
        <v>260</v>
      </c>
      <c r="D51" s="37" t="s">
        <v>261</v>
      </c>
      <c r="E51" s="238">
        <v>1064197</v>
      </c>
      <c r="F51" s="104">
        <v>1212544.918306738</v>
      </c>
      <c r="G51" s="155">
        <v>16127.6376044098</v>
      </c>
      <c r="H51" s="112">
        <v>24679.17531747163</v>
      </c>
      <c r="I51" s="112">
        <v>7258.932992263122</v>
      </c>
      <c r="J51" s="112">
        <v>40447.756054992904</v>
      </c>
      <c r="K51" s="112">
        <v>16480.710190183512</v>
      </c>
      <c r="L51" s="112">
        <v>3423.0087976706527</v>
      </c>
      <c r="M51" s="112">
        <v>3608.521512229727</v>
      </c>
      <c r="N51" s="112">
        <v>90069.41505898768</v>
      </c>
      <c r="O51" s="112">
        <v>7725.706919218195</v>
      </c>
      <c r="P51" s="112">
        <v>2657.0208149751197</v>
      </c>
      <c r="Q51" s="112">
        <v>0</v>
      </c>
      <c r="R51" s="112">
        <v>957.4849783694135</v>
      </c>
      <c r="S51" s="112">
        <v>622.365235940119</v>
      </c>
      <c r="T51" s="112">
        <v>0</v>
      </c>
      <c r="U51" s="112">
        <v>0</v>
      </c>
      <c r="V51" s="112">
        <v>1729.4572421797538</v>
      </c>
      <c r="W51" s="112">
        <v>0</v>
      </c>
      <c r="X51" s="112">
        <v>6389.297884306365</v>
      </c>
      <c r="Y51" s="112">
        <v>0</v>
      </c>
      <c r="Z51" s="112">
        <v>0</v>
      </c>
      <c r="AA51" s="112">
        <v>0</v>
      </c>
      <c r="AB51" s="112">
        <v>0</v>
      </c>
      <c r="AC51" s="112">
        <v>0</v>
      </c>
      <c r="AD51" s="112">
        <v>0</v>
      </c>
      <c r="AE51" s="184">
        <v>222176.49060319798</v>
      </c>
    </row>
    <row r="52" spans="1:31" ht="12.75">
      <c r="A52" s="38" t="s">
        <v>71</v>
      </c>
      <c r="B52" s="32" t="s">
        <v>308</v>
      </c>
      <c r="C52" s="37" t="s">
        <v>260</v>
      </c>
      <c r="D52" s="37" t="s">
        <v>261</v>
      </c>
      <c r="E52" s="238">
        <v>793638</v>
      </c>
      <c r="F52" s="104">
        <v>976566.0235890126</v>
      </c>
      <c r="G52" s="155">
        <v>13359.181302104269</v>
      </c>
      <c r="H52" s="112">
        <v>20442.76945821075</v>
      </c>
      <c r="I52" s="112">
        <v>6012.870842097396</v>
      </c>
      <c r="J52" s="112">
        <v>33504.52928420136</v>
      </c>
      <c r="K52" s="112">
        <v>13651.645753615994</v>
      </c>
      <c r="L52" s="112">
        <v>2835.4180722833535</v>
      </c>
      <c r="M52" s="112">
        <v>2989.085834942065</v>
      </c>
      <c r="N52" s="112">
        <v>74608.1772831062</v>
      </c>
      <c r="O52" s="112">
        <v>6399.518761045118</v>
      </c>
      <c r="P52" s="112">
        <v>2200.9189232409226</v>
      </c>
      <c r="Q52" s="112">
        <v>0</v>
      </c>
      <c r="R52" s="112">
        <v>793.1239363030359</v>
      </c>
      <c r="S52" s="112">
        <v>515.5305585969732</v>
      </c>
      <c r="T52" s="112">
        <v>0</v>
      </c>
      <c r="U52" s="112">
        <v>0</v>
      </c>
      <c r="V52" s="112">
        <v>1432.5801099473592</v>
      </c>
      <c r="W52" s="112">
        <v>0</v>
      </c>
      <c r="X52" s="112">
        <v>5154.501911552902</v>
      </c>
      <c r="Y52" s="112">
        <v>0</v>
      </c>
      <c r="Z52" s="112">
        <v>0</v>
      </c>
      <c r="AA52" s="112">
        <v>0</v>
      </c>
      <c r="AB52" s="112">
        <v>0</v>
      </c>
      <c r="AC52" s="112">
        <v>0</v>
      </c>
      <c r="AD52" s="112">
        <v>0</v>
      </c>
      <c r="AE52" s="184">
        <v>183899.85203124772</v>
      </c>
    </row>
    <row r="53" spans="1:31" ht="12.75">
      <c r="A53" s="38" t="s">
        <v>72</v>
      </c>
      <c r="B53" s="32" t="s">
        <v>309</v>
      </c>
      <c r="C53" s="37" t="s">
        <v>260</v>
      </c>
      <c r="D53" s="37" t="s">
        <v>261</v>
      </c>
      <c r="E53" s="238">
        <v>73</v>
      </c>
      <c r="F53" s="104">
        <v>73.82467242158862</v>
      </c>
      <c r="G53" s="155">
        <v>-0.025692443498424034</v>
      </c>
      <c r="H53" s="112">
        <v>-0.03931563524582593</v>
      </c>
      <c r="I53" s="112">
        <v>-0.011563982917843774</v>
      </c>
      <c r="J53" s="112">
        <v>-0.06443607629159764</v>
      </c>
      <c r="K53" s="112">
        <v>-0.026254912576870737</v>
      </c>
      <c r="L53" s="112">
        <v>-0.005453090048645137</v>
      </c>
      <c r="M53" s="112">
        <v>-0.005748624649183798</v>
      </c>
      <c r="N53" s="112">
        <v>-0.14348681524852935</v>
      </c>
      <c r="O53" s="112">
        <v>-0.012307586106295787</v>
      </c>
      <c r="P53" s="112">
        <v>-0.004232818149647821</v>
      </c>
      <c r="Q53" s="112">
        <v>0</v>
      </c>
      <c r="R53" s="112">
        <v>-0.001525339873746978</v>
      </c>
      <c r="S53" s="112">
        <v>-0.0009914709179354997</v>
      </c>
      <c r="T53" s="112">
        <v>0</v>
      </c>
      <c r="U53" s="112">
        <v>0</v>
      </c>
      <c r="V53" s="112">
        <v>-0.0027551451469554067</v>
      </c>
      <c r="W53" s="112">
        <v>0</v>
      </c>
      <c r="X53" s="112">
        <v>0.36545198504759663</v>
      </c>
      <c r="Y53" s="112">
        <v>0</v>
      </c>
      <c r="Z53" s="112">
        <v>0</v>
      </c>
      <c r="AA53" s="112">
        <v>0</v>
      </c>
      <c r="AB53" s="112">
        <v>0</v>
      </c>
      <c r="AC53" s="112">
        <v>0</v>
      </c>
      <c r="AD53" s="112">
        <v>0</v>
      </c>
      <c r="AE53" s="184">
        <v>0.02168804437609473</v>
      </c>
    </row>
    <row r="54" spans="1:31" ht="12.75">
      <c r="A54" s="38" t="s">
        <v>73</v>
      </c>
      <c r="B54" s="32" t="s">
        <v>310</v>
      </c>
      <c r="C54" s="37" t="s">
        <v>260</v>
      </c>
      <c r="D54" s="37" t="s">
        <v>261</v>
      </c>
      <c r="E54" s="238">
        <v>71232</v>
      </c>
      <c r="F54" s="104">
        <v>75941.90981872228</v>
      </c>
      <c r="G54" s="155">
        <v>1412.6721866448925</v>
      </c>
      <c r="H54" s="112">
        <v>2161.7291642758946</v>
      </c>
      <c r="I54" s="112">
        <v>635.8335296475902</v>
      </c>
      <c r="J54" s="112">
        <v>3542.9503931476174</v>
      </c>
      <c r="K54" s="112">
        <v>1443.5989617885089</v>
      </c>
      <c r="L54" s="112">
        <v>299.83246410422225</v>
      </c>
      <c r="M54" s="112">
        <v>316.08212562036</v>
      </c>
      <c r="N54" s="112">
        <v>7889.47275739973</v>
      </c>
      <c r="O54" s="112">
        <v>676.7197747527107</v>
      </c>
      <c r="P54" s="112">
        <v>232.737087521459</v>
      </c>
      <c r="Q54" s="112">
        <v>0</v>
      </c>
      <c r="R54" s="112">
        <v>83.86922072845374</v>
      </c>
      <c r="S54" s="112">
        <v>54.51499347349491</v>
      </c>
      <c r="T54" s="112">
        <v>0</v>
      </c>
      <c r="U54" s="112">
        <v>0</v>
      </c>
      <c r="V54" s="112">
        <v>151.48877994076952</v>
      </c>
      <c r="W54" s="112">
        <v>0</v>
      </c>
      <c r="X54" s="112">
        <v>409.57421271295567</v>
      </c>
      <c r="Y54" s="112">
        <v>0</v>
      </c>
      <c r="Z54" s="112">
        <v>0</v>
      </c>
      <c r="AA54" s="112">
        <v>0</v>
      </c>
      <c r="AB54" s="112">
        <v>0</v>
      </c>
      <c r="AC54" s="112">
        <v>0</v>
      </c>
      <c r="AD54" s="112">
        <v>0</v>
      </c>
      <c r="AE54" s="184">
        <v>19311.075651758656</v>
      </c>
    </row>
    <row r="55" spans="1:31" ht="12.75">
      <c r="A55" s="38" t="s">
        <v>74</v>
      </c>
      <c r="B55" s="32" t="s">
        <v>311</v>
      </c>
      <c r="C55" s="37" t="s">
        <v>260</v>
      </c>
      <c r="D55" s="37" t="s">
        <v>261</v>
      </c>
      <c r="E55" s="238">
        <v>1646800</v>
      </c>
      <c r="F55" s="104">
        <v>1819362.482002207</v>
      </c>
      <c r="G55" s="155">
        <v>12468.214341404993</v>
      </c>
      <c r="H55" s="112">
        <v>19079.37511835035</v>
      </c>
      <c r="I55" s="112">
        <v>5611.853059786372</v>
      </c>
      <c r="J55" s="112">
        <v>31270.003982766764</v>
      </c>
      <c r="K55" s="112">
        <v>12741.173393777106</v>
      </c>
      <c r="L55" s="112">
        <v>2646.3148806247373</v>
      </c>
      <c r="M55" s="112">
        <v>2789.7340437355124</v>
      </c>
      <c r="N55" s="112">
        <v>69632.31690259231</v>
      </c>
      <c r="O55" s="112">
        <v>5972.714179871546</v>
      </c>
      <c r="P55" s="112">
        <v>2054.132529715698</v>
      </c>
      <c r="Q55" s="112">
        <v>0</v>
      </c>
      <c r="R55" s="112">
        <v>740.2279386362889</v>
      </c>
      <c r="S55" s="112">
        <v>481.14816011358835</v>
      </c>
      <c r="T55" s="112">
        <v>0</v>
      </c>
      <c r="U55" s="112">
        <v>0</v>
      </c>
      <c r="V55" s="112">
        <v>1337.0367141617971</v>
      </c>
      <c r="W55" s="112">
        <v>0</v>
      </c>
      <c r="X55" s="112">
        <v>9312.599860760283</v>
      </c>
      <c r="Y55" s="112">
        <v>0</v>
      </c>
      <c r="Z55" s="112">
        <v>0</v>
      </c>
      <c r="AA55" s="112">
        <v>0</v>
      </c>
      <c r="AB55" s="112">
        <v>0</v>
      </c>
      <c r="AC55" s="112">
        <v>0</v>
      </c>
      <c r="AD55" s="112">
        <v>0</v>
      </c>
      <c r="AE55" s="184">
        <v>176136.84510629735</v>
      </c>
    </row>
    <row r="56" spans="1:31" ht="12.75">
      <c r="A56" s="38" t="s">
        <v>75</v>
      </c>
      <c r="B56" s="32" t="s">
        <v>312</v>
      </c>
      <c r="C56" s="37" t="s">
        <v>260</v>
      </c>
      <c r="D56" s="37" t="s">
        <v>261</v>
      </c>
      <c r="E56" s="238">
        <v>310797</v>
      </c>
      <c r="F56" s="104">
        <v>346551.87098000594</v>
      </c>
      <c r="G56" s="155">
        <v>1731.6314724099939</v>
      </c>
      <c r="H56" s="112">
        <v>2649.813800452248</v>
      </c>
      <c r="I56" s="112">
        <v>779.3947963017908</v>
      </c>
      <c r="J56" s="112">
        <v>4342.893180712112</v>
      </c>
      <c r="K56" s="112">
        <v>1769.5410296909504</v>
      </c>
      <c r="L56" s="112">
        <v>367.52994516457056</v>
      </c>
      <c r="M56" s="112">
        <v>387.4485261088039</v>
      </c>
      <c r="N56" s="112">
        <v>9670.792315860046</v>
      </c>
      <c r="O56" s="112">
        <v>829.5125160969565</v>
      </c>
      <c r="P56" s="112">
        <v>285.28548191095933</v>
      </c>
      <c r="Q56" s="112">
        <v>0</v>
      </c>
      <c r="R56" s="112">
        <v>102.80557906701256</v>
      </c>
      <c r="S56" s="112">
        <v>66.82362639355813</v>
      </c>
      <c r="T56" s="112">
        <v>0</v>
      </c>
      <c r="U56" s="112">
        <v>0</v>
      </c>
      <c r="V56" s="112">
        <v>185.6925771897918</v>
      </c>
      <c r="W56" s="112">
        <v>0</v>
      </c>
      <c r="X56" s="112">
        <v>1758.8240517904464</v>
      </c>
      <c r="Y56" s="112">
        <v>0</v>
      </c>
      <c r="Z56" s="112">
        <v>0</v>
      </c>
      <c r="AA56" s="112">
        <v>0</v>
      </c>
      <c r="AB56" s="112">
        <v>0</v>
      </c>
      <c r="AC56" s="112">
        <v>0</v>
      </c>
      <c r="AD56" s="112">
        <v>0</v>
      </c>
      <c r="AE56" s="184">
        <v>24927.98889914924</v>
      </c>
    </row>
    <row r="57" spans="1:31" ht="12.75">
      <c r="A57" s="38" t="s">
        <v>76</v>
      </c>
      <c r="B57" s="32" t="s">
        <v>313</v>
      </c>
      <c r="C57" s="37" t="s">
        <v>230</v>
      </c>
      <c r="D57" s="37" t="s">
        <v>231</v>
      </c>
      <c r="E57" s="238">
        <v>166322</v>
      </c>
      <c r="F57" s="104">
        <v>168184.82203154382</v>
      </c>
      <c r="G57" s="155">
        <v>-355.3441639156299</v>
      </c>
      <c r="H57" s="112">
        <v>-228.5644525797734</v>
      </c>
      <c r="I57" s="112">
        <v>-49.04386203573313</v>
      </c>
      <c r="J57" s="112">
        <v>-233.84654434633558</v>
      </c>
      <c r="K57" s="112">
        <v>-101.57384827132591</v>
      </c>
      <c r="L57" s="112">
        <v>-30.360712806156243</v>
      </c>
      <c r="M57" s="112">
        <v>-20.661953334825284</v>
      </c>
      <c r="N57" s="112">
        <v>-332.9391484808766</v>
      </c>
      <c r="O57" s="112">
        <v>-30.489299354511786</v>
      </c>
      <c r="P57" s="112">
        <v>-82.38111531308186</v>
      </c>
      <c r="Q57" s="112">
        <v>-1.3096778073243769</v>
      </c>
      <c r="R57" s="112">
        <v>-15.19464379733995</v>
      </c>
      <c r="S57" s="112">
        <v>-6.426946185397355</v>
      </c>
      <c r="T57" s="112">
        <v>-27.669920220198946</v>
      </c>
      <c r="U57" s="112">
        <v>-1.5668509040353626</v>
      </c>
      <c r="V57" s="112">
        <v>-11.34657227618311</v>
      </c>
      <c r="W57" s="112">
        <v>-562.4578321169281</v>
      </c>
      <c r="X57" s="112">
        <v>-14.380262324421892</v>
      </c>
      <c r="Y57" s="112">
        <v>-6.429327417774289</v>
      </c>
      <c r="Z57" s="112">
        <v>-81.98583073850841</v>
      </c>
      <c r="AA57" s="112">
        <v>-61.01431719467837</v>
      </c>
      <c r="AB57" s="112">
        <v>-10.136906228690805</v>
      </c>
      <c r="AC57" s="112">
        <v>-4.19096898343804</v>
      </c>
      <c r="AD57" s="112">
        <v>-5.6673330571492215</v>
      </c>
      <c r="AE57" s="184">
        <v>-2274.9824896903183</v>
      </c>
    </row>
    <row r="58" spans="1:31" ht="12.75">
      <c r="A58" s="197">
        <v>8555</v>
      </c>
      <c r="B58" s="35" t="s">
        <v>314</v>
      </c>
      <c r="C58" s="36" t="s">
        <v>260</v>
      </c>
      <c r="D58" s="36" t="s">
        <v>261</v>
      </c>
      <c r="E58" s="242">
        <v>269060</v>
      </c>
      <c r="F58" s="104">
        <v>510063.6146747254</v>
      </c>
      <c r="G58" s="158">
        <v>-828.5300039292997</v>
      </c>
      <c r="H58" s="159">
        <v>-1267.8507369960716</v>
      </c>
      <c r="I58" s="159">
        <v>-372.9153598390476</v>
      </c>
      <c r="J58" s="159">
        <v>-2077.9348039176693</v>
      </c>
      <c r="K58" s="159">
        <v>-846.6685086535508</v>
      </c>
      <c r="L58" s="159">
        <v>-175.8512661400955</v>
      </c>
      <c r="M58" s="159">
        <v>-185.38166692740924</v>
      </c>
      <c r="N58" s="159">
        <v>-4627.163298382162</v>
      </c>
      <c r="O58" s="159">
        <v>-396.89507794906604</v>
      </c>
      <c r="P58" s="159">
        <v>-136.49993385699872</v>
      </c>
      <c r="Q58" s="159">
        <v>0</v>
      </c>
      <c r="R58" s="159">
        <v>-49.189165353872795</v>
      </c>
      <c r="S58" s="159">
        <v>-31.972957480017385</v>
      </c>
      <c r="T58" s="159">
        <v>0</v>
      </c>
      <c r="U58" s="159">
        <v>0</v>
      </c>
      <c r="V58" s="159">
        <v>-88.84792992043322</v>
      </c>
      <c r="W58" s="159">
        <v>0</v>
      </c>
      <c r="X58" s="159">
        <v>2509.733486197297</v>
      </c>
      <c r="Y58" s="159">
        <v>0</v>
      </c>
      <c r="Z58" s="159">
        <v>0</v>
      </c>
      <c r="AA58" s="159">
        <v>0</v>
      </c>
      <c r="AB58" s="159">
        <v>0</v>
      </c>
      <c r="AC58" s="159">
        <v>0</v>
      </c>
      <c r="AD58" s="159">
        <v>0</v>
      </c>
      <c r="AE58" s="185">
        <v>-8575.967223148396</v>
      </c>
    </row>
    <row r="59" spans="1:31" ht="12.75">
      <c r="A59" s="38" t="s">
        <v>77</v>
      </c>
      <c r="B59" s="32" t="s">
        <v>315</v>
      </c>
      <c r="C59" s="37" t="s">
        <v>227</v>
      </c>
      <c r="D59" s="37" t="s">
        <v>228</v>
      </c>
      <c r="E59" s="237">
        <v>114540</v>
      </c>
      <c r="F59" s="103">
        <v>115833.94492012</v>
      </c>
      <c r="G59" s="153">
        <v>220.43745206729363</v>
      </c>
      <c r="H59" s="154">
        <v>-539.5639986195147</v>
      </c>
      <c r="I59" s="154">
        <v>38.536384812261076</v>
      </c>
      <c r="J59" s="154">
        <v>269.81904500420205</v>
      </c>
      <c r="K59" s="154">
        <v>57.57432015733593</v>
      </c>
      <c r="L59" s="154">
        <v>20.129896778726106</v>
      </c>
      <c r="M59" s="154">
        <v>16.568453502489774</v>
      </c>
      <c r="N59" s="154">
        <v>245.92057414322335</v>
      </c>
      <c r="O59" s="154">
        <v>20.079622311246794</v>
      </c>
      <c r="P59" s="154">
        <v>52.856564129075196</v>
      </c>
      <c r="Q59" s="154">
        <v>0.3438773575586609</v>
      </c>
      <c r="R59" s="154">
        <v>11.118701227730071</v>
      </c>
      <c r="S59" s="154">
        <v>5.154138405981541</v>
      </c>
      <c r="T59" s="154">
        <v>24.998476209425007</v>
      </c>
      <c r="U59" s="154">
        <v>1.8963529133205839</v>
      </c>
      <c r="V59" s="154">
        <v>8.30936398498477</v>
      </c>
      <c r="W59" s="154">
        <v>-452.83665151054333</v>
      </c>
      <c r="X59" s="154">
        <v>10.203705919606136</v>
      </c>
      <c r="Y59" s="154">
        <v>10.887438677325122</v>
      </c>
      <c r="Z59" s="154">
        <v>52.74596030062003</v>
      </c>
      <c r="AA59" s="154">
        <v>79.08978125979229</v>
      </c>
      <c r="AB59" s="154">
        <v>3.525245659651034</v>
      </c>
      <c r="AC59" s="154">
        <v>4.275340714442734</v>
      </c>
      <c r="AD59" s="154">
        <v>6.740800599629438</v>
      </c>
      <c r="AE59" s="110">
        <v>168.8108460058633</v>
      </c>
    </row>
    <row r="60" spans="1:31" ht="12.75">
      <c r="A60" s="38" t="s">
        <v>78</v>
      </c>
      <c r="B60" s="32" t="s">
        <v>316</v>
      </c>
      <c r="C60" s="37" t="s">
        <v>233</v>
      </c>
      <c r="D60" s="37" t="s">
        <v>234</v>
      </c>
      <c r="E60" s="238">
        <v>750000</v>
      </c>
      <c r="F60" s="104">
        <v>750000</v>
      </c>
      <c r="G60" s="155">
        <v>-4013.0090387602104</v>
      </c>
      <c r="H60" s="112">
        <v>238.19586001895004</v>
      </c>
      <c r="I60" s="112">
        <v>32.42521282866801</v>
      </c>
      <c r="J60" s="112">
        <v>1262.117504665628</v>
      </c>
      <c r="K60" s="112">
        <v>293.92284176251997</v>
      </c>
      <c r="L60" s="112">
        <v>364.1980178550657</v>
      </c>
      <c r="M60" s="112">
        <v>142.02982957651693</v>
      </c>
      <c r="N60" s="112">
        <v>542.9682026519004</v>
      </c>
      <c r="O60" s="112">
        <v>65.22029500518875</v>
      </c>
      <c r="P60" s="112">
        <v>96.9057691381422</v>
      </c>
      <c r="Q60" s="112">
        <v>1.2328978261850807</v>
      </c>
      <c r="R60" s="112">
        <v>2.9589547828441596</v>
      </c>
      <c r="S60" s="112">
        <v>40.31575891625107</v>
      </c>
      <c r="T60" s="112">
        <v>244.7302184977343</v>
      </c>
      <c r="U60" s="112">
        <v>0.2465795652370062</v>
      </c>
      <c r="V60" s="112">
        <v>1.4794773914220798</v>
      </c>
      <c r="W60" s="112">
        <v>50.79539043882323</v>
      </c>
      <c r="X60" s="112">
        <v>44.01445239480654</v>
      </c>
      <c r="Y60" s="112">
        <v>10.849500870428528</v>
      </c>
      <c r="Z60" s="112">
        <v>121.31714609660776</v>
      </c>
      <c r="AA60" s="112">
        <v>67.4395110923233</v>
      </c>
      <c r="AB60" s="112">
        <v>51.90499848239142</v>
      </c>
      <c r="AC60" s="112">
        <v>0.1232897826185031</v>
      </c>
      <c r="AD60" s="112">
        <v>0.8630284783295394</v>
      </c>
      <c r="AE60" s="184">
        <v>-336.754300641628</v>
      </c>
    </row>
    <row r="61" spans="1:31" ht="12.75">
      <c r="A61" s="38" t="s">
        <v>79</v>
      </c>
      <c r="B61" s="32" t="s">
        <v>317</v>
      </c>
      <c r="C61" s="36" t="s">
        <v>318</v>
      </c>
      <c r="D61" s="36" t="s">
        <v>319</v>
      </c>
      <c r="E61" s="242">
        <v>4483500</v>
      </c>
      <c r="F61" s="105">
        <v>4518225.487078374</v>
      </c>
      <c r="G61" s="158">
        <v>15204.561565199518</v>
      </c>
      <c r="H61" s="159">
        <v>6915.828330700926</v>
      </c>
      <c r="I61" s="159">
        <v>3363.245851648797</v>
      </c>
      <c r="J61" s="159">
        <v>17627.824400061392</v>
      </c>
      <c r="K61" s="159">
        <v>6198.640057666693</v>
      </c>
      <c r="L61" s="159">
        <v>1256.1982689483484</v>
      </c>
      <c r="M61" s="159">
        <v>2347.887373567035</v>
      </c>
      <c r="N61" s="159">
        <v>24435.91335952119</v>
      </c>
      <c r="O61" s="159">
        <v>2085.313191270616</v>
      </c>
      <c r="P61" s="159">
        <v>4173.253012682748</v>
      </c>
      <c r="Q61" s="159">
        <v>47.40857952365491</v>
      </c>
      <c r="R61" s="159">
        <v>602.6953041938068</v>
      </c>
      <c r="S61" s="159">
        <v>563.5971079206683</v>
      </c>
      <c r="T61" s="159">
        <v>1005.8080140473248</v>
      </c>
      <c r="U61" s="159">
        <v>201.6180024501573</v>
      </c>
      <c r="V61" s="159">
        <v>518.7480147298957</v>
      </c>
      <c r="W61" s="159">
        <v>-1478.194568310977</v>
      </c>
      <c r="X61" s="159">
        <v>568.3432244810538</v>
      </c>
      <c r="Y61" s="159">
        <v>305.8655985465921</v>
      </c>
      <c r="Z61" s="159">
        <v>4114.6762786913605</v>
      </c>
      <c r="AA61" s="159">
        <v>3135.700237791767</v>
      </c>
      <c r="AB61" s="159">
        <v>23.76771986421511</v>
      </c>
      <c r="AC61" s="159">
        <v>590.6872579254086</v>
      </c>
      <c r="AD61" s="159">
        <v>272.76429509170157</v>
      </c>
      <c r="AE61" s="185">
        <v>94082.15047821391</v>
      </c>
    </row>
    <row r="62" spans="1:31" ht="12.75">
      <c r="A62" s="211"/>
      <c r="B62" s="37"/>
      <c r="C62" s="212"/>
      <c r="D62" s="212"/>
      <c r="E62" s="116"/>
      <c r="F62" s="116"/>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84"/>
    </row>
    <row r="63" spans="1:31" ht="12.75">
      <c r="A63" s="192" t="s">
        <v>483</v>
      </c>
      <c r="B63" s="193"/>
      <c r="C63" s="193"/>
      <c r="D63" s="193"/>
      <c r="E63" s="185">
        <f>SUM(E8:E61)</f>
        <v>108313234</v>
      </c>
      <c r="F63" s="185">
        <f>SUM(F8:F61)</f>
        <v>118113162.63881949</v>
      </c>
      <c r="G63" s="112">
        <v>1081485.3776357472</v>
      </c>
      <c r="H63" s="112">
        <v>140706.2805576278</v>
      </c>
      <c r="I63" s="112">
        <v>34085.195857590064</v>
      </c>
      <c r="J63" s="112">
        <v>502226.07562994957</v>
      </c>
      <c r="K63" s="112">
        <v>484240.42583733797</v>
      </c>
      <c r="L63" s="112">
        <v>136880.1458488498</v>
      </c>
      <c r="M63" s="112">
        <v>100218.28000739682</v>
      </c>
      <c r="N63" s="112">
        <v>1347042.7317827232</v>
      </c>
      <c r="O63" s="112">
        <v>133602.53996653715</v>
      </c>
      <c r="P63" s="112">
        <v>-1076878.1407156563</v>
      </c>
      <c r="Q63" s="112">
        <v>7931.44300777567</v>
      </c>
      <c r="R63" s="112">
        <v>-4161.282869082876</v>
      </c>
      <c r="S63" s="112">
        <v>7199.43793132517</v>
      </c>
      <c r="T63" s="112">
        <v>-69832.17955102399</v>
      </c>
      <c r="U63" s="112">
        <v>9946.313255495246</v>
      </c>
      <c r="V63" s="112">
        <v>21740.232545133913</v>
      </c>
      <c r="W63" s="112">
        <v>-13854.620495142939</v>
      </c>
      <c r="X63" s="112">
        <v>132492.94468008977</v>
      </c>
      <c r="Y63" s="112">
        <v>18493.88029585604</v>
      </c>
      <c r="Z63" s="112">
        <v>1768832.596126805</v>
      </c>
      <c r="AA63" s="112">
        <v>290003.3186913701</v>
      </c>
      <c r="AB63" s="112">
        <v>25911.95122532826</v>
      </c>
      <c r="AC63" s="112">
        <v>34001.052204115986</v>
      </c>
      <c r="AD63" s="112">
        <v>41841.86640988843</v>
      </c>
      <c r="AE63" s="184">
        <v>5154155.865866037</v>
      </c>
    </row>
    <row r="64" spans="1:31" ht="12.75">
      <c r="A64" s="124"/>
      <c r="B64" s="125"/>
      <c r="C64" s="125"/>
      <c r="D64" s="125"/>
      <c r="E64" s="117"/>
      <c r="F64" s="260"/>
      <c r="G64" s="260"/>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17"/>
    </row>
    <row r="65" spans="1:31" ht="12.75">
      <c r="A65" s="130" t="s">
        <v>344</v>
      </c>
      <c r="B65" s="131"/>
      <c r="C65" s="131"/>
      <c r="D65" s="131"/>
      <c r="E65" s="116">
        <v>105840356</v>
      </c>
      <c r="F65" s="252">
        <v>114464418.40901776</v>
      </c>
      <c r="G65" s="252">
        <v>14176458.99618739</v>
      </c>
      <c r="H65" s="113">
        <v>4761808.256670117</v>
      </c>
      <c r="I65" s="113">
        <v>2826727.611905376</v>
      </c>
      <c r="J65" s="113">
        <v>20693099.232589882</v>
      </c>
      <c r="K65" s="113">
        <v>8484304.729117814</v>
      </c>
      <c r="L65" s="113">
        <v>1240540.075277855</v>
      </c>
      <c r="M65" s="113">
        <v>1313739.052893698</v>
      </c>
      <c r="N65" s="113">
        <v>26860351.87471035</v>
      </c>
      <c r="O65" s="113">
        <v>2552360.411318799</v>
      </c>
      <c r="P65" s="113">
        <v>4462165.223089441</v>
      </c>
      <c r="Q65" s="113">
        <v>192556.8837916231</v>
      </c>
      <c r="R65" s="113">
        <v>319825.35412899207</v>
      </c>
      <c r="S65" s="113">
        <v>348456.2252550097</v>
      </c>
      <c r="T65" s="113">
        <v>2307382.1670504254</v>
      </c>
      <c r="U65" s="113">
        <v>212776.33583084855</v>
      </c>
      <c r="V65" s="113">
        <v>538884.6919454245</v>
      </c>
      <c r="W65" s="113">
        <v>357605.7783071869</v>
      </c>
      <c r="X65" s="113">
        <v>466088.85292370257</v>
      </c>
      <c r="Y65" s="113">
        <v>227061.80454959604</v>
      </c>
      <c r="Z65" s="113">
        <v>6980099.592765553</v>
      </c>
      <c r="AA65" s="113">
        <v>2024712.6241025724</v>
      </c>
      <c r="AB65" s="113">
        <v>447737.19662703475</v>
      </c>
      <c r="AC65" s="113">
        <v>180040.67565234817</v>
      </c>
      <c r="AD65" s="113">
        <v>310219.3884926937</v>
      </c>
      <c r="AE65" s="184">
        <v>102285003.03518374</v>
      </c>
    </row>
    <row r="66" spans="1:31" ht="12.75">
      <c r="A66" s="130" t="s">
        <v>345</v>
      </c>
      <c r="B66" s="131"/>
      <c r="C66" s="131"/>
      <c r="D66" s="131"/>
      <c r="E66" s="116">
        <v>105840356</v>
      </c>
      <c r="F66" s="252">
        <v>114445199.88988374</v>
      </c>
      <c r="G66" s="252">
        <v>14108400.903154736</v>
      </c>
      <c r="H66" s="113">
        <v>4776762.728499856</v>
      </c>
      <c r="I66" s="113">
        <v>2713162.8422650704</v>
      </c>
      <c r="J66" s="113">
        <v>20790623.853660356</v>
      </c>
      <c r="K66" s="113">
        <v>8418599.749612493</v>
      </c>
      <c r="L66" s="113">
        <v>1291097.1549410482</v>
      </c>
      <c r="M66" s="113">
        <v>1372199.6096206228</v>
      </c>
      <c r="N66" s="113">
        <v>26777229.371185854</v>
      </c>
      <c r="O66" s="113">
        <v>2541539.2042583306</v>
      </c>
      <c r="P66" s="113">
        <v>4457863.787693084</v>
      </c>
      <c r="Q66" s="113">
        <v>188511.0881198387</v>
      </c>
      <c r="R66" s="113">
        <v>315921.08274613513</v>
      </c>
      <c r="S66" s="113">
        <v>315722.16879033844</v>
      </c>
      <c r="T66" s="113">
        <v>2319119.327510042</v>
      </c>
      <c r="U66" s="113">
        <v>205202.6283646316</v>
      </c>
      <c r="V66" s="113">
        <v>578557.2812340967</v>
      </c>
      <c r="W66" s="113">
        <v>358038.0271132433</v>
      </c>
      <c r="X66" s="113">
        <v>452161.5579357312</v>
      </c>
      <c r="Y66" s="113">
        <v>233721.74521939375</v>
      </c>
      <c r="Z66" s="113">
        <v>6927017.086743873</v>
      </c>
      <c r="AA66" s="113">
        <v>2197506.49723992</v>
      </c>
      <c r="AB66" s="113">
        <v>439428.7358134515</v>
      </c>
      <c r="AC66" s="113">
        <v>182380.53648263868</v>
      </c>
      <c r="AD66" s="113">
        <v>325462.08553416905</v>
      </c>
      <c r="AE66" s="184">
        <v>102286229.05373897</v>
      </c>
    </row>
    <row r="67" spans="1:31" ht="12.75">
      <c r="A67" s="130" t="s">
        <v>346</v>
      </c>
      <c r="B67" s="131"/>
      <c r="C67" s="131"/>
      <c r="D67" s="131"/>
      <c r="E67" s="116">
        <v>106725256</v>
      </c>
      <c r="F67" s="252">
        <v>115394596.2485273</v>
      </c>
      <c r="G67" s="252">
        <v>14285686.971164582</v>
      </c>
      <c r="H67" s="113">
        <v>4817736.000917339</v>
      </c>
      <c r="I67" s="113">
        <v>2733908.657304614</v>
      </c>
      <c r="J67" s="113">
        <v>20931690.909870293</v>
      </c>
      <c r="K67" s="113">
        <v>8460983.393940939</v>
      </c>
      <c r="L67" s="113">
        <v>1300482.1403316783</v>
      </c>
      <c r="M67" s="113">
        <v>1381199.489795181</v>
      </c>
      <c r="N67" s="113">
        <v>27033986.347475864</v>
      </c>
      <c r="O67" s="113">
        <v>2556396.580760398</v>
      </c>
      <c r="P67" s="113">
        <v>4497799.454954251</v>
      </c>
      <c r="Q67" s="113">
        <v>189195.66880159095</v>
      </c>
      <c r="R67" s="113">
        <v>320477.200414618</v>
      </c>
      <c r="S67" s="113">
        <v>318149.3896138354</v>
      </c>
      <c r="T67" s="113">
        <v>2343461.2210779707</v>
      </c>
      <c r="U67" s="113">
        <v>206249.38245509853</v>
      </c>
      <c r="V67" s="113">
        <v>583081.9176323378</v>
      </c>
      <c r="W67" s="113">
        <v>364521.8489452571</v>
      </c>
      <c r="X67" s="113">
        <v>456589.16126910696</v>
      </c>
      <c r="Y67" s="113">
        <v>237682.97091994068</v>
      </c>
      <c r="Z67" s="113">
        <v>6958867.428080491</v>
      </c>
      <c r="AA67" s="113">
        <v>2227073.88077694</v>
      </c>
      <c r="AB67" s="113">
        <v>441406.1215705407</v>
      </c>
      <c r="AC67" s="113">
        <v>184127.18329286604</v>
      </c>
      <c r="AD67" s="113">
        <v>328324.81276823074</v>
      </c>
      <c r="AE67" s="184">
        <v>103159078.13413396</v>
      </c>
    </row>
    <row r="68" spans="1:31" ht="12.75">
      <c r="A68" s="130" t="s">
        <v>484</v>
      </c>
      <c r="B68" s="131"/>
      <c r="C68" s="131"/>
      <c r="D68" s="131"/>
      <c r="E68" s="116">
        <f>'step 3 results'!E64</f>
        <v>108313234</v>
      </c>
      <c r="F68" s="252">
        <f>'step 3 results'!F64</f>
        <v>118113162.63881949</v>
      </c>
      <c r="G68" s="252">
        <f>'step 3 results'!G64</f>
        <v>15367172.34880033</v>
      </c>
      <c r="H68" s="113">
        <f>'step 3 results'!H64</f>
        <v>4958442.281474967</v>
      </c>
      <c r="I68" s="113">
        <f>'step 3 results'!I64</f>
        <v>2767993.853162204</v>
      </c>
      <c r="J68" s="113">
        <f>'step 3 results'!J64</f>
        <v>21433916.985500243</v>
      </c>
      <c r="K68" s="113">
        <f>'step 3 results'!K64</f>
        <v>8945223.819778277</v>
      </c>
      <c r="L68" s="113">
        <f>'step 3 results'!L64</f>
        <v>1437362.286180528</v>
      </c>
      <c r="M68" s="113">
        <f>'step 3 results'!M64</f>
        <v>1481417.7698025778</v>
      </c>
      <c r="N68" s="113">
        <f>'step 3 results'!N64</f>
        <v>28381029.079258587</v>
      </c>
      <c r="O68" s="113">
        <f>'step 3 results'!O64</f>
        <v>2689999.120726935</v>
      </c>
      <c r="P68" s="113">
        <f>'step 3 results'!P64</f>
        <v>3420921.3142385944</v>
      </c>
      <c r="Q68" s="113">
        <f>'step 3 results'!Q64</f>
        <v>197127.11180936662</v>
      </c>
      <c r="R68" s="113">
        <f>'step 3 results'!R64</f>
        <v>316315.91754553514</v>
      </c>
      <c r="S68" s="113">
        <f>'step 3 results'!S64</f>
        <v>325348.82754516054</v>
      </c>
      <c r="T68" s="113">
        <f>'step 3 results'!T64</f>
        <v>2273629.0415269467</v>
      </c>
      <c r="U68" s="113">
        <f>'step 3 results'!U64</f>
        <v>216195.69571059378</v>
      </c>
      <c r="V68" s="113">
        <f>'step 3 results'!V64</f>
        <v>604822.1501774717</v>
      </c>
      <c r="W68" s="113">
        <f>'step 3 results'!W64</f>
        <v>350667.22845011414</v>
      </c>
      <c r="X68" s="113">
        <f>'step 3 results'!X64</f>
        <v>589082.1059491967</v>
      </c>
      <c r="Y68" s="113">
        <f>'step 3 results'!Y64</f>
        <v>256176.85121579672</v>
      </c>
      <c r="Z68" s="113">
        <f>'step 3 results'!Z64</f>
        <v>8727700.024207296</v>
      </c>
      <c r="AA68" s="113">
        <f>'step 3 results'!AA64</f>
        <v>2517077.19946831</v>
      </c>
      <c r="AB68" s="113">
        <f>'step 3 results'!AB64</f>
        <v>467318.07279586897</v>
      </c>
      <c r="AC68" s="113">
        <f>'step 3 results'!AC64</f>
        <v>218128.23549698203</v>
      </c>
      <c r="AD68" s="113">
        <f>'step 3 results'!AD64</f>
        <v>370166.6791781192</v>
      </c>
      <c r="AE68" s="184">
        <f>SUM(G68:AD68)</f>
        <v>108313234.00000001</v>
      </c>
    </row>
    <row r="69" spans="1:31" ht="12.75">
      <c r="A69" s="124" t="s">
        <v>487</v>
      </c>
      <c r="B69" s="271"/>
      <c r="C69" s="271"/>
      <c r="D69" s="271"/>
      <c r="E69" s="117">
        <f aca="true" t="shared" si="0" ref="E69:H70">E66-E65</f>
        <v>0</v>
      </c>
      <c r="F69" s="260">
        <f t="shared" si="0"/>
        <v>-19218.519134014845</v>
      </c>
      <c r="G69" s="260">
        <f t="shared" si="0"/>
        <v>-68058.09303265437</v>
      </c>
      <c r="H69" s="126">
        <f t="shared" si="0"/>
        <v>14954.471829738468</v>
      </c>
      <c r="I69" s="126">
        <f aca="true" t="shared" si="1" ref="I69:AE69">I66-I65</f>
        <v>-113564.76964030555</v>
      </c>
      <c r="J69" s="126">
        <f t="shared" si="1"/>
        <v>97524.62107047439</v>
      </c>
      <c r="K69" s="126">
        <f t="shared" si="1"/>
        <v>-65704.97950532101</v>
      </c>
      <c r="L69" s="126">
        <f t="shared" si="1"/>
        <v>50557.07966319332</v>
      </c>
      <c r="M69" s="126">
        <f t="shared" si="1"/>
        <v>58460.55672692484</v>
      </c>
      <c r="N69" s="126">
        <f t="shared" si="1"/>
        <v>-83122.50352449715</v>
      </c>
      <c r="O69" s="126">
        <f t="shared" si="1"/>
        <v>-10821.207060468383</v>
      </c>
      <c r="P69" s="126">
        <f t="shared" si="1"/>
        <v>-4301.435396356508</v>
      </c>
      <c r="Q69" s="126">
        <f t="shared" si="1"/>
        <v>-4045.7956717844063</v>
      </c>
      <c r="R69" s="126">
        <f t="shared" si="1"/>
        <v>-3904.2713828569395</v>
      </c>
      <c r="S69" s="126">
        <f t="shared" si="1"/>
        <v>-32734.056464671274</v>
      </c>
      <c r="T69" s="126">
        <f t="shared" si="1"/>
        <v>11737.160459616687</v>
      </c>
      <c r="U69" s="126">
        <f t="shared" si="1"/>
        <v>-7573.707466216962</v>
      </c>
      <c r="V69" s="126">
        <f t="shared" si="1"/>
        <v>39672.5892886722</v>
      </c>
      <c r="W69" s="126">
        <f t="shared" si="1"/>
        <v>432.2488060563919</v>
      </c>
      <c r="X69" s="126">
        <f t="shared" si="1"/>
        <v>-13927.29498797137</v>
      </c>
      <c r="Y69" s="126">
        <f t="shared" si="1"/>
        <v>6659.94066979771</v>
      </c>
      <c r="Z69" s="126">
        <f t="shared" si="1"/>
        <v>-53082.50602168031</v>
      </c>
      <c r="AA69" s="126">
        <f t="shared" si="1"/>
        <v>172793.8731373474</v>
      </c>
      <c r="AB69" s="126">
        <f t="shared" si="1"/>
        <v>-8308.460813583224</v>
      </c>
      <c r="AC69" s="126">
        <f t="shared" si="1"/>
        <v>2339.860830290505</v>
      </c>
      <c r="AD69" s="253">
        <f t="shared" si="1"/>
        <v>15242.69704147533</v>
      </c>
      <c r="AE69" s="253">
        <f t="shared" si="1"/>
        <v>1226.0185552239418</v>
      </c>
    </row>
    <row r="70" spans="1:31" ht="12.75">
      <c r="A70" s="272" t="s">
        <v>488</v>
      </c>
      <c r="B70" s="131"/>
      <c r="C70" s="131"/>
      <c r="D70" s="131"/>
      <c r="E70" s="261">
        <f t="shared" si="0"/>
        <v>884900</v>
      </c>
      <c r="F70" s="269">
        <f t="shared" si="0"/>
        <v>949396.3586435616</v>
      </c>
      <c r="G70" s="269">
        <f t="shared" si="0"/>
        <v>177286.0680098459</v>
      </c>
      <c r="H70" s="262">
        <f t="shared" si="0"/>
        <v>40973.27241748292</v>
      </c>
      <c r="I70" s="262">
        <f aca="true" t="shared" si="2" ref="I70:AE70">I67-I66</f>
        <v>20745.815039543435</v>
      </c>
      <c r="J70" s="262">
        <f t="shared" si="2"/>
        <v>141067.05620993674</v>
      </c>
      <c r="K70" s="262">
        <f t="shared" si="2"/>
        <v>42383.644328445196</v>
      </c>
      <c r="L70" s="262">
        <f t="shared" si="2"/>
        <v>9384.985390630085</v>
      </c>
      <c r="M70" s="262">
        <f t="shared" si="2"/>
        <v>8999.880174558144</v>
      </c>
      <c r="N70" s="262">
        <f t="shared" si="2"/>
        <v>256756.97629000992</v>
      </c>
      <c r="O70" s="262">
        <f t="shared" si="2"/>
        <v>14857.376502067316</v>
      </c>
      <c r="P70" s="262">
        <f t="shared" si="2"/>
        <v>39935.6672611665</v>
      </c>
      <c r="Q70" s="262">
        <f t="shared" si="2"/>
        <v>684.5806817522389</v>
      </c>
      <c r="R70" s="262">
        <f t="shared" si="2"/>
        <v>4556.117668482882</v>
      </c>
      <c r="S70" s="262">
        <f t="shared" si="2"/>
        <v>2427.2208234969294</v>
      </c>
      <c r="T70" s="262">
        <f t="shared" si="2"/>
        <v>24341.89356792858</v>
      </c>
      <c r="U70" s="262">
        <f t="shared" si="2"/>
        <v>1046.754090466944</v>
      </c>
      <c r="V70" s="262">
        <f t="shared" si="2"/>
        <v>4524.63639824104</v>
      </c>
      <c r="W70" s="262">
        <f t="shared" si="2"/>
        <v>6483.821832013782</v>
      </c>
      <c r="X70" s="262">
        <f t="shared" si="2"/>
        <v>4427.603333375766</v>
      </c>
      <c r="Y70" s="262">
        <f t="shared" si="2"/>
        <v>3961.225700546929</v>
      </c>
      <c r="Z70" s="262">
        <f t="shared" si="2"/>
        <v>31850.341336618178</v>
      </c>
      <c r="AA70" s="262">
        <f t="shared" si="2"/>
        <v>29567.38353702007</v>
      </c>
      <c r="AB70" s="262">
        <f t="shared" si="2"/>
        <v>1977.385757089185</v>
      </c>
      <c r="AC70" s="262">
        <f t="shared" si="2"/>
        <v>1746.6468102273648</v>
      </c>
      <c r="AD70" s="268">
        <f t="shared" si="2"/>
        <v>2862.727234061691</v>
      </c>
      <c r="AE70" s="268">
        <f t="shared" si="2"/>
        <v>872849.0803949982</v>
      </c>
    </row>
    <row r="71" spans="1:31" ht="12.75">
      <c r="A71" s="265" t="s">
        <v>489</v>
      </c>
      <c r="B71" s="263"/>
      <c r="C71" s="264"/>
      <c r="D71" s="264"/>
      <c r="E71" s="261">
        <f>E67-E65</f>
        <v>884900</v>
      </c>
      <c r="F71" s="262">
        <f aca="true" t="shared" si="3" ref="F71:AD71">F67-F65</f>
        <v>930177.8395095468</v>
      </c>
      <c r="G71" s="269">
        <f t="shared" si="3"/>
        <v>109227.97497719154</v>
      </c>
      <c r="H71" s="262">
        <f t="shared" si="3"/>
        <v>55927.74424722139</v>
      </c>
      <c r="I71" s="262">
        <f t="shared" si="3"/>
        <v>-92818.95460076211</v>
      </c>
      <c r="J71" s="262">
        <f t="shared" si="3"/>
        <v>238591.67728041112</v>
      </c>
      <c r="K71" s="262">
        <f t="shared" si="3"/>
        <v>-23321.335176875815</v>
      </c>
      <c r="L71" s="262">
        <f t="shared" si="3"/>
        <v>59942.065053823404</v>
      </c>
      <c r="M71" s="262">
        <f t="shared" si="3"/>
        <v>67460.43690148299</v>
      </c>
      <c r="N71" s="262">
        <f t="shared" si="3"/>
        <v>173634.47276551276</v>
      </c>
      <c r="O71" s="262">
        <f t="shared" si="3"/>
        <v>4036.169441598933</v>
      </c>
      <c r="P71" s="262">
        <f t="shared" si="3"/>
        <v>35634.23186480999</v>
      </c>
      <c r="Q71" s="262">
        <f t="shared" si="3"/>
        <v>-3361.2149900321674</v>
      </c>
      <c r="R71" s="262">
        <f t="shared" si="3"/>
        <v>651.846285625943</v>
      </c>
      <c r="S71" s="262">
        <f t="shared" si="3"/>
        <v>-30306.835641174344</v>
      </c>
      <c r="T71" s="262">
        <f t="shared" si="3"/>
        <v>36079.054027545266</v>
      </c>
      <c r="U71" s="262">
        <f t="shared" si="3"/>
        <v>-6526.953375750018</v>
      </c>
      <c r="V71" s="262">
        <f t="shared" si="3"/>
        <v>44197.22568691324</v>
      </c>
      <c r="W71" s="262">
        <f t="shared" si="3"/>
        <v>6916.070638070174</v>
      </c>
      <c r="X71" s="262">
        <f t="shared" si="3"/>
        <v>-9499.691654595605</v>
      </c>
      <c r="Y71" s="262">
        <f t="shared" si="3"/>
        <v>10621.16637034464</v>
      </c>
      <c r="Z71" s="262">
        <f t="shared" si="3"/>
        <v>-21232.164685062133</v>
      </c>
      <c r="AA71" s="262">
        <f t="shared" si="3"/>
        <v>202361.25667436747</v>
      </c>
      <c r="AB71" s="262">
        <f t="shared" si="3"/>
        <v>-6331.075056494039</v>
      </c>
      <c r="AC71" s="262">
        <f t="shared" si="3"/>
        <v>4086.5076405178697</v>
      </c>
      <c r="AD71" s="268">
        <f t="shared" si="3"/>
        <v>18105.42427553702</v>
      </c>
      <c r="AE71" s="266">
        <f>SUM(G71:AD71)</f>
        <v>874075.0989502276</v>
      </c>
    </row>
    <row r="72" spans="1:31" ht="12.75">
      <c r="A72" s="265" t="s">
        <v>490</v>
      </c>
      <c r="B72" s="263"/>
      <c r="C72" s="264"/>
      <c r="D72" s="264"/>
      <c r="E72" s="261">
        <f>E68-E67</f>
        <v>1587978</v>
      </c>
      <c r="F72" s="262">
        <f aca="true" t="shared" si="4" ref="F72:AD72">F68-F67</f>
        <v>2718566.3902921826</v>
      </c>
      <c r="G72" s="269">
        <f t="shared" si="4"/>
        <v>1081485.3776357472</v>
      </c>
      <c r="H72" s="262">
        <f t="shared" si="4"/>
        <v>140706.2805576278</v>
      </c>
      <c r="I72" s="262">
        <f t="shared" si="4"/>
        <v>34085.195857590064</v>
      </c>
      <c r="J72" s="262">
        <f t="shared" si="4"/>
        <v>502226.07562994957</v>
      </c>
      <c r="K72" s="262">
        <f t="shared" si="4"/>
        <v>484240.42583733797</v>
      </c>
      <c r="L72" s="262">
        <f t="shared" si="4"/>
        <v>136880.1458488498</v>
      </c>
      <c r="M72" s="262">
        <f t="shared" si="4"/>
        <v>100218.28000739682</v>
      </c>
      <c r="N72" s="262">
        <f t="shared" si="4"/>
        <v>1347042.7317827232</v>
      </c>
      <c r="O72" s="262">
        <f t="shared" si="4"/>
        <v>133602.53996653715</v>
      </c>
      <c r="P72" s="262">
        <f t="shared" si="4"/>
        <v>-1076878.1407156563</v>
      </c>
      <c r="Q72" s="262">
        <f t="shared" si="4"/>
        <v>7931.44300777567</v>
      </c>
      <c r="R72" s="262">
        <f t="shared" si="4"/>
        <v>-4161.282869082876</v>
      </c>
      <c r="S72" s="262">
        <f t="shared" si="4"/>
        <v>7199.43793132517</v>
      </c>
      <c r="T72" s="262">
        <f t="shared" si="4"/>
        <v>-69832.17955102399</v>
      </c>
      <c r="U72" s="262">
        <f t="shared" si="4"/>
        <v>9946.313255495246</v>
      </c>
      <c r="V72" s="262">
        <f t="shared" si="4"/>
        <v>21740.232545133913</v>
      </c>
      <c r="W72" s="262">
        <f t="shared" si="4"/>
        <v>-13854.620495142939</v>
      </c>
      <c r="X72" s="262">
        <f t="shared" si="4"/>
        <v>132492.94468008977</v>
      </c>
      <c r="Y72" s="262">
        <f t="shared" si="4"/>
        <v>18493.88029585604</v>
      </c>
      <c r="Z72" s="262">
        <f t="shared" si="4"/>
        <v>1768832.596126805</v>
      </c>
      <c r="AA72" s="262">
        <f t="shared" si="4"/>
        <v>290003.3186913701</v>
      </c>
      <c r="AB72" s="262">
        <f t="shared" si="4"/>
        <v>25911.95122532826</v>
      </c>
      <c r="AC72" s="262">
        <f t="shared" si="4"/>
        <v>34001.052204115986</v>
      </c>
      <c r="AD72" s="268">
        <f t="shared" si="4"/>
        <v>41841.86640988843</v>
      </c>
      <c r="AE72" s="266">
        <f>SUM(G72:AD72)</f>
        <v>5154155.865866037</v>
      </c>
    </row>
    <row r="73" spans="1:31" ht="12.75">
      <c r="A73" s="127" t="s">
        <v>485</v>
      </c>
      <c r="B73" s="128"/>
      <c r="C73" s="129"/>
      <c r="D73" s="129"/>
      <c r="E73" s="267">
        <f>E68-E65</f>
        <v>2472878</v>
      </c>
      <c r="F73" s="115">
        <f aca="true" t="shared" si="5" ref="F73:AE73">F68-F65</f>
        <v>3648744.2298017293</v>
      </c>
      <c r="G73" s="270">
        <f t="shared" si="5"/>
        <v>1190713.3526129387</v>
      </c>
      <c r="H73" s="115">
        <f t="shared" si="5"/>
        <v>196634.02480484918</v>
      </c>
      <c r="I73" s="115">
        <f t="shared" si="5"/>
        <v>-58733.758743172046</v>
      </c>
      <c r="J73" s="115">
        <f t="shared" si="5"/>
        <v>740817.7529103607</v>
      </c>
      <c r="K73" s="115">
        <f t="shared" si="5"/>
        <v>460919.09066046216</v>
      </c>
      <c r="L73" s="115">
        <f t="shared" si="5"/>
        <v>196822.2109026732</v>
      </c>
      <c r="M73" s="115">
        <f t="shared" si="5"/>
        <v>167678.7169088798</v>
      </c>
      <c r="N73" s="115">
        <f t="shared" si="5"/>
        <v>1520677.204548236</v>
      </c>
      <c r="O73" s="115">
        <f t="shared" si="5"/>
        <v>137638.70940813608</v>
      </c>
      <c r="P73" s="115">
        <f t="shared" si="5"/>
        <v>-1041243.9088508463</v>
      </c>
      <c r="Q73" s="115">
        <f t="shared" si="5"/>
        <v>4570.228017743502</v>
      </c>
      <c r="R73" s="115">
        <f t="shared" si="5"/>
        <v>-3509.4365834569326</v>
      </c>
      <c r="S73" s="115">
        <f t="shared" si="5"/>
        <v>-23107.397709849174</v>
      </c>
      <c r="T73" s="115">
        <f t="shared" si="5"/>
        <v>-33753.125523478724</v>
      </c>
      <c r="U73" s="115">
        <f t="shared" si="5"/>
        <v>3419.3598797452287</v>
      </c>
      <c r="V73" s="115">
        <f t="shared" si="5"/>
        <v>65937.45823204715</v>
      </c>
      <c r="W73" s="115">
        <f t="shared" si="5"/>
        <v>-6938.549857072765</v>
      </c>
      <c r="X73" s="115">
        <f t="shared" si="5"/>
        <v>122993.25302549417</v>
      </c>
      <c r="Y73" s="115">
        <f t="shared" si="5"/>
        <v>29115.04666620068</v>
      </c>
      <c r="Z73" s="115">
        <f t="shared" si="5"/>
        <v>1747600.431441743</v>
      </c>
      <c r="AA73" s="115">
        <f t="shared" si="5"/>
        <v>492364.57536573755</v>
      </c>
      <c r="AB73" s="115">
        <f t="shared" si="5"/>
        <v>19580.87616883422</v>
      </c>
      <c r="AC73" s="115">
        <f t="shared" si="5"/>
        <v>38087.559844633855</v>
      </c>
      <c r="AD73" s="254">
        <f t="shared" si="5"/>
        <v>59947.290685425454</v>
      </c>
      <c r="AE73" s="254">
        <f t="shared" si="5"/>
        <v>6028230.964816272</v>
      </c>
    </row>
    <row r="74" spans="2:31" ht="12">
      <c r="B74" s="195">
        <v>36335</v>
      </c>
      <c r="AE74" s="118"/>
    </row>
    <row r="75" ht="12">
      <c r="AE75" s="118"/>
    </row>
    <row r="76" ht="12">
      <c r="AE76" s="118"/>
    </row>
    <row r="77" ht="12">
      <c r="AE77" s="118"/>
    </row>
    <row r="78" ht="12">
      <c r="AE78" s="118"/>
    </row>
    <row r="79" ht="12">
      <c r="AE79" s="118"/>
    </row>
    <row r="80" ht="12">
      <c r="AE80" s="118"/>
    </row>
    <row r="81" ht="12">
      <c r="AE81" s="118"/>
    </row>
    <row r="82" ht="12">
      <c r="AE82" s="118"/>
    </row>
    <row r="83" ht="12">
      <c r="AE83" s="118"/>
    </row>
    <row r="84" ht="12">
      <c r="AE84" s="118"/>
    </row>
    <row r="85" ht="12">
      <c r="AE85" s="118"/>
    </row>
    <row r="86" ht="12">
      <c r="AE86" s="118"/>
    </row>
    <row r="87" ht="12">
      <c r="AE87" s="118"/>
    </row>
    <row r="88" ht="12">
      <c r="AE88" s="118"/>
    </row>
    <row r="89" ht="12">
      <c r="AE89" s="118"/>
    </row>
    <row r="90" ht="12">
      <c r="AE90" s="118"/>
    </row>
  </sheetData>
  <printOptions/>
  <pageMargins left="0.36" right="0.25" top="0.25" bottom="0.16" header="0.25" footer="0.16"/>
  <pageSetup fitToWidth="3" fitToHeight="1" horizontalDpi="300" verticalDpi="300" orientation="portrait" scale="78" r:id="rId3"/>
  <legacyDrawing r:id="rId2"/>
</worksheet>
</file>

<file path=xl/worksheets/sheet3.xml><?xml version="1.0" encoding="utf-8"?>
<worksheet xmlns="http://schemas.openxmlformats.org/spreadsheetml/2006/main" xmlns:r="http://schemas.openxmlformats.org/officeDocument/2006/relationships">
  <sheetPr transitionEvaluation="1"/>
  <dimension ref="A1:FU421"/>
  <sheetViews>
    <sheetView workbookViewId="0" topLeftCell="A1">
      <selection activeCell="A1" sqref="A1"/>
    </sheetView>
  </sheetViews>
  <sheetFormatPr defaultColWidth="10.625" defaultRowHeight="12.75"/>
  <cols>
    <col min="1" max="1" width="4.625" style="2" customWidth="1"/>
    <col min="2" max="2" width="6.625" style="2" customWidth="1"/>
    <col min="3" max="3" width="16.625" style="2" customWidth="1"/>
    <col min="4" max="4" width="8.625" style="2" customWidth="1"/>
    <col min="5" max="8" width="6.625" style="2" customWidth="1"/>
    <col min="9" max="10" width="8.625" style="2" customWidth="1"/>
    <col min="11" max="11" width="7.625" style="2" customWidth="1"/>
    <col min="12" max="12" width="7.75390625" style="2" customWidth="1"/>
    <col min="13" max="15" width="8.625" style="2" customWidth="1"/>
    <col min="16" max="16" width="7.375" style="2" customWidth="1"/>
    <col min="17" max="17" width="9.625" style="2" customWidth="1"/>
    <col min="18" max="18" width="4.625" style="2" customWidth="1"/>
    <col min="19" max="19" width="8.75390625" style="2" customWidth="1"/>
    <col min="20" max="20" width="10.625" style="2" customWidth="1"/>
    <col min="21" max="43" width="8.625" style="2" customWidth="1"/>
    <col min="44" max="44" width="7.25390625" style="2" customWidth="1"/>
    <col min="45" max="45" width="10.625" style="2" customWidth="1"/>
    <col min="46" max="71" width="10.75390625" style="2" customWidth="1"/>
    <col min="72" max="72" width="11.375" style="2" customWidth="1"/>
    <col min="73" max="121" width="10.75390625" style="2" customWidth="1"/>
    <col min="122" max="122" width="11.375" style="2" customWidth="1"/>
    <col min="123" max="124" width="10.75390625" style="2" customWidth="1"/>
    <col min="125" max="16384" width="10.625" style="2" customWidth="1"/>
  </cols>
  <sheetData>
    <row r="1" spans="1:70" ht="11.25">
      <c r="A1" s="69" t="s">
        <v>347</v>
      </c>
      <c r="B1" s="20"/>
      <c r="C1" s="20"/>
      <c r="D1" s="20"/>
      <c r="I1" s="20"/>
      <c r="BR1" s="54" t="s">
        <v>348</v>
      </c>
    </row>
    <row r="2" spans="1:123" ht="11.25">
      <c r="A2" s="69" t="s">
        <v>349</v>
      </c>
      <c r="B2" s="20"/>
      <c r="C2" s="69" t="s">
        <v>350</v>
      </c>
      <c r="D2" s="20"/>
      <c r="I2" s="20"/>
      <c r="AT2" s="13" t="s">
        <v>4</v>
      </c>
      <c r="AU2" s="13" t="s">
        <v>5</v>
      </c>
      <c r="AV2" s="13" t="s">
        <v>6</v>
      </c>
      <c r="AW2" s="13" t="s">
        <v>7</v>
      </c>
      <c r="AX2" s="13" t="s">
        <v>8</v>
      </c>
      <c r="AY2" s="13" t="s">
        <v>9</v>
      </c>
      <c r="AZ2" s="13" t="s">
        <v>10</v>
      </c>
      <c r="BA2" s="13" t="s">
        <v>11</v>
      </c>
      <c r="BB2" s="13" t="s">
        <v>12</v>
      </c>
      <c r="BC2" s="13" t="s">
        <v>13</v>
      </c>
      <c r="BD2" s="13" t="s">
        <v>14</v>
      </c>
      <c r="BE2" s="13" t="s">
        <v>15</v>
      </c>
      <c r="BF2" s="13" t="s">
        <v>16</v>
      </c>
      <c r="BG2" s="13" t="s">
        <v>17</v>
      </c>
      <c r="BH2" s="13">
        <v>66</v>
      </c>
      <c r="BI2" s="13" t="s">
        <v>18</v>
      </c>
      <c r="BJ2" s="13" t="s">
        <v>19</v>
      </c>
      <c r="BK2" s="13" t="s">
        <v>20</v>
      </c>
      <c r="BL2" s="13" t="s">
        <v>21</v>
      </c>
      <c r="BM2" s="13" t="s">
        <v>22</v>
      </c>
      <c r="BN2" s="13" t="s">
        <v>23</v>
      </c>
      <c r="BO2" s="13" t="s">
        <v>24</v>
      </c>
      <c r="BP2" s="13">
        <v>174</v>
      </c>
      <c r="BQ2" s="13" t="s">
        <v>26</v>
      </c>
      <c r="BR2" s="92" t="s">
        <v>28</v>
      </c>
      <c r="BS2" s="13" t="s">
        <v>29</v>
      </c>
      <c r="BT2" s="13" t="s">
        <v>30</v>
      </c>
      <c r="BU2" s="13" t="s">
        <v>31</v>
      </c>
      <c r="BV2" s="162" t="s">
        <v>32</v>
      </c>
      <c r="BW2" s="13" t="s">
        <v>33</v>
      </c>
      <c r="BX2" s="13" t="s">
        <v>34</v>
      </c>
      <c r="BY2" s="13" t="s">
        <v>35</v>
      </c>
      <c r="BZ2" s="13" t="s">
        <v>36</v>
      </c>
      <c r="CA2" s="13" t="s">
        <v>37</v>
      </c>
      <c r="CB2" s="91" t="s">
        <v>38</v>
      </c>
      <c r="CC2" s="91" t="s">
        <v>39</v>
      </c>
      <c r="CD2" s="13" t="s">
        <v>40</v>
      </c>
      <c r="CE2" s="13" t="s">
        <v>41</v>
      </c>
      <c r="CF2" s="13" t="s">
        <v>42</v>
      </c>
      <c r="CG2" s="13" t="s">
        <v>43</v>
      </c>
      <c r="CH2" s="13" t="s">
        <v>44</v>
      </c>
      <c r="CI2" s="13" t="s">
        <v>45</v>
      </c>
      <c r="CJ2" s="13" t="s">
        <v>46</v>
      </c>
      <c r="CK2" s="13" t="s">
        <v>47</v>
      </c>
      <c r="CL2" s="13" t="s">
        <v>48</v>
      </c>
      <c r="CM2" s="13" t="s">
        <v>49</v>
      </c>
      <c r="CN2" s="13" t="s">
        <v>50</v>
      </c>
      <c r="CO2" s="13" t="s">
        <v>51</v>
      </c>
      <c r="CP2" s="13" t="s">
        <v>52</v>
      </c>
      <c r="CQ2" s="162" t="s">
        <v>53</v>
      </c>
      <c r="CR2" s="13" t="s">
        <v>54</v>
      </c>
      <c r="CS2" s="13" t="s">
        <v>55</v>
      </c>
      <c r="CT2" s="13" t="s">
        <v>56</v>
      </c>
      <c r="CU2" s="13" t="s">
        <v>57</v>
      </c>
      <c r="CV2" s="13" t="s">
        <v>58</v>
      </c>
      <c r="CW2" s="13" t="s">
        <v>59</v>
      </c>
      <c r="CX2" s="13" t="s">
        <v>351</v>
      </c>
      <c r="CY2" s="13" t="s">
        <v>61</v>
      </c>
      <c r="CZ2" s="13" t="s">
        <v>62</v>
      </c>
      <c r="DA2" s="13" t="s">
        <v>63</v>
      </c>
      <c r="DB2" s="13" t="s">
        <v>64</v>
      </c>
      <c r="DC2" s="13" t="s">
        <v>65</v>
      </c>
      <c r="DD2" s="13" t="s">
        <v>66</v>
      </c>
      <c r="DE2" s="13" t="s">
        <v>67</v>
      </c>
      <c r="DF2" s="13" t="s">
        <v>68</v>
      </c>
      <c r="DG2" s="13">
        <v>8260</v>
      </c>
      <c r="DH2" s="13" t="s">
        <v>69</v>
      </c>
      <c r="DI2" s="13" t="s">
        <v>70</v>
      </c>
      <c r="DJ2" s="13" t="s">
        <v>71</v>
      </c>
      <c r="DK2" s="13" t="s">
        <v>72</v>
      </c>
      <c r="DL2" s="13" t="s">
        <v>73</v>
      </c>
      <c r="DM2" s="13" t="s">
        <v>74</v>
      </c>
      <c r="DN2" s="13" t="s">
        <v>75</v>
      </c>
      <c r="DO2" s="13" t="s">
        <v>76</v>
      </c>
      <c r="DP2" s="13">
        <v>8555</v>
      </c>
      <c r="DQ2" s="13" t="s">
        <v>77</v>
      </c>
      <c r="DR2" s="13" t="s">
        <v>78</v>
      </c>
      <c r="DS2" s="13" t="s">
        <v>79</v>
      </c>
    </row>
    <row r="3" spans="1:123" ht="11.25">
      <c r="A3" s="69" t="s">
        <v>352</v>
      </c>
      <c r="B3" s="20"/>
      <c r="C3" s="20"/>
      <c r="D3" s="108"/>
      <c r="E3" s="13"/>
      <c r="F3" s="13"/>
      <c r="G3" s="13"/>
      <c r="H3" s="13"/>
      <c r="I3" s="108"/>
      <c r="J3" s="13"/>
      <c r="K3" s="13"/>
      <c r="L3" s="13"/>
      <c r="M3" s="13"/>
      <c r="N3" s="13"/>
      <c r="O3" s="13"/>
      <c r="P3" s="13"/>
      <c r="Q3" s="13"/>
      <c r="R3" s="13"/>
      <c r="S3" s="13"/>
      <c r="U3" s="25" t="s">
        <v>353</v>
      </c>
      <c r="V3" s="25"/>
      <c r="W3" s="25"/>
      <c r="X3" s="25"/>
      <c r="Y3" s="25"/>
      <c r="Z3" s="25"/>
      <c r="AA3" s="25"/>
      <c r="AB3" s="25"/>
      <c r="AC3" s="25"/>
      <c r="AD3" s="25"/>
      <c r="AE3" s="25"/>
      <c r="AF3" s="25"/>
      <c r="AG3" s="25"/>
      <c r="AH3" s="25"/>
      <c r="AI3" s="25"/>
      <c r="AJ3" s="25"/>
      <c r="AK3" s="25"/>
      <c r="AL3" s="25"/>
      <c r="AM3" s="25"/>
      <c r="AN3" s="25"/>
      <c r="AO3" s="25"/>
      <c r="AP3" s="25"/>
      <c r="AQ3" s="25"/>
      <c r="AT3" s="13" t="s">
        <v>163</v>
      </c>
      <c r="AU3" s="13" t="s">
        <v>164</v>
      </c>
      <c r="AV3" s="13" t="s">
        <v>165</v>
      </c>
      <c r="AW3" s="13" t="s">
        <v>166</v>
      </c>
      <c r="AX3" s="13" t="s">
        <v>167</v>
      </c>
      <c r="AY3" s="13" t="s">
        <v>168</v>
      </c>
      <c r="AZ3" s="13" t="s">
        <v>169</v>
      </c>
      <c r="BA3" s="13" t="s">
        <v>170</v>
      </c>
      <c r="BB3" s="13" t="s">
        <v>171</v>
      </c>
      <c r="BC3" s="13" t="s">
        <v>172</v>
      </c>
      <c r="BD3" s="13" t="s">
        <v>173</v>
      </c>
      <c r="BE3" s="13" t="s">
        <v>174</v>
      </c>
      <c r="BF3" s="13" t="s">
        <v>175</v>
      </c>
      <c r="BG3" s="13" t="s">
        <v>176</v>
      </c>
      <c r="BH3" s="13" t="s">
        <v>177</v>
      </c>
      <c r="BI3" s="13" t="s">
        <v>178</v>
      </c>
      <c r="BJ3" s="13" t="s">
        <v>179</v>
      </c>
      <c r="BK3" s="13" t="s">
        <v>180</v>
      </c>
      <c r="BL3" s="13" t="s">
        <v>181</v>
      </c>
      <c r="BM3" s="13" t="s">
        <v>182</v>
      </c>
      <c r="BN3" s="13" t="s">
        <v>183</v>
      </c>
      <c r="BO3" s="13" t="s">
        <v>184</v>
      </c>
      <c r="BP3" s="16" t="s">
        <v>354</v>
      </c>
      <c r="BQ3" s="16" t="s">
        <v>355</v>
      </c>
      <c r="BR3" s="93" t="s">
        <v>226</v>
      </c>
      <c r="BS3" s="16" t="s">
        <v>229</v>
      </c>
      <c r="BT3" s="16" t="s">
        <v>356</v>
      </c>
      <c r="BU3" s="16" t="s">
        <v>235</v>
      </c>
      <c r="BV3" s="108" t="s">
        <v>236</v>
      </c>
      <c r="BW3" s="16" t="s">
        <v>357</v>
      </c>
      <c r="BX3" s="16" t="s">
        <v>240</v>
      </c>
      <c r="BY3" s="16" t="s">
        <v>358</v>
      </c>
      <c r="BZ3" s="16" t="s">
        <v>359</v>
      </c>
      <c r="CA3" s="16" t="s">
        <v>360</v>
      </c>
      <c r="CB3" s="16" t="s">
        <v>250</v>
      </c>
      <c r="CC3" s="16" t="s">
        <v>361</v>
      </c>
      <c r="CD3" s="13" t="s">
        <v>195</v>
      </c>
      <c r="CE3" s="16" t="s">
        <v>257</v>
      </c>
      <c r="CF3" s="16" t="s">
        <v>258</v>
      </c>
      <c r="CG3" s="16" t="s">
        <v>259</v>
      </c>
      <c r="CH3" s="13" t="s">
        <v>362</v>
      </c>
      <c r="CI3" s="16" t="s">
        <v>363</v>
      </c>
      <c r="CJ3" s="16" t="s">
        <v>264</v>
      </c>
      <c r="CK3" s="16" t="s">
        <v>468</v>
      </c>
      <c r="CL3" s="16" t="s">
        <v>469</v>
      </c>
      <c r="CM3" s="16" t="s">
        <v>470</v>
      </c>
      <c r="CN3" s="16" t="s">
        <v>272</v>
      </c>
      <c r="CO3" s="16" t="s">
        <v>275</v>
      </c>
      <c r="CP3" s="16" t="s">
        <v>276</v>
      </c>
      <c r="CQ3" s="162" t="s">
        <v>203</v>
      </c>
      <c r="CR3" s="16" t="s">
        <v>281</v>
      </c>
      <c r="CS3" s="16" t="s">
        <v>364</v>
      </c>
      <c r="CT3" s="16" t="s">
        <v>285</v>
      </c>
      <c r="CU3" s="16" t="s">
        <v>288</v>
      </c>
      <c r="CV3" s="16" t="s">
        <v>289</v>
      </c>
      <c r="CW3" s="16" t="s">
        <v>209</v>
      </c>
      <c r="CX3" s="16" t="s">
        <v>365</v>
      </c>
      <c r="CY3" s="16" t="s">
        <v>293</v>
      </c>
      <c r="CZ3" s="16" t="s">
        <v>294</v>
      </c>
      <c r="DA3" s="16" t="s">
        <v>297</v>
      </c>
      <c r="DB3" s="16" t="s">
        <v>366</v>
      </c>
      <c r="DC3" s="16" t="s">
        <v>299</v>
      </c>
      <c r="DD3" s="16" t="s">
        <v>300</v>
      </c>
      <c r="DE3" s="16" t="s">
        <v>301</v>
      </c>
      <c r="DF3" s="16" t="s">
        <v>367</v>
      </c>
      <c r="DG3" s="16" t="s">
        <v>216</v>
      </c>
      <c r="DH3" s="16" t="s">
        <v>306</v>
      </c>
      <c r="DI3" s="16" t="s">
        <v>307</v>
      </c>
      <c r="DJ3" s="16" t="s">
        <v>308</v>
      </c>
      <c r="DK3" s="16" t="s">
        <v>368</v>
      </c>
      <c r="DL3" s="16" t="s">
        <v>369</v>
      </c>
      <c r="DM3" s="16" t="s">
        <v>311</v>
      </c>
      <c r="DN3" s="16" t="s">
        <v>370</v>
      </c>
      <c r="DO3" s="16" t="s">
        <v>313</v>
      </c>
      <c r="DP3" s="16" t="s">
        <v>314</v>
      </c>
      <c r="DQ3" s="16" t="s">
        <v>371</v>
      </c>
      <c r="DR3" s="16" t="s">
        <v>372</v>
      </c>
      <c r="DS3" s="16" t="s">
        <v>373</v>
      </c>
    </row>
    <row r="4" spans="1:123" ht="18">
      <c r="A4" s="20" t="s">
        <v>486</v>
      </c>
      <c r="B4" s="20"/>
      <c r="C4" s="20"/>
      <c r="D4" s="67"/>
      <c r="E4" s="67"/>
      <c r="F4" s="67"/>
      <c r="G4" s="67"/>
      <c r="H4" s="67"/>
      <c r="I4" s="67"/>
      <c r="J4" s="67"/>
      <c r="K4" s="67"/>
      <c r="L4" s="67"/>
      <c r="M4" s="67"/>
      <c r="N4" s="67"/>
      <c r="O4" s="67"/>
      <c r="P4" s="67"/>
      <c r="Q4" s="67"/>
      <c r="R4" s="67"/>
      <c r="S4" s="67"/>
      <c r="Z4" s="4"/>
      <c r="AA4" s="4"/>
      <c r="AB4" s="4"/>
      <c r="BR4" s="54"/>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13" t="s">
        <v>374</v>
      </c>
      <c r="DG4" s="85"/>
      <c r="DH4" s="85"/>
      <c r="DI4" s="85"/>
      <c r="DJ4" s="85"/>
      <c r="DK4" s="85"/>
      <c r="DL4" s="85"/>
      <c r="DM4" s="85"/>
      <c r="DN4" s="85"/>
      <c r="DO4" s="85"/>
      <c r="DP4" s="85"/>
      <c r="DQ4" s="85"/>
      <c r="DR4" s="85"/>
      <c r="DS4" s="85"/>
    </row>
    <row r="5" spans="1:129" ht="12">
      <c r="A5" s="68"/>
      <c r="B5" s="19"/>
      <c r="C5" s="75"/>
      <c r="D5" s="22"/>
      <c r="E5" s="24" t="s">
        <v>375</v>
      </c>
      <c r="F5" s="24"/>
      <c r="G5" s="24"/>
      <c r="H5" s="53"/>
      <c r="I5" s="52" t="s">
        <v>376</v>
      </c>
      <c r="J5" s="24"/>
      <c r="K5" s="24"/>
      <c r="L5" s="53"/>
      <c r="M5" s="52" t="s">
        <v>377</v>
      </c>
      <c r="N5" s="24"/>
      <c r="O5" s="53"/>
      <c r="P5" s="135" t="s">
        <v>342</v>
      </c>
      <c r="Q5" s="136"/>
      <c r="R5" s="22"/>
      <c r="S5" s="161" t="s">
        <v>378</v>
      </c>
      <c r="Y5" s="4"/>
      <c r="Z5" s="4" t="s">
        <v>379</v>
      </c>
      <c r="AA5" s="4" t="s">
        <v>379</v>
      </c>
      <c r="AB5" s="4" t="s">
        <v>379</v>
      </c>
      <c r="AC5" s="4"/>
      <c r="AD5" s="4"/>
      <c r="AE5" s="4"/>
      <c r="AF5" s="4"/>
      <c r="AJ5" s="4" t="s">
        <v>339</v>
      </c>
      <c r="AK5" s="4" t="s">
        <v>339</v>
      </c>
      <c r="AL5" s="4" t="s">
        <v>380</v>
      </c>
      <c r="AM5" s="4" t="s">
        <v>381</v>
      </c>
      <c r="AN5" s="4" t="s">
        <v>382</v>
      </c>
      <c r="AO5" s="4" t="s">
        <v>383</v>
      </c>
      <c r="AP5" s="4" t="s">
        <v>382</v>
      </c>
      <c r="AQ5" s="13" t="s">
        <v>378</v>
      </c>
      <c r="AR5" s="2" t="s">
        <v>471</v>
      </c>
      <c r="BP5" s="2" t="s">
        <v>160</v>
      </c>
      <c r="BR5" s="92" t="s">
        <v>227</v>
      </c>
      <c r="BS5" s="108" t="s">
        <v>230</v>
      </c>
      <c r="BT5" s="108" t="s">
        <v>233</v>
      </c>
      <c r="BU5" s="108" t="s">
        <v>227</v>
      </c>
      <c r="BV5" s="108" t="s">
        <v>227</v>
      </c>
      <c r="BW5" s="108" t="s">
        <v>238</v>
      </c>
      <c r="BX5" s="108" t="s">
        <v>227</v>
      </c>
      <c r="BY5" s="108" t="s">
        <v>242</v>
      </c>
      <c r="BZ5" s="108" t="s">
        <v>245</v>
      </c>
      <c r="CA5" s="108" t="s">
        <v>248</v>
      </c>
      <c r="CB5" s="108" t="s">
        <v>251</v>
      </c>
      <c r="CC5" s="108" t="s">
        <v>227</v>
      </c>
      <c r="CD5" s="108" t="s">
        <v>255</v>
      </c>
      <c r="CE5" s="108" t="s">
        <v>245</v>
      </c>
      <c r="CF5" s="108" t="s">
        <v>245</v>
      </c>
      <c r="CG5" s="108" t="s">
        <v>260</v>
      </c>
      <c r="CH5" s="108" t="s">
        <v>248</v>
      </c>
      <c r="CI5" s="108" t="s">
        <v>227</v>
      </c>
      <c r="CJ5" s="108" t="s">
        <v>227</v>
      </c>
      <c r="CK5" s="167" t="s">
        <v>260</v>
      </c>
      <c r="CL5" s="167" t="s">
        <v>267</v>
      </c>
      <c r="CM5" s="167" t="s">
        <v>270</v>
      </c>
      <c r="CN5" s="108" t="s">
        <v>273</v>
      </c>
      <c r="CO5" s="108" t="s">
        <v>255</v>
      </c>
      <c r="CP5" s="108" t="s">
        <v>277</v>
      </c>
      <c r="CQ5" s="108" t="s">
        <v>279</v>
      </c>
      <c r="CR5" s="108" t="s">
        <v>282</v>
      </c>
      <c r="CS5" s="108" t="s">
        <v>279</v>
      </c>
      <c r="CT5" s="108" t="s">
        <v>286</v>
      </c>
      <c r="CU5" s="108" t="s">
        <v>286</v>
      </c>
      <c r="CV5" s="108" t="s">
        <v>255</v>
      </c>
      <c r="CW5" s="108" t="s">
        <v>290</v>
      </c>
      <c r="CX5" s="108" t="s">
        <v>227</v>
      </c>
      <c r="CY5" s="108" t="s">
        <v>238</v>
      </c>
      <c r="CZ5" s="108" t="s">
        <v>295</v>
      </c>
      <c r="DA5" s="108" t="s">
        <v>227</v>
      </c>
      <c r="DB5" s="108" t="s">
        <v>227</v>
      </c>
      <c r="DC5" s="108" t="s">
        <v>227</v>
      </c>
      <c r="DD5" s="108" t="s">
        <v>227</v>
      </c>
      <c r="DE5" s="108" t="s">
        <v>230</v>
      </c>
      <c r="DF5" s="108" t="s">
        <v>238</v>
      </c>
      <c r="DG5" s="108" t="s">
        <v>304</v>
      </c>
      <c r="DH5" s="108" t="s">
        <v>260</v>
      </c>
      <c r="DI5" s="108" t="s">
        <v>260</v>
      </c>
      <c r="DJ5" s="108" t="s">
        <v>260</v>
      </c>
      <c r="DK5" s="108" t="s">
        <v>260</v>
      </c>
      <c r="DL5" s="108" t="s">
        <v>260</v>
      </c>
      <c r="DM5" s="108" t="s">
        <v>260</v>
      </c>
      <c r="DN5" s="108" t="s">
        <v>260</v>
      </c>
      <c r="DO5" s="108" t="s">
        <v>230</v>
      </c>
      <c r="DP5" s="108" t="s">
        <v>260</v>
      </c>
      <c r="DQ5" s="108" t="s">
        <v>227</v>
      </c>
      <c r="DR5" s="108" t="s">
        <v>233</v>
      </c>
      <c r="DS5" s="108" t="s">
        <v>318</v>
      </c>
      <c r="DT5" s="20"/>
      <c r="DU5" s="20"/>
      <c r="DV5" s="20"/>
      <c r="DW5" s="20"/>
      <c r="DX5" s="20"/>
      <c r="DY5" s="20"/>
    </row>
    <row r="6" spans="1:129" ht="11.25">
      <c r="A6" s="54"/>
      <c r="B6" s="20"/>
      <c r="C6" s="28"/>
      <c r="D6" s="23"/>
      <c r="E6" s="20"/>
      <c r="F6" s="20"/>
      <c r="G6" s="20"/>
      <c r="H6" s="28"/>
      <c r="I6" s="139" t="s">
        <v>386</v>
      </c>
      <c r="J6" s="59" t="s">
        <v>387</v>
      </c>
      <c r="K6" s="59" t="s">
        <v>150</v>
      </c>
      <c r="L6" s="108"/>
      <c r="M6" s="139" t="s">
        <v>388</v>
      </c>
      <c r="N6" s="108"/>
      <c r="O6" s="63" t="s">
        <v>389</v>
      </c>
      <c r="P6" s="54"/>
      <c r="Q6" s="28"/>
      <c r="R6" s="64" t="s">
        <v>390</v>
      </c>
      <c r="S6" s="162" t="s">
        <v>211</v>
      </c>
      <c r="V6" s="4"/>
      <c r="W6" s="4"/>
      <c r="X6" s="4"/>
      <c r="Y6" s="4" t="s">
        <v>392</v>
      </c>
      <c r="Z6" s="4" t="s">
        <v>386</v>
      </c>
      <c r="AA6" s="4" t="s">
        <v>387</v>
      </c>
      <c r="AB6" s="4" t="s">
        <v>150</v>
      </c>
      <c r="AC6" s="4" t="s">
        <v>379</v>
      </c>
      <c r="AD6" s="4" t="s">
        <v>388</v>
      </c>
      <c r="AE6" s="4" t="s">
        <v>393</v>
      </c>
      <c r="AF6" s="4" t="s">
        <v>394</v>
      </c>
      <c r="AI6" s="4" t="s">
        <v>390</v>
      </c>
      <c r="AJ6" s="4" t="s">
        <v>395</v>
      </c>
      <c r="AK6" s="4" t="s">
        <v>395</v>
      </c>
      <c r="AL6" s="4" t="s">
        <v>395</v>
      </c>
      <c r="AM6" s="4" t="s">
        <v>396</v>
      </c>
      <c r="AN6" s="4" t="s">
        <v>379</v>
      </c>
      <c r="AO6" s="4" t="s">
        <v>397</v>
      </c>
      <c r="AP6" s="4" t="s">
        <v>379</v>
      </c>
      <c r="AQ6" s="13" t="s">
        <v>211</v>
      </c>
      <c r="AR6" s="2" t="s">
        <v>472</v>
      </c>
      <c r="BP6" s="2" t="s">
        <v>398</v>
      </c>
      <c r="BR6" s="61">
        <v>1280414</v>
      </c>
      <c r="BS6" s="62">
        <v>513829</v>
      </c>
      <c r="BT6" s="62">
        <v>1404333</v>
      </c>
      <c r="BU6" s="62">
        <v>1385900</v>
      </c>
      <c r="BV6" s="62">
        <v>576401</v>
      </c>
      <c r="BW6" s="62">
        <v>710101</v>
      </c>
      <c r="BX6" s="62">
        <v>1625279</v>
      </c>
      <c r="BY6" s="62">
        <v>945000</v>
      </c>
      <c r="BZ6" s="62">
        <v>1171745</v>
      </c>
      <c r="CA6" s="62">
        <v>269500</v>
      </c>
      <c r="CB6" s="62">
        <v>177595</v>
      </c>
      <c r="CC6" s="62">
        <v>259843</v>
      </c>
      <c r="CD6" s="62">
        <v>0</v>
      </c>
      <c r="CE6" s="62">
        <v>369237</v>
      </c>
      <c r="CF6" s="62">
        <v>722554</v>
      </c>
      <c r="CG6" s="62">
        <v>4791197</v>
      </c>
      <c r="CH6" s="62">
        <v>1976593</v>
      </c>
      <c r="CI6" s="62">
        <v>319564</v>
      </c>
      <c r="CJ6" s="62">
        <v>2677584</v>
      </c>
      <c r="CK6" s="62">
        <v>2624913.72</v>
      </c>
      <c r="CL6" s="62">
        <v>954514.08</v>
      </c>
      <c r="CM6" s="62">
        <v>2386285.2</v>
      </c>
      <c r="CN6" s="62">
        <v>496749</v>
      </c>
      <c r="CO6" s="62">
        <v>51900</v>
      </c>
      <c r="CP6" s="62">
        <v>735413</v>
      </c>
      <c r="CQ6" s="62">
        <v>0</v>
      </c>
      <c r="CR6" s="62">
        <v>1169175</v>
      </c>
      <c r="CS6" s="62">
        <v>999600</v>
      </c>
      <c r="CT6" s="62">
        <v>3013852</v>
      </c>
      <c r="CU6" s="62">
        <v>589291</v>
      </c>
      <c r="CV6" s="62">
        <v>26814</v>
      </c>
      <c r="CW6" s="62">
        <v>2099593</v>
      </c>
      <c r="CX6" s="62">
        <v>2074028</v>
      </c>
      <c r="CY6" s="62">
        <v>1570550</v>
      </c>
      <c r="CZ6" s="62">
        <v>1720424</v>
      </c>
      <c r="DA6" s="62">
        <v>57519</v>
      </c>
      <c r="DB6" s="62">
        <v>670493</v>
      </c>
      <c r="DC6" s="62">
        <v>42321</v>
      </c>
      <c r="DD6" s="62">
        <v>3391455</v>
      </c>
      <c r="DE6" s="62">
        <v>108080</v>
      </c>
      <c r="DF6" s="62">
        <v>51815774</v>
      </c>
      <c r="DG6" s="62">
        <v>229737</v>
      </c>
      <c r="DH6" s="62">
        <v>637925</v>
      </c>
      <c r="DI6" s="62">
        <v>1064197</v>
      </c>
      <c r="DJ6" s="62">
        <v>793638</v>
      </c>
      <c r="DK6" s="62">
        <v>73</v>
      </c>
      <c r="DL6" s="62">
        <v>71232</v>
      </c>
      <c r="DM6" s="62">
        <v>1646800</v>
      </c>
      <c r="DN6" s="62">
        <v>310797</v>
      </c>
      <c r="DO6" s="62">
        <v>166322</v>
      </c>
      <c r="DP6" s="62">
        <v>269060</v>
      </c>
      <c r="DQ6" s="62">
        <v>114540</v>
      </c>
      <c r="DR6" s="62">
        <v>750000</v>
      </c>
      <c r="DS6" s="62">
        <v>4483500</v>
      </c>
      <c r="DT6" s="20">
        <f>SUM(BR6:DS6)</f>
        <v>108313234</v>
      </c>
      <c r="DU6" s="20" t="s">
        <v>399</v>
      </c>
      <c r="DV6" s="20"/>
      <c r="DW6" s="20"/>
      <c r="DX6" s="20"/>
      <c r="DY6" s="20"/>
    </row>
    <row r="7" spans="1:125" ht="11.25">
      <c r="A7" s="54"/>
      <c r="B7" s="69" t="s">
        <v>400</v>
      </c>
      <c r="C7" s="28"/>
      <c r="D7" s="64" t="s">
        <v>249</v>
      </c>
      <c r="E7" s="20"/>
      <c r="F7" s="20"/>
      <c r="G7" s="20"/>
      <c r="H7" s="28"/>
      <c r="I7" s="139" t="s">
        <v>401</v>
      </c>
      <c r="J7" s="59" t="s">
        <v>402</v>
      </c>
      <c r="K7" s="59" t="s">
        <v>403</v>
      </c>
      <c r="L7" s="59" t="s">
        <v>404</v>
      </c>
      <c r="M7" s="139" t="s">
        <v>405</v>
      </c>
      <c r="N7" s="59" t="s">
        <v>406</v>
      </c>
      <c r="O7" s="63" t="s">
        <v>407</v>
      </c>
      <c r="P7" s="139" t="s">
        <v>408</v>
      </c>
      <c r="Q7" s="63" t="s">
        <v>409</v>
      </c>
      <c r="R7" s="64" t="s">
        <v>410</v>
      </c>
      <c r="S7" s="162" t="s">
        <v>411</v>
      </c>
      <c r="U7" s="4" t="s">
        <v>339</v>
      </c>
      <c r="V7" s="4" t="s">
        <v>339</v>
      </c>
      <c r="W7" s="4" t="s">
        <v>412</v>
      </c>
      <c r="X7" s="4" t="s">
        <v>413</v>
      </c>
      <c r="Y7" s="4" t="s">
        <v>403</v>
      </c>
      <c r="Z7" s="4" t="s">
        <v>401</v>
      </c>
      <c r="AA7" s="4" t="s">
        <v>402</v>
      </c>
      <c r="AB7" s="4" t="s">
        <v>403</v>
      </c>
      <c r="AC7" s="4" t="s">
        <v>404</v>
      </c>
      <c r="AD7" s="4" t="s">
        <v>405</v>
      </c>
      <c r="AE7" s="4" t="s">
        <v>403</v>
      </c>
      <c r="AF7" s="4" t="s">
        <v>407</v>
      </c>
      <c r="AI7" s="4" t="s">
        <v>410</v>
      </c>
      <c r="AJ7" s="4" t="s">
        <v>91</v>
      </c>
      <c r="AK7" s="4" t="s">
        <v>414</v>
      </c>
      <c r="AL7" s="4" t="s">
        <v>414</v>
      </c>
      <c r="AM7" s="4" t="s">
        <v>415</v>
      </c>
      <c r="AN7" s="4" t="s">
        <v>416</v>
      </c>
      <c r="AO7" s="4" t="s">
        <v>416</v>
      </c>
      <c r="AP7" s="4" t="s">
        <v>417</v>
      </c>
      <c r="AQ7" s="13" t="s">
        <v>411</v>
      </c>
      <c r="AR7" s="2" t="s">
        <v>473</v>
      </c>
      <c r="BO7" s="2" t="s">
        <v>418</v>
      </c>
      <c r="BR7" s="9">
        <v>1437351.3383904097</v>
      </c>
      <c r="BS7" s="62">
        <v>548774.2722850994</v>
      </c>
      <c r="BT7" s="9">
        <v>1465431.8860454403</v>
      </c>
      <c r="BU7" s="9">
        <v>1514728.6197577172</v>
      </c>
      <c r="BV7" s="9">
        <v>583170.8924361927</v>
      </c>
      <c r="BW7" s="9">
        <v>800270.5110506531</v>
      </c>
      <c r="BX7" s="9">
        <v>1743518.7210748524</v>
      </c>
      <c r="BY7" s="9">
        <v>945000</v>
      </c>
      <c r="BZ7" s="9">
        <v>1171745</v>
      </c>
      <c r="CA7" s="9">
        <v>269500</v>
      </c>
      <c r="CB7" s="9">
        <v>191361.9419703069</v>
      </c>
      <c r="CC7" s="9">
        <v>261586.5855078725</v>
      </c>
      <c r="CD7" s="9">
        <v>102765.22689549062</v>
      </c>
      <c r="CE7" s="9">
        <v>404353.9129196593</v>
      </c>
      <c r="CF7" s="9">
        <v>771958.5264905558</v>
      </c>
      <c r="CG7" s="9">
        <v>5216640.401410434</v>
      </c>
      <c r="CH7" s="9">
        <v>2241080.9031585194</v>
      </c>
      <c r="CI7" s="9">
        <v>349471.45868375216</v>
      </c>
      <c r="CJ7" s="9">
        <v>2771276.6647821544</v>
      </c>
      <c r="CK7" s="9">
        <v>2996373.178768521</v>
      </c>
      <c r="CL7" s="9">
        <v>1089590.2468249165</v>
      </c>
      <c r="CM7" s="9">
        <v>2723975.617062291</v>
      </c>
      <c r="CN7" s="9">
        <v>528500.0492687274</v>
      </c>
      <c r="CO7" s="9">
        <v>54287.62010405836</v>
      </c>
      <c r="CP7" s="9">
        <v>893265.555376328</v>
      </c>
      <c r="CQ7" s="9">
        <v>32087.379399685815</v>
      </c>
      <c r="CR7" s="9">
        <v>1351869.9765765376</v>
      </c>
      <c r="CS7" s="9">
        <v>999600</v>
      </c>
      <c r="CT7" s="9">
        <v>3020394.0870620715</v>
      </c>
      <c r="CU7" s="9">
        <v>667264.3971576657</v>
      </c>
      <c r="CV7" s="9">
        <v>28380.746362930346</v>
      </c>
      <c r="CW7" s="9">
        <v>2101270.52770458</v>
      </c>
      <c r="CX7" s="9">
        <v>2137797.2772540306</v>
      </c>
      <c r="CY7" s="9">
        <v>1712615.2327794693</v>
      </c>
      <c r="CZ7" s="9">
        <v>2005720.464890447</v>
      </c>
      <c r="DA7" s="9">
        <v>588962.5771454227</v>
      </c>
      <c r="DB7" s="9">
        <v>1538324.8183497856</v>
      </c>
      <c r="DC7" s="9">
        <v>235400.52771446126</v>
      </c>
      <c r="DD7" s="9">
        <v>3652300.8138812203</v>
      </c>
      <c r="DE7" s="9">
        <v>116526.78404562476</v>
      </c>
      <c r="DF7" s="9">
        <v>55265524.81144532</v>
      </c>
      <c r="DG7" s="9">
        <v>238303.2643693221</v>
      </c>
      <c r="DH7" s="9">
        <v>851490.9243430699</v>
      </c>
      <c r="DI7" s="9">
        <v>1212544.918306738</v>
      </c>
      <c r="DJ7" s="9">
        <v>976566.0235890126</v>
      </c>
      <c r="DK7" s="9">
        <v>73.82467242158862</v>
      </c>
      <c r="DL7" s="9">
        <v>75941.90981872228</v>
      </c>
      <c r="DM7" s="9">
        <v>1819362.482002207</v>
      </c>
      <c r="DN7" s="9">
        <v>346551.87098000594</v>
      </c>
      <c r="DO7" s="9">
        <v>168184.82203154382</v>
      </c>
      <c r="DP7" s="9">
        <v>510063.6146747254</v>
      </c>
      <c r="DQ7" s="9">
        <v>115833.94492012</v>
      </c>
      <c r="DR7" s="9">
        <v>750000</v>
      </c>
      <c r="DS7" s="9">
        <v>4518225.487078374</v>
      </c>
      <c r="DT7" s="17">
        <f>SUM(BR7:DS7)</f>
        <v>118113162.63881949</v>
      </c>
      <c r="DU7" s="2" t="s">
        <v>419</v>
      </c>
    </row>
    <row r="8" spans="1:70" ht="11.25">
      <c r="A8" s="70"/>
      <c r="B8" s="71" t="s">
        <v>158</v>
      </c>
      <c r="C8" s="76" t="s">
        <v>420</v>
      </c>
      <c r="D8" s="80" t="s">
        <v>421</v>
      </c>
      <c r="E8" s="27" t="s">
        <v>339</v>
      </c>
      <c r="F8" s="72" t="s">
        <v>422</v>
      </c>
      <c r="G8" s="27" t="s">
        <v>423</v>
      </c>
      <c r="H8" s="73" t="s">
        <v>424</v>
      </c>
      <c r="I8" s="140" t="s">
        <v>425</v>
      </c>
      <c r="J8" s="27" t="s">
        <v>150</v>
      </c>
      <c r="K8" s="27" t="s">
        <v>426</v>
      </c>
      <c r="L8" s="27" t="s">
        <v>120</v>
      </c>
      <c r="M8" s="140" t="s">
        <v>427</v>
      </c>
      <c r="N8" s="27" t="s">
        <v>428</v>
      </c>
      <c r="O8" s="73" t="s">
        <v>429</v>
      </c>
      <c r="P8" s="140" t="s">
        <v>239</v>
      </c>
      <c r="Q8" s="73" t="s">
        <v>430</v>
      </c>
      <c r="R8" s="74" t="s">
        <v>431</v>
      </c>
      <c r="S8" s="163" t="s">
        <v>432</v>
      </c>
      <c r="U8" s="4" t="s">
        <v>391</v>
      </c>
      <c r="V8" s="4" t="s">
        <v>433</v>
      </c>
      <c r="W8" s="4" t="s">
        <v>434</v>
      </c>
      <c r="X8" s="4" t="s">
        <v>392</v>
      </c>
      <c r="Y8" s="4" t="s">
        <v>435</v>
      </c>
      <c r="Z8" s="4" t="s">
        <v>425</v>
      </c>
      <c r="AA8" s="4" t="s">
        <v>150</v>
      </c>
      <c r="AB8" s="4" t="s">
        <v>426</v>
      </c>
      <c r="AC8" s="4" t="s">
        <v>120</v>
      </c>
      <c r="AD8" s="4" t="s">
        <v>427</v>
      </c>
      <c r="AE8" s="4" t="s">
        <v>428</v>
      </c>
      <c r="AF8" s="4" t="s">
        <v>429</v>
      </c>
      <c r="AG8" s="4" t="s">
        <v>239</v>
      </c>
      <c r="AH8" s="4" t="s">
        <v>430</v>
      </c>
      <c r="AI8" s="4" t="s">
        <v>431</v>
      </c>
      <c r="AJ8" s="4" t="s">
        <v>436</v>
      </c>
      <c r="AK8" s="4" t="s">
        <v>437</v>
      </c>
      <c r="AL8" s="4" t="s">
        <v>437</v>
      </c>
      <c r="AN8" s="4" t="s">
        <v>438</v>
      </c>
      <c r="AO8" s="4" t="s">
        <v>438</v>
      </c>
      <c r="AP8" s="4" t="s">
        <v>438</v>
      </c>
      <c r="AQ8" s="13" t="s">
        <v>161</v>
      </c>
      <c r="BR8" s="54"/>
    </row>
    <row r="9" spans="1:70" ht="11.25">
      <c r="A9" s="54"/>
      <c r="B9" s="20"/>
      <c r="C9" s="28"/>
      <c r="D9" s="145">
        <v>600</v>
      </c>
      <c r="E9" s="143">
        <v>360</v>
      </c>
      <c r="F9" s="141">
        <v>370</v>
      </c>
      <c r="G9" s="141" t="s">
        <v>439</v>
      </c>
      <c r="H9" s="146">
        <v>380</v>
      </c>
      <c r="I9" s="142" t="s">
        <v>440</v>
      </c>
      <c r="J9" s="141">
        <v>132</v>
      </c>
      <c r="K9" s="141">
        <v>131</v>
      </c>
      <c r="L9" s="141">
        <v>154</v>
      </c>
      <c r="M9" s="143">
        <v>250</v>
      </c>
      <c r="N9" s="141">
        <v>257</v>
      </c>
      <c r="O9" s="146">
        <v>259</v>
      </c>
      <c r="P9" s="141">
        <v>342</v>
      </c>
      <c r="Q9" s="141" t="s">
        <v>441</v>
      </c>
      <c r="R9" s="160"/>
      <c r="S9" s="160" t="s">
        <v>442</v>
      </c>
      <c r="U9" s="4" t="s">
        <v>248</v>
      </c>
      <c r="V9" s="4" t="s">
        <v>260</v>
      </c>
      <c r="W9" s="4" t="s">
        <v>242</v>
      </c>
      <c r="X9" s="4" t="s">
        <v>245</v>
      </c>
      <c r="Y9" s="4" t="s">
        <v>290</v>
      </c>
      <c r="Z9" s="4" t="s">
        <v>230</v>
      </c>
      <c r="AA9" s="4" t="s">
        <v>286</v>
      </c>
      <c r="AB9" s="4" t="s">
        <v>251</v>
      </c>
      <c r="AC9" s="4" t="s">
        <v>443</v>
      </c>
      <c r="AD9" s="4" t="s">
        <v>227</v>
      </c>
      <c r="AE9" s="4" t="s">
        <v>279</v>
      </c>
      <c r="AF9" s="4" t="s">
        <v>233</v>
      </c>
      <c r="AG9" s="4" t="s">
        <v>238</v>
      </c>
      <c r="AH9" s="4" t="s">
        <v>384</v>
      </c>
      <c r="AI9" s="4" t="s">
        <v>304</v>
      </c>
      <c r="AJ9" s="4" t="s">
        <v>255</v>
      </c>
      <c r="AK9" s="4" t="s">
        <v>277</v>
      </c>
      <c r="AL9" s="4" t="s">
        <v>273</v>
      </c>
      <c r="AM9" s="4" t="s">
        <v>295</v>
      </c>
      <c r="AN9" s="4" t="s">
        <v>385</v>
      </c>
      <c r="AO9" s="4" t="s">
        <v>270</v>
      </c>
      <c r="AP9" s="4" t="s">
        <v>282</v>
      </c>
      <c r="AQ9" s="13" t="s">
        <v>318</v>
      </c>
      <c r="AR9" s="13" t="s">
        <v>267</v>
      </c>
      <c r="BR9" s="54"/>
    </row>
    <row r="10" spans="1:123" ht="11.25">
      <c r="A10" s="77" t="s">
        <v>444</v>
      </c>
      <c r="B10" s="220" t="s">
        <v>4</v>
      </c>
      <c r="C10" s="219" t="s">
        <v>163</v>
      </c>
      <c r="D10" s="54">
        <v>54076</v>
      </c>
      <c r="E10" s="54">
        <f>G10+H10</f>
        <v>2695</v>
      </c>
      <c r="F10" s="20">
        <v>649</v>
      </c>
      <c r="G10" s="55">
        <v>2190</v>
      </c>
      <c r="H10" s="28">
        <v>505</v>
      </c>
      <c r="I10" s="60">
        <v>1492.27</v>
      </c>
      <c r="J10" s="20">
        <v>231.71</v>
      </c>
      <c r="K10" s="225">
        <f>I10-L10</f>
        <v>883.24</v>
      </c>
      <c r="L10" s="20">
        <v>609.03</v>
      </c>
      <c r="M10" s="153">
        <v>109617</v>
      </c>
      <c r="N10" s="154">
        <v>20706</v>
      </c>
      <c r="O10" s="111">
        <v>14042</v>
      </c>
      <c r="P10" s="112">
        <v>766894</v>
      </c>
      <c r="Q10" s="157">
        <v>1211081</v>
      </c>
      <c r="R10" s="23"/>
      <c r="S10" s="23">
        <v>51177182</v>
      </c>
      <c r="U10" s="8">
        <f aca="true" t="shared" si="0" ref="U10:AG10">D10/D$89</f>
        <v>0.050102658750454</v>
      </c>
      <c r="V10" s="8">
        <f t="shared" si="0"/>
        <v>0.07423833397608948</v>
      </c>
      <c r="W10" s="8">
        <f t="shared" si="0"/>
        <v>0.08775013520822066</v>
      </c>
      <c r="X10" s="8">
        <f t="shared" si="0"/>
        <v>0.07977560833454757</v>
      </c>
      <c r="Y10" s="8">
        <f t="shared" si="0"/>
        <v>0.05706214689265537</v>
      </c>
      <c r="Z10" s="8">
        <f t="shared" si="0"/>
        <v>0.17560675158752967</v>
      </c>
      <c r="AA10" s="8">
        <f t="shared" si="0"/>
        <v>0.12576871929872174</v>
      </c>
      <c r="AB10" s="8">
        <f t="shared" si="0"/>
        <v>0.18441015537814584</v>
      </c>
      <c r="AC10" s="8">
        <f t="shared" si="0"/>
        <v>0.16423636682826115</v>
      </c>
      <c r="AD10" s="8">
        <f t="shared" si="0"/>
        <v>0.158690455042958</v>
      </c>
      <c r="AE10" s="8">
        <f t="shared" si="0"/>
        <v>0.11765882129624665</v>
      </c>
      <c r="AF10" s="8">
        <f t="shared" si="0"/>
        <v>0.3010515601071994</v>
      </c>
      <c r="AG10" s="8">
        <f t="shared" si="0"/>
        <v>0.13258228715138098</v>
      </c>
      <c r="AH10" s="8">
        <f>Q10/$Q$89</f>
        <v>0.12480802131096132</v>
      </c>
      <c r="AI10" s="8">
        <f>+R10/R$89</f>
        <v>0</v>
      </c>
      <c r="AJ10" s="8">
        <f aca="true" t="shared" si="1" ref="AJ10:AJ25">M10/(SUM(M$10:M$27)-M$26+M$30)</f>
        <v>0.1932394316539153</v>
      </c>
      <c r="AK10" s="8">
        <f>M10/(M$10+M$17+M$23+M$19)</f>
        <v>0.40505725719733504</v>
      </c>
      <c r="AL10" s="8">
        <f>N10/(N$10+N$17+N$23+N$19)</f>
        <v>0.33049224286535145</v>
      </c>
      <c r="AM10" s="8">
        <f>+(AE10+AD10)/2</f>
        <v>0.13817463816960232</v>
      </c>
      <c r="AN10" s="8">
        <f>(V10+AB10)/2</f>
        <v>0.12932424467711767</v>
      </c>
      <c r="AO10" s="8">
        <f>(V10+Z10)/2</f>
        <v>0.12492254278180957</v>
      </c>
      <c r="AP10" s="8">
        <f>(Y10+AB10)/2</f>
        <v>0.12073615113540061</v>
      </c>
      <c r="AQ10" s="15">
        <f>S10/S$89</f>
        <v>0.1279578924844739</v>
      </c>
      <c r="AR10" s="15">
        <f>(AA10+Y10)/2</f>
        <v>0.09141543309568856</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95">
        <f>+AD10</f>
        <v>0.158690455042958</v>
      </c>
      <c r="BS10" s="8">
        <f>+Z10</f>
        <v>0.17560675158752967</v>
      </c>
      <c r="BT10" s="8">
        <f>+AF10</f>
        <v>0.3010515601071994</v>
      </c>
      <c r="BU10" s="8">
        <f>+BR10</f>
        <v>0.158690455042958</v>
      </c>
      <c r="BV10" s="8">
        <f>+AD10</f>
        <v>0.158690455042958</v>
      </c>
      <c r="BW10" s="8">
        <f>AG10</f>
        <v>0.13258228715138098</v>
      </c>
      <c r="BX10" s="8">
        <f>+BU10</f>
        <v>0.158690455042958</v>
      </c>
      <c r="BY10" s="8">
        <f>+W10</f>
        <v>0.08775013520822066</v>
      </c>
      <c r="BZ10" s="8">
        <f>+X10</f>
        <v>0.07977560833454757</v>
      </c>
      <c r="CA10" s="8">
        <f>+U10</f>
        <v>0.050102658750454</v>
      </c>
      <c r="CB10" s="8">
        <f>+AB10</f>
        <v>0.18441015537814584</v>
      </c>
      <c r="CC10" s="8">
        <f>+AD10</f>
        <v>0.158690455042958</v>
      </c>
      <c r="CD10" s="8">
        <f>+AJ10</f>
        <v>0.1932394316539153</v>
      </c>
      <c r="CE10" s="8">
        <f>+X10</f>
        <v>0.07977560833454757</v>
      </c>
      <c r="CF10" s="8">
        <f aca="true" t="shared" si="2" ref="CF10:CF74">+CE10</f>
        <v>0.07977560833454757</v>
      </c>
      <c r="CG10" s="8">
        <f>+V10</f>
        <v>0.07423833397608948</v>
      </c>
      <c r="CH10" s="8">
        <f>+U10</f>
        <v>0.050102658750454</v>
      </c>
      <c r="CI10" s="8">
        <f>+BX10</f>
        <v>0.158690455042958</v>
      </c>
      <c r="CJ10" s="8">
        <f aca="true" t="shared" si="3" ref="CJ10:CJ74">+CI10</f>
        <v>0.158690455042958</v>
      </c>
      <c r="CK10" s="8">
        <f>+V10</f>
        <v>0.07423833397608948</v>
      </c>
      <c r="CL10" s="8">
        <f>+AR10</f>
        <v>0.09141543309568856</v>
      </c>
      <c r="CM10" s="8">
        <f>+AO10</f>
        <v>0.12492254278180957</v>
      </c>
      <c r="CN10" s="8">
        <f>+AL10</f>
        <v>0.33049224286535145</v>
      </c>
      <c r="CO10" s="8">
        <f>+AJ10</f>
        <v>0.1932394316539153</v>
      </c>
      <c r="CP10" s="8">
        <f>+AK10</f>
        <v>0.40505725719733504</v>
      </c>
      <c r="CQ10" s="8">
        <f>+AE10</f>
        <v>0.11765882129624665</v>
      </c>
      <c r="CR10" s="8">
        <f>+AP10</f>
        <v>0.12073615113540061</v>
      </c>
      <c r="CS10" s="8">
        <f>+AE10</f>
        <v>0.11765882129624665</v>
      </c>
      <c r="CT10" s="8">
        <f>+AA10</f>
        <v>0.12576871929872174</v>
      </c>
      <c r="CU10" s="8">
        <f>AA10</f>
        <v>0.12576871929872174</v>
      </c>
      <c r="CV10" s="8">
        <f>+AJ10</f>
        <v>0.1932394316539153</v>
      </c>
      <c r="CW10" s="8">
        <f>+Y10</f>
        <v>0.05706214689265537</v>
      </c>
      <c r="CX10" s="8">
        <f>+CJ10</f>
        <v>0.158690455042958</v>
      </c>
      <c r="CY10" s="8">
        <f>+AG10</f>
        <v>0.13258228715138098</v>
      </c>
      <c r="CZ10" s="8">
        <f>+AM10</f>
        <v>0.13817463816960232</v>
      </c>
      <c r="DA10" s="8">
        <f>+AD10</f>
        <v>0.158690455042958</v>
      </c>
      <c r="DB10" s="8">
        <f>+AD10</f>
        <v>0.158690455042958</v>
      </c>
      <c r="DC10" s="8">
        <f>+AD10</f>
        <v>0.158690455042958</v>
      </c>
      <c r="DD10" s="8">
        <f>+DA10</f>
        <v>0.158690455042958</v>
      </c>
      <c r="DE10" s="8">
        <f>+Z10</f>
        <v>0.17560675158752967</v>
      </c>
      <c r="DF10" s="8">
        <f>+AG10</f>
        <v>0.13258228715138098</v>
      </c>
      <c r="DG10" s="8">
        <f>+AI10</f>
        <v>0</v>
      </c>
      <c r="DH10" s="8">
        <f>+V10</f>
        <v>0.07423833397608948</v>
      </c>
      <c r="DI10" s="8">
        <f>V10</f>
        <v>0.07423833397608948</v>
      </c>
      <c r="DJ10" s="8">
        <f>V10</f>
        <v>0.07423833397608948</v>
      </c>
      <c r="DK10" s="8">
        <f>V10</f>
        <v>0.07423833397608948</v>
      </c>
      <c r="DL10" s="8">
        <f>V10</f>
        <v>0.07423833397608948</v>
      </c>
      <c r="DM10" s="8">
        <f>V10</f>
        <v>0.07423833397608948</v>
      </c>
      <c r="DN10" s="8">
        <f>V10</f>
        <v>0.07423833397608948</v>
      </c>
      <c r="DO10" s="8">
        <f>+Z10</f>
        <v>0.17560675158752967</v>
      </c>
      <c r="DP10" s="8">
        <f>+V10</f>
        <v>0.07423833397608948</v>
      </c>
      <c r="DQ10" s="8">
        <f>+AD10</f>
        <v>0.158690455042958</v>
      </c>
      <c r="DR10" s="8">
        <f>+AF10</f>
        <v>0.3010515601071994</v>
      </c>
      <c r="DS10" s="8">
        <f>+AQ10</f>
        <v>0.1279578924844739</v>
      </c>
    </row>
    <row r="11" spans="1:123" ht="11.25">
      <c r="A11" s="77" t="s">
        <v>444</v>
      </c>
      <c r="B11" s="221" t="s">
        <v>5</v>
      </c>
      <c r="C11" s="78" t="s">
        <v>467</v>
      </c>
      <c r="D11" s="54">
        <v>128149</v>
      </c>
      <c r="E11" s="54">
        <f aca="true" t="shared" si="4" ref="E11:E27">G11+H11</f>
        <v>4124</v>
      </c>
      <c r="F11" s="20">
        <v>694</v>
      </c>
      <c r="G11" s="55">
        <v>3165</v>
      </c>
      <c r="H11" s="28">
        <v>959</v>
      </c>
      <c r="I11" s="2">
        <v>265.91</v>
      </c>
      <c r="J11" s="20">
        <v>108.46</v>
      </c>
      <c r="K11" s="225">
        <f aca="true" t="shared" si="5" ref="K11:K74">I11-L11</f>
        <v>201.54000000000002</v>
      </c>
      <c r="L11" s="2">
        <v>64.37</v>
      </c>
      <c r="M11" s="155">
        <v>28698</v>
      </c>
      <c r="N11" s="112">
        <v>522</v>
      </c>
      <c r="O11" s="148">
        <v>1932</v>
      </c>
      <c r="P11" s="216">
        <v>72647</v>
      </c>
      <c r="Q11" s="157">
        <v>128395</v>
      </c>
      <c r="R11" s="23"/>
      <c r="S11" s="23">
        <v>23278054</v>
      </c>
      <c r="U11" s="8">
        <f aca="true" t="shared" si="6" ref="U11:U74">D11/D$89</f>
        <v>0.11873299830260983</v>
      </c>
      <c r="V11" s="8">
        <f aca="true" t="shared" si="7" ref="V11:V74">E11/E$89</f>
        <v>0.11360255633298441</v>
      </c>
      <c r="W11" s="8">
        <f aca="true" t="shared" si="8" ref="W11:W74">F11/F$89</f>
        <v>0.09383450513791239</v>
      </c>
      <c r="X11" s="8">
        <f aca="true" t="shared" si="9" ref="X11:X74">G11/G$89</f>
        <v>0.11529214629170917</v>
      </c>
      <c r="Y11" s="8">
        <f aca="true" t="shared" si="10" ref="Y11:Y74">H11/H$89</f>
        <v>0.10836158192090395</v>
      </c>
      <c r="Z11" s="8">
        <f aca="true" t="shared" si="11" ref="Z11:Z74">I11/I$89</f>
        <v>0.031291650515416124</v>
      </c>
      <c r="AA11" s="8">
        <f aca="true" t="shared" si="12" ref="AA11:AA74">J11/J$89</f>
        <v>0.05887046435259315</v>
      </c>
      <c r="AB11" s="8">
        <f aca="true" t="shared" si="13" ref="AB11:AB74">K11/K$89</f>
        <v>0.0420791887990937</v>
      </c>
      <c r="AC11" s="8">
        <f aca="true" t="shared" si="14" ref="AC11:AC74">L11/L$89</f>
        <v>0.017358578284707108</v>
      </c>
      <c r="AD11" s="8">
        <f aca="true" t="shared" si="15" ref="AD11:AD74">M11/M$89</f>
        <v>0.04154555113552468</v>
      </c>
      <c r="AE11" s="8">
        <f aca="true" t="shared" si="16" ref="AE11:AE74">N11/N$89</f>
        <v>0.0029661887721742853</v>
      </c>
      <c r="AF11" s="8">
        <f aca="true" t="shared" si="17" ref="AF11:AF74">O11/O$89</f>
        <v>0.04142085273658377</v>
      </c>
      <c r="AG11" s="8">
        <f aca="true" t="shared" si="18" ref="AG11:AG74">P11/P$89</f>
        <v>0.0125593698929531</v>
      </c>
      <c r="AH11" s="8">
        <f aca="true" t="shared" si="19" ref="AH11:AH74">Q11/$Q$89</f>
        <v>0.013231754024892536</v>
      </c>
      <c r="AI11" s="8">
        <f aca="true" t="shared" si="20" ref="AI11:AI74">+R11/R$89</f>
        <v>0</v>
      </c>
      <c r="AJ11" s="8">
        <f t="shared" si="1"/>
        <v>0.050590558121496314</v>
      </c>
      <c r="AK11" s="8">
        <v>0</v>
      </c>
      <c r="AL11" s="8">
        <v>0</v>
      </c>
      <c r="AM11" s="8">
        <f aca="true" t="shared" si="21" ref="AM11:AM74">+(AE11+AD11)/2</f>
        <v>0.022255869953849483</v>
      </c>
      <c r="AN11" s="8">
        <f aca="true" t="shared" si="22" ref="AN11:AN74">(V11+AB11)/2</f>
        <v>0.07784087256603905</v>
      </c>
      <c r="AO11" s="8">
        <f aca="true" t="shared" si="23" ref="AO11:AO74">(V11+Z11)/2</f>
        <v>0.07244710342420027</v>
      </c>
      <c r="AP11" s="8">
        <f aca="true" t="shared" si="24" ref="AP11:AP74">(Y11+AB11)/2</f>
        <v>0.07522038535999882</v>
      </c>
      <c r="AQ11" s="15">
        <f aca="true" t="shared" si="25" ref="AQ11:AQ74">S11/S$89</f>
        <v>0.05820192934772723</v>
      </c>
      <c r="AR11" s="15">
        <f aca="true" t="shared" si="26" ref="AR11:AR74">(AA11+Y11)/2</f>
        <v>0.08361602313674855</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95">
        <f aca="true" t="shared" si="27" ref="BR11:BR74">+AD11</f>
        <v>0.04154555113552468</v>
      </c>
      <c r="BS11" s="8">
        <f aca="true" t="shared" si="28" ref="BS11:BS74">+Z11</f>
        <v>0.031291650515416124</v>
      </c>
      <c r="BT11" s="8">
        <f aca="true" t="shared" si="29" ref="BT11:BT74">+AF11</f>
        <v>0.04142085273658377</v>
      </c>
      <c r="BU11" s="8">
        <f aca="true" t="shared" si="30" ref="BU11:BU74">+BR11</f>
        <v>0.04154555113552468</v>
      </c>
      <c r="BV11" s="8">
        <f aca="true" t="shared" si="31" ref="BV11:BV74">+AD11</f>
        <v>0.04154555113552468</v>
      </c>
      <c r="BW11" s="8">
        <f aca="true" t="shared" si="32" ref="BW11:BW74">AG11</f>
        <v>0.0125593698929531</v>
      </c>
      <c r="BX11" s="8">
        <f aca="true" t="shared" si="33" ref="BX11:BX74">+BU11</f>
        <v>0.04154555113552468</v>
      </c>
      <c r="BY11" s="8">
        <f aca="true" t="shared" si="34" ref="BY11:BY74">+W11</f>
        <v>0.09383450513791239</v>
      </c>
      <c r="BZ11" s="8">
        <f aca="true" t="shared" si="35" ref="BZ11:BZ74">+X11</f>
        <v>0.11529214629170917</v>
      </c>
      <c r="CA11" s="8">
        <f aca="true" t="shared" si="36" ref="CA11:CA74">+U11</f>
        <v>0.11873299830260983</v>
      </c>
      <c r="CB11" s="8">
        <f aca="true" t="shared" si="37" ref="CB11:CB74">+AB11</f>
        <v>0.0420791887990937</v>
      </c>
      <c r="CC11" s="8">
        <f aca="true" t="shared" si="38" ref="CC11:CC74">+AD11</f>
        <v>0.04154555113552468</v>
      </c>
      <c r="CD11" s="8">
        <f aca="true" t="shared" si="39" ref="CD11:CD74">+AJ11</f>
        <v>0.050590558121496314</v>
      </c>
      <c r="CE11" s="8">
        <f aca="true" t="shared" si="40" ref="CE11:CE74">+X11</f>
        <v>0.11529214629170917</v>
      </c>
      <c r="CF11" s="8">
        <f t="shared" si="2"/>
        <v>0.11529214629170917</v>
      </c>
      <c r="CG11" s="8">
        <f aca="true" t="shared" si="41" ref="CG11:CG74">+V11</f>
        <v>0.11360255633298441</v>
      </c>
      <c r="CH11" s="8">
        <f aca="true" t="shared" si="42" ref="CH11:CH74">+U11</f>
        <v>0.11873299830260983</v>
      </c>
      <c r="CI11" s="8">
        <f aca="true" t="shared" si="43" ref="CI11:CI74">+BX11</f>
        <v>0.04154555113552468</v>
      </c>
      <c r="CJ11" s="8">
        <f t="shared" si="3"/>
        <v>0.04154555113552468</v>
      </c>
      <c r="CK11" s="8">
        <f aca="true" t="shared" si="44" ref="CK11:CK74">+V11</f>
        <v>0.11360255633298441</v>
      </c>
      <c r="CL11" s="8">
        <f aca="true" t="shared" si="45" ref="CL11:CL74">+AR11</f>
        <v>0.08361602313674855</v>
      </c>
      <c r="CM11" s="8">
        <f aca="true" t="shared" si="46" ref="CM11:CM74">+AO11</f>
        <v>0.07244710342420027</v>
      </c>
      <c r="CN11" s="8">
        <f aca="true" t="shared" si="47" ref="CN11:CN74">+AL11</f>
        <v>0</v>
      </c>
      <c r="CO11" s="8">
        <f aca="true" t="shared" si="48" ref="CO11:CO74">+AJ11</f>
        <v>0.050590558121496314</v>
      </c>
      <c r="CP11" s="8">
        <f aca="true" t="shared" si="49" ref="CP11:CP74">+AK11</f>
        <v>0</v>
      </c>
      <c r="CQ11" s="8">
        <f aca="true" t="shared" si="50" ref="CQ11:CQ74">+AE11</f>
        <v>0.0029661887721742853</v>
      </c>
      <c r="CR11" s="8">
        <f aca="true" t="shared" si="51" ref="CR11:CR74">+AP11</f>
        <v>0.07522038535999882</v>
      </c>
      <c r="CS11" s="8">
        <f aca="true" t="shared" si="52" ref="CS11:CS74">+AE11</f>
        <v>0.0029661887721742853</v>
      </c>
      <c r="CT11" s="8">
        <f aca="true" t="shared" si="53" ref="CT11:CT74">+AA11</f>
        <v>0.05887046435259315</v>
      </c>
      <c r="CU11" s="8">
        <f aca="true" t="shared" si="54" ref="CU11:CU74">AA11</f>
        <v>0.05887046435259315</v>
      </c>
      <c r="CV11" s="8">
        <f aca="true" t="shared" si="55" ref="CV11:CV74">+AJ11</f>
        <v>0.050590558121496314</v>
      </c>
      <c r="CW11" s="8">
        <f aca="true" t="shared" si="56" ref="CW11:CW74">+Y11</f>
        <v>0.10836158192090395</v>
      </c>
      <c r="CX11" s="8">
        <f aca="true" t="shared" si="57" ref="CX11:CX74">+CJ11</f>
        <v>0.04154555113552468</v>
      </c>
      <c r="CY11" s="8">
        <f aca="true" t="shared" si="58" ref="CY11:CY74">+AG11</f>
        <v>0.0125593698929531</v>
      </c>
      <c r="CZ11" s="8">
        <f aca="true" t="shared" si="59" ref="CZ11:CZ74">+AM11</f>
        <v>0.022255869953849483</v>
      </c>
      <c r="DA11" s="8">
        <f aca="true" t="shared" si="60" ref="DA11:DA74">+AD11</f>
        <v>0.04154555113552468</v>
      </c>
      <c r="DB11" s="8">
        <f aca="true" t="shared" si="61" ref="DB11:DB74">+AD11</f>
        <v>0.04154555113552468</v>
      </c>
      <c r="DC11" s="8">
        <f aca="true" t="shared" si="62" ref="DC11:DC74">+AD11</f>
        <v>0.04154555113552468</v>
      </c>
      <c r="DD11" s="8">
        <f aca="true" t="shared" si="63" ref="DD11:DD74">+DA11</f>
        <v>0.04154555113552468</v>
      </c>
      <c r="DE11" s="8">
        <f aca="true" t="shared" si="64" ref="DE11:DE74">+Z11</f>
        <v>0.031291650515416124</v>
      </c>
      <c r="DF11" s="8">
        <f aca="true" t="shared" si="65" ref="DF11:DF74">+AG11</f>
        <v>0.0125593698929531</v>
      </c>
      <c r="DG11" s="8">
        <f aca="true" t="shared" si="66" ref="DG11:DG74">+AI11</f>
        <v>0</v>
      </c>
      <c r="DH11" s="8">
        <f aca="true" t="shared" si="67" ref="DH11:DH74">+V11</f>
        <v>0.11360255633298441</v>
      </c>
      <c r="DI11" s="8">
        <f aca="true" t="shared" si="68" ref="DI11:DI74">V11</f>
        <v>0.11360255633298441</v>
      </c>
      <c r="DJ11" s="8">
        <f aca="true" t="shared" si="69" ref="DJ11:DJ74">V11</f>
        <v>0.11360255633298441</v>
      </c>
      <c r="DK11" s="8">
        <f aca="true" t="shared" si="70" ref="DK11:DK74">V11</f>
        <v>0.11360255633298441</v>
      </c>
      <c r="DL11" s="8">
        <f aca="true" t="shared" si="71" ref="DL11:DL74">V11</f>
        <v>0.11360255633298441</v>
      </c>
      <c r="DM11" s="8">
        <f aca="true" t="shared" si="72" ref="DM11:DM74">V11</f>
        <v>0.11360255633298441</v>
      </c>
      <c r="DN11" s="8">
        <f aca="true" t="shared" si="73" ref="DN11:DN74">V11</f>
        <v>0.11360255633298441</v>
      </c>
      <c r="DO11" s="8">
        <f aca="true" t="shared" si="74" ref="DO11:DO74">+Z11</f>
        <v>0.031291650515416124</v>
      </c>
      <c r="DP11" s="8">
        <f aca="true" t="shared" si="75" ref="DP11:DP74">+V11</f>
        <v>0.11360255633298441</v>
      </c>
      <c r="DQ11" s="8">
        <f aca="true" t="shared" si="76" ref="DQ11:DQ74">+AD11</f>
        <v>0.04154555113552468</v>
      </c>
      <c r="DR11" s="8">
        <f aca="true" t="shared" si="77" ref="DR11:DR74">+AF11</f>
        <v>0.04142085273658377</v>
      </c>
      <c r="DS11" s="8">
        <f aca="true" t="shared" si="78" ref="DS11:DS74">+AQ11</f>
        <v>0.05820192934772723</v>
      </c>
    </row>
    <row r="12" spans="1:123" ht="11.25">
      <c r="A12" s="77" t="s">
        <v>444</v>
      </c>
      <c r="B12" s="221" t="s">
        <v>6</v>
      </c>
      <c r="C12" s="78" t="s">
        <v>165</v>
      </c>
      <c r="D12" s="54">
        <v>34865</v>
      </c>
      <c r="E12" s="54">
        <f t="shared" si="4"/>
        <v>1213</v>
      </c>
      <c r="F12" s="20">
        <v>118</v>
      </c>
      <c r="G12" s="55">
        <v>556</v>
      </c>
      <c r="H12" s="28">
        <v>657</v>
      </c>
      <c r="I12" s="226">
        <v>205.96</v>
      </c>
      <c r="J12" s="227">
        <v>79.37</v>
      </c>
      <c r="K12" s="217">
        <f t="shared" si="5"/>
        <v>149.51</v>
      </c>
      <c r="L12" s="227">
        <v>56.45</v>
      </c>
      <c r="M12" s="155">
        <v>19163</v>
      </c>
      <c r="N12" s="112">
        <v>7033</v>
      </c>
      <c r="O12" s="148">
        <v>263</v>
      </c>
      <c r="P12" s="112">
        <v>87707</v>
      </c>
      <c r="Q12" s="157">
        <v>162212</v>
      </c>
      <c r="R12" s="23"/>
      <c r="S12" s="23">
        <v>11320382</v>
      </c>
      <c r="U12" s="8">
        <f t="shared" si="6"/>
        <v>0.03230322504132293</v>
      </c>
      <c r="V12" s="8">
        <f t="shared" si="7"/>
        <v>0.03341413696215085</v>
      </c>
      <c r="W12" s="8">
        <f t="shared" si="8"/>
        <v>0.0159545700378583</v>
      </c>
      <c r="X12" s="8">
        <f t="shared" si="9"/>
        <v>0.020253533440186506</v>
      </c>
      <c r="Y12" s="8">
        <f t="shared" si="10"/>
        <v>0.07423728813559322</v>
      </c>
      <c r="Z12" s="8">
        <f t="shared" si="11"/>
        <v>0.02423687841809298</v>
      </c>
      <c r="AA12" s="8">
        <f t="shared" si="12"/>
        <v>0.043080847830216845</v>
      </c>
      <c r="AB12" s="8">
        <f t="shared" si="13"/>
        <v>0.031215934888123933</v>
      </c>
      <c r="AC12" s="8">
        <f t="shared" si="14"/>
        <v>0.015222801680467862</v>
      </c>
      <c r="AD12" s="8">
        <f t="shared" si="15"/>
        <v>0.027741912203291502</v>
      </c>
      <c r="AE12" s="8">
        <f t="shared" si="16"/>
        <v>0.0399639954687773</v>
      </c>
      <c r="AF12" s="8">
        <f t="shared" si="17"/>
        <v>0.005638552934638474</v>
      </c>
      <c r="AG12" s="8">
        <f t="shared" si="18"/>
        <v>0.015162975142830914</v>
      </c>
      <c r="AH12" s="8">
        <f t="shared" si="19"/>
        <v>0.016716766882556706</v>
      </c>
      <c r="AI12" s="8">
        <f t="shared" si="20"/>
        <v>0</v>
      </c>
      <c r="AJ12" s="8">
        <f t="shared" si="1"/>
        <v>0.03378168740965342</v>
      </c>
      <c r="AK12" s="8">
        <v>0</v>
      </c>
      <c r="AL12" s="8">
        <v>0</v>
      </c>
      <c r="AM12" s="8">
        <f t="shared" si="21"/>
        <v>0.0338529538360344</v>
      </c>
      <c r="AN12" s="8">
        <f t="shared" si="22"/>
        <v>0.03231503592513739</v>
      </c>
      <c r="AO12" s="8">
        <f t="shared" si="23"/>
        <v>0.028825507690121915</v>
      </c>
      <c r="AP12" s="8">
        <f t="shared" si="24"/>
        <v>0.052726611511858576</v>
      </c>
      <c r="AQ12" s="15">
        <f t="shared" si="25"/>
        <v>0.02830425916845468</v>
      </c>
      <c r="AR12" s="15">
        <f t="shared" si="26"/>
        <v>0.05865906798290503</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95">
        <f t="shared" si="27"/>
        <v>0.027741912203291502</v>
      </c>
      <c r="BS12" s="8">
        <f t="shared" si="28"/>
        <v>0.02423687841809298</v>
      </c>
      <c r="BT12" s="8">
        <f t="shared" si="29"/>
        <v>0.005638552934638474</v>
      </c>
      <c r="BU12" s="8">
        <f t="shared" si="30"/>
        <v>0.027741912203291502</v>
      </c>
      <c r="BV12" s="8">
        <f t="shared" si="31"/>
        <v>0.027741912203291502</v>
      </c>
      <c r="BW12" s="8">
        <f t="shared" si="32"/>
        <v>0.015162975142830914</v>
      </c>
      <c r="BX12" s="8">
        <f t="shared" si="33"/>
        <v>0.027741912203291502</v>
      </c>
      <c r="BY12" s="8">
        <f t="shared" si="34"/>
        <v>0.0159545700378583</v>
      </c>
      <c r="BZ12" s="8">
        <f t="shared" si="35"/>
        <v>0.020253533440186506</v>
      </c>
      <c r="CA12" s="8">
        <f t="shared" si="36"/>
        <v>0.03230322504132293</v>
      </c>
      <c r="CB12" s="8">
        <f t="shared" si="37"/>
        <v>0.031215934888123933</v>
      </c>
      <c r="CC12" s="8">
        <f t="shared" si="38"/>
        <v>0.027741912203291502</v>
      </c>
      <c r="CD12" s="8">
        <f t="shared" si="39"/>
        <v>0.03378168740965342</v>
      </c>
      <c r="CE12" s="8">
        <f t="shared" si="40"/>
        <v>0.020253533440186506</v>
      </c>
      <c r="CF12" s="8">
        <f t="shared" si="2"/>
        <v>0.020253533440186506</v>
      </c>
      <c r="CG12" s="8">
        <f t="shared" si="41"/>
        <v>0.03341413696215085</v>
      </c>
      <c r="CH12" s="8">
        <f t="shared" si="42"/>
        <v>0.03230322504132293</v>
      </c>
      <c r="CI12" s="8">
        <f t="shared" si="43"/>
        <v>0.027741912203291502</v>
      </c>
      <c r="CJ12" s="8">
        <f t="shared" si="3"/>
        <v>0.027741912203291502</v>
      </c>
      <c r="CK12" s="8">
        <f t="shared" si="44"/>
        <v>0.03341413696215085</v>
      </c>
      <c r="CL12" s="8">
        <f t="shared" si="45"/>
        <v>0.05865906798290503</v>
      </c>
      <c r="CM12" s="8">
        <f t="shared" si="46"/>
        <v>0.028825507690121915</v>
      </c>
      <c r="CN12" s="8">
        <f t="shared" si="47"/>
        <v>0</v>
      </c>
      <c r="CO12" s="8">
        <f t="shared" si="48"/>
        <v>0.03378168740965342</v>
      </c>
      <c r="CP12" s="8">
        <f t="shared" si="49"/>
        <v>0</v>
      </c>
      <c r="CQ12" s="8">
        <f t="shared" si="50"/>
        <v>0.0399639954687773</v>
      </c>
      <c r="CR12" s="8">
        <f t="shared" si="51"/>
        <v>0.052726611511858576</v>
      </c>
      <c r="CS12" s="8">
        <f t="shared" si="52"/>
        <v>0.0399639954687773</v>
      </c>
      <c r="CT12" s="8">
        <f t="shared" si="53"/>
        <v>0.043080847830216845</v>
      </c>
      <c r="CU12" s="8">
        <f t="shared" si="54"/>
        <v>0.043080847830216845</v>
      </c>
      <c r="CV12" s="8">
        <f t="shared" si="55"/>
        <v>0.03378168740965342</v>
      </c>
      <c r="CW12" s="8">
        <f t="shared" si="56"/>
        <v>0.07423728813559322</v>
      </c>
      <c r="CX12" s="8">
        <f t="shared" si="57"/>
        <v>0.027741912203291502</v>
      </c>
      <c r="CY12" s="8">
        <f t="shared" si="58"/>
        <v>0.015162975142830914</v>
      </c>
      <c r="CZ12" s="8">
        <f t="shared" si="59"/>
        <v>0.0338529538360344</v>
      </c>
      <c r="DA12" s="8">
        <f t="shared" si="60"/>
        <v>0.027741912203291502</v>
      </c>
      <c r="DB12" s="8">
        <f t="shared" si="61"/>
        <v>0.027741912203291502</v>
      </c>
      <c r="DC12" s="8">
        <f t="shared" si="62"/>
        <v>0.027741912203291502</v>
      </c>
      <c r="DD12" s="8">
        <f t="shared" si="63"/>
        <v>0.027741912203291502</v>
      </c>
      <c r="DE12" s="8">
        <f t="shared" si="64"/>
        <v>0.02423687841809298</v>
      </c>
      <c r="DF12" s="8">
        <f t="shared" si="65"/>
        <v>0.015162975142830914</v>
      </c>
      <c r="DG12" s="8">
        <f t="shared" si="66"/>
        <v>0</v>
      </c>
      <c r="DH12" s="8">
        <f t="shared" si="67"/>
        <v>0.03341413696215085</v>
      </c>
      <c r="DI12" s="8">
        <f t="shared" si="68"/>
        <v>0.03341413696215085</v>
      </c>
      <c r="DJ12" s="8">
        <f t="shared" si="69"/>
        <v>0.03341413696215085</v>
      </c>
      <c r="DK12" s="8">
        <f t="shared" si="70"/>
        <v>0.03341413696215085</v>
      </c>
      <c r="DL12" s="8">
        <f t="shared" si="71"/>
        <v>0.03341413696215085</v>
      </c>
      <c r="DM12" s="8">
        <f t="shared" si="72"/>
        <v>0.03341413696215085</v>
      </c>
      <c r="DN12" s="8">
        <f t="shared" si="73"/>
        <v>0.03341413696215085</v>
      </c>
      <c r="DO12" s="8">
        <f t="shared" si="74"/>
        <v>0.02423687841809298</v>
      </c>
      <c r="DP12" s="8">
        <f t="shared" si="75"/>
        <v>0.03341413696215085</v>
      </c>
      <c r="DQ12" s="8">
        <f t="shared" si="76"/>
        <v>0.027741912203291502</v>
      </c>
      <c r="DR12" s="8">
        <f t="shared" si="77"/>
        <v>0.005638552934638474</v>
      </c>
      <c r="DS12" s="8">
        <f t="shared" si="78"/>
        <v>0.02830425916845468</v>
      </c>
    </row>
    <row r="13" spans="1:123" ht="11.25">
      <c r="A13" s="77" t="s">
        <v>444</v>
      </c>
      <c r="B13" s="221" t="s">
        <v>7</v>
      </c>
      <c r="C13" s="78" t="s">
        <v>166</v>
      </c>
      <c r="D13" s="54">
        <v>176733</v>
      </c>
      <c r="E13" s="54">
        <f t="shared" si="4"/>
        <v>6759</v>
      </c>
      <c r="F13" s="20">
        <v>1097</v>
      </c>
      <c r="G13" s="55">
        <v>4822</v>
      </c>
      <c r="H13" s="28">
        <v>1937</v>
      </c>
      <c r="I13" s="226">
        <v>982.04</v>
      </c>
      <c r="J13" s="227">
        <v>340.77</v>
      </c>
      <c r="K13" s="217">
        <f t="shared" si="5"/>
        <v>728.0899999999999</v>
      </c>
      <c r="L13" s="227">
        <v>253.95</v>
      </c>
      <c r="M13" s="155">
        <v>134173</v>
      </c>
      <c r="N13" s="112">
        <v>60582</v>
      </c>
      <c r="O13" s="148">
        <v>10237</v>
      </c>
      <c r="P13" s="112">
        <v>1034098</v>
      </c>
      <c r="Q13" s="157">
        <v>1864118</v>
      </c>
      <c r="R13" s="23"/>
      <c r="S13" s="23">
        <v>59333666</v>
      </c>
      <c r="U13" s="8">
        <f t="shared" si="6"/>
        <v>0.16374719263525384</v>
      </c>
      <c r="V13" s="8">
        <f t="shared" si="7"/>
        <v>0.18618808881053386</v>
      </c>
      <c r="W13" s="8">
        <f t="shared" si="8"/>
        <v>0.14832341806381827</v>
      </c>
      <c r="X13" s="8">
        <f t="shared" si="9"/>
        <v>0.17565204720967506</v>
      </c>
      <c r="Y13" s="8">
        <f t="shared" si="10"/>
        <v>0.21887005649717514</v>
      </c>
      <c r="Z13" s="8">
        <f t="shared" si="11"/>
        <v>0.11556410993253072</v>
      </c>
      <c r="AA13" s="8">
        <f t="shared" si="12"/>
        <v>0.18496485466930823</v>
      </c>
      <c r="AB13" s="8">
        <f t="shared" si="13"/>
        <v>0.15201665462306302</v>
      </c>
      <c r="AC13" s="8">
        <f t="shared" si="14"/>
        <v>0.06848238240486826</v>
      </c>
      <c r="AD13" s="8">
        <f t="shared" si="15"/>
        <v>0.19423971121704486</v>
      </c>
      <c r="AE13" s="8">
        <f t="shared" si="16"/>
        <v>0.3442483681913076</v>
      </c>
      <c r="AF13" s="8">
        <f t="shared" si="17"/>
        <v>0.2194747771554907</v>
      </c>
      <c r="AG13" s="8">
        <f t="shared" si="18"/>
        <v>0.17877709041753978</v>
      </c>
      <c r="AH13" s="8">
        <f t="shared" si="19"/>
        <v>0.19210678647435356</v>
      </c>
      <c r="AI13" s="8">
        <f t="shared" si="20"/>
        <v>0</v>
      </c>
      <c r="AJ13" s="8">
        <f t="shared" si="1"/>
        <v>0.23652822338962734</v>
      </c>
      <c r="AK13" s="8">
        <v>0</v>
      </c>
      <c r="AL13" s="8">
        <v>0</v>
      </c>
      <c r="AM13" s="8">
        <f t="shared" si="21"/>
        <v>0.2692440397041762</v>
      </c>
      <c r="AN13" s="8">
        <f t="shared" si="22"/>
        <v>0.16910237171679843</v>
      </c>
      <c r="AO13" s="8">
        <f t="shared" si="23"/>
        <v>0.1508760993715323</v>
      </c>
      <c r="AP13" s="8">
        <f t="shared" si="24"/>
        <v>0.1854433555601191</v>
      </c>
      <c r="AQ13" s="15">
        <f t="shared" si="25"/>
        <v>0.14835148318126787</v>
      </c>
      <c r="AR13" s="15">
        <f t="shared" si="26"/>
        <v>0.2019174555832417</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95">
        <f t="shared" si="27"/>
        <v>0.19423971121704486</v>
      </c>
      <c r="BS13" s="8">
        <f t="shared" si="28"/>
        <v>0.11556410993253072</v>
      </c>
      <c r="BT13" s="8">
        <f t="shared" si="29"/>
        <v>0.2194747771554907</v>
      </c>
      <c r="BU13" s="8">
        <f t="shared" si="30"/>
        <v>0.19423971121704486</v>
      </c>
      <c r="BV13" s="8">
        <f t="shared" si="31"/>
        <v>0.19423971121704486</v>
      </c>
      <c r="BW13" s="8">
        <f t="shared" si="32"/>
        <v>0.17877709041753978</v>
      </c>
      <c r="BX13" s="8">
        <f t="shared" si="33"/>
        <v>0.19423971121704486</v>
      </c>
      <c r="BY13" s="8">
        <f t="shared" si="34"/>
        <v>0.14832341806381827</v>
      </c>
      <c r="BZ13" s="8">
        <f t="shared" si="35"/>
        <v>0.17565204720967506</v>
      </c>
      <c r="CA13" s="8">
        <f t="shared" si="36"/>
        <v>0.16374719263525384</v>
      </c>
      <c r="CB13" s="8">
        <f t="shared" si="37"/>
        <v>0.15201665462306302</v>
      </c>
      <c r="CC13" s="8">
        <f t="shared" si="38"/>
        <v>0.19423971121704486</v>
      </c>
      <c r="CD13" s="8">
        <f t="shared" si="39"/>
        <v>0.23652822338962734</v>
      </c>
      <c r="CE13" s="8">
        <f t="shared" si="40"/>
        <v>0.17565204720967506</v>
      </c>
      <c r="CF13" s="8">
        <f t="shared" si="2"/>
        <v>0.17565204720967506</v>
      </c>
      <c r="CG13" s="8">
        <f t="shared" si="41"/>
        <v>0.18618808881053386</v>
      </c>
      <c r="CH13" s="8">
        <f t="shared" si="42"/>
        <v>0.16374719263525384</v>
      </c>
      <c r="CI13" s="8">
        <f t="shared" si="43"/>
        <v>0.19423971121704486</v>
      </c>
      <c r="CJ13" s="8">
        <f t="shared" si="3"/>
        <v>0.19423971121704486</v>
      </c>
      <c r="CK13" s="8">
        <f t="shared" si="44"/>
        <v>0.18618808881053386</v>
      </c>
      <c r="CL13" s="8">
        <f t="shared" si="45"/>
        <v>0.2019174555832417</v>
      </c>
      <c r="CM13" s="8">
        <f t="shared" si="46"/>
        <v>0.1508760993715323</v>
      </c>
      <c r="CN13" s="8">
        <f t="shared" si="47"/>
        <v>0</v>
      </c>
      <c r="CO13" s="8">
        <f t="shared" si="48"/>
        <v>0.23652822338962734</v>
      </c>
      <c r="CP13" s="8">
        <f t="shared" si="49"/>
        <v>0</v>
      </c>
      <c r="CQ13" s="8">
        <f t="shared" si="50"/>
        <v>0.3442483681913076</v>
      </c>
      <c r="CR13" s="8">
        <f t="shared" si="51"/>
        <v>0.1854433555601191</v>
      </c>
      <c r="CS13" s="8">
        <f t="shared" si="52"/>
        <v>0.3442483681913076</v>
      </c>
      <c r="CT13" s="8">
        <f t="shared" si="53"/>
        <v>0.18496485466930823</v>
      </c>
      <c r="CU13" s="8">
        <f t="shared" si="54"/>
        <v>0.18496485466930823</v>
      </c>
      <c r="CV13" s="8">
        <f t="shared" si="55"/>
        <v>0.23652822338962734</v>
      </c>
      <c r="CW13" s="8">
        <f t="shared" si="56"/>
        <v>0.21887005649717514</v>
      </c>
      <c r="CX13" s="8">
        <f t="shared" si="57"/>
        <v>0.19423971121704486</v>
      </c>
      <c r="CY13" s="8">
        <f t="shared" si="58"/>
        <v>0.17877709041753978</v>
      </c>
      <c r="CZ13" s="8">
        <f t="shared" si="59"/>
        <v>0.2692440397041762</v>
      </c>
      <c r="DA13" s="8">
        <f t="shared" si="60"/>
        <v>0.19423971121704486</v>
      </c>
      <c r="DB13" s="8">
        <f t="shared" si="61"/>
        <v>0.19423971121704486</v>
      </c>
      <c r="DC13" s="8">
        <f t="shared" si="62"/>
        <v>0.19423971121704486</v>
      </c>
      <c r="DD13" s="8">
        <f t="shared" si="63"/>
        <v>0.19423971121704486</v>
      </c>
      <c r="DE13" s="8">
        <f t="shared" si="64"/>
        <v>0.11556410993253072</v>
      </c>
      <c r="DF13" s="8">
        <f t="shared" si="65"/>
        <v>0.17877709041753978</v>
      </c>
      <c r="DG13" s="8">
        <f t="shared" si="66"/>
        <v>0</v>
      </c>
      <c r="DH13" s="8">
        <f t="shared" si="67"/>
        <v>0.18618808881053386</v>
      </c>
      <c r="DI13" s="8">
        <f t="shared" si="68"/>
        <v>0.18618808881053386</v>
      </c>
      <c r="DJ13" s="8">
        <f t="shared" si="69"/>
        <v>0.18618808881053386</v>
      </c>
      <c r="DK13" s="8">
        <f t="shared" si="70"/>
        <v>0.18618808881053386</v>
      </c>
      <c r="DL13" s="8">
        <f t="shared" si="71"/>
        <v>0.18618808881053386</v>
      </c>
      <c r="DM13" s="8">
        <f t="shared" si="72"/>
        <v>0.18618808881053386</v>
      </c>
      <c r="DN13" s="8">
        <f t="shared" si="73"/>
        <v>0.18618808881053386</v>
      </c>
      <c r="DO13" s="8">
        <f t="shared" si="74"/>
        <v>0.11556410993253072</v>
      </c>
      <c r="DP13" s="8">
        <f t="shared" si="75"/>
        <v>0.18618808881053386</v>
      </c>
      <c r="DQ13" s="8">
        <f t="shared" si="76"/>
        <v>0.19423971121704486</v>
      </c>
      <c r="DR13" s="8">
        <f t="shared" si="77"/>
        <v>0.2194747771554907</v>
      </c>
      <c r="DS13" s="8">
        <f t="shared" si="78"/>
        <v>0.14835148318126787</v>
      </c>
    </row>
    <row r="14" spans="1:123" ht="11.25">
      <c r="A14" s="77" t="s">
        <v>444</v>
      </c>
      <c r="B14" s="77" t="s">
        <v>8</v>
      </c>
      <c r="C14" s="221" t="s">
        <v>167</v>
      </c>
      <c r="D14" s="20">
        <v>77744</v>
      </c>
      <c r="E14" s="54">
        <f t="shared" si="4"/>
        <v>2754</v>
      </c>
      <c r="F14" s="20">
        <v>508</v>
      </c>
      <c r="G14" s="55">
        <v>2041</v>
      </c>
      <c r="H14" s="28">
        <v>713</v>
      </c>
      <c r="I14" s="226">
        <v>426.56</v>
      </c>
      <c r="J14" s="227">
        <v>184.24</v>
      </c>
      <c r="K14" s="217">
        <f t="shared" si="5"/>
        <v>299.65</v>
      </c>
      <c r="L14" s="227">
        <v>126.91</v>
      </c>
      <c r="M14" s="155">
        <v>28630</v>
      </c>
      <c r="N14" s="112">
        <v>1367</v>
      </c>
      <c r="O14" s="148">
        <v>2384</v>
      </c>
      <c r="P14" s="112">
        <v>539236</v>
      </c>
      <c r="Q14" s="157">
        <v>899279</v>
      </c>
      <c r="R14" s="23"/>
      <c r="S14" s="23">
        <v>20864063</v>
      </c>
      <c r="U14" s="8">
        <f t="shared" si="6"/>
        <v>0.07203160555320837</v>
      </c>
      <c r="V14" s="8">
        <f t="shared" si="7"/>
        <v>0.07586358878298716</v>
      </c>
      <c r="W14" s="8">
        <f t="shared" si="8"/>
        <v>0.06868577609518658</v>
      </c>
      <c r="X14" s="8">
        <f t="shared" si="9"/>
        <v>0.07434795279032493</v>
      </c>
      <c r="Y14" s="8">
        <f t="shared" si="10"/>
        <v>0.08056497175141243</v>
      </c>
      <c r="Z14" s="8">
        <f t="shared" si="11"/>
        <v>0.050196556894648185</v>
      </c>
      <c r="AA14" s="8">
        <f t="shared" si="12"/>
        <v>0.10000271392514995</v>
      </c>
      <c r="AB14" s="8">
        <f t="shared" si="13"/>
        <v>0.06256340638904646</v>
      </c>
      <c r="AC14" s="8">
        <f t="shared" si="14"/>
        <v>0.03422366273282863</v>
      </c>
      <c r="AD14" s="8">
        <f t="shared" si="15"/>
        <v>0.041447108823265445</v>
      </c>
      <c r="AE14" s="8">
        <f t="shared" si="16"/>
        <v>0.007767777876556031</v>
      </c>
      <c r="AF14" s="8">
        <f t="shared" si="17"/>
        <v>0.05111144561284457</v>
      </c>
      <c r="AG14" s="8">
        <f t="shared" si="18"/>
        <v>0.09322428157523996</v>
      </c>
      <c r="AH14" s="8">
        <f t="shared" si="19"/>
        <v>0.09267524847347121</v>
      </c>
      <c r="AI14" s="8">
        <f t="shared" si="20"/>
        <v>0</v>
      </c>
      <c r="AJ14" s="8">
        <f t="shared" si="1"/>
        <v>0.050470683637132883</v>
      </c>
      <c r="AK14" s="8">
        <v>0</v>
      </c>
      <c r="AL14" s="8">
        <v>0</v>
      </c>
      <c r="AM14" s="8">
        <f t="shared" si="21"/>
        <v>0.02460744334991074</v>
      </c>
      <c r="AN14" s="8">
        <f t="shared" si="22"/>
        <v>0.0692134975860168</v>
      </c>
      <c r="AO14" s="8">
        <f t="shared" si="23"/>
        <v>0.06303007283881767</v>
      </c>
      <c r="AP14" s="8">
        <f t="shared" si="24"/>
        <v>0.07156418907022945</v>
      </c>
      <c r="AQ14" s="15">
        <f t="shared" si="25"/>
        <v>0.052166247257289196</v>
      </c>
      <c r="AR14" s="15">
        <f t="shared" si="26"/>
        <v>0.0902838428382812</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95">
        <f t="shared" si="27"/>
        <v>0.041447108823265445</v>
      </c>
      <c r="BS14" s="8">
        <f t="shared" si="28"/>
        <v>0.050196556894648185</v>
      </c>
      <c r="BT14" s="8">
        <f t="shared" si="29"/>
        <v>0.05111144561284457</v>
      </c>
      <c r="BU14" s="8">
        <f t="shared" si="30"/>
        <v>0.041447108823265445</v>
      </c>
      <c r="BV14" s="8">
        <f t="shared" si="31"/>
        <v>0.041447108823265445</v>
      </c>
      <c r="BW14" s="8">
        <f t="shared" si="32"/>
        <v>0.09322428157523996</v>
      </c>
      <c r="BX14" s="8">
        <f t="shared" si="33"/>
        <v>0.041447108823265445</v>
      </c>
      <c r="BY14" s="8">
        <f t="shared" si="34"/>
        <v>0.06868577609518658</v>
      </c>
      <c r="BZ14" s="8">
        <f t="shared" si="35"/>
        <v>0.07434795279032493</v>
      </c>
      <c r="CA14" s="8">
        <f t="shared" si="36"/>
        <v>0.07203160555320837</v>
      </c>
      <c r="CB14" s="8">
        <f t="shared" si="37"/>
        <v>0.06256340638904646</v>
      </c>
      <c r="CC14" s="8">
        <f t="shared" si="38"/>
        <v>0.041447108823265445</v>
      </c>
      <c r="CD14" s="8">
        <f t="shared" si="39"/>
        <v>0.050470683637132883</v>
      </c>
      <c r="CE14" s="8">
        <f t="shared" si="40"/>
        <v>0.07434795279032493</v>
      </c>
      <c r="CF14" s="8">
        <f t="shared" si="2"/>
        <v>0.07434795279032493</v>
      </c>
      <c r="CG14" s="8">
        <f t="shared" si="41"/>
        <v>0.07586358878298716</v>
      </c>
      <c r="CH14" s="8">
        <f t="shared" si="42"/>
        <v>0.07203160555320837</v>
      </c>
      <c r="CI14" s="8">
        <f t="shared" si="43"/>
        <v>0.041447108823265445</v>
      </c>
      <c r="CJ14" s="8">
        <f t="shared" si="3"/>
        <v>0.041447108823265445</v>
      </c>
      <c r="CK14" s="8">
        <f t="shared" si="44"/>
        <v>0.07586358878298716</v>
      </c>
      <c r="CL14" s="8">
        <f t="shared" si="45"/>
        <v>0.0902838428382812</v>
      </c>
      <c r="CM14" s="8">
        <f t="shared" si="46"/>
        <v>0.06303007283881767</v>
      </c>
      <c r="CN14" s="8">
        <f t="shared" si="47"/>
        <v>0</v>
      </c>
      <c r="CO14" s="8">
        <f t="shared" si="48"/>
        <v>0.050470683637132883</v>
      </c>
      <c r="CP14" s="8">
        <f t="shared" si="49"/>
        <v>0</v>
      </c>
      <c r="CQ14" s="8">
        <f t="shared" si="50"/>
        <v>0.007767777876556031</v>
      </c>
      <c r="CR14" s="8">
        <f t="shared" si="51"/>
        <v>0.07156418907022945</v>
      </c>
      <c r="CS14" s="8">
        <f t="shared" si="52"/>
        <v>0.007767777876556031</v>
      </c>
      <c r="CT14" s="8">
        <f t="shared" si="53"/>
        <v>0.10000271392514995</v>
      </c>
      <c r="CU14" s="8">
        <f t="shared" si="54"/>
        <v>0.10000271392514995</v>
      </c>
      <c r="CV14" s="8">
        <f t="shared" si="55"/>
        <v>0.050470683637132883</v>
      </c>
      <c r="CW14" s="8">
        <f t="shared" si="56"/>
        <v>0.08056497175141243</v>
      </c>
      <c r="CX14" s="8">
        <f t="shared" si="57"/>
        <v>0.041447108823265445</v>
      </c>
      <c r="CY14" s="8">
        <f t="shared" si="58"/>
        <v>0.09322428157523996</v>
      </c>
      <c r="CZ14" s="8">
        <f t="shared" si="59"/>
        <v>0.02460744334991074</v>
      </c>
      <c r="DA14" s="8">
        <f t="shared" si="60"/>
        <v>0.041447108823265445</v>
      </c>
      <c r="DB14" s="8">
        <f t="shared" si="61"/>
        <v>0.041447108823265445</v>
      </c>
      <c r="DC14" s="8">
        <f t="shared" si="62"/>
        <v>0.041447108823265445</v>
      </c>
      <c r="DD14" s="8">
        <f t="shared" si="63"/>
        <v>0.041447108823265445</v>
      </c>
      <c r="DE14" s="8">
        <f t="shared" si="64"/>
        <v>0.050196556894648185</v>
      </c>
      <c r="DF14" s="8">
        <f t="shared" si="65"/>
        <v>0.09322428157523996</v>
      </c>
      <c r="DG14" s="8">
        <f t="shared" si="66"/>
        <v>0</v>
      </c>
      <c r="DH14" s="8">
        <f t="shared" si="67"/>
        <v>0.07586358878298716</v>
      </c>
      <c r="DI14" s="8">
        <f t="shared" si="68"/>
        <v>0.07586358878298716</v>
      </c>
      <c r="DJ14" s="8">
        <f t="shared" si="69"/>
        <v>0.07586358878298716</v>
      </c>
      <c r="DK14" s="8">
        <f t="shared" si="70"/>
        <v>0.07586358878298716</v>
      </c>
      <c r="DL14" s="8">
        <f t="shared" si="71"/>
        <v>0.07586358878298716</v>
      </c>
      <c r="DM14" s="8">
        <f t="shared" si="72"/>
        <v>0.07586358878298716</v>
      </c>
      <c r="DN14" s="8">
        <f t="shared" si="73"/>
        <v>0.07586358878298716</v>
      </c>
      <c r="DO14" s="8">
        <f t="shared" si="74"/>
        <v>0.050196556894648185</v>
      </c>
      <c r="DP14" s="8">
        <f t="shared" si="75"/>
        <v>0.07586358878298716</v>
      </c>
      <c r="DQ14" s="8">
        <f t="shared" si="76"/>
        <v>0.041447108823265445</v>
      </c>
      <c r="DR14" s="8">
        <f t="shared" si="77"/>
        <v>0.05111144561284457</v>
      </c>
      <c r="DS14" s="8">
        <f t="shared" si="78"/>
        <v>0.052166247257289196</v>
      </c>
    </row>
    <row r="15" spans="1:123" ht="11.25">
      <c r="A15" s="77" t="s">
        <v>444</v>
      </c>
      <c r="B15" s="221" t="s">
        <v>9</v>
      </c>
      <c r="C15" s="78" t="s">
        <v>168</v>
      </c>
      <c r="D15" s="54">
        <v>14240</v>
      </c>
      <c r="E15" s="54">
        <f t="shared" si="4"/>
        <v>572</v>
      </c>
      <c r="F15" s="20">
        <v>0</v>
      </c>
      <c r="G15" s="55">
        <v>479</v>
      </c>
      <c r="H15" s="28">
        <v>93</v>
      </c>
      <c r="I15" s="226">
        <v>127.5</v>
      </c>
      <c r="J15" s="227">
        <v>28.69</v>
      </c>
      <c r="K15" s="217">
        <f t="shared" si="5"/>
        <v>90.53</v>
      </c>
      <c r="L15" s="227">
        <v>36.97</v>
      </c>
      <c r="M15" s="155">
        <v>10010</v>
      </c>
      <c r="N15" s="112">
        <v>1525</v>
      </c>
      <c r="O15" s="148">
        <v>2954</v>
      </c>
      <c r="P15" s="112">
        <v>50269</v>
      </c>
      <c r="Q15" s="157">
        <v>70467</v>
      </c>
      <c r="R15" s="23"/>
      <c r="S15" s="23">
        <v>4228250</v>
      </c>
      <c r="U15" s="8">
        <f t="shared" si="6"/>
        <v>0.013193687783979306</v>
      </c>
      <c r="V15" s="8">
        <f t="shared" si="7"/>
        <v>0.01575670761941491</v>
      </c>
      <c r="W15" s="8">
        <f t="shared" si="8"/>
        <v>0</v>
      </c>
      <c r="X15" s="8">
        <f t="shared" si="9"/>
        <v>0.017448637622031183</v>
      </c>
      <c r="Y15" s="8">
        <f t="shared" si="10"/>
        <v>0.010508474576271187</v>
      </c>
      <c r="Z15" s="8">
        <f t="shared" si="11"/>
        <v>0.015003893951771484</v>
      </c>
      <c r="AA15" s="8">
        <f t="shared" si="12"/>
        <v>0.015572502510380766</v>
      </c>
      <c r="AB15" s="8">
        <f t="shared" si="13"/>
        <v>0.018901602470883953</v>
      </c>
      <c r="AC15" s="8">
        <f t="shared" si="14"/>
        <v>0.009969654174081431</v>
      </c>
      <c r="AD15" s="8">
        <f t="shared" si="15"/>
        <v>0.014491287436985228</v>
      </c>
      <c r="AE15" s="8">
        <f t="shared" si="16"/>
        <v>0.008665589803765873</v>
      </c>
      <c r="AF15" s="8">
        <f t="shared" si="17"/>
        <v>0.06333188353202301</v>
      </c>
      <c r="AG15" s="8">
        <f t="shared" si="18"/>
        <v>0.008690613034934125</v>
      </c>
      <c r="AH15" s="8">
        <f t="shared" si="19"/>
        <v>0.007261980691398437</v>
      </c>
      <c r="AI15" s="8">
        <f t="shared" si="20"/>
        <v>0</v>
      </c>
      <c r="AJ15" s="8">
        <f t="shared" si="1"/>
        <v>0.017646229242322745</v>
      </c>
      <c r="AK15" s="8">
        <v>0</v>
      </c>
      <c r="AL15" s="8">
        <v>0</v>
      </c>
      <c r="AM15" s="8">
        <f t="shared" si="21"/>
        <v>0.01157843862037555</v>
      </c>
      <c r="AN15" s="8">
        <f t="shared" si="22"/>
        <v>0.01732915504514943</v>
      </c>
      <c r="AO15" s="8">
        <f t="shared" si="23"/>
        <v>0.015380300785593198</v>
      </c>
      <c r="AP15" s="8">
        <f t="shared" si="24"/>
        <v>0.01470503852357757</v>
      </c>
      <c r="AQ15" s="15">
        <f t="shared" si="25"/>
        <v>0.01057185913240547</v>
      </c>
      <c r="AR15" s="15">
        <f t="shared" si="26"/>
        <v>0.013040488543325977</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95">
        <f t="shared" si="27"/>
        <v>0.014491287436985228</v>
      </c>
      <c r="BS15" s="8">
        <f t="shared" si="28"/>
        <v>0.015003893951771484</v>
      </c>
      <c r="BT15" s="8">
        <f t="shared" si="29"/>
        <v>0.06333188353202301</v>
      </c>
      <c r="BU15" s="8">
        <f t="shared" si="30"/>
        <v>0.014491287436985228</v>
      </c>
      <c r="BV15" s="8">
        <f t="shared" si="31"/>
        <v>0.014491287436985228</v>
      </c>
      <c r="BW15" s="8">
        <f t="shared" si="32"/>
        <v>0.008690613034934125</v>
      </c>
      <c r="BX15" s="8">
        <f t="shared" si="33"/>
        <v>0.014491287436985228</v>
      </c>
      <c r="BY15" s="8">
        <f t="shared" si="34"/>
        <v>0</v>
      </c>
      <c r="BZ15" s="8">
        <f t="shared" si="35"/>
        <v>0.017448637622031183</v>
      </c>
      <c r="CA15" s="8">
        <f t="shared" si="36"/>
        <v>0.013193687783979306</v>
      </c>
      <c r="CB15" s="8">
        <f t="shared" si="37"/>
        <v>0.018901602470883953</v>
      </c>
      <c r="CC15" s="8">
        <f t="shared" si="38"/>
        <v>0.014491287436985228</v>
      </c>
      <c r="CD15" s="8">
        <f t="shared" si="39"/>
        <v>0.017646229242322745</v>
      </c>
      <c r="CE15" s="8">
        <f t="shared" si="40"/>
        <v>0.017448637622031183</v>
      </c>
      <c r="CF15" s="8">
        <f t="shared" si="2"/>
        <v>0.017448637622031183</v>
      </c>
      <c r="CG15" s="8">
        <f t="shared" si="41"/>
        <v>0.01575670761941491</v>
      </c>
      <c r="CH15" s="8">
        <f t="shared" si="42"/>
        <v>0.013193687783979306</v>
      </c>
      <c r="CI15" s="8">
        <f t="shared" si="43"/>
        <v>0.014491287436985228</v>
      </c>
      <c r="CJ15" s="8">
        <f t="shared" si="3"/>
        <v>0.014491287436985228</v>
      </c>
      <c r="CK15" s="8">
        <f t="shared" si="44"/>
        <v>0.01575670761941491</v>
      </c>
      <c r="CL15" s="8">
        <f t="shared" si="45"/>
        <v>0.013040488543325977</v>
      </c>
      <c r="CM15" s="8">
        <f t="shared" si="46"/>
        <v>0.015380300785593198</v>
      </c>
      <c r="CN15" s="8">
        <f t="shared" si="47"/>
        <v>0</v>
      </c>
      <c r="CO15" s="8">
        <f t="shared" si="48"/>
        <v>0.017646229242322745</v>
      </c>
      <c r="CP15" s="8">
        <f t="shared" si="49"/>
        <v>0</v>
      </c>
      <c r="CQ15" s="8">
        <f t="shared" si="50"/>
        <v>0.008665589803765873</v>
      </c>
      <c r="CR15" s="8">
        <f t="shared" si="51"/>
        <v>0.01470503852357757</v>
      </c>
      <c r="CS15" s="8">
        <f t="shared" si="52"/>
        <v>0.008665589803765873</v>
      </c>
      <c r="CT15" s="8">
        <f t="shared" si="53"/>
        <v>0.015572502510380766</v>
      </c>
      <c r="CU15" s="8">
        <f t="shared" si="54"/>
        <v>0.015572502510380766</v>
      </c>
      <c r="CV15" s="8">
        <f t="shared" si="55"/>
        <v>0.017646229242322745</v>
      </c>
      <c r="CW15" s="8">
        <f t="shared" si="56"/>
        <v>0.010508474576271187</v>
      </c>
      <c r="CX15" s="8">
        <f t="shared" si="57"/>
        <v>0.014491287436985228</v>
      </c>
      <c r="CY15" s="8">
        <f t="shared" si="58"/>
        <v>0.008690613034934125</v>
      </c>
      <c r="CZ15" s="8">
        <f t="shared" si="59"/>
        <v>0.01157843862037555</v>
      </c>
      <c r="DA15" s="8">
        <f t="shared" si="60"/>
        <v>0.014491287436985228</v>
      </c>
      <c r="DB15" s="8">
        <f t="shared" si="61"/>
        <v>0.014491287436985228</v>
      </c>
      <c r="DC15" s="8">
        <f t="shared" si="62"/>
        <v>0.014491287436985228</v>
      </c>
      <c r="DD15" s="8">
        <f t="shared" si="63"/>
        <v>0.014491287436985228</v>
      </c>
      <c r="DE15" s="8">
        <f t="shared" si="64"/>
        <v>0.015003893951771484</v>
      </c>
      <c r="DF15" s="8">
        <f t="shared" si="65"/>
        <v>0.008690613034934125</v>
      </c>
      <c r="DG15" s="8">
        <f t="shared" si="66"/>
        <v>0</v>
      </c>
      <c r="DH15" s="8">
        <f t="shared" si="67"/>
        <v>0.01575670761941491</v>
      </c>
      <c r="DI15" s="8">
        <f t="shared" si="68"/>
        <v>0.01575670761941491</v>
      </c>
      <c r="DJ15" s="8">
        <f t="shared" si="69"/>
        <v>0.01575670761941491</v>
      </c>
      <c r="DK15" s="8">
        <f t="shared" si="70"/>
        <v>0.01575670761941491</v>
      </c>
      <c r="DL15" s="8">
        <f t="shared" si="71"/>
        <v>0.01575670761941491</v>
      </c>
      <c r="DM15" s="8">
        <f t="shared" si="72"/>
        <v>0.01575670761941491</v>
      </c>
      <c r="DN15" s="8">
        <f t="shared" si="73"/>
        <v>0.01575670761941491</v>
      </c>
      <c r="DO15" s="8">
        <f t="shared" si="74"/>
        <v>0.015003893951771484</v>
      </c>
      <c r="DP15" s="8">
        <f t="shared" si="75"/>
        <v>0.01575670761941491</v>
      </c>
      <c r="DQ15" s="8">
        <f t="shared" si="76"/>
        <v>0.014491287436985228</v>
      </c>
      <c r="DR15" s="8">
        <f t="shared" si="77"/>
        <v>0.06333188353202301</v>
      </c>
      <c r="DS15" s="8">
        <f t="shared" si="78"/>
        <v>0.01057185913240547</v>
      </c>
    </row>
    <row r="16" spans="1:123" ht="11.25">
      <c r="A16" s="77" t="s">
        <v>444</v>
      </c>
      <c r="B16" s="221" t="s">
        <v>10</v>
      </c>
      <c r="C16" s="78" t="s">
        <v>169</v>
      </c>
      <c r="D16" s="54">
        <v>18117</v>
      </c>
      <c r="E16" s="54">
        <f t="shared" si="4"/>
        <v>603</v>
      </c>
      <c r="F16" s="20">
        <v>0</v>
      </c>
      <c r="G16" s="55">
        <v>0</v>
      </c>
      <c r="H16" s="28">
        <v>603</v>
      </c>
      <c r="I16" s="226">
        <v>86.77</v>
      </c>
      <c r="J16" s="227">
        <v>29.25</v>
      </c>
      <c r="K16" s="217">
        <f t="shared" si="5"/>
        <v>55.269999999999996</v>
      </c>
      <c r="L16" s="227">
        <v>31.5</v>
      </c>
      <c r="M16" s="155">
        <v>8239</v>
      </c>
      <c r="N16" s="112">
        <v>31</v>
      </c>
      <c r="O16" s="148">
        <v>1152</v>
      </c>
      <c r="P16" s="112">
        <v>49766</v>
      </c>
      <c r="Q16" s="157">
        <v>75748</v>
      </c>
      <c r="R16" s="23"/>
      <c r="S16" s="23">
        <v>7902777</v>
      </c>
      <c r="U16" s="8">
        <f t="shared" si="6"/>
        <v>0.016785817526850638</v>
      </c>
      <c r="V16" s="8">
        <f t="shared" si="7"/>
        <v>0.016610655060327256</v>
      </c>
      <c r="W16" s="8">
        <f t="shared" si="8"/>
        <v>0</v>
      </c>
      <c r="X16" s="8">
        <f t="shared" si="9"/>
        <v>0</v>
      </c>
      <c r="Y16" s="8">
        <f t="shared" si="10"/>
        <v>0.06813559322033898</v>
      </c>
      <c r="Z16" s="8">
        <f t="shared" si="11"/>
        <v>0.01021088531917813</v>
      </c>
      <c r="AA16" s="8">
        <f t="shared" si="12"/>
        <v>0.015876462127174532</v>
      </c>
      <c r="AB16" s="8">
        <f t="shared" si="13"/>
        <v>0.01153972791964825</v>
      </c>
      <c r="AC16" s="8">
        <f t="shared" si="14"/>
        <v>0.008494566039587913</v>
      </c>
      <c r="AD16" s="8">
        <f t="shared" si="15"/>
        <v>0.011927444275057071</v>
      </c>
      <c r="AE16" s="8">
        <f t="shared" si="16"/>
        <v>0.0001761529730601587</v>
      </c>
      <c r="AF16" s="8">
        <f t="shared" si="17"/>
        <v>0.024698148215602744</v>
      </c>
      <c r="AG16" s="8">
        <f t="shared" si="18"/>
        <v>0.008603653311116824</v>
      </c>
      <c r="AH16" s="8">
        <f t="shared" si="19"/>
        <v>0.007806214446649479</v>
      </c>
      <c r="AI16" s="8">
        <f t="shared" si="20"/>
        <v>0</v>
      </c>
      <c r="AJ16" s="8">
        <f t="shared" si="1"/>
        <v>0.014524204068681029</v>
      </c>
      <c r="AK16" s="8">
        <v>0</v>
      </c>
      <c r="AL16" s="8">
        <v>0</v>
      </c>
      <c r="AM16" s="8">
        <f t="shared" si="21"/>
        <v>0.006051798624058615</v>
      </c>
      <c r="AN16" s="8">
        <f t="shared" si="22"/>
        <v>0.014075191489987753</v>
      </c>
      <c r="AO16" s="8">
        <f t="shared" si="23"/>
        <v>0.013410770189752692</v>
      </c>
      <c r="AP16" s="8">
        <f t="shared" si="24"/>
        <v>0.03983766056999361</v>
      </c>
      <c r="AQ16" s="15">
        <f t="shared" si="25"/>
        <v>0.019759249145347105</v>
      </c>
      <c r="AR16" s="15">
        <f t="shared" si="26"/>
        <v>0.04200602767375675</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95">
        <f t="shared" si="27"/>
        <v>0.011927444275057071</v>
      </c>
      <c r="BS16" s="8">
        <f t="shared" si="28"/>
        <v>0.01021088531917813</v>
      </c>
      <c r="BT16" s="8">
        <f t="shared" si="29"/>
        <v>0.024698148215602744</v>
      </c>
      <c r="BU16" s="8">
        <f t="shared" si="30"/>
        <v>0.011927444275057071</v>
      </c>
      <c r="BV16" s="8">
        <f t="shared" si="31"/>
        <v>0.011927444275057071</v>
      </c>
      <c r="BW16" s="8">
        <f t="shared" si="32"/>
        <v>0.008603653311116824</v>
      </c>
      <c r="BX16" s="8">
        <f t="shared" si="33"/>
        <v>0.011927444275057071</v>
      </c>
      <c r="BY16" s="8">
        <f t="shared" si="34"/>
        <v>0</v>
      </c>
      <c r="BZ16" s="8">
        <f t="shared" si="35"/>
        <v>0</v>
      </c>
      <c r="CA16" s="8">
        <f t="shared" si="36"/>
        <v>0.016785817526850638</v>
      </c>
      <c r="CB16" s="8">
        <f t="shared" si="37"/>
        <v>0.01153972791964825</v>
      </c>
      <c r="CC16" s="8">
        <f t="shared" si="38"/>
        <v>0.011927444275057071</v>
      </c>
      <c r="CD16" s="8">
        <f t="shared" si="39"/>
        <v>0.014524204068681029</v>
      </c>
      <c r="CE16" s="8">
        <f t="shared" si="40"/>
        <v>0</v>
      </c>
      <c r="CF16" s="8">
        <f t="shared" si="2"/>
        <v>0</v>
      </c>
      <c r="CG16" s="8">
        <f t="shared" si="41"/>
        <v>0.016610655060327256</v>
      </c>
      <c r="CH16" s="8">
        <f t="shared" si="42"/>
        <v>0.016785817526850638</v>
      </c>
      <c r="CI16" s="8">
        <f t="shared" si="43"/>
        <v>0.011927444275057071</v>
      </c>
      <c r="CJ16" s="8">
        <f t="shared" si="3"/>
        <v>0.011927444275057071</v>
      </c>
      <c r="CK16" s="8">
        <f t="shared" si="44"/>
        <v>0.016610655060327256</v>
      </c>
      <c r="CL16" s="8">
        <f t="shared" si="45"/>
        <v>0.04200602767375675</v>
      </c>
      <c r="CM16" s="8">
        <f t="shared" si="46"/>
        <v>0.013410770189752692</v>
      </c>
      <c r="CN16" s="8">
        <f t="shared" si="47"/>
        <v>0</v>
      </c>
      <c r="CO16" s="8">
        <f t="shared" si="48"/>
        <v>0.014524204068681029</v>
      </c>
      <c r="CP16" s="8">
        <f t="shared" si="49"/>
        <v>0</v>
      </c>
      <c r="CQ16" s="8">
        <f t="shared" si="50"/>
        <v>0.0001761529730601587</v>
      </c>
      <c r="CR16" s="8">
        <f t="shared" si="51"/>
        <v>0.03983766056999361</v>
      </c>
      <c r="CS16" s="8">
        <f t="shared" si="52"/>
        <v>0.0001761529730601587</v>
      </c>
      <c r="CT16" s="8">
        <f t="shared" si="53"/>
        <v>0.015876462127174532</v>
      </c>
      <c r="CU16" s="8">
        <f t="shared" si="54"/>
        <v>0.015876462127174532</v>
      </c>
      <c r="CV16" s="8">
        <f t="shared" si="55"/>
        <v>0.014524204068681029</v>
      </c>
      <c r="CW16" s="8">
        <f t="shared" si="56"/>
        <v>0.06813559322033898</v>
      </c>
      <c r="CX16" s="8">
        <f t="shared" si="57"/>
        <v>0.011927444275057071</v>
      </c>
      <c r="CY16" s="8">
        <f t="shared" si="58"/>
        <v>0.008603653311116824</v>
      </c>
      <c r="CZ16" s="8">
        <f t="shared" si="59"/>
        <v>0.006051798624058615</v>
      </c>
      <c r="DA16" s="8">
        <f t="shared" si="60"/>
        <v>0.011927444275057071</v>
      </c>
      <c r="DB16" s="8">
        <f t="shared" si="61"/>
        <v>0.011927444275057071</v>
      </c>
      <c r="DC16" s="8">
        <f t="shared" si="62"/>
        <v>0.011927444275057071</v>
      </c>
      <c r="DD16" s="8">
        <f t="shared" si="63"/>
        <v>0.011927444275057071</v>
      </c>
      <c r="DE16" s="8">
        <f t="shared" si="64"/>
        <v>0.01021088531917813</v>
      </c>
      <c r="DF16" s="8">
        <f t="shared" si="65"/>
        <v>0.008603653311116824</v>
      </c>
      <c r="DG16" s="8">
        <f t="shared" si="66"/>
        <v>0</v>
      </c>
      <c r="DH16" s="8">
        <f t="shared" si="67"/>
        <v>0.016610655060327256</v>
      </c>
      <c r="DI16" s="8">
        <f t="shared" si="68"/>
        <v>0.016610655060327256</v>
      </c>
      <c r="DJ16" s="8">
        <f t="shared" si="69"/>
        <v>0.016610655060327256</v>
      </c>
      <c r="DK16" s="8">
        <f t="shared" si="70"/>
        <v>0.016610655060327256</v>
      </c>
      <c r="DL16" s="8">
        <f t="shared" si="71"/>
        <v>0.016610655060327256</v>
      </c>
      <c r="DM16" s="8">
        <f t="shared" si="72"/>
        <v>0.016610655060327256</v>
      </c>
      <c r="DN16" s="8">
        <f t="shared" si="73"/>
        <v>0.016610655060327256</v>
      </c>
      <c r="DO16" s="8">
        <f t="shared" si="74"/>
        <v>0.01021088531917813</v>
      </c>
      <c r="DP16" s="8">
        <f t="shared" si="75"/>
        <v>0.016610655060327256</v>
      </c>
      <c r="DQ16" s="8">
        <f t="shared" si="76"/>
        <v>0.011927444275057071</v>
      </c>
      <c r="DR16" s="8">
        <f t="shared" si="77"/>
        <v>0.024698148215602744</v>
      </c>
      <c r="DS16" s="8">
        <f t="shared" si="78"/>
        <v>0.019759249145347105</v>
      </c>
    </row>
    <row r="17" spans="1:123" ht="11.25">
      <c r="A17" s="77" t="s">
        <v>444</v>
      </c>
      <c r="B17" s="221" t="s">
        <v>11</v>
      </c>
      <c r="C17" s="78" t="s">
        <v>170</v>
      </c>
      <c r="D17" s="54">
        <v>501465</v>
      </c>
      <c r="E17" s="54">
        <f t="shared" si="4"/>
        <v>15051</v>
      </c>
      <c r="F17" s="20">
        <v>4033</v>
      </c>
      <c r="G17" s="55">
        <v>12957</v>
      </c>
      <c r="H17" s="28">
        <v>2094</v>
      </c>
      <c r="I17" s="226">
        <v>1398.18</v>
      </c>
      <c r="J17" s="227">
        <v>584.42</v>
      </c>
      <c r="K17" s="217">
        <f t="shared" si="5"/>
        <v>1096.2800000000002</v>
      </c>
      <c r="L17" s="227">
        <v>301.9</v>
      </c>
      <c r="M17" s="155">
        <v>122289</v>
      </c>
      <c r="N17" s="112">
        <v>32382</v>
      </c>
      <c r="O17" s="148">
        <v>4404</v>
      </c>
      <c r="P17" s="112">
        <v>1113938</v>
      </c>
      <c r="Q17" s="157">
        <f>1886295+4378</f>
        <v>1890673</v>
      </c>
      <c r="R17" s="23"/>
      <c r="S17" s="23">
        <v>82249079</v>
      </c>
      <c r="U17" s="8">
        <f t="shared" si="6"/>
        <v>0.46461886549109427</v>
      </c>
      <c r="V17" s="8">
        <f t="shared" si="7"/>
        <v>0.41460525590876535</v>
      </c>
      <c r="W17" s="8">
        <f t="shared" si="8"/>
        <v>0.5452947539210384</v>
      </c>
      <c r="X17" s="8">
        <f t="shared" si="9"/>
        <v>0.47198746903686434</v>
      </c>
      <c r="Y17" s="8">
        <f t="shared" si="10"/>
        <v>0.2366101694915254</v>
      </c>
      <c r="Z17" s="8">
        <f t="shared" si="11"/>
        <v>0.1645344662391204</v>
      </c>
      <c r="AA17" s="8">
        <f t="shared" si="12"/>
        <v>0.3172144272260971</v>
      </c>
      <c r="AB17" s="8">
        <f t="shared" si="13"/>
        <v>0.22889040933149965</v>
      </c>
      <c r="AC17" s="8">
        <f t="shared" si="14"/>
        <v>0.0814129995984632</v>
      </c>
      <c r="AD17" s="8">
        <f t="shared" si="15"/>
        <v>0.17703546946867998</v>
      </c>
      <c r="AE17" s="8">
        <f t="shared" si="16"/>
        <v>0.18400598624626</v>
      </c>
      <c r="AF17" s="8">
        <f t="shared" si="17"/>
        <v>0.09441896244923133</v>
      </c>
      <c r="AG17" s="8">
        <f t="shared" si="18"/>
        <v>0.19258000164929576</v>
      </c>
      <c r="AH17" s="8">
        <f t="shared" si="19"/>
        <v>0.194843413509137</v>
      </c>
      <c r="AI17" s="8">
        <f t="shared" si="20"/>
        <v>0</v>
      </c>
      <c r="AJ17" s="8">
        <f t="shared" si="1"/>
        <v>0.21557839438705356</v>
      </c>
      <c r="AK17" s="8">
        <f>M17/(M$10+M$17+M$23+M$19)</f>
        <v>0.45188289157160755</v>
      </c>
      <c r="AL17" s="8">
        <f>N17/(N$10+N$17+N$23+N$19)</f>
        <v>0.5168550086190385</v>
      </c>
      <c r="AM17" s="8">
        <f t="shared" si="21"/>
        <v>0.18052072785746998</v>
      </c>
      <c r="AN17" s="8">
        <f t="shared" si="22"/>
        <v>0.3217478326201325</v>
      </c>
      <c r="AO17" s="8">
        <f t="shared" si="23"/>
        <v>0.2895698610739429</v>
      </c>
      <c r="AP17" s="8">
        <f t="shared" si="24"/>
        <v>0.23275028941151255</v>
      </c>
      <c r="AQ17" s="15">
        <f t="shared" si="25"/>
        <v>0.20564670418212946</v>
      </c>
      <c r="AR17" s="15">
        <f t="shared" si="26"/>
        <v>0.27691229835881126</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95">
        <f t="shared" si="27"/>
        <v>0.17703546946867998</v>
      </c>
      <c r="BS17" s="8">
        <f t="shared" si="28"/>
        <v>0.1645344662391204</v>
      </c>
      <c r="BT17" s="8">
        <f t="shared" si="29"/>
        <v>0.09441896244923133</v>
      </c>
      <c r="BU17" s="8">
        <f t="shared" si="30"/>
        <v>0.17703546946867998</v>
      </c>
      <c r="BV17" s="8">
        <f t="shared" si="31"/>
        <v>0.17703546946867998</v>
      </c>
      <c r="BW17" s="8">
        <f t="shared" si="32"/>
        <v>0.19258000164929576</v>
      </c>
      <c r="BX17" s="8">
        <f t="shared" si="33"/>
        <v>0.17703546946867998</v>
      </c>
      <c r="BY17" s="8">
        <f t="shared" si="34"/>
        <v>0.5452947539210384</v>
      </c>
      <c r="BZ17" s="8">
        <f t="shared" si="35"/>
        <v>0.47198746903686434</v>
      </c>
      <c r="CA17" s="8">
        <f t="shared" si="36"/>
        <v>0.46461886549109427</v>
      </c>
      <c r="CB17" s="8">
        <f t="shared" si="37"/>
        <v>0.22889040933149965</v>
      </c>
      <c r="CC17" s="8">
        <f t="shared" si="38"/>
        <v>0.17703546946867998</v>
      </c>
      <c r="CD17" s="8">
        <f t="shared" si="39"/>
        <v>0.21557839438705356</v>
      </c>
      <c r="CE17" s="8">
        <f t="shared" si="40"/>
        <v>0.47198746903686434</v>
      </c>
      <c r="CF17" s="8">
        <f t="shared" si="2"/>
        <v>0.47198746903686434</v>
      </c>
      <c r="CG17" s="8">
        <f t="shared" si="41"/>
        <v>0.41460525590876535</v>
      </c>
      <c r="CH17" s="8">
        <f t="shared" si="42"/>
        <v>0.46461886549109427</v>
      </c>
      <c r="CI17" s="8">
        <f t="shared" si="43"/>
        <v>0.17703546946867998</v>
      </c>
      <c r="CJ17" s="8">
        <f t="shared" si="3"/>
        <v>0.17703546946867998</v>
      </c>
      <c r="CK17" s="8">
        <f t="shared" si="44"/>
        <v>0.41460525590876535</v>
      </c>
      <c r="CL17" s="8">
        <f t="shared" si="45"/>
        <v>0.27691229835881126</v>
      </c>
      <c r="CM17" s="8">
        <f t="shared" si="46"/>
        <v>0.2895698610739429</v>
      </c>
      <c r="CN17" s="8">
        <f t="shared" si="47"/>
        <v>0.5168550086190385</v>
      </c>
      <c r="CO17" s="8">
        <f t="shared" si="48"/>
        <v>0.21557839438705356</v>
      </c>
      <c r="CP17" s="8">
        <f t="shared" si="49"/>
        <v>0.45188289157160755</v>
      </c>
      <c r="CQ17" s="8">
        <f t="shared" si="50"/>
        <v>0.18400598624626</v>
      </c>
      <c r="CR17" s="8">
        <f t="shared" si="51"/>
        <v>0.23275028941151255</v>
      </c>
      <c r="CS17" s="8">
        <f t="shared" si="52"/>
        <v>0.18400598624626</v>
      </c>
      <c r="CT17" s="8">
        <f t="shared" si="53"/>
        <v>0.3172144272260971</v>
      </c>
      <c r="CU17" s="8">
        <f t="shared" si="54"/>
        <v>0.3172144272260971</v>
      </c>
      <c r="CV17" s="8">
        <f t="shared" si="55"/>
        <v>0.21557839438705356</v>
      </c>
      <c r="CW17" s="8">
        <f t="shared" si="56"/>
        <v>0.2366101694915254</v>
      </c>
      <c r="CX17" s="8">
        <f t="shared" si="57"/>
        <v>0.17703546946867998</v>
      </c>
      <c r="CY17" s="8">
        <f t="shared" si="58"/>
        <v>0.19258000164929576</v>
      </c>
      <c r="CZ17" s="8">
        <f t="shared" si="59"/>
        <v>0.18052072785746998</v>
      </c>
      <c r="DA17" s="8">
        <f t="shared" si="60"/>
        <v>0.17703546946867998</v>
      </c>
      <c r="DB17" s="8">
        <f t="shared" si="61"/>
        <v>0.17703546946867998</v>
      </c>
      <c r="DC17" s="8">
        <f t="shared" si="62"/>
        <v>0.17703546946867998</v>
      </c>
      <c r="DD17" s="8">
        <f t="shared" si="63"/>
        <v>0.17703546946867998</v>
      </c>
      <c r="DE17" s="8">
        <f t="shared" si="64"/>
        <v>0.1645344662391204</v>
      </c>
      <c r="DF17" s="8">
        <f t="shared" si="65"/>
        <v>0.19258000164929576</v>
      </c>
      <c r="DG17" s="8">
        <f t="shared" si="66"/>
        <v>0</v>
      </c>
      <c r="DH17" s="8">
        <f t="shared" si="67"/>
        <v>0.41460525590876535</v>
      </c>
      <c r="DI17" s="8">
        <f t="shared" si="68"/>
        <v>0.41460525590876535</v>
      </c>
      <c r="DJ17" s="8">
        <f t="shared" si="69"/>
        <v>0.41460525590876535</v>
      </c>
      <c r="DK17" s="8">
        <f t="shared" si="70"/>
        <v>0.41460525590876535</v>
      </c>
      <c r="DL17" s="8">
        <f t="shared" si="71"/>
        <v>0.41460525590876535</v>
      </c>
      <c r="DM17" s="8">
        <f t="shared" si="72"/>
        <v>0.41460525590876535</v>
      </c>
      <c r="DN17" s="8">
        <f t="shared" si="73"/>
        <v>0.41460525590876535</v>
      </c>
      <c r="DO17" s="8">
        <f t="shared" si="74"/>
        <v>0.1645344662391204</v>
      </c>
      <c r="DP17" s="8">
        <f t="shared" si="75"/>
        <v>0.41460525590876535</v>
      </c>
      <c r="DQ17" s="8">
        <f t="shared" si="76"/>
        <v>0.17703546946867998</v>
      </c>
      <c r="DR17" s="8">
        <f t="shared" si="77"/>
        <v>0.09441896244923133</v>
      </c>
      <c r="DS17" s="8">
        <f t="shared" si="78"/>
        <v>0.20564670418212946</v>
      </c>
    </row>
    <row r="18" spans="1:123" ht="11.25">
      <c r="A18" s="77" t="s">
        <v>444</v>
      </c>
      <c r="B18" s="221" t="s">
        <v>12</v>
      </c>
      <c r="C18" s="78" t="s">
        <v>171</v>
      </c>
      <c r="D18" s="54">
        <v>35078</v>
      </c>
      <c r="E18" s="54">
        <f t="shared" si="4"/>
        <v>1291</v>
      </c>
      <c r="F18" s="20">
        <v>200</v>
      </c>
      <c r="G18" s="55">
        <v>1082</v>
      </c>
      <c r="H18" s="28">
        <v>209</v>
      </c>
      <c r="I18" s="226">
        <v>128.04</v>
      </c>
      <c r="J18" s="227">
        <v>48.23</v>
      </c>
      <c r="K18" s="217">
        <f t="shared" si="5"/>
        <v>91.53999999999999</v>
      </c>
      <c r="L18" s="227">
        <v>36.5</v>
      </c>
      <c r="M18" s="155">
        <v>9985</v>
      </c>
      <c r="N18" s="112">
        <v>1959</v>
      </c>
      <c r="O18" s="148">
        <v>529</v>
      </c>
      <c r="P18" s="112">
        <v>131680</v>
      </c>
      <c r="Q18" s="157">
        <v>223047</v>
      </c>
      <c r="R18" s="23"/>
      <c r="S18" s="23">
        <v>7018976</v>
      </c>
      <c r="U18" s="8">
        <f t="shared" si="6"/>
        <v>0.03250057444427149</v>
      </c>
      <c r="V18" s="8">
        <f t="shared" si="7"/>
        <v>0.035562778910252876</v>
      </c>
      <c r="W18" s="8">
        <f t="shared" si="8"/>
        <v>0.02704164413196322</v>
      </c>
      <c r="X18" s="8">
        <f t="shared" si="9"/>
        <v>0.039414250327844964</v>
      </c>
      <c r="Y18" s="8">
        <f t="shared" si="10"/>
        <v>0.02361581920903955</v>
      </c>
      <c r="Z18" s="8">
        <f t="shared" si="11"/>
        <v>0.015067439855567221</v>
      </c>
      <c r="AA18" s="8">
        <f t="shared" si="12"/>
        <v>0.02617852199636334</v>
      </c>
      <c r="AB18" s="8">
        <f t="shared" si="13"/>
        <v>0.01911247862791027</v>
      </c>
      <c r="AC18" s="8">
        <f t="shared" si="14"/>
        <v>0.009842909855395517</v>
      </c>
      <c r="AD18" s="8">
        <f t="shared" si="15"/>
        <v>0.014455095410419332</v>
      </c>
      <c r="AE18" s="8">
        <f t="shared" si="16"/>
        <v>0.011131731426608095</v>
      </c>
      <c r="AF18" s="8">
        <f t="shared" si="17"/>
        <v>0.011341423963588414</v>
      </c>
      <c r="AG18" s="8">
        <f t="shared" si="18"/>
        <v>0.022765122131733782</v>
      </c>
      <c r="AH18" s="8">
        <f t="shared" si="19"/>
        <v>0.022986121266328173</v>
      </c>
      <c r="AI18" s="8">
        <f t="shared" si="20"/>
        <v>0</v>
      </c>
      <c r="AJ18" s="8">
        <f t="shared" si="1"/>
        <v>0.017602157740718542</v>
      </c>
      <c r="AK18" s="8">
        <v>0</v>
      </c>
      <c r="AL18" s="8">
        <v>0</v>
      </c>
      <c r="AM18" s="8">
        <f t="shared" si="21"/>
        <v>0.012793413418513713</v>
      </c>
      <c r="AN18" s="8">
        <f t="shared" si="22"/>
        <v>0.027337628769081572</v>
      </c>
      <c r="AO18" s="8">
        <f t="shared" si="23"/>
        <v>0.02531510938291005</v>
      </c>
      <c r="AP18" s="8">
        <f t="shared" si="24"/>
        <v>0.02136414891847491</v>
      </c>
      <c r="AQ18" s="15">
        <f t="shared" si="25"/>
        <v>0.017549488683435182</v>
      </c>
      <c r="AR18" s="15">
        <f t="shared" si="26"/>
        <v>0.024897170602701444</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95">
        <f t="shared" si="27"/>
        <v>0.014455095410419332</v>
      </c>
      <c r="BS18" s="8">
        <f t="shared" si="28"/>
        <v>0.015067439855567221</v>
      </c>
      <c r="BT18" s="8">
        <f t="shared" si="29"/>
        <v>0.011341423963588414</v>
      </c>
      <c r="BU18" s="8">
        <f t="shared" si="30"/>
        <v>0.014455095410419332</v>
      </c>
      <c r="BV18" s="8">
        <f t="shared" si="31"/>
        <v>0.014455095410419332</v>
      </c>
      <c r="BW18" s="8">
        <f t="shared" si="32"/>
        <v>0.022765122131733782</v>
      </c>
      <c r="BX18" s="8">
        <f t="shared" si="33"/>
        <v>0.014455095410419332</v>
      </c>
      <c r="BY18" s="8">
        <f t="shared" si="34"/>
        <v>0.02704164413196322</v>
      </c>
      <c r="BZ18" s="8">
        <f t="shared" si="35"/>
        <v>0.039414250327844964</v>
      </c>
      <c r="CA18" s="8">
        <f t="shared" si="36"/>
        <v>0.03250057444427149</v>
      </c>
      <c r="CB18" s="8">
        <f t="shared" si="37"/>
        <v>0.01911247862791027</v>
      </c>
      <c r="CC18" s="8">
        <f t="shared" si="38"/>
        <v>0.014455095410419332</v>
      </c>
      <c r="CD18" s="8">
        <f t="shared" si="39"/>
        <v>0.017602157740718542</v>
      </c>
      <c r="CE18" s="8">
        <f t="shared" si="40"/>
        <v>0.039414250327844964</v>
      </c>
      <c r="CF18" s="8">
        <f t="shared" si="2"/>
        <v>0.039414250327844964</v>
      </c>
      <c r="CG18" s="8">
        <f t="shared" si="41"/>
        <v>0.035562778910252876</v>
      </c>
      <c r="CH18" s="8">
        <f t="shared" si="42"/>
        <v>0.03250057444427149</v>
      </c>
      <c r="CI18" s="8">
        <f t="shared" si="43"/>
        <v>0.014455095410419332</v>
      </c>
      <c r="CJ18" s="8">
        <f t="shared" si="3"/>
        <v>0.014455095410419332</v>
      </c>
      <c r="CK18" s="8">
        <f t="shared" si="44"/>
        <v>0.035562778910252876</v>
      </c>
      <c r="CL18" s="8">
        <f t="shared" si="45"/>
        <v>0.024897170602701444</v>
      </c>
      <c r="CM18" s="8">
        <f t="shared" si="46"/>
        <v>0.02531510938291005</v>
      </c>
      <c r="CN18" s="8">
        <f t="shared" si="47"/>
        <v>0</v>
      </c>
      <c r="CO18" s="8">
        <f t="shared" si="48"/>
        <v>0.017602157740718542</v>
      </c>
      <c r="CP18" s="8">
        <f t="shared" si="49"/>
        <v>0</v>
      </c>
      <c r="CQ18" s="8">
        <f t="shared" si="50"/>
        <v>0.011131731426608095</v>
      </c>
      <c r="CR18" s="8">
        <f t="shared" si="51"/>
        <v>0.02136414891847491</v>
      </c>
      <c r="CS18" s="8">
        <f t="shared" si="52"/>
        <v>0.011131731426608095</v>
      </c>
      <c r="CT18" s="8">
        <f t="shared" si="53"/>
        <v>0.02617852199636334</v>
      </c>
      <c r="CU18" s="8">
        <f t="shared" si="54"/>
        <v>0.02617852199636334</v>
      </c>
      <c r="CV18" s="8">
        <f t="shared" si="55"/>
        <v>0.017602157740718542</v>
      </c>
      <c r="CW18" s="8">
        <f t="shared" si="56"/>
        <v>0.02361581920903955</v>
      </c>
      <c r="CX18" s="8">
        <f t="shared" si="57"/>
        <v>0.014455095410419332</v>
      </c>
      <c r="CY18" s="8">
        <f t="shared" si="58"/>
        <v>0.022765122131733782</v>
      </c>
      <c r="CZ18" s="8">
        <f t="shared" si="59"/>
        <v>0.012793413418513713</v>
      </c>
      <c r="DA18" s="8">
        <f t="shared" si="60"/>
        <v>0.014455095410419332</v>
      </c>
      <c r="DB18" s="8">
        <f t="shared" si="61"/>
        <v>0.014455095410419332</v>
      </c>
      <c r="DC18" s="8">
        <f t="shared" si="62"/>
        <v>0.014455095410419332</v>
      </c>
      <c r="DD18" s="8">
        <f t="shared" si="63"/>
        <v>0.014455095410419332</v>
      </c>
      <c r="DE18" s="8">
        <f t="shared" si="64"/>
        <v>0.015067439855567221</v>
      </c>
      <c r="DF18" s="8">
        <f t="shared" si="65"/>
        <v>0.022765122131733782</v>
      </c>
      <c r="DG18" s="8">
        <f t="shared" si="66"/>
        <v>0</v>
      </c>
      <c r="DH18" s="8">
        <f t="shared" si="67"/>
        <v>0.035562778910252876</v>
      </c>
      <c r="DI18" s="8">
        <f t="shared" si="68"/>
        <v>0.035562778910252876</v>
      </c>
      <c r="DJ18" s="8">
        <f t="shared" si="69"/>
        <v>0.035562778910252876</v>
      </c>
      <c r="DK18" s="8">
        <f t="shared" si="70"/>
        <v>0.035562778910252876</v>
      </c>
      <c r="DL18" s="8">
        <f t="shared" si="71"/>
        <v>0.035562778910252876</v>
      </c>
      <c r="DM18" s="8">
        <f t="shared" si="72"/>
        <v>0.035562778910252876</v>
      </c>
      <c r="DN18" s="8">
        <f t="shared" si="73"/>
        <v>0.035562778910252876</v>
      </c>
      <c r="DO18" s="8">
        <f t="shared" si="74"/>
        <v>0.015067439855567221</v>
      </c>
      <c r="DP18" s="8">
        <f t="shared" si="75"/>
        <v>0.035562778910252876</v>
      </c>
      <c r="DQ18" s="8">
        <f t="shared" si="76"/>
        <v>0.014455095410419332</v>
      </c>
      <c r="DR18" s="8">
        <f t="shared" si="77"/>
        <v>0.011341423963588414</v>
      </c>
      <c r="DS18" s="8">
        <f t="shared" si="78"/>
        <v>0.017549488683435182</v>
      </c>
    </row>
    <row r="19" spans="1:123" ht="11.25">
      <c r="A19" s="77" t="s">
        <v>444</v>
      </c>
      <c r="B19" s="221" t="s">
        <v>13</v>
      </c>
      <c r="C19" s="78" t="s">
        <v>172</v>
      </c>
      <c r="D19" s="54">
        <v>16451</v>
      </c>
      <c r="E19" s="54">
        <f t="shared" si="4"/>
        <v>444</v>
      </c>
      <c r="F19" s="20">
        <v>0</v>
      </c>
      <c r="G19" s="55">
        <v>0</v>
      </c>
      <c r="H19" s="28">
        <v>444</v>
      </c>
      <c r="I19" s="226">
        <v>345.96</v>
      </c>
      <c r="J19" s="227">
        <v>77.07</v>
      </c>
      <c r="K19" s="217">
        <f t="shared" si="5"/>
        <v>197.39</v>
      </c>
      <c r="L19" s="227">
        <v>148.57</v>
      </c>
      <c r="M19" s="155">
        <v>26284</v>
      </c>
      <c r="N19" s="112">
        <v>3815</v>
      </c>
      <c r="O19" s="148">
        <v>786</v>
      </c>
      <c r="P19" s="112">
        <f>315951-148179</f>
        <v>167772</v>
      </c>
      <c r="Q19" s="157">
        <v>499906</v>
      </c>
      <c r="R19" s="23"/>
      <c r="S19" s="23">
        <v>14046793</v>
      </c>
      <c r="U19" s="8">
        <f t="shared" si="6"/>
        <v>0.015242230177966542</v>
      </c>
      <c r="V19" s="8">
        <f t="shared" si="7"/>
        <v>0.012230731089196187</v>
      </c>
      <c r="W19" s="8">
        <f t="shared" si="8"/>
        <v>0</v>
      </c>
      <c r="X19" s="8">
        <f t="shared" si="9"/>
        <v>0</v>
      </c>
      <c r="Y19" s="8">
        <f t="shared" si="10"/>
        <v>0.05016949152542373</v>
      </c>
      <c r="Z19" s="8">
        <f t="shared" si="11"/>
        <v>0.04071174236513617</v>
      </c>
      <c r="AA19" s="8">
        <f t="shared" si="12"/>
        <v>0.041832442261242435</v>
      </c>
      <c r="AB19" s="8">
        <f t="shared" si="13"/>
        <v>0.04121271746081722</v>
      </c>
      <c r="AC19" s="8">
        <f t="shared" si="14"/>
        <v>0.04006468814290718</v>
      </c>
      <c r="AD19" s="8">
        <f t="shared" si="15"/>
        <v>0.038050849050321654</v>
      </c>
      <c r="AE19" s="8">
        <f t="shared" si="16"/>
        <v>0.021678180394338886</v>
      </c>
      <c r="AF19" s="8">
        <f t="shared" si="17"/>
        <v>0.016851340709603955</v>
      </c>
      <c r="AG19" s="8">
        <f t="shared" si="18"/>
        <v>0.029004784859395807</v>
      </c>
      <c r="AH19" s="8">
        <f t="shared" si="19"/>
        <v>0.05151784125213543</v>
      </c>
      <c r="AI19" s="8">
        <f t="shared" si="20"/>
        <v>0</v>
      </c>
      <c r="AJ19" s="8">
        <f t="shared" si="1"/>
        <v>0.046335013926594504</v>
      </c>
      <c r="AK19" s="8">
        <f>M19/(M$10+M$17+M$23+M$19)</f>
        <v>0.09712476119739415</v>
      </c>
      <c r="AL19" s="8">
        <f>N19/(N$10+N$17+N$23+N$19)</f>
        <v>0.06089191087275746</v>
      </c>
      <c r="AM19" s="8">
        <f t="shared" si="21"/>
        <v>0.02986451472233027</v>
      </c>
      <c r="AN19" s="8">
        <f t="shared" si="22"/>
        <v>0.026721724275006704</v>
      </c>
      <c r="AO19" s="8">
        <f t="shared" si="23"/>
        <v>0.02647123672716618</v>
      </c>
      <c r="AP19" s="8">
        <f t="shared" si="24"/>
        <v>0.04569110449312047</v>
      </c>
      <c r="AQ19" s="15">
        <f t="shared" si="25"/>
        <v>0.0351210824473622</v>
      </c>
      <c r="AR19" s="15">
        <f t="shared" si="26"/>
        <v>0.04600096689333308</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95">
        <f t="shared" si="27"/>
        <v>0.038050849050321654</v>
      </c>
      <c r="BS19" s="8">
        <f t="shared" si="28"/>
        <v>0.04071174236513617</v>
      </c>
      <c r="BT19" s="8">
        <f t="shared" si="29"/>
        <v>0.016851340709603955</v>
      </c>
      <c r="BU19" s="8">
        <f t="shared" si="30"/>
        <v>0.038050849050321654</v>
      </c>
      <c r="BV19" s="8">
        <f t="shared" si="31"/>
        <v>0.038050849050321654</v>
      </c>
      <c r="BW19" s="8">
        <f t="shared" si="32"/>
        <v>0.029004784859395807</v>
      </c>
      <c r="BX19" s="8">
        <f t="shared" si="33"/>
        <v>0.038050849050321654</v>
      </c>
      <c r="BY19" s="8">
        <f t="shared" si="34"/>
        <v>0</v>
      </c>
      <c r="BZ19" s="8">
        <f t="shared" si="35"/>
        <v>0</v>
      </c>
      <c r="CA19" s="8">
        <f t="shared" si="36"/>
        <v>0.015242230177966542</v>
      </c>
      <c r="CB19" s="8">
        <f t="shared" si="37"/>
        <v>0.04121271746081722</v>
      </c>
      <c r="CC19" s="8">
        <f t="shared" si="38"/>
        <v>0.038050849050321654</v>
      </c>
      <c r="CD19" s="8">
        <f t="shared" si="39"/>
        <v>0.046335013926594504</v>
      </c>
      <c r="CE19" s="8">
        <f t="shared" si="40"/>
        <v>0</v>
      </c>
      <c r="CF19" s="8">
        <f t="shared" si="2"/>
        <v>0</v>
      </c>
      <c r="CG19" s="8">
        <f t="shared" si="41"/>
        <v>0.012230731089196187</v>
      </c>
      <c r="CH19" s="8">
        <f t="shared" si="42"/>
        <v>0.015242230177966542</v>
      </c>
      <c r="CI19" s="8">
        <f t="shared" si="43"/>
        <v>0.038050849050321654</v>
      </c>
      <c r="CJ19" s="8">
        <f t="shared" si="3"/>
        <v>0.038050849050321654</v>
      </c>
      <c r="CK19" s="8">
        <f t="shared" si="44"/>
        <v>0.012230731089196187</v>
      </c>
      <c r="CL19" s="8">
        <f t="shared" si="45"/>
        <v>0.04600096689333308</v>
      </c>
      <c r="CM19" s="8">
        <f t="shared" si="46"/>
        <v>0.02647123672716618</v>
      </c>
      <c r="CN19" s="8">
        <f t="shared" si="47"/>
        <v>0.06089191087275746</v>
      </c>
      <c r="CO19" s="8">
        <f t="shared" si="48"/>
        <v>0.046335013926594504</v>
      </c>
      <c r="CP19" s="8">
        <f t="shared" si="49"/>
        <v>0.09712476119739415</v>
      </c>
      <c r="CQ19" s="8">
        <f t="shared" si="50"/>
        <v>0.021678180394338886</v>
      </c>
      <c r="CR19" s="8">
        <f t="shared" si="51"/>
        <v>0.04569110449312047</v>
      </c>
      <c r="CS19" s="8">
        <f t="shared" si="52"/>
        <v>0.021678180394338886</v>
      </c>
      <c r="CT19" s="8">
        <f t="shared" si="53"/>
        <v>0.041832442261242435</v>
      </c>
      <c r="CU19" s="8">
        <f t="shared" si="54"/>
        <v>0.041832442261242435</v>
      </c>
      <c r="CV19" s="8">
        <f t="shared" si="55"/>
        <v>0.046335013926594504</v>
      </c>
      <c r="CW19" s="8">
        <f t="shared" si="56"/>
        <v>0.05016949152542373</v>
      </c>
      <c r="CX19" s="8">
        <f t="shared" si="57"/>
        <v>0.038050849050321654</v>
      </c>
      <c r="CY19" s="8">
        <f t="shared" si="58"/>
        <v>0.029004784859395807</v>
      </c>
      <c r="CZ19" s="8">
        <f t="shared" si="59"/>
        <v>0.02986451472233027</v>
      </c>
      <c r="DA19" s="8">
        <f t="shared" si="60"/>
        <v>0.038050849050321654</v>
      </c>
      <c r="DB19" s="8">
        <f t="shared" si="61"/>
        <v>0.038050849050321654</v>
      </c>
      <c r="DC19" s="8">
        <f t="shared" si="62"/>
        <v>0.038050849050321654</v>
      </c>
      <c r="DD19" s="8">
        <f t="shared" si="63"/>
        <v>0.038050849050321654</v>
      </c>
      <c r="DE19" s="8">
        <f t="shared" si="64"/>
        <v>0.04071174236513617</v>
      </c>
      <c r="DF19" s="8">
        <f t="shared" si="65"/>
        <v>0.029004784859395807</v>
      </c>
      <c r="DG19" s="8">
        <f t="shared" si="66"/>
        <v>0</v>
      </c>
      <c r="DH19" s="8">
        <f t="shared" si="67"/>
        <v>0.012230731089196187</v>
      </c>
      <c r="DI19" s="8">
        <f t="shared" si="68"/>
        <v>0.012230731089196187</v>
      </c>
      <c r="DJ19" s="8">
        <f t="shared" si="69"/>
        <v>0.012230731089196187</v>
      </c>
      <c r="DK19" s="8">
        <f t="shared" si="70"/>
        <v>0.012230731089196187</v>
      </c>
      <c r="DL19" s="8">
        <f t="shared" si="71"/>
        <v>0.012230731089196187</v>
      </c>
      <c r="DM19" s="8">
        <f t="shared" si="72"/>
        <v>0.012230731089196187</v>
      </c>
      <c r="DN19" s="8">
        <f t="shared" si="73"/>
        <v>0.012230731089196187</v>
      </c>
      <c r="DO19" s="8">
        <f t="shared" si="74"/>
        <v>0.04071174236513617</v>
      </c>
      <c r="DP19" s="8">
        <f t="shared" si="75"/>
        <v>0.012230731089196187</v>
      </c>
      <c r="DQ19" s="8">
        <f t="shared" si="76"/>
        <v>0.038050849050321654</v>
      </c>
      <c r="DR19" s="8">
        <f t="shared" si="77"/>
        <v>0.016851340709603955</v>
      </c>
      <c r="DS19" s="8">
        <f t="shared" si="78"/>
        <v>0.0351210824473622</v>
      </c>
    </row>
    <row r="20" spans="1:123" ht="11.25">
      <c r="A20" s="77" t="s">
        <v>444</v>
      </c>
      <c r="B20" s="221" t="s">
        <v>14</v>
      </c>
      <c r="C20" s="78" t="s">
        <v>173</v>
      </c>
      <c r="D20" s="54">
        <v>2428</v>
      </c>
      <c r="E20" s="54">
        <f t="shared" si="4"/>
        <v>0</v>
      </c>
      <c r="F20" s="20"/>
      <c r="G20" s="55">
        <v>0</v>
      </c>
      <c r="H20" s="28"/>
      <c r="I20" s="226">
        <v>5.5</v>
      </c>
      <c r="J20" s="227">
        <v>0</v>
      </c>
      <c r="K20" s="217">
        <f t="shared" si="5"/>
        <v>0</v>
      </c>
      <c r="L20" s="227">
        <v>5.5</v>
      </c>
      <c r="M20" s="155">
        <v>171</v>
      </c>
      <c r="N20" s="112">
        <v>0</v>
      </c>
      <c r="O20" s="148">
        <v>10</v>
      </c>
      <c r="P20" s="112">
        <v>18349</v>
      </c>
      <c r="Q20" s="157">
        <v>31726</v>
      </c>
      <c r="R20" s="23"/>
      <c r="S20" s="23">
        <v>159573</v>
      </c>
      <c r="U20" s="8">
        <f t="shared" si="6"/>
        <v>0.0022495978890099545</v>
      </c>
      <c r="V20" s="8">
        <f t="shared" si="7"/>
        <v>0</v>
      </c>
      <c r="W20" s="8">
        <f t="shared" si="8"/>
        <v>0</v>
      </c>
      <c r="X20" s="8">
        <f t="shared" si="9"/>
        <v>0</v>
      </c>
      <c r="Y20" s="8">
        <f t="shared" si="10"/>
        <v>0</v>
      </c>
      <c r="Z20" s="8">
        <f t="shared" si="11"/>
        <v>0.0006472267979195542</v>
      </c>
      <c r="AA20" s="8">
        <f t="shared" si="12"/>
        <v>0</v>
      </c>
      <c r="AB20" s="8">
        <f t="shared" si="13"/>
        <v>0</v>
      </c>
      <c r="AC20" s="8">
        <f t="shared" si="14"/>
        <v>0.0014831781973883656</v>
      </c>
      <c r="AD20" s="8">
        <f t="shared" si="15"/>
        <v>0.00024755346171073667</v>
      </c>
      <c r="AE20" s="8">
        <f t="shared" si="16"/>
        <v>0</v>
      </c>
      <c r="AF20" s="8">
        <f t="shared" si="17"/>
        <v>0.00021439364770488493</v>
      </c>
      <c r="AG20" s="8">
        <f t="shared" si="18"/>
        <v>0.003172214656707041</v>
      </c>
      <c r="AH20" s="8">
        <f t="shared" si="19"/>
        <v>0.003269524733780448</v>
      </c>
      <c r="AI20" s="8">
        <f t="shared" si="20"/>
        <v>0</v>
      </c>
      <c r="AJ20" s="8">
        <f t="shared" si="1"/>
        <v>0.0003014490709727462</v>
      </c>
      <c r="AK20" s="8">
        <v>0</v>
      </c>
      <c r="AL20" s="8">
        <v>0</v>
      </c>
      <c r="AM20" s="8">
        <f t="shared" si="21"/>
        <v>0.00012377673085536833</v>
      </c>
      <c r="AN20" s="8">
        <f t="shared" si="22"/>
        <v>0</v>
      </c>
      <c r="AO20" s="8">
        <f t="shared" si="23"/>
        <v>0.0003236133989597771</v>
      </c>
      <c r="AP20" s="8">
        <f t="shared" si="24"/>
        <v>0</v>
      </c>
      <c r="AQ20" s="15">
        <f t="shared" si="25"/>
        <v>0.0003989790758198635</v>
      </c>
      <c r="AR20" s="15">
        <f t="shared" si="26"/>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95">
        <f t="shared" si="27"/>
        <v>0.00024755346171073667</v>
      </c>
      <c r="BS20" s="8">
        <f t="shared" si="28"/>
        <v>0.0006472267979195542</v>
      </c>
      <c r="BT20" s="8">
        <f t="shared" si="29"/>
        <v>0.00021439364770488493</v>
      </c>
      <c r="BU20" s="8">
        <f t="shared" si="30"/>
        <v>0.00024755346171073667</v>
      </c>
      <c r="BV20" s="8">
        <f t="shared" si="31"/>
        <v>0.00024755346171073667</v>
      </c>
      <c r="BW20" s="8">
        <f t="shared" si="32"/>
        <v>0.003172214656707041</v>
      </c>
      <c r="BX20" s="8">
        <f t="shared" si="33"/>
        <v>0.00024755346171073667</v>
      </c>
      <c r="BY20" s="8">
        <f t="shared" si="34"/>
        <v>0</v>
      </c>
      <c r="BZ20" s="8">
        <f t="shared" si="35"/>
        <v>0</v>
      </c>
      <c r="CA20" s="8">
        <f t="shared" si="36"/>
        <v>0.0022495978890099545</v>
      </c>
      <c r="CB20" s="8">
        <f t="shared" si="37"/>
        <v>0</v>
      </c>
      <c r="CC20" s="8">
        <f t="shared" si="38"/>
        <v>0.00024755346171073667</v>
      </c>
      <c r="CD20" s="8">
        <f t="shared" si="39"/>
        <v>0.0003014490709727462</v>
      </c>
      <c r="CE20" s="8">
        <f t="shared" si="40"/>
        <v>0</v>
      </c>
      <c r="CF20" s="8">
        <f t="shared" si="2"/>
        <v>0</v>
      </c>
      <c r="CG20" s="8">
        <f t="shared" si="41"/>
        <v>0</v>
      </c>
      <c r="CH20" s="8">
        <f t="shared" si="42"/>
        <v>0.0022495978890099545</v>
      </c>
      <c r="CI20" s="8">
        <f t="shared" si="43"/>
        <v>0.00024755346171073667</v>
      </c>
      <c r="CJ20" s="8">
        <f t="shared" si="3"/>
        <v>0.00024755346171073667</v>
      </c>
      <c r="CK20" s="8">
        <f t="shared" si="44"/>
        <v>0</v>
      </c>
      <c r="CL20" s="8">
        <f t="shared" si="45"/>
        <v>0</v>
      </c>
      <c r="CM20" s="8">
        <f t="shared" si="46"/>
        <v>0.0003236133989597771</v>
      </c>
      <c r="CN20" s="8">
        <f t="shared" si="47"/>
        <v>0</v>
      </c>
      <c r="CO20" s="8">
        <f t="shared" si="48"/>
        <v>0.0003014490709727462</v>
      </c>
      <c r="CP20" s="8">
        <f t="shared" si="49"/>
        <v>0</v>
      </c>
      <c r="CQ20" s="8">
        <f t="shared" si="50"/>
        <v>0</v>
      </c>
      <c r="CR20" s="8">
        <f t="shared" si="51"/>
        <v>0</v>
      </c>
      <c r="CS20" s="8">
        <f t="shared" si="52"/>
        <v>0</v>
      </c>
      <c r="CT20" s="8">
        <f t="shared" si="53"/>
        <v>0</v>
      </c>
      <c r="CU20" s="8">
        <f t="shared" si="54"/>
        <v>0</v>
      </c>
      <c r="CV20" s="8">
        <f t="shared" si="55"/>
        <v>0.0003014490709727462</v>
      </c>
      <c r="CW20" s="8">
        <f t="shared" si="56"/>
        <v>0</v>
      </c>
      <c r="CX20" s="8">
        <f t="shared" si="57"/>
        <v>0.00024755346171073667</v>
      </c>
      <c r="CY20" s="8">
        <f t="shared" si="58"/>
        <v>0.003172214656707041</v>
      </c>
      <c r="CZ20" s="8">
        <f t="shared" si="59"/>
        <v>0.00012377673085536833</v>
      </c>
      <c r="DA20" s="8">
        <f t="shared" si="60"/>
        <v>0.00024755346171073667</v>
      </c>
      <c r="DB20" s="8">
        <f t="shared" si="61"/>
        <v>0.00024755346171073667</v>
      </c>
      <c r="DC20" s="8">
        <f t="shared" si="62"/>
        <v>0.00024755346171073667</v>
      </c>
      <c r="DD20" s="8">
        <f t="shared" si="63"/>
        <v>0.00024755346171073667</v>
      </c>
      <c r="DE20" s="8">
        <f t="shared" si="64"/>
        <v>0.0006472267979195542</v>
      </c>
      <c r="DF20" s="8">
        <f t="shared" si="65"/>
        <v>0.003172214656707041</v>
      </c>
      <c r="DG20" s="8">
        <f t="shared" si="66"/>
        <v>0</v>
      </c>
      <c r="DH20" s="8">
        <f t="shared" si="67"/>
        <v>0</v>
      </c>
      <c r="DI20" s="8">
        <f t="shared" si="68"/>
        <v>0</v>
      </c>
      <c r="DJ20" s="8">
        <f t="shared" si="69"/>
        <v>0</v>
      </c>
      <c r="DK20" s="8">
        <f t="shared" si="70"/>
        <v>0</v>
      </c>
      <c r="DL20" s="8">
        <f t="shared" si="71"/>
        <v>0</v>
      </c>
      <c r="DM20" s="8">
        <f t="shared" si="72"/>
        <v>0</v>
      </c>
      <c r="DN20" s="8">
        <f t="shared" si="73"/>
        <v>0</v>
      </c>
      <c r="DO20" s="8">
        <f t="shared" si="74"/>
        <v>0.0006472267979195542</v>
      </c>
      <c r="DP20" s="8">
        <f t="shared" si="75"/>
        <v>0</v>
      </c>
      <c r="DQ20" s="8">
        <f t="shared" si="76"/>
        <v>0.00024755346171073667</v>
      </c>
      <c r="DR20" s="8">
        <f t="shared" si="77"/>
        <v>0.00021439364770488493</v>
      </c>
      <c r="DS20" s="8">
        <f t="shared" si="78"/>
        <v>0.0003989790758198635</v>
      </c>
    </row>
    <row r="21" spans="1:123" ht="11.25">
      <c r="A21" s="77" t="s">
        <v>444</v>
      </c>
      <c r="B21" s="221" t="s">
        <v>15</v>
      </c>
      <c r="C21" s="78" t="s">
        <v>174</v>
      </c>
      <c r="D21" s="54">
        <v>2142</v>
      </c>
      <c r="E21" s="54">
        <f t="shared" si="4"/>
        <v>160</v>
      </c>
      <c r="F21" s="20">
        <v>97</v>
      </c>
      <c r="G21" s="55">
        <v>160</v>
      </c>
      <c r="H21" s="28">
        <v>0</v>
      </c>
      <c r="I21" s="226">
        <v>63.81</v>
      </c>
      <c r="J21" s="227">
        <v>3.48</v>
      </c>
      <c r="K21" s="217">
        <f t="shared" si="5"/>
        <v>43.58</v>
      </c>
      <c r="L21" s="227">
        <v>20.23</v>
      </c>
      <c r="M21" s="155">
        <v>5529</v>
      </c>
      <c r="N21" s="112">
        <v>1294</v>
      </c>
      <c r="O21" s="148">
        <v>24</v>
      </c>
      <c r="P21" s="112">
        <v>79</v>
      </c>
      <c r="Q21" s="157">
        <v>2228</v>
      </c>
      <c r="R21" s="23"/>
      <c r="S21" s="23">
        <v>2028618</v>
      </c>
      <c r="U21" s="8">
        <f t="shared" si="6"/>
        <v>0.001984612305708123</v>
      </c>
      <c r="V21" s="8">
        <f t="shared" si="7"/>
        <v>0.0044074706627734005</v>
      </c>
      <c r="W21" s="8">
        <f t="shared" si="8"/>
        <v>0.013115197404002164</v>
      </c>
      <c r="X21" s="8">
        <f t="shared" si="9"/>
        <v>0.005828354946816261</v>
      </c>
      <c r="Y21" s="8">
        <f t="shared" si="10"/>
        <v>0</v>
      </c>
      <c r="Z21" s="8">
        <f t="shared" si="11"/>
        <v>0.007509007631863046</v>
      </c>
      <c r="AA21" s="8">
        <f t="shared" si="12"/>
        <v>0.0018888919043612779</v>
      </c>
      <c r="AB21" s="8">
        <f t="shared" si="13"/>
        <v>0.009098992993274303</v>
      </c>
      <c r="AC21" s="8">
        <f t="shared" si="14"/>
        <v>0.0054553990787575704</v>
      </c>
      <c r="AD21" s="8">
        <f t="shared" si="15"/>
        <v>0.00800422859531382</v>
      </c>
      <c r="AE21" s="8">
        <f t="shared" si="16"/>
        <v>0.007352966036769206</v>
      </c>
      <c r="AF21" s="8">
        <f t="shared" si="17"/>
        <v>0.0005145447544917239</v>
      </c>
      <c r="AG21" s="8">
        <f t="shared" si="18"/>
        <v>1.3657690221802618E-05</v>
      </c>
      <c r="AH21" s="8">
        <f t="shared" si="19"/>
        <v>0.00022960666667284996</v>
      </c>
      <c r="AI21" s="8">
        <f t="shared" si="20"/>
        <v>0</v>
      </c>
      <c r="AJ21" s="8">
        <f t="shared" si="1"/>
        <v>0.00974685329478546</v>
      </c>
      <c r="AK21" s="8">
        <v>0</v>
      </c>
      <c r="AL21" s="8">
        <v>0</v>
      </c>
      <c r="AM21" s="8">
        <f t="shared" si="21"/>
        <v>0.007678597316041513</v>
      </c>
      <c r="AN21" s="8">
        <f t="shared" si="22"/>
        <v>0.006753231828023852</v>
      </c>
      <c r="AO21" s="8">
        <f t="shared" si="23"/>
        <v>0.005958239147318223</v>
      </c>
      <c r="AP21" s="8">
        <f t="shared" si="24"/>
        <v>0.004549496496637152</v>
      </c>
      <c r="AQ21" s="15">
        <f t="shared" si="25"/>
        <v>0.005072137108605716</v>
      </c>
      <c r="AR21" s="15">
        <f t="shared" si="26"/>
        <v>0.0009444459521806389</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95">
        <f t="shared" si="27"/>
        <v>0.00800422859531382</v>
      </c>
      <c r="BS21" s="8">
        <f t="shared" si="28"/>
        <v>0.007509007631863046</v>
      </c>
      <c r="BT21" s="8">
        <f t="shared" si="29"/>
        <v>0.0005145447544917239</v>
      </c>
      <c r="BU21" s="8">
        <f t="shared" si="30"/>
        <v>0.00800422859531382</v>
      </c>
      <c r="BV21" s="8">
        <f t="shared" si="31"/>
        <v>0.00800422859531382</v>
      </c>
      <c r="BW21" s="8">
        <f t="shared" si="32"/>
        <v>1.3657690221802618E-05</v>
      </c>
      <c r="BX21" s="8">
        <f t="shared" si="33"/>
        <v>0.00800422859531382</v>
      </c>
      <c r="BY21" s="8">
        <f t="shared" si="34"/>
        <v>0.013115197404002164</v>
      </c>
      <c r="BZ21" s="8">
        <f t="shared" si="35"/>
        <v>0.005828354946816261</v>
      </c>
      <c r="CA21" s="8">
        <f t="shared" si="36"/>
        <v>0.001984612305708123</v>
      </c>
      <c r="CB21" s="8">
        <f t="shared" si="37"/>
        <v>0.009098992993274303</v>
      </c>
      <c r="CC21" s="8">
        <f t="shared" si="38"/>
        <v>0.00800422859531382</v>
      </c>
      <c r="CD21" s="8">
        <f t="shared" si="39"/>
        <v>0.00974685329478546</v>
      </c>
      <c r="CE21" s="8">
        <f t="shared" si="40"/>
        <v>0.005828354946816261</v>
      </c>
      <c r="CF21" s="8">
        <f t="shared" si="2"/>
        <v>0.005828354946816261</v>
      </c>
      <c r="CG21" s="8">
        <f t="shared" si="41"/>
        <v>0.0044074706627734005</v>
      </c>
      <c r="CH21" s="8">
        <f t="shared" si="42"/>
        <v>0.001984612305708123</v>
      </c>
      <c r="CI21" s="8">
        <f t="shared" si="43"/>
        <v>0.00800422859531382</v>
      </c>
      <c r="CJ21" s="8">
        <f t="shared" si="3"/>
        <v>0.00800422859531382</v>
      </c>
      <c r="CK21" s="8">
        <f t="shared" si="44"/>
        <v>0.0044074706627734005</v>
      </c>
      <c r="CL21" s="8">
        <f t="shared" si="45"/>
        <v>0.0009444459521806389</v>
      </c>
      <c r="CM21" s="8">
        <f t="shared" si="46"/>
        <v>0.005958239147318223</v>
      </c>
      <c r="CN21" s="8">
        <f t="shared" si="47"/>
        <v>0</v>
      </c>
      <c r="CO21" s="8">
        <f t="shared" si="48"/>
        <v>0.00974685329478546</v>
      </c>
      <c r="CP21" s="8">
        <f t="shared" si="49"/>
        <v>0</v>
      </c>
      <c r="CQ21" s="8">
        <f t="shared" si="50"/>
        <v>0.007352966036769206</v>
      </c>
      <c r="CR21" s="8">
        <f t="shared" si="51"/>
        <v>0.004549496496637152</v>
      </c>
      <c r="CS21" s="8">
        <f t="shared" si="52"/>
        <v>0.007352966036769206</v>
      </c>
      <c r="CT21" s="8">
        <f t="shared" si="53"/>
        <v>0.0018888919043612779</v>
      </c>
      <c r="CU21" s="8">
        <f t="shared" si="54"/>
        <v>0.0018888919043612779</v>
      </c>
      <c r="CV21" s="8">
        <f t="shared" si="55"/>
        <v>0.00974685329478546</v>
      </c>
      <c r="CW21" s="8">
        <f t="shared" si="56"/>
        <v>0</v>
      </c>
      <c r="CX21" s="8">
        <f t="shared" si="57"/>
        <v>0.00800422859531382</v>
      </c>
      <c r="CY21" s="8">
        <f t="shared" si="58"/>
        <v>1.3657690221802618E-05</v>
      </c>
      <c r="CZ21" s="8">
        <f t="shared" si="59"/>
        <v>0.007678597316041513</v>
      </c>
      <c r="DA21" s="8">
        <f t="shared" si="60"/>
        <v>0.00800422859531382</v>
      </c>
      <c r="DB21" s="8">
        <f t="shared" si="61"/>
        <v>0.00800422859531382</v>
      </c>
      <c r="DC21" s="8">
        <f t="shared" si="62"/>
        <v>0.00800422859531382</v>
      </c>
      <c r="DD21" s="8">
        <f t="shared" si="63"/>
        <v>0.00800422859531382</v>
      </c>
      <c r="DE21" s="8">
        <f t="shared" si="64"/>
        <v>0.007509007631863046</v>
      </c>
      <c r="DF21" s="8">
        <f t="shared" si="65"/>
        <v>1.3657690221802618E-05</v>
      </c>
      <c r="DG21" s="8">
        <f t="shared" si="66"/>
        <v>0</v>
      </c>
      <c r="DH21" s="8">
        <f t="shared" si="67"/>
        <v>0.0044074706627734005</v>
      </c>
      <c r="DI21" s="8">
        <f t="shared" si="68"/>
        <v>0.0044074706627734005</v>
      </c>
      <c r="DJ21" s="8">
        <f t="shared" si="69"/>
        <v>0.0044074706627734005</v>
      </c>
      <c r="DK21" s="8">
        <f t="shared" si="70"/>
        <v>0.0044074706627734005</v>
      </c>
      <c r="DL21" s="8">
        <f t="shared" si="71"/>
        <v>0.0044074706627734005</v>
      </c>
      <c r="DM21" s="8">
        <f t="shared" si="72"/>
        <v>0.0044074706627734005</v>
      </c>
      <c r="DN21" s="8">
        <f t="shared" si="73"/>
        <v>0.0044074706627734005</v>
      </c>
      <c r="DO21" s="8">
        <f t="shared" si="74"/>
        <v>0.007509007631863046</v>
      </c>
      <c r="DP21" s="8">
        <f t="shared" si="75"/>
        <v>0.0044074706627734005</v>
      </c>
      <c r="DQ21" s="8">
        <f t="shared" si="76"/>
        <v>0.00800422859531382</v>
      </c>
      <c r="DR21" s="8">
        <f t="shared" si="77"/>
        <v>0.0005145447544917239</v>
      </c>
      <c r="DS21" s="8">
        <f t="shared" si="78"/>
        <v>0.005072137108605716</v>
      </c>
    </row>
    <row r="22" spans="1:123" ht="11.25">
      <c r="A22" s="77" t="s">
        <v>444</v>
      </c>
      <c r="B22" s="221" t="s">
        <v>16</v>
      </c>
      <c r="C22" s="78" t="s">
        <v>175</v>
      </c>
      <c r="D22" s="54">
        <v>3621</v>
      </c>
      <c r="E22" s="54">
        <f t="shared" si="4"/>
        <v>104</v>
      </c>
      <c r="F22" s="20">
        <v>0</v>
      </c>
      <c r="G22" s="55">
        <v>0</v>
      </c>
      <c r="H22" s="28">
        <v>104</v>
      </c>
      <c r="I22" s="226">
        <v>26.99</v>
      </c>
      <c r="J22" s="227">
        <v>9.17</v>
      </c>
      <c r="K22" s="217">
        <f t="shared" si="5"/>
        <v>20.99</v>
      </c>
      <c r="L22" s="227">
        <v>6</v>
      </c>
      <c r="M22" s="155">
        <v>2563</v>
      </c>
      <c r="N22" s="112">
        <v>53</v>
      </c>
      <c r="O22" s="148">
        <v>327</v>
      </c>
      <c r="P22" s="112">
        <v>9718</v>
      </c>
      <c r="Q22" s="157">
        <v>16679</v>
      </c>
      <c r="R22" s="23"/>
      <c r="S22" s="23">
        <v>1897017</v>
      </c>
      <c r="U22" s="8">
        <f t="shared" si="6"/>
        <v>0.0033549398501256365</v>
      </c>
      <c r="V22" s="8">
        <f t="shared" si="7"/>
        <v>0.0028648559308027104</v>
      </c>
      <c r="W22" s="8">
        <f t="shared" si="8"/>
        <v>0</v>
      </c>
      <c r="X22" s="8">
        <f t="shared" si="9"/>
        <v>0</v>
      </c>
      <c r="Y22" s="8">
        <f t="shared" si="10"/>
        <v>0.01175141242937853</v>
      </c>
      <c r="Z22" s="8">
        <f t="shared" si="11"/>
        <v>0.003176118413790685</v>
      </c>
      <c r="AA22" s="8">
        <f t="shared" si="12"/>
        <v>0.004977338724997965</v>
      </c>
      <c r="AB22" s="8">
        <f t="shared" si="13"/>
        <v>0.004382465877210363</v>
      </c>
      <c r="AC22" s="8">
        <f t="shared" si="14"/>
        <v>0.0016180125789691262</v>
      </c>
      <c r="AD22" s="8">
        <f t="shared" si="15"/>
        <v>0.0037104065635357782</v>
      </c>
      <c r="AE22" s="8">
        <f t="shared" si="16"/>
        <v>0.00030116476039317457</v>
      </c>
      <c r="AF22" s="8">
        <f t="shared" si="17"/>
        <v>0.007010672279949738</v>
      </c>
      <c r="AG22" s="8">
        <f t="shared" si="18"/>
        <v>0.0016800687794364284</v>
      </c>
      <c r="AH22" s="8">
        <f t="shared" si="19"/>
        <v>0.001718855293283871</v>
      </c>
      <c r="AI22" s="8">
        <f t="shared" si="20"/>
        <v>0</v>
      </c>
      <c r="AJ22" s="8">
        <f t="shared" si="1"/>
        <v>0.004518210344462857</v>
      </c>
      <c r="AK22" s="8">
        <v>0</v>
      </c>
      <c r="AL22" s="8">
        <v>0</v>
      </c>
      <c r="AM22" s="8">
        <f t="shared" si="21"/>
        <v>0.0020057856619644762</v>
      </c>
      <c r="AN22" s="8">
        <f t="shared" si="22"/>
        <v>0.0036236609040065366</v>
      </c>
      <c r="AO22" s="8">
        <f t="shared" si="23"/>
        <v>0.0030204871722966974</v>
      </c>
      <c r="AP22" s="8">
        <f t="shared" si="24"/>
        <v>0.008066939153294447</v>
      </c>
      <c r="AQ22" s="15">
        <f t="shared" si="25"/>
        <v>0.004743096197192319</v>
      </c>
      <c r="AR22" s="15">
        <f t="shared" si="26"/>
        <v>0.008364375577188247</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95">
        <f t="shared" si="27"/>
        <v>0.0037104065635357782</v>
      </c>
      <c r="BS22" s="8">
        <f t="shared" si="28"/>
        <v>0.003176118413790685</v>
      </c>
      <c r="BT22" s="8">
        <f t="shared" si="29"/>
        <v>0.007010672279949738</v>
      </c>
      <c r="BU22" s="8">
        <f t="shared" si="30"/>
        <v>0.0037104065635357782</v>
      </c>
      <c r="BV22" s="8">
        <f t="shared" si="31"/>
        <v>0.0037104065635357782</v>
      </c>
      <c r="BW22" s="8">
        <f t="shared" si="32"/>
        <v>0.0016800687794364284</v>
      </c>
      <c r="BX22" s="8">
        <f t="shared" si="33"/>
        <v>0.0037104065635357782</v>
      </c>
      <c r="BY22" s="8">
        <f t="shared" si="34"/>
        <v>0</v>
      </c>
      <c r="BZ22" s="8">
        <f t="shared" si="35"/>
        <v>0</v>
      </c>
      <c r="CA22" s="8">
        <f t="shared" si="36"/>
        <v>0.0033549398501256365</v>
      </c>
      <c r="CB22" s="8">
        <f t="shared" si="37"/>
        <v>0.004382465877210363</v>
      </c>
      <c r="CC22" s="8">
        <f t="shared" si="38"/>
        <v>0.0037104065635357782</v>
      </c>
      <c r="CD22" s="8">
        <f t="shared" si="39"/>
        <v>0.004518210344462857</v>
      </c>
      <c r="CE22" s="8">
        <f t="shared" si="40"/>
        <v>0</v>
      </c>
      <c r="CF22" s="8">
        <f t="shared" si="2"/>
        <v>0</v>
      </c>
      <c r="CG22" s="8">
        <f t="shared" si="41"/>
        <v>0.0028648559308027104</v>
      </c>
      <c r="CH22" s="8">
        <f t="shared" si="42"/>
        <v>0.0033549398501256365</v>
      </c>
      <c r="CI22" s="8">
        <f t="shared" si="43"/>
        <v>0.0037104065635357782</v>
      </c>
      <c r="CJ22" s="8">
        <f t="shared" si="3"/>
        <v>0.0037104065635357782</v>
      </c>
      <c r="CK22" s="8">
        <f t="shared" si="44"/>
        <v>0.0028648559308027104</v>
      </c>
      <c r="CL22" s="8">
        <f t="shared" si="45"/>
        <v>0.008364375577188247</v>
      </c>
      <c r="CM22" s="8">
        <f t="shared" si="46"/>
        <v>0.0030204871722966974</v>
      </c>
      <c r="CN22" s="8">
        <f t="shared" si="47"/>
        <v>0</v>
      </c>
      <c r="CO22" s="8">
        <f t="shared" si="48"/>
        <v>0.004518210344462857</v>
      </c>
      <c r="CP22" s="8">
        <f t="shared" si="49"/>
        <v>0</v>
      </c>
      <c r="CQ22" s="8">
        <f t="shared" si="50"/>
        <v>0.00030116476039317457</v>
      </c>
      <c r="CR22" s="8">
        <f t="shared" si="51"/>
        <v>0.008066939153294447</v>
      </c>
      <c r="CS22" s="8">
        <f t="shared" si="52"/>
        <v>0.00030116476039317457</v>
      </c>
      <c r="CT22" s="8">
        <f t="shared" si="53"/>
        <v>0.004977338724997965</v>
      </c>
      <c r="CU22" s="8">
        <f t="shared" si="54"/>
        <v>0.004977338724997965</v>
      </c>
      <c r="CV22" s="8">
        <f t="shared" si="55"/>
        <v>0.004518210344462857</v>
      </c>
      <c r="CW22" s="8">
        <f t="shared" si="56"/>
        <v>0.01175141242937853</v>
      </c>
      <c r="CX22" s="8">
        <f t="shared" si="57"/>
        <v>0.0037104065635357782</v>
      </c>
      <c r="CY22" s="8">
        <f t="shared" si="58"/>
        <v>0.0016800687794364284</v>
      </c>
      <c r="CZ22" s="8">
        <f t="shared" si="59"/>
        <v>0.0020057856619644762</v>
      </c>
      <c r="DA22" s="8">
        <f t="shared" si="60"/>
        <v>0.0037104065635357782</v>
      </c>
      <c r="DB22" s="8">
        <f t="shared" si="61"/>
        <v>0.0037104065635357782</v>
      </c>
      <c r="DC22" s="8">
        <f t="shared" si="62"/>
        <v>0.0037104065635357782</v>
      </c>
      <c r="DD22" s="8">
        <f t="shared" si="63"/>
        <v>0.0037104065635357782</v>
      </c>
      <c r="DE22" s="8">
        <f t="shared" si="64"/>
        <v>0.003176118413790685</v>
      </c>
      <c r="DF22" s="8">
        <f t="shared" si="65"/>
        <v>0.0016800687794364284</v>
      </c>
      <c r="DG22" s="8">
        <f t="shared" si="66"/>
        <v>0</v>
      </c>
      <c r="DH22" s="8">
        <f t="shared" si="67"/>
        <v>0.0028648559308027104</v>
      </c>
      <c r="DI22" s="8">
        <f t="shared" si="68"/>
        <v>0.0028648559308027104</v>
      </c>
      <c r="DJ22" s="8">
        <f t="shared" si="69"/>
        <v>0.0028648559308027104</v>
      </c>
      <c r="DK22" s="8">
        <f t="shared" si="70"/>
        <v>0.0028648559308027104</v>
      </c>
      <c r="DL22" s="8">
        <f t="shared" si="71"/>
        <v>0.0028648559308027104</v>
      </c>
      <c r="DM22" s="8">
        <f t="shared" si="72"/>
        <v>0.0028648559308027104</v>
      </c>
      <c r="DN22" s="8">
        <f t="shared" si="73"/>
        <v>0.0028648559308027104</v>
      </c>
      <c r="DO22" s="8">
        <f t="shared" si="74"/>
        <v>0.003176118413790685</v>
      </c>
      <c r="DP22" s="8">
        <f t="shared" si="75"/>
        <v>0.0028648559308027104</v>
      </c>
      <c r="DQ22" s="8">
        <f t="shared" si="76"/>
        <v>0.0037104065635357782</v>
      </c>
      <c r="DR22" s="8">
        <f t="shared" si="77"/>
        <v>0.007010672279949738</v>
      </c>
      <c r="DS22" s="8">
        <f t="shared" si="78"/>
        <v>0.004743096197192319</v>
      </c>
    </row>
    <row r="23" spans="1:123" ht="11.25">
      <c r="A23" s="77" t="s">
        <v>444</v>
      </c>
      <c r="B23" s="221" t="s">
        <v>17</v>
      </c>
      <c r="C23" s="78" t="s">
        <v>176</v>
      </c>
      <c r="D23" s="54"/>
      <c r="E23" s="54">
        <f t="shared" si="4"/>
        <v>0</v>
      </c>
      <c r="F23" s="20"/>
      <c r="G23" s="55">
        <v>0</v>
      </c>
      <c r="H23" s="28"/>
      <c r="I23" s="226">
        <v>116.2</v>
      </c>
      <c r="J23" s="227">
        <v>0</v>
      </c>
      <c r="K23" s="217">
        <f t="shared" si="5"/>
        <v>75.65</v>
      </c>
      <c r="L23" s="227">
        <v>40.55</v>
      </c>
      <c r="M23" s="155">
        <v>12431</v>
      </c>
      <c r="N23" s="112">
        <v>5749</v>
      </c>
      <c r="O23" s="148">
        <v>1985</v>
      </c>
      <c r="P23" s="112">
        <v>161641</v>
      </c>
      <c r="Q23" s="157">
        <v>304825</v>
      </c>
      <c r="R23" s="23"/>
      <c r="S23" s="23">
        <v>3385459</v>
      </c>
      <c r="U23" s="8">
        <f t="shared" si="6"/>
        <v>0</v>
      </c>
      <c r="V23" s="8">
        <f t="shared" si="7"/>
        <v>0</v>
      </c>
      <c r="W23" s="8">
        <f t="shared" si="8"/>
        <v>0</v>
      </c>
      <c r="X23" s="8">
        <f t="shared" si="9"/>
        <v>0</v>
      </c>
      <c r="Y23" s="8">
        <f t="shared" si="10"/>
        <v>0</v>
      </c>
      <c r="Z23" s="8">
        <f t="shared" si="11"/>
        <v>0.013674137076045855</v>
      </c>
      <c r="AA23" s="8">
        <f t="shared" si="12"/>
        <v>0</v>
      </c>
      <c r="AB23" s="8">
        <f t="shared" si="13"/>
        <v>0.015794832949545687</v>
      </c>
      <c r="AC23" s="8">
        <f t="shared" si="14"/>
        <v>0.010935068346199677</v>
      </c>
      <c r="AD23" s="8">
        <f t="shared" si="15"/>
        <v>0.01799612328962671</v>
      </c>
      <c r="AE23" s="8">
        <f t="shared" si="16"/>
        <v>0.032667852971704915</v>
      </c>
      <c r="AF23" s="8">
        <f t="shared" si="17"/>
        <v>0.04255713906941966</v>
      </c>
      <c r="AG23" s="8">
        <f t="shared" si="18"/>
        <v>0.0279448443688911</v>
      </c>
      <c r="AH23" s="8">
        <f t="shared" si="19"/>
        <v>0.031413757705813054</v>
      </c>
      <c r="AI23" s="8">
        <f t="shared" si="20"/>
        <v>0</v>
      </c>
      <c r="AJ23" s="8">
        <f t="shared" si="1"/>
        <v>0.02191411345767373</v>
      </c>
      <c r="AK23" s="8">
        <f>M23/(M$10+M$17+M$23+M$19)</f>
        <v>0.04593509003366331</v>
      </c>
      <c r="AL23" s="8">
        <f>N23/(N$10+N$17+N$23+N$19)</f>
        <v>0.09176083764285259</v>
      </c>
      <c r="AM23" s="8">
        <f t="shared" si="21"/>
        <v>0.02533198813066581</v>
      </c>
      <c r="AN23" s="8">
        <f t="shared" si="22"/>
        <v>0.007897416474772843</v>
      </c>
      <c r="AO23" s="8">
        <f t="shared" si="23"/>
        <v>0.006837068538022927</v>
      </c>
      <c r="AP23" s="8">
        <f t="shared" si="24"/>
        <v>0.007897416474772843</v>
      </c>
      <c r="AQ23" s="15">
        <f t="shared" si="25"/>
        <v>0.00846463564040307</v>
      </c>
      <c r="AR23" s="15">
        <f t="shared" si="26"/>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95">
        <f t="shared" si="27"/>
        <v>0.01799612328962671</v>
      </c>
      <c r="BS23" s="8">
        <f t="shared" si="28"/>
        <v>0.013674137076045855</v>
      </c>
      <c r="BT23" s="8">
        <f t="shared" si="29"/>
        <v>0.04255713906941966</v>
      </c>
      <c r="BU23" s="8">
        <f t="shared" si="30"/>
        <v>0.01799612328962671</v>
      </c>
      <c r="BV23" s="8">
        <f t="shared" si="31"/>
        <v>0.01799612328962671</v>
      </c>
      <c r="BW23" s="8">
        <f t="shared" si="32"/>
        <v>0.0279448443688911</v>
      </c>
      <c r="BX23" s="8">
        <f t="shared" si="33"/>
        <v>0.01799612328962671</v>
      </c>
      <c r="BY23" s="8">
        <f t="shared" si="34"/>
        <v>0</v>
      </c>
      <c r="BZ23" s="8">
        <f t="shared" si="35"/>
        <v>0</v>
      </c>
      <c r="CA23" s="8">
        <f t="shared" si="36"/>
        <v>0</v>
      </c>
      <c r="CB23" s="8">
        <f t="shared" si="37"/>
        <v>0.015794832949545687</v>
      </c>
      <c r="CC23" s="8">
        <f t="shared" si="38"/>
        <v>0.01799612328962671</v>
      </c>
      <c r="CD23" s="8">
        <f t="shared" si="39"/>
        <v>0.02191411345767373</v>
      </c>
      <c r="CE23" s="8">
        <f t="shared" si="40"/>
        <v>0</v>
      </c>
      <c r="CF23" s="8">
        <f t="shared" si="2"/>
        <v>0</v>
      </c>
      <c r="CG23" s="8">
        <f t="shared" si="41"/>
        <v>0</v>
      </c>
      <c r="CH23" s="8">
        <f t="shared" si="42"/>
        <v>0</v>
      </c>
      <c r="CI23" s="8">
        <f t="shared" si="43"/>
        <v>0.01799612328962671</v>
      </c>
      <c r="CJ23" s="8">
        <f t="shared" si="3"/>
        <v>0.01799612328962671</v>
      </c>
      <c r="CK23" s="8">
        <f t="shared" si="44"/>
        <v>0</v>
      </c>
      <c r="CL23" s="8">
        <f t="shared" si="45"/>
        <v>0</v>
      </c>
      <c r="CM23" s="8">
        <f t="shared" si="46"/>
        <v>0.006837068538022927</v>
      </c>
      <c r="CN23" s="8">
        <f t="shared" si="47"/>
        <v>0.09176083764285259</v>
      </c>
      <c r="CO23" s="8">
        <f t="shared" si="48"/>
        <v>0.02191411345767373</v>
      </c>
      <c r="CP23" s="8">
        <f t="shared" si="49"/>
        <v>0.04593509003366331</v>
      </c>
      <c r="CQ23" s="8">
        <f t="shared" si="50"/>
        <v>0.032667852971704915</v>
      </c>
      <c r="CR23" s="8">
        <f t="shared" si="51"/>
        <v>0.007897416474772843</v>
      </c>
      <c r="CS23" s="8">
        <f t="shared" si="52"/>
        <v>0.032667852971704915</v>
      </c>
      <c r="CT23" s="8">
        <f t="shared" si="53"/>
        <v>0</v>
      </c>
      <c r="CU23" s="8">
        <f t="shared" si="54"/>
        <v>0</v>
      </c>
      <c r="CV23" s="8">
        <f t="shared" si="55"/>
        <v>0.02191411345767373</v>
      </c>
      <c r="CW23" s="8">
        <f t="shared" si="56"/>
        <v>0</v>
      </c>
      <c r="CX23" s="8">
        <f t="shared" si="57"/>
        <v>0.01799612328962671</v>
      </c>
      <c r="CY23" s="8">
        <f t="shared" si="58"/>
        <v>0.0279448443688911</v>
      </c>
      <c r="CZ23" s="8">
        <f t="shared" si="59"/>
        <v>0.02533198813066581</v>
      </c>
      <c r="DA23" s="8">
        <f t="shared" si="60"/>
        <v>0.01799612328962671</v>
      </c>
      <c r="DB23" s="8">
        <f t="shared" si="61"/>
        <v>0.01799612328962671</v>
      </c>
      <c r="DC23" s="8">
        <f t="shared" si="62"/>
        <v>0.01799612328962671</v>
      </c>
      <c r="DD23" s="8">
        <f t="shared" si="63"/>
        <v>0.01799612328962671</v>
      </c>
      <c r="DE23" s="8">
        <f t="shared" si="64"/>
        <v>0.013674137076045855</v>
      </c>
      <c r="DF23" s="8">
        <f t="shared" si="65"/>
        <v>0.0279448443688911</v>
      </c>
      <c r="DG23" s="8">
        <f t="shared" si="66"/>
        <v>0</v>
      </c>
      <c r="DH23" s="8">
        <f t="shared" si="67"/>
        <v>0</v>
      </c>
      <c r="DI23" s="8">
        <f t="shared" si="68"/>
        <v>0</v>
      </c>
      <c r="DJ23" s="8">
        <f t="shared" si="69"/>
        <v>0</v>
      </c>
      <c r="DK23" s="8">
        <f t="shared" si="70"/>
        <v>0</v>
      </c>
      <c r="DL23" s="8">
        <f t="shared" si="71"/>
        <v>0</v>
      </c>
      <c r="DM23" s="8">
        <f t="shared" si="72"/>
        <v>0</v>
      </c>
      <c r="DN23" s="8">
        <f t="shared" si="73"/>
        <v>0</v>
      </c>
      <c r="DO23" s="8">
        <f t="shared" si="74"/>
        <v>0.013674137076045855</v>
      </c>
      <c r="DP23" s="8">
        <f t="shared" si="75"/>
        <v>0</v>
      </c>
      <c r="DQ23" s="8">
        <f t="shared" si="76"/>
        <v>0.01799612328962671</v>
      </c>
      <c r="DR23" s="8">
        <f t="shared" si="77"/>
        <v>0.04255713906941966</v>
      </c>
      <c r="DS23" s="8">
        <f t="shared" si="78"/>
        <v>0.00846463564040307</v>
      </c>
    </row>
    <row r="24" spans="1:123" ht="11.25">
      <c r="A24" s="77" t="s">
        <v>444</v>
      </c>
      <c r="B24" s="221">
        <v>66</v>
      </c>
      <c r="C24" s="78" t="s">
        <v>177</v>
      </c>
      <c r="D24" s="54"/>
      <c r="E24" s="54">
        <f t="shared" si="4"/>
        <v>0</v>
      </c>
      <c r="F24" s="20"/>
      <c r="G24" s="55">
        <v>0</v>
      </c>
      <c r="H24" s="28"/>
      <c r="I24" s="226">
        <v>6.58</v>
      </c>
      <c r="J24" s="227"/>
      <c r="K24" s="217">
        <f t="shared" si="5"/>
        <v>3.0500000000000003</v>
      </c>
      <c r="L24" s="227">
        <v>3.53</v>
      </c>
      <c r="M24" s="155">
        <v>943</v>
      </c>
      <c r="N24" s="112">
        <v>321</v>
      </c>
      <c r="O24" s="148">
        <v>2</v>
      </c>
      <c r="P24" s="112">
        <v>17788</v>
      </c>
      <c r="Q24" s="157">
        <v>30536</v>
      </c>
      <c r="R24" s="23"/>
      <c r="S24" s="23">
        <v>678628</v>
      </c>
      <c r="U24" s="8">
        <f t="shared" si="6"/>
        <v>0</v>
      </c>
      <c r="V24" s="8">
        <f t="shared" si="7"/>
        <v>0</v>
      </c>
      <c r="W24" s="8">
        <f t="shared" si="8"/>
        <v>0</v>
      </c>
      <c r="X24" s="8">
        <f t="shared" si="9"/>
        <v>0</v>
      </c>
      <c r="Y24" s="8">
        <f t="shared" si="10"/>
        <v>0</v>
      </c>
      <c r="Z24" s="8">
        <f t="shared" si="11"/>
        <v>0.0007743186055110303</v>
      </c>
      <c r="AA24" s="8">
        <f t="shared" si="12"/>
        <v>0</v>
      </c>
      <c r="AB24" s="8">
        <f t="shared" si="13"/>
        <v>0.0006368042365646312</v>
      </c>
      <c r="AC24" s="8">
        <f t="shared" si="14"/>
        <v>0.0009519307339601691</v>
      </c>
      <c r="AD24" s="8">
        <f t="shared" si="15"/>
        <v>0.0013651632420656414</v>
      </c>
      <c r="AE24" s="8">
        <f t="shared" si="16"/>
        <v>0.001824035624268095</v>
      </c>
      <c r="AF24" s="8">
        <f t="shared" si="17"/>
        <v>4.2878729540976985E-05</v>
      </c>
      <c r="AG24" s="8">
        <f t="shared" si="18"/>
        <v>0.0030752277679167717</v>
      </c>
      <c r="AH24" s="8">
        <f t="shared" si="19"/>
        <v>0.003146889216123046</v>
      </c>
      <c r="AI24" s="8">
        <f t="shared" si="20"/>
        <v>0</v>
      </c>
      <c r="AJ24" s="8">
        <f t="shared" si="1"/>
        <v>0.0016623770405105242</v>
      </c>
      <c r="AK24" s="8">
        <v>0</v>
      </c>
      <c r="AL24" s="8">
        <v>0</v>
      </c>
      <c r="AM24" s="8">
        <f t="shared" si="21"/>
        <v>0.0015945994331668682</v>
      </c>
      <c r="AN24" s="8">
        <f t="shared" si="22"/>
        <v>0.0003184021182823156</v>
      </c>
      <c r="AO24" s="8">
        <f t="shared" si="23"/>
        <v>0.00038715930275551514</v>
      </c>
      <c r="AP24" s="8">
        <f t="shared" si="24"/>
        <v>0.0003184021182823156</v>
      </c>
      <c r="AQ24" s="15">
        <f t="shared" si="25"/>
        <v>0.001696768076463326</v>
      </c>
      <c r="AR24" s="15">
        <f t="shared" si="26"/>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95">
        <f t="shared" si="27"/>
        <v>0.0013651632420656414</v>
      </c>
      <c r="BS24" s="8">
        <f t="shared" si="28"/>
        <v>0.0007743186055110303</v>
      </c>
      <c r="BT24" s="8">
        <f t="shared" si="29"/>
        <v>4.2878729540976985E-05</v>
      </c>
      <c r="BU24" s="8">
        <f t="shared" si="30"/>
        <v>0.0013651632420656414</v>
      </c>
      <c r="BV24" s="8">
        <f t="shared" si="31"/>
        <v>0.0013651632420656414</v>
      </c>
      <c r="BW24" s="8">
        <f t="shared" si="32"/>
        <v>0.0030752277679167717</v>
      </c>
      <c r="BX24" s="8">
        <f t="shared" si="33"/>
        <v>0.0013651632420656414</v>
      </c>
      <c r="BY24" s="8">
        <f t="shared" si="34"/>
        <v>0</v>
      </c>
      <c r="BZ24" s="8">
        <f t="shared" si="35"/>
        <v>0</v>
      </c>
      <c r="CA24" s="8">
        <f t="shared" si="36"/>
        <v>0</v>
      </c>
      <c r="CB24" s="8">
        <f t="shared" si="37"/>
        <v>0.0006368042365646312</v>
      </c>
      <c r="CC24" s="8">
        <f t="shared" si="38"/>
        <v>0.0013651632420656414</v>
      </c>
      <c r="CD24" s="8">
        <f t="shared" si="39"/>
        <v>0.0016623770405105242</v>
      </c>
      <c r="CE24" s="8">
        <f t="shared" si="40"/>
        <v>0</v>
      </c>
      <c r="CF24" s="8">
        <f t="shared" si="2"/>
        <v>0</v>
      </c>
      <c r="CG24" s="8">
        <f t="shared" si="41"/>
        <v>0</v>
      </c>
      <c r="CH24" s="8">
        <f t="shared" si="42"/>
        <v>0</v>
      </c>
      <c r="CI24" s="8">
        <f t="shared" si="43"/>
        <v>0.0013651632420656414</v>
      </c>
      <c r="CJ24" s="8">
        <f t="shared" si="3"/>
        <v>0.0013651632420656414</v>
      </c>
      <c r="CK24" s="8">
        <f t="shared" si="44"/>
        <v>0</v>
      </c>
      <c r="CL24" s="8">
        <f t="shared" si="45"/>
        <v>0</v>
      </c>
      <c r="CM24" s="8">
        <f t="shared" si="46"/>
        <v>0.00038715930275551514</v>
      </c>
      <c r="CN24" s="8">
        <f t="shared" si="47"/>
        <v>0</v>
      </c>
      <c r="CO24" s="8">
        <f t="shared" si="48"/>
        <v>0.0016623770405105242</v>
      </c>
      <c r="CP24" s="8">
        <f t="shared" si="49"/>
        <v>0</v>
      </c>
      <c r="CQ24" s="8">
        <f t="shared" si="50"/>
        <v>0.001824035624268095</v>
      </c>
      <c r="CR24" s="8">
        <f t="shared" si="51"/>
        <v>0.0003184021182823156</v>
      </c>
      <c r="CS24" s="8">
        <f t="shared" si="52"/>
        <v>0.001824035624268095</v>
      </c>
      <c r="CT24" s="8">
        <f t="shared" si="53"/>
        <v>0</v>
      </c>
      <c r="CU24" s="8">
        <f t="shared" si="54"/>
        <v>0</v>
      </c>
      <c r="CV24" s="8">
        <f t="shared" si="55"/>
        <v>0.0016623770405105242</v>
      </c>
      <c r="CW24" s="8">
        <f t="shared" si="56"/>
        <v>0</v>
      </c>
      <c r="CX24" s="8">
        <f t="shared" si="57"/>
        <v>0.0013651632420656414</v>
      </c>
      <c r="CY24" s="8">
        <f t="shared" si="58"/>
        <v>0.0030752277679167717</v>
      </c>
      <c r="CZ24" s="8">
        <f t="shared" si="59"/>
        <v>0.0015945994331668682</v>
      </c>
      <c r="DA24" s="8">
        <f t="shared" si="60"/>
        <v>0.0013651632420656414</v>
      </c>
      <c r="DB24" s="8">
        <f t="shared" si="61"/>
        <v>0.0013651632420656414</v>
      </c>
      <c r="DC24" s="8">
        <f t="shared" si="62"/>
        <v>0.0013651632420656414</v>
      </c>
      <c r="DD24" s="8">
        <f t="shared" si="63"/>
        <v>0.0013651632420656414</v>
      </c>
      <c r="DE24" s="8">
        <f t="shared" si="64"/>
        <v>0.0007743186055110303</v>
      </c>
      <c r="DF24" s="8">
        <f t="shared" si="65"/>
        <v>0.0030752277679167717</v>
      </c>
      <c r="DG24" s="8">
        <f t="shared" si="66"/>
        <v>0</v>
      </c>
      <c r="DH24" s="8">
        <f t="shared" si="67"/>
        <v>0</v>
      </c>
      <c r="DI24" s="8">
        <f t="shared" si="68"/>
        <v>0</v>
      </c>
      <c r="DJ24" s="8">
        <f t="shared" si="69"/>
        <v>0</v>
      </c>
      <c r="DK24" s="8">
        <f t="shared" si="70"/>
        <v>0</v>
      </c>
      <c r="DL24" s="8">
        <f t="shared" si="71"/>
        <v>0</v>
      </c>
      <c r="DM24" s="8">
        <f t="shared" si="72"/>
        <v>0</v>
      </c>
      <c r="DN24" s="8">
        <f t="shared" si="73"/>
        <v>0</v>
      </c>
      <c r="DO24" s="8">
        <f t="shared" si="74"/>
        <v>0.0007743186055110303</v>
      </c>
      <c r="DP24" s="8">
        <f t="shared" si="75"/>
        <v>0</v>
      </c>
      <c r="DQ24" s="8">
        <f t="shared" si="76"/>
        <v>0.0013651632420656414</v>
      </c>
      <c r="DR24" s="8">
        <f t="shared" si="77"/>
        <v>4.2878729540976985E-05</v>
      </c>
      <c r="DS24" s="8">
        <f t="shared" si="78"/>
        <v>0.001696768076463326</v>
      </c>
    </row>
    <row r="25" spans="1:123" ht="11.25">
      <c r="A25" s="77" t="s">
        <v>444</v>
      </c>
      <c r="B25" s="221" t="s">
        <v>18</v>
      </c>
      <c r="C25" s="78" t="s">
        <v>178</v>
      </c>
      <c r="D25" s="54">
        <v>8959</v>
      </c>
      <c r="E25" s="54">
        <f t="shared" si="4"/>
        <v>289</v>
      </c>
      <c r="F25" s="20">
        <v>0</v>
      </c>
      <c r="G25" s="55">
        <v>0</v>
      </c>
      <c r="H25" s="28">
        <v>289</v>
      </c>
      <c r="I25" s="226">
        <v>47.65</v>
      </c>
      <c r="J25" s="227">
        <v>13</v>
      </c>
      <c r="K25" s="217">
        <f t="shared" si="5"/>
        <v>39.05</v>
      </c>
      <c r="L25" s="227">
        <v>8.6</v>
      </c>
      <c r="M25" s="155">
        <v>4132</v>
      </c>
      <c r="N25" s="112">
        <v>2537</v>
      </c>
      <c r="O25" s="148">
        <v>12</v>
      </c>
      <c r="P25" s="112">
        <v>14583</v>
      </c>
      <c r="Q25" s="157">
        <v>23074</v>
      </c>
      <c r="R25" s="23"/>
      <c r="S25" s="23">
        <v>1746059</v>
      </c>
      <c r="U25" s="8">
        <f t="shared" si="6"/>
        <v>0.0083007197230808</v>
      </c>
      <c r="V25" s="8">
        <f t="shared" si="7"/>
        <v>0.007960993884634456</v>
      </c>
      <c r="W25" s="8">
        <f t="shared" si="8"/>
        <v>0</v>
      </c>
      <c r="X25" s="8">
        <f t="shared" si="9"/>
        <v>0</v>
      </c>
      <c r="Y25" s="8">
        <f t="shared" si="10"/>
        <v>0.03265536723163842</v>
      </c>
      <c r="Z25" s="8">
        <f t="shared" si="11"/>
        <v>0.005607337621975774</v>
      </c>
      <c r="AA25" s="8">
        <f t="shared" si="12"/>
        <v>0.007056205389855348</v>
      </c>
      <c r="AB25" s="8">
        <f t="shared" si="13"/>
        <v>0.008153182110770112</v>
      </c>
      <c r="AC25" s="8">
        <f t="shared" si="14"/>
        <v>0.0023191513631890806</v>
      </c>
      <c r="AD25" s="8">
        <f t="shared" si="15"/>
        <v>0.005981818150811485</v>
      </c>
      <c r="AE25" s="8">
        <f t="shared" si="16"/>
        <v>0.014416132021084601</v>
      </c>
      <c r="AF25" s="8">
        <f t="shared" si="17"/>
        <v>0.00025727237724586195</v>
      </c>
      <c r="AG25" s="8">
        <f t="shared" si="18"/>
        <v>0.002521140462082881</v>
      </c>
      <c r="AH25" s="8">
        <f t="shared" si="19"/>
        <v>0.0023778923818713374</v>
      </c>
      <c r="AI25" s="8">
        <f t="shared" si="20"/>
        <v>0</v>
      </c>
      <c r="AJ25" s="8">
        <f t="shared" si="1"/>
        <v>0.007284137785142615</v>
      </c>
      <c r="AK25" s="8">
        <v>0</v>
      </c>
      <c r="AL25" s="8">
        <v>0</v>
      </c>
      <c r="AM25" s="8">
        <f t="shared" si="21"/>
        <v>0.010198975085948043</v>
      </c>
      <c r="AN25" s="8">
        <f t="shared" si="22"/>
        <v>0.008057087997702283</v>
      </c>
      <c r="AO25" s="8">
        <f t="shared" si="23"/>
        <v>0.0067841657533051145</v>
      </c>
      <c r="AP25" s="8">
        <f t="shared" si="24"/>
        <v>0.020404274671204266</v>
      </c>
      <c r="AQ25" s="15">
        <f t="shared" si="25"/>
        <v>0.004365657135899902</v>
      </c>
      <c r="AR25" s="15">
        <f t="shared" si="26"/>
        <v>0.019855786310746883</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95">
        <f t="shared" si="27"/>
        <v>0.005981818150811485</v>
      </c>
      <c r="BS25" s="8">
        <f t="shared" si="28"/>
        <v>0.005607337621975774</v>
      </c>
      <c r="BT25" s="8">
        <f t="shared" si="29"/>
        <v>0.00025727237724586195</v>
      </c>
      <c r="BU25" s="8">
        <f t="shared" si="30"/>
        <v>0.005981818150811485</v>
      </c>
      <c r="BV25" s="8">
        <f t="shared" si="31"/>
        <v>0.005981818150811485</v>
      </c>
      <c r="BW25" s="8">
        <f t="shared" si="32"/>
        <v>0.002521140462082881</v>
      </c>
      <c r="BX25" s="8">
        <f t="shared" si="33"/>
        <v>0.005981818150811485</v>
      </c>
      <c r="BY25" s="8">
        <f t="shared" si="34"/>
        <v>0</v>
      </c>
      <c r="BZ25" s="8">
        <f t="shared" si="35"/>
        <v>0</v>
      </c>
      <c r="CA25" s="8">
        <f t="shared" si="36"/>
        <v>0.0083007197230808</v>
      </c>
      <c r="CB25" s="8">
        <f t="shared" si="37"/>
        <v>0.008153182110770112</v>
      </c>
      <c r="CC25" s="8">
        <f t="shared" si="38"/>
        <v>0.005981818150811485</v>
      </c>
      <c r="CD25" s="8">
        <f t="shared" si="39"/>
        <v>0.007284137785142615</v>
      </c>
      <c r="CE25" s="8">
        <f t="shared" si="40"/>
        <v>0</v>
      </c>
      <c r="CF25" s="8">
        <f t="shared" si="2"/>
        <v>0</v>
      </c>
      <c r="CG25" s="8">
        <f t="shared" si="41"/>
        <v>0.007960993884634456</v>
      </c>
      <c r="CH25" s="8">
        <f t="shared" si="42"/>
        <v>0.0083007197230808</v>
      </c>
      <c r="CI25" s="8">
        <f t="shared" si="43"/>
        <v>0.005981818150811485</v>
      </c>
      <c r="CJ25" s="8">
        <f t="shared" si="3"/>
        <v>0.005981818150811485</v>
      </c>
      <c r="CK25" s="8">
        <f t="shared" si="44"/>
        <v>0.007960993884634456</v>
      </c>
      <c r="CL25" s="8">
        <f t="shared" si="45"/>
        <v>0.019855786310746883</v>
      </c>
      <c r="CM25" s="8">
        <f t="shared" si="46"/>
        <v>0.0067841657533051145</v>
      </c>
      <c r="CN25" s="8">
        <f t="shared" si="47"/>
        <v>0</v>
      </c>
      <c r="CO25" s="8">
        <f t="shared" si="48"/>
        <v>0.007284137785142615</v>
      </c>
      <c r="CP25" s="8">
        <f t="shared" si="49"/>
        <v>0</v>
      </c>
      <c r="CQ25" s="8">
        <f t="shared" si="50"/>
        <v>0.014416132021084601</v>
      </c>
      <c r="CR25" s="8">
        <f t="shared" si="51"/>
        <v>0.020404274671204266</v>
      </c>
      <c r="CS25" s="8">
        <f t="shared" si="52"/>
        <v>0.014416132021084601</v>
      </c>
      <c r="CT25" s="8">
        <f t="shared" si="53"/>
        <v>0.007056205389855348</v>
      </c>
      <c r="CU25" s="8">
        <f t="shared" si="54"/>
        <v>0.007056205389855348</v>
      </c>
      <c r="CV25" s="8">
        <f t="shared" si="55"/>
        <v>0.007284137785142615</v>
      </c>
      <c r="CW25" s="8">
        <f t="shared" si="56"/>
        <v>0.03265536723163842</v>
      </c>
      <c r="CX25" s="8">
        <f t="shared" si="57"/>
        <v>0.005981818150811485</v>
      </c>
      <c r="CY25" s="8">
        <f t="shared" si="58"/>
        <v>0.002521140462082881</v>
      </c>
      <c r="CZ25" s="8">
        <f t="shared" si="59"/>
        <v>0.010198975085948043</v>
      </c>
      <c r="DA25" s="8">
        <f t="shared" si="60"/>
        <v>0.005981818150811485</v>
      </c>
      <c r="DB25" s="8">
        <f t="shared" si="61"/>
        <v>0.005981818150811485</v>
      </c>
      <c r="DC25" s="8">
        <f t="shared" si="62"/>
        <v>0.005981818150811485</v>
      </c>
      <c r="DD25" s="8">
        <f t="shared" si="63"/>
        <v>0.005981818150811485</v>
      </c>
      <c r="DE25" s="8">
        <f t="shared" si="64"/>
        <v>0.005607337621975774</v>
      </c>
      <c r="DF25" s="8">
        <f t="shared" si="65"/>
        <v>0.002521140462082881</v>
      </c>
      <c r="DG25" s="8">
        <f t="shared" si="66"/>
        <v>0</v>
      </c>
      <c r="DH25" s="8">
        <f t="shared" si="67"/>
        <v>0.007960993884634456</v>
      </c>
      <c r="DI25" s="8">
        <f t="shared" si="68"/>
        <v>0.007960993884634456</v>
      </c>
      <c r="DJ25" s="8">
        <f t="shared" si="69"/>
        <v>0.007960993884634456</v>
      </c>
      <c r="DK25" s="8">
        <f t="shared" si="70"/>
        <v>0.007960993884634456</v>
      </c>
      <c r="DL25" s="8">
        <f t="shared" si="71"/>
        <v>0.007960993884634456</v>
      </c>
      <c r="DM25" s="8">
        <f t="shared" si="72"/>
        <v>0.007960993884634456</v>
      </c>
      <c r="DN25" s="8">
        <f t="shared" si="73"/>
        <v>0.007960993884634456</v>
      </c>
      <c r="DO25" s="8">
        <f t="shared" si="74"/>
        <v>0.005607337621975774</v>
      </c>
      <c r="DP25" s="8">
        <f t="shared" si="75"/>
        <v>0.007960993884634456</v>
      </c>
      <c r="DQ25" s="8">
        <f t="shared" si="76"/>
        <v>0.005981818150811485</v>
      </c>
      <c r="DR25" s="8">
        <f t="shared" si="77"/>
        <v>0.00025727237724586195</v>
      </c>
      <c r="DS25" s="8">
        <f t="shared" si="78"/>
        <v>0.004365657135899902</v>
      </c>
    </row>
    <row r="26" spans="1:123" ht="11.25">
      <c r="A26" s="77" t="s">
        <v>444</v>
      </c>
      <c r="B26" s="221" t="s">
        <v>19</v>
      </c>
      <c r="C26" s="78" t="s">
        <v>445</v>
      </c>
      <c r="D26" s="54"/>
      <c r="E26" s="54">
        <f t="shared" si="4"/>
        <v>0</v>
      </c>
      <c r="F26" s="20"/>
      <c r="G26" s="55">
        <v>0</v>
      </c>
      <c r="H26" s="28"/>
      <c r="I26" s="217">
        <v>65.204</v>
      </c>
      <c r="J26" s="227">
        <v>0</v>
      </c>
      <c r="K26" s="217">
        <f t="shared" si="5"/>
        <v>21.200999999999993</v>
      </c>
      <c r="L26" s="217">
        <v>44.003</v>
      </c>
      <c r="M26" s="216">
        <v>6087.9</v>
      </c>
      <c r="N26" s="216">
        <v>320</v>
      </c>
      <c r="O26" s="148">
        <v>412</v>
      </c>
      <c r="P26" s="216">
        <v>12277</v>
      </c>
      <c r="Q26" s="157">
        <v>12374</v>
      </c>
      <c r="R26" s="23"/>
      <c r="S26" s="23">
        <f>2501208-196629</f>
        <v>2304579</v>
      </c>
      <c r="U26" s="8">
        <f t="shared" si="6"/>
        <v>0</v>
      </c>
      <c r="V26" s="8">
        <f t="shared" si="7"/>
        <v>0</v>
      </c>
      <c r="W26" s="8">
        <f t="shared" si="8"/>
        <v>0</v>
      </c>
      <c r="X26" s="8">
        <f t="shared" si="9"/>
        <v>0</v>
      </c>
      <c r="Y26" s="8">
        <f t="shared" si="10"/>
        <v>0</v>
      </c>
      <c r="Z26" s="8">
        <f t="shared" si="11"/>
        <v>0.007673050205735747</v>
      </c>
      <c r="AA26" s="8">
        <f t="shared" si="12"/>
        <v>0</v>
      </c>
      <c r="AB26" s="8">
        <f t="shared" si="13"/>
        <v>0.004426520203084177</v>
      </c>
      <c r="AC26" s="8">
        <f t="shared" si="14"/>
        <v>0.01186623458539641</v>
      </c>
      <c r="AD26" s="8">
        <f t="shared" si="15"/>
        <v>0.008813337541221015</v>
      </c>
      <c r="AE26" s="8">
        <f t="shared" si="16"/>
        <v>0.0018183532702984125</v>
      </c>
      <c r="AF26" s="8">
        <f t="shared" si="17"/>
        <v>0.008833018285441259</v>
      </c>
      <c r="AG26" s="8">
        <f t="shared" si="18"/>
        <v>0.0021224742133300095</v>
      </c>
      <c r="AH26" s="8">
        <f t="shared" si="19"/>
        <v>0.00127520327352327</v>
      </c>
      <c r="AI26" s="8">
        <f t="shared" si="20"/>
        <v>0</v>
      </c>
      <c r="AJ26" s="8">
        <v>0</v>
      </c>
      <c r="AK26" s="8">
        <v>0</v>
      </c>
      <c r="AL26" s="8">
        <v>0</v>
      </c>
      <c r="AM26" s="8">
        <f t="shared" si="21"/>
        <v>0.005315845405759714</v>
      </c>
      <c r="AN26" s="8">
        <f t="shared" si="22"/>
        <v>0.0022132601015420884</v>
      </c>
      <c r="AO26" s="8">
        <f t="shared" si="23"/>
        <v>0.0038365251028678734</v>
      </c>
      <c r="AP26" s="8">
        <f t="shared" si="24"/>
        <v>0.0022132601015420884</v>
      </c>
      <c r="AQ26" s="15">
        <f t="shared" si="25"/>
        <v>0.005762120155501653</v>
      </c>
      <c r="AR26" s="15">
        <f t="shared" si="26"/>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95">
        <f t="shared" si="27"/>
        <v>0.008813337541221015</v>
      </c>
      <c r="BS26" s="8">
        <f t="shared" si="28"/>
        <v>0.007673050205735747</v>
      </c>
      <c r="BT26" s="8">
        <f t="shared" si="29"/>
        <v>0.008833018285441259</v>
      </c>
      <c r="BU26" s="8">
        <f t="shared" si="30"/>
        <v>0.008813337541221015</v>
      </c>
      <c r="BV26" s="8">
        <f t="shared" si="31"/>
        <v>0.008813337541221015</v>
      </c>
      <c r="BW26" s="8">
        <f t="shared" si="32"/>
        <v>0.0021224742133300095</v>
      </c>
      <c r="BX26" s="8">
        <f t="shared" si="33"/>
        <v>0.008813337541221015</v>
      </c>
      <c r="BY26" s="8">
        <f t="shared" si="34"/>
        <v>0</v>
      </c>
      <c r="BZ26" s="8">
        <f t="shared" si="35"/>
        <v>0</v>
      </c>
      <c r="CA26" s="8">
        <f t="shared" si="36"/>
        <v>0</v>
      </c>
      <c r="CB26" s="8">
        <f t="shared" si="37"/>
        <v>0.004426520203084177</v>
      </c>
      <c r="CC26" s="8">
        <f t="shared" si="38"/>
        <v>0.008813337541221015</v>
      </c>
      <c r="CD26" s="8">
        <f t="shared" si="39"/>
        <v>0</v>
      </c>
      <c r="CE26" s="8">
        <f t="shared" si="40"/>
        <v>0</v>
      </c>
      <c r="CF26" s="8">
        <f t="shared" si="2"/>
        <v>0</v>
      </c>
      <c r="CG26" s="8">
        <f t="shared" si="41"/>
        <v>0</v>
      </c>
      <c r="CH26" s="8">
        <f t="shared" si="42"/>
        <v>0</v>
      </c>
      <c r="CI26" s="8">
        <f t="shared" si="43"/>
        <v>0.008813337541221015</v>
      </c>
      <c r="CJ26" s="8">
        <f t="shared" si="3"/>
        <v>0.008813337541221015</v>
      </c>
      <c r="CK26" s="8">
        <f t="shared" si="44"/>
        <v>0</v>
      </c>
      <c r="CL26" s="8">
        <f t="shared" si="45"/>
        <v>0</v>
      </c>
      <c r="CM26" s="8">
        <f t="shared" si="46"/>
        <v>0.0038365251028678734</v>
      </c>
      <c r="CN26" s="8">
        <f t="shared" si="47"/>
        <v>0</v>
      </c>
      <c r="CO26" s="8">
        <f t="shared" si="48"/>
        <v>0</v>
      </c>
      <c r="CP26" s="8">
        <f t="shared" si="49"/>
        <v>0</v>
      </c>
      <c r="CQ26" s="8">
        <f t="shared" si="50"/>
        <v>0.0018183532702984125</v>
      </c>
      <c r="CR26" s="8">
        <f t="shared" si="51"/>
        <v>0.0022132601015420884</v>
      </c>
      <c r="CS26" s="8">
        <f t="shared" si="52"/>
        <v>0.0018183532702984125</v>
      </c>
      <c r="CT26" s="8">
        <f t="shared" si="53"/>
        <v>0</v>
      </c>
      <c r="CU26" s="8">
        <f t="shared" si="54"/>
        <v>0</v>
      </c>
      <c r="CV26" s="8">
        <f t="shared" si="55"/>
        <v>0</v>
      </c>
      <c r="CW26" s="8">
        <f t="shared" si="56"/>
        <v>0</v>
      </c>
      <c r="CX26" s="8">
        <f t="shared" si="57"/>
        <v>0.008813337541221015</v>
      </c>
      <c r="CY26" s="8">
        <f t="shared" si="58"/>
        <v>0.0021224742133300095</v>
      </c>
      <c r="CZ26" s="8">
        <f t="shared" si="59"/>
        <v>0.005315845405759714</v>
      </c>
      <c r="DA26" s="8">
        <f t="shared" si="60"/>
        <v>0.008813337541221015</v>
      </c>
      <c r="DB26" s="8">
        <f t="shared" si="61"/>
        <v>0.008813337541221015</v>
      </c>
      <c r="DC26" s="8">
        <f t="shared" si="62"/>
        <v>0.008813337541221015</v>
      </c>
      <c r="DD26" s="8">
        <f t="shared" si="63"/>
        <v>0.008813337541221015</v>
      </c>
      <c r="DE26" s="8">
        <f t="shared" si="64"/>
        <v>0.007673050205735747</v>
      </c>
      <c r="DF26" s="8">
        <f t="shared" si="65"/>
        <v>0.0021224742133300095</v>
      </c>
      <c r="DG26" s="8">
        <f t="shared" si="66"/>
        <v>0</v>
      </c>
      <c r="DH26" s="8">
        <f t="shared" si="67"/>
        <v>0</v>
      </c>
      <c r="DI26" s="8">
        <f t="shared" si="68"/>
        <v>0</v>
      </c>
      <c r="DJ26" s="8">
        <f t="shared" si="69"/>
        <v>0</v>
      </c>
      <c r="DK26" s="8">
        <f t="shared" si="70"/>
        <v>0</v>
      </c>
      <c r="DL26" s="8">
        <f t="shared" si="71"/>
        <v>0</v>
      </c>
      <c r="DM26" s="8">
        <f t="shared" si="72"/>
        <v>0</v>
      </c>
      <c r="DN26" s="8">
        <f t="shared" si="73"/>
        <v>0</v>
      </c>
      <c r="DO26" s="8">
        <f t="shared" si="74"/>
        <v>0.007673050205735747</v>
      </c>
      <c r="DP26" s="8">
        <f t="shared" si="75"/>
        <v>0</v>
      </c>
      <c r="DQ26" s="8">
        <f t="shared" si="76"/>
        <v>0.008813337541221015</v>
      </c>
      <c r="DR26" s="8">
        <f t="shared" si="77"/>
        <v>0.008833018285441259</v>
      </c>
      <c r="DS26" s="8">
        <f t="shared" si="78"/>
        <v>0.005762120155501653</v>
      </c>
    </row>
    <row r="27" spans="1:123" ht="11.25">
      <c r="A27" s="77" t="s">
        <v>444</v>
      </c>
      <c r="B27" s="221" t="s">
        <v>20</v>
      </c>
      <c r="C27" s="78" t="s">
        <v>180</v>
      </c>
      <c r="D27" s="54">
        <v>5236</v>
      </c>
      <c r="E27" s="54">
        <f t="shared" si="4"/>
        <v>243</v>
      </c>
      <c r="F27" s="20">
        <v>0</v>
      </c>
      <c r="G27" s="55">
        <v>0</v>
      </c>
      <c r="H27" s="28">
        <v>243</v>
      </c>
      <c r="I27" s="226">
        <v>60.39</v>
      </c>
      <c r="J27" s="227">
        <v>15</v>
      </c>
      <c r="K27" s="217">
        <f t="shared" si="5"/>
        <v>52.79</v>
      </c>
      <c r="L27" s="227">
        <v>7.6</v>
      </c>
      <c r="M27" s="155">
        <v>5074</v>
      </c>
      <c r="N27" s="112">
        <v>1847</v>
      </c>
      <c r="O27" s="148">
        <v>357</v>
      </c>
      <c r="P27" s="112">
        <v>13004</v>
      </c>
      <c r="Q27" s="157">
        <v>24516</v>
      </c>
      <c r="R27" s="23"/>
      <c r="S27" s="23">
        <v>1912992</v>
      </c>
      <c r="U27" s="8">
        <f t="shared" si="6"/>
        <v>0.004851274525064301</v>
      </c>
      <c r="V27" s="8">
        <f t="shared" si="7"/>
        <v>0.006693846069087103</v>
      </c>
      <c r="W27" s="8">
        <f t="shared" si="8"/>
        <v>0</v>
      </c>
      <c r="X27" s="8">
        <f t="shared" si="9"/>
        <v>0</v>
      </c>
      <c r="Y27" s="8">
        <f t="shared" si="10"/>
        <v>0.02745762711864407</v>
      </c>
      <c r="Z27" s="8">
        <f t="shared" si="11"/>
        <v>0.007106550241156705</v>
      </c>
      <c r="AA27" s="8">
        <f t="shared" si="12"/>
        <v>0.008141775449833095</v>
      </c>
      <c r="AB27" s="8">
        <f t="shared" si="13"/>
        <v>0.011021932999425206</v>
      </c>
      <c r="AC27" s="8">
        <f t="shared" si="14"/>
        <v>0.00204948260002756</v>
      </c>
      <c r="AD27" s="8">
        <f t="shared" si="15"/>
        <v>0.007345533711814491</v>
      </c>
      <c r="AE27" s="8">
        <f t="shared" si="16"/>
        <v>0.01049530778200365</v>
      </c>
      <c r="AF27" s="8">
        <f t="shared" si="17"/>
        <v>0.007653853223064392</v>
      </c>
      <c r="AG27" s="8">
        <f t="shared" si="18"/>
        <v>0.0022481595398015346</v>
      </c>
      <c r="AH27" s="8">
        <f t="shared" si="19"/>
        <v>0.002526497773856189</v>
      </c>
      <c r="AI27" s="8">
        <f t="shared" si="20"/>
        <v>0</v>
      </c>
      <c r="AJ27" s="8">
        <f>M27/(SUM(M$10:M$27)-M$26+M$30)</f>
        <v>0.008944751965588972</v>
      </c>
      <c r="AK27" s="8">
        <v>0</v>
      </c>
      <c r="AL27" s="8">
        <v>0</v>
      </c>
      <c r="AM27" s="8">
        <f t="shared" si="21"/>
        <v>0.008920420746909071</v>
      </c>
      <c r="AN27" s="8">
        <f t="shared" si="22"/>
        <v>0.008857889534256154</v>
      </c>
      <c r="AO27" s="8">
        <f t="shared" si="23"/>
        <v>0.006900198155121905</v>
      </c>
      <c r="AP27" s="8">
        <f t="shared" si="24"/>
        <v>0.019239780059034636</v>
      </c>
      <c r="AQ27" s="15">
        <f t="shared" si="25"/>
        <v>0.004783038359940543</v>
      </c>
      <c r="AR27" s="15">
        <f t="shared" si="26"/>
        <v>0.01779970128423858</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95">
        <f t="shared" si="27"/>
        <v>0.007345533711814491</v>
      </c>
      <c r="BS27" s="8">
        <f t="shared" si="28"/>
        <v>0.007106550241156705</v>
      </c>
      <c r="BT27" s="8">
        <f t="shared" si="29"/>
        <v>0.007653853223064392</v>
      </c>
      <c r="BU27" s="8">
        <f t="shared" si="30"/>
        <v>0.007345533711814491</v>
      </c>
      <c r="BV27" s="8">
        <f t="shared" si="31"/>
        <v>0.007345533711814491</v>
      </c>
      <c r="BW27" s="8">
        <f t="shared" si="32"/>
        <v>0.0022481595398015346</v>
      </c>
      <c r="BX27" s="8">
        <f t="shared" si="33"/>
        <v>0.007345533711814491</v>
      </c>
      <c r="BY27" s="8">
        <f t="shared" si="34"/>
        <v>0</v>
      </c>
      <c r="BZ27" s="8">
        <f t="shared" si="35"/>
        <v>0</v>
      </c>
      <c r="CA27" s="8">
        <f t="shared" si="36"/>
        <v>0.004851274525064301</v>
      </c>
      <c r="CB27" s="8">
        <f t="shared" si="37"/>
        <v>0.011021932999425206</v>
      </c>
      <c r="CC27" s="8">
        <f t="shared" si="38"/>
        <v>0.007345533711814491</v>
      </c>
      <c r="CD27" s="8">
        <f t="shared" si="39"/>
        <v>0.008944751965588972</v>
      </c>
      <c r="CE27" s="8">
        <f t="shared" si="40"/>
        <v>0</v>
      </c>
      <c r="CF27" s="8">
        <f t="shared" si="2"/>
        <v>0</v>
      </c>
      <c r="CG27" s="8">
        <f t="shared" si="41"/>
        <v>0.006693846069087103</v>
      </c>
      <c r="CH27" s="8">
        <f t="shared" si="42"/>
        <v>0.004851274525064301</v>
      </c>
      <c r="CI27" s="8">
        <f t="shared" si="43"/>
        <v>0.007345533711814491</v>
      </c>
      <c r="CJ27" s="8">
        <f t="shared" si="3"/>
        <v>0.007345533711814491</v>
      </c>
      <c r="CK27" s="8">
        <f t="shared" si="44"/>
        <v>0.006693846069087103</v>
      </c>
      <c r="CL27" s="8">
        <f t="shared" si="45"/>
        <v>0.01779970128423858</v>
      </c>
      <c r="CM27" s="8">
        <f t="shared" si="46"/>
        <v>0.006900198155121905</v>
      </c>
      <c r="CN27" s="8">
        <f t="shared" si="47"/>
        <v>0</v>
      </c>
      <c r="CO27" s="8">
        <f t="shared" si="48"/>
        <v>0.008944751965588972</v>
      </c>
      <c r="CP27" s="8">
        <f t="shared" si="49"/>
        <v>0</v>
      </c>
      <c r="CQ27" s="8">
        <f t="shared" si="50"/>
        <v>0.01049530778200365</v>
      </c>
      <c r="CR27" s="8">
        <f t="shared" si="51"/>
        <v>0.019239780059034636</v>
      </c>
      <c r="CS27" s="8">
        <f t="shared" si="52"/>
        <v>0.01049530778200365</v>
      </c>
      <c r="CT27" s="8">
        <f t="shared" si="53"/>
        <v>0.008141775449833095</v>
      </c>
      <c r="CU27" s="8">
        <f t="shared" si="54"/>
        <v>0.008141775449833095</v>
      </c>
      <c r="CV27" s="8">
        <f t="shared" si="55"/>
        <v>0.008944751965588972</v>
      </c>
      <c r="CW27" s="8">
        <f t="shared" si="56"/>
        <v>0.02745762711864407</v>
      </c>
      <c r="CX27" s="8">
        <f t="shared" si="57"/>
        <v>0.007345533711814491</v>
      </c>
      <c r="CY27" s="8">
        <f t="shared" si="58"/>
        <v>0.0022481595398015346</v>
      </c>
      <c r="CZ27" s="8">
        <f t="shared" si="59"/>
        <v>0.008920420746909071</v>
      </c>
      <c r="DA27" s="8">
        <f t="shared" si="60"/>
        <v>0.007345533711814491</v>
      </c>
      <c r="DB27" s="8">
        <f t="shared" si="61"/>
        <v>0.007345533711814491</v>
      </c>
      <c r="DC27" s="8">
        <f t="shared" si="62"/>
        <v>0.007345533711814491</v>
      </c>
      <c r="DD27" s="8">
        <f t="shared" si="63"/>
        <v>0.007345533711814491</v>
      </c>
      <c r="DE27" s="8">
        <f t="shared" si="64"/>
        <v>0.007106550241156705</v>
      </c>
      <c r="DF27" s="8">
        <f t="shared" si="65"/>
        <v>0.0022481595398015346</v>
      </c>
      <c r="DG27" s="8">
        <f t="shared" si="66"/>
        <v>0</v>
      </c>
      <c r="DH27" s="8">
        <f t="shared" si="67"/>
        <v>0.006693846069087103</v>
      </c>
      <c r="DI27" s="8">
        <f t="shared" si="68"/>
        <v>0.006693846069087103</v>
      </c>
      <c r="DJ27" s="8">
        <f t="shared" si="69"/>
        <v>0.006693846069087103</v>
      </c>
      <c r="DK27" s="8">
        <f t="shared" si="70"/>
        <v>0.006693846069087103</v>
      </c>
      <c r="DL27" s="8">
        <f t="shared" si="71"/>
        <v>0.006693846069087103</v>
      </c>
      <c r="DM27" s="8">
        <f t="shared" si="72"/>
        <v>0.006693846069087103</v>
      </c>
      <c r="DN27" s="8">
        <f t="shared" si="73"/>
        <v>0.006693846069087103</v>
      </c>
      <c r="DO27" s="8">
        <f t="shared" si="74"/>
        <v>0.007106550241156705</v>
      </c>
      <c r="DP27" s="8">
        <f t="shared" si="75"/>
        <v>0.006693846069087103</v>
      </c>
      <c r="DQ27" s="8">
        <f t="shared" si="76"/>
        <v>0.007345533711814491</v>
      </c>
      <c r="DR27" s="8">
        <f t="shared" si="77"/>
        <v>0.007653853223064392</v>
      </c>
      <c r="DS27" s="8">
        <f t="shared" si="78"/>
        <v>0.004783038359940543</v>
      </c>
    </row>
    <row r="28" spans="1:123" ht="11.25">
      <c r="A28" s="77" t="s">
        <v>444</v>
      </c>
      <c r="B28" s="221" t="s">
        <v>21</v>
      </c>
      <c r="C28" s="78" t="s">
        <v>181</v>
      </c>
      <c r="D28" s="23"/>
      <c r="E28" s="54"/>
      <c r="F28" s="20"/>
      <c r="G28" s="20"/>
      <c r="H28" s="28"/>
      <c r="I28" s="226">
        <v>27</v>
      </c>
      <c r="J28" s="227">
        <v>0</v>
      </c>
      <c r="K28" s="217">
        <f t="shared" si="5"/>
        <v>16</v>
      </c>
      <c r="L28" s="227">
        <v>11</v>
      </c>
      <c r="M28" s="155">
        <v>5414</v>
      </c>
      <c r="N28" s="112">
        <v>326</v>
      </c>
      <c r="O28" s="148">
        <v>88</v>
      </c>
      <c r="P28" s="112">
        <v>8627</v>
      </c>
      <c r="Q28" s="157">
        <v>14538</v>
      </c>
      <c r="R28" s="23"/>
      <c r="S28" s="23">
        <v>1029516</v>
      </c>
      <c r="U28" s="8">
        <f t="shared" si="6"/>
        <v>0</v>
      </c>
      <c r="V28" s="8">
        <f t="shared" si="7"/>
        <v>0</v>
      </c>
      <c r="W28" s="8">
        <f t="shared" si="8"/>
        <v>0</v>
      </c>
      <c r="X28" s="8">
        <f t="shared" si="9"/>
        <v>0</v>
      </c>
      <c r="Y28" s="8">
        <f t="shared" si="10"/>
        <v>0</v>
      </c>
      <c r="Z28" s="8">
        <f t="shared" si="11"/>
        <v>0.0031772951897869025</v>
      </c>
      <c r="AA28" s="8">
        <f t="shared" si="12"/>
        <v>0</v>
      </c>
      <c r="AB28" s="8">
        <f t="shared" si="13"/>
        <v>0.0033406123885357697</v>
      </c>
      <c r="AC28" s="8">
        <f t="shared" si="14"/>
        <v>0.002966356394776731</v>
      </c>
      <c r="AD28" s="8">
        <f t="shared" si="15"/>
        <v>0.007837745273110692</v>
      </c>
      <c r="AE28" s="8">
        <f t="shared" si="16"/>
        <v>0.0018524473941165078</v>
      </c>
      <c r="AF28" s="8">
        <f t="shared" si="17"/>
        <v>0.0018866640998029874</v>
      </c>
      <c r="AG28" s="8">
        <f t="shared" si="18"/>
        <v>0.0014914543486517873</v>
      </c>
      <c r="AH28" s="8">
        <f t="shared" si="19"/>
        <v>0.0014982144165574026</v>
      </c>
      <c r="AI28" s="8">
        <f t="shared" si="20"/>
        <v>0</v>
      </c>
      <c r="AJ28" s="8">
        <v>0</v>
      </c>
      <c r="AK28" s="8">
        <v>0</v>
      </c>
      <c r="AL28" s="8">
        <v>0</v>
      </c>
      <c r="AM28" s="8">
        <f t="shared" si="21"/>
        <v>0.0048450963336136</v>
      </c>
      <c r="AN28" s="8">
        <f t="shared" si="22"/>
        <v>0.0016703061942678849</v>
      </c>
      <c r="AO28" s="8">
        <f t="shared" si="23"/>
        <v>0.0015886475948934512</v>
      </c>
      <c r="AP28" s="8">
        <f t="shared" si="24"/>
        <v>0.0016703061942678849</v>
      </c>
      <c r="AQ28" s="15">
        <f t="shared" si="25"/>
        <v>0.0025740904928889135</v>
      </c>
      <c r="AR28" s="15">
        <f t="shared" si="26"/>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95">
        <f t="shared" si="27"/>
        <v>0.007837745273110692</v>
      </c>
      <c r="BS28" s="8">
        <f t="shared" si="28"/>
        <v>0.0031772951897869025</v>
      </c>
      <c r="BT28" s="8">
        <f t="shared" si="29"/>
        <v>0.0018866640998029874</v>
      </c>
      <c r="BU28" s="8">
        <f t="shared" si="30"/>
        <v>0.007837745273110692</v>
      </c>
      <c r="BV28" s="8">
        <f t="shared" si="31"/>
        <v>0.007837745273110692</v>
      </c>
      <c r="BW28" s="8">
        <f t="shared" si="32"/>
        <v>0.0014914543486517873</v>
      </c>
      <c r="BX28" s="8">
        <f t="shared" si="33"/>
        <v>0.007837745273110692</v>
      </c>
      <c r="BY28" s="8">
        <f t="shared" si="34"/>
        <v>0</v>
      </c>
      <c r="BZ28" s="8">
        <f t="shared" si="35"/>
        <v>0</v>
      </c>
      <c r="CA28" s="8">
        <f t="shared" si="36"/>
        <v>0</v>
      </c>
      <c r="CB28" s="8">
        <f t="shared" si="37"/>
        <v>0.0033406123885357697</v>
      </c>
      <c r="CC28" s="8">
        <f t="shared" si="38"/>
        <v>0.007837745273110692</v>
      </c>
      <c r="CD28" s="8">
        <f t="shared" si="39"/>
        <v>0</v>
      </c>
      <c r="CE28" s="8">
        <f t="shared" si="40"/>
        <v>0</v>
      </c>
      <c r="CF28" s="8">
        <f t="shared" si="2"/>
        <v>0</v>
      </c>
      <c r="CG28" s="8">
        <f t="shared" si="41"/>
        <v>0</v>
      </c>
      <c r="CH28" s="8">
        <f t="shared" si="42"/>
        <v>0</v>
      </c>
      <c r="CI28" s="8">
        <f t="shared" si="43"/>
        <v>0.007837745273110692</v>
      </c>
      <c r="CJ28" s="8">
        <f t="shared" si="3"/>
        <v>0.007837745273110692</v>
      </c>
      <c r="CK28" s="8">
        <f t="shared" si="44"/>
        <v>0</v>
      </c>
      <c r="CL28" s="8">
        <f t="shared" si="45"/>
        <v>0</v>
      </c>
      <c r="CM28" s="8">
        <f t="shared" si="46"/>
        <v>0.0015886475948934512</v>
      </c>
      <c r="CN28" s="8">
        <f t="shared" si="47"/>
        <v>0</v>
      </c>
      <c r="CO28" s="8">
        <f t="shared" si="48"/>
        <v>0</v>
      </c>
      <c r="CP28" s="8">
        <f t="shared" si="49"/>
        <v>0</v>
      </c>
      <c r="CQ28" s="8">
        <f t="shared" si="50"/>
        <v>0.0018524473941165078</v>
      </c>
      <c r="CR28" s="8">
        <f t="shared" si="51"/>
        <v>0.0016703061942678849</v>
      </c>
      <c r="CS28" s="8">
        <f t="shared" si="52"/>
        <v>0.0018524473941165078</v>
      </c>
      <c r="CT28" s="8">
        <f t="shared" si="53"/>
        <v>0</v>
      </c>
      <c r="CU28" s="8">
        <f t="shared" si="54"/>
        <v>0</v>
      </c>
      <c r="CV28" s="8">
        <f t="shared" si="55"/>
        <v>0</v>
      </c>
      <c r="CW28" s="8">
        <f t="shared" si="56"/>
        <v>0</v>
      </c>
      <c r="CX28" s="8">
        <f t="shared" si="57"/>
        <v>0.007837745273110692</v>
      </c>
      <c r="CY28" s="8">
        <f t="shared" si="58"/>
        <v>0.0014914543486517873</v>
      </c>
      <c r="CZ28" s="8">
        <f t="shared" si="59"/>
        <v>0.0048450963336136</v>
      </c>
      <c r="DA28" s="8">
        <f t="shared" si="60"/>
        <v>0.007837745273110692</v>
      </c>
      <c r="DB28" s="8">
        <f t="shared" si="61"/>
        <v>0.007837745273110692</v>
      </c>
      <c r="DC28" s="8">
        <f t="shared" si="62"/>
        <v>0.007837745273110692</v>
      </c>
      <c r="DD28" s="8">
        <f t="shared" si="63"/>
        <v>0.007837745273110692</v>
      </c>
      <c r="DE28" s="8">
        <f t="shared" si="64"/>
        <v>0.0031772951897869025</v>
      </c>
      <c r="DF28" s="8">
        <f t="shared" si="65"/>
        <v>0.0014914543486517873</v>
      </c>
      <c r="DG28" s="8">
        <f t="shared" si="66"/>
        <v>0</v>
      </c>
      <c r="DH28" s="8">
        <f t="shared" si="67"/>
        <v>0</v>
      </c>
      <c r="DI28" s="8">
        <f t="shared" si="68"/>
        <v>0</v>
      </c>
      <c r="DJ28" s="8">
        <f t="shared" si="69"/>
        <v>0</v>
      </c>
      <c r="DK28" s="8">
        <f t="shared" si="70"/>
        <v>0</v>
      </c>
      <c r="DL28" s="8">
        <f t="shared" si="71"/>
        <v>0</v>
      </c>
      <c r="DM28" s="8">
        <f t="shared" si="72"/>
        <v>0</v>
      </c>
      <c r="DN28" s="8">
        <f t="shared" si="73"/>
        <v>0</v>
      </c>
      <c r="DO28" s="8">
        <f t="shared" si="74"/>
        <v>0.0031772951897869025</v>
      </c>
      <c r="DP28" s="8">
        <f t="shared" si="75"/>
        <v>0</v>
      </c>
      <c r="DQ28" s="8">
        <f t="shared" si="76"/>
        <v>0.007837745273110692</v>
      </c>
      <c r="DR28" s="8">
        <f t="shared" si="77"/>
        <v>0.0018866640998029874</v>
      </c>
      <c r="DS28" s="8">
        <f t="shared" si="78"/>
        <v>0.0025740904928889135</v>
      </c>
    </row>
    <row r="29" spans="1:123" ht="11.25">
      <c r="A29" s="77" t="s">
        <v>444</v>
      </c>
      <c r="B29" s="221" t="s">
        <v>22</v>
      </c>
      <c r="C29" s="78" t="s">
        <v>182</v>
      </c>
      <c r="D29" s="23"/>
      <c r="E29" s="54"/>
      <c r="F29" s="20"/>
      <c r="G29" s="20"/>
      <c r="H29" s="28"/>
      <c r="I29" s="226">
        <v>344.3</v>
      </c>
      <c r="J29" s="227">
        <v>82.25</v>
      </c>
      <c r="K29" s="217">
        <f t="shared" si="5"/>
        <v>117.75</v>
      </c>
      <c r="L29" s="227">
        <v>226.55</v>
      </c>
      <c r="M29" s="155">
        <v>26229</v>
      </c>
      <c r="N29" s="112">
        <v>858</v>
      </c>
      <c r="O29" s="148">
        <v>984</v>
      </c>
      <c r="P29" s="112">
        <v>754284</v>
      </c>
      <c r="Q29" s="157">
        <v>1048812</v>
      </c>
      <c r="R29" s="23"/>
      <c r="S29" s="23">
        <v>13849629</v>
      </c>
      <c r="U29" s="8">
        <f t="shared" si="6"/>
        <v>0</v>
      </c>
      <c r="V29" s="8">
        <f t="shared" si="7"/>
        <v>0</v>
      </c>
      <c r="W29" s="8">
        <f t="shared" si="8"/>
        <v>0</v>
      </c>
      <c r="X29" s="8">
        <f t="shared" si="9"/>
        <v>0</v>
      </c>
      <c r="Y29" s="8">
        <f t="shared" si="10"/>
        <v>0</v>
      </c>
      <c r="Z29" s="8">
        <f t="shared" si="11"/>
        <v>0.04051639754976409</v>
      </c>
      <c r="AA29" s="8">
        <f t="shared" si="12"/>
        <v>0.0446440687165848</v>
      </c>
      <c r="AB29" s="8">
        <f t="shared" si="13"/>
        <v>0.02458481929688043</v>
      </c>
      <c r="AC29" s="8">
        <f t="shared" si="14"/>
        <v>0.06109345829424259</v>
      </c>
      <c r="AD29" s="8">
        <f t="shared" si="15"/>
        <v>0.037971226591876676</v>
      </c>
      <c r="AE29" s="8">
        <f t="shared" si="16"/>
        <v>0.004875459705987619</v>
      </c>
      <c r="AF29" s="8">
        <f t="shared" si="17"/>
        <v>0.021096334934160677</v>
      </c>
      <c r="AG29" s="8">
        <f t="shared" si="18"/>
        <v>0.13040224318053376</v>
      </c>
      <c r="AH29" s="8">
        <f t="shared" si="19"/>
        <v>0.10808538029016387</v>
      </c>
      <c r="AI29" s="8">
        <f t="shared" si="20"/>
        <v>0</v>
      </c>
      <c r="AJ29" s="8">
        <v>0</v>
      </c>
      <c r="AK29" s="8">
        <v>0</v>
      </c>
      <c r="AL29" s="8">
        <v>0</v>
      </c>
      <c r="AM29" s="8">
        <f t="shared" si="21"/>
        <v>0.02142334314893215</v>
      </c>
      <c r="AN29" s="8">
        <f t="shared" si="22"/>
        <v>0.012292409648440215</v>
      </c>
      <c r="AO29" s="8">
        <f t="shared" si="23"/>
        <v>0.020258198774882046</v>
      </c>
      <c r="AP29" s="8">
        <f t="shared" si="24"/>
        <v>0.012292409648440215</v>
      </c>
      <c r="AQ29" s="15">
        <f t="shared" si="25"/>
        <v>0.034628114899563085</v>
      </c>
      <c r="AR29" s="15">
        <f t="shared" si="26"/>
        <v>0.0223220343582924</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95">
        <f t="shared" si="27"/>
        <v>0.037971226591876676</v>
      </c>
      <c r="BS29" s="8">
        <f t="shared" si="28"/>
        <v>0.04051639754976409</v>
      </c>
      <c r="BT29" s="8">
        <f t="shared" si="29"/>
        <v>0.021096334934160677</v>
      </c>
      <c r="BU29" s="8">
        <f t="shared" si="30"/>
        <v>0.037971226591876676</v>
      </c>
      <c r="BV29" s="8">
        <f t="shared" si="31"/>
        <v>0.037971226591876676</v>
      </c>
      <c r="BW29" s="8">
        <f t="shared" si="32"/>
        <v>0.13040224318053376</v>
      </c>
      <c r="BX29" s="8">
        <f t="shared" si="33"/>
        <v>0.037971226591876676</v>
      </c>
      <c r="BY29" s="8">
        <f t="shared" si="34"/>
        <v>0</v>
      </c>
      <c r="BZ29" s="8">
        <f t="shared" si="35"/>
        <v>0</v>
      </c>
      <c r="CA29" s="8">
        <f t="shared" si="36"/>
        <v>0</v>
      </c>
      <c r="CB29" s="8">
        <f t="shared" si="37"/>
        <v>0.02458481929688043</v>
      </c>
      <c r="CC29" s="8">
        <f t="shared" si="38"/>
        <v>0.037971226591876676</v>
      </c>
      <c r="CD29" s="8">
        <f t="shared" si="39"/>
        <v>0</v>
      </c>
      <c r="CE29" s="8">
        <f t="shared" si="40"/>
        <v>0</v>
      </c>
      <c r="CF29" s="8">
        <f t="shared" si="2"/>
        <v>0</v>
      </c>
      <c r="CG29" s="8">
        <f t="shared" si="41"/>
        <v>0</v>
      </c>
      <c r="CH29" s="8">
        <f t="shared" si="42"/>
        <v>0</v>
      </c>
      <c r="CI29" s="8">
        <f t="shared" si="43"/>
        <v>0.037971226591876676</v>
      </c>
      <c r="CJ29" s="8">
        <f t="shared" si="3"/>
        <v>0.037971226591876676</v>
      </c>
      <c r="CK29" s="8">
        <f t="shared" si="44"/>
        <v>0</v>
      </c>
      <c r="CL29" s="8">
        <f t="shared" si="45"/>
        <v>0.0223220343582924</v>
      </c>
      <c r="CM29" s="8">
        <f t="shared" si="46"/>
        <v>0.020258198774882046</v>
      </c>
      <c r="CN29" s="8">
        <f t="shared" si="47"/>
        <v>0</v>
      </c>
      <c r="CO29" s="8">
        <f t="shared" si="48"/>
        <v>0</v>
      </c>
      <c r="CP29" s="8">
        <f t="shared" si="49"/>
        <v>0</v>
      </c>
      <c r="CQ29" s="8">
        <f t="shared" si="50"/>
        <v>0.004875459705987619</v>
      </c>
      <c r="CR29" s="8">
        <f t="shared" si="51"/>
        <v>0.012292409648440215</v>
      </c>
      <c r="CS29" s="8">
        <f t="shared" si="52"/>
        <v>0.004875459705987619</v>
      </c>
      <c r="CT29" s="8">
        <f t="shared" si="53"/>
        <v>0.0446440687165848</v>
      </c>
      <c r="CU29" s="8">
        <f t="shared" si="54"/>
        <v>0.0446440687165848</v>
      </c>
      <c r="CV29" s="8">
        <f t="shared" si="55"/>
        <v>0</v>
      </c>
      <c r="CW29" s="8">
        <f t="shared" si="56"/>
        <v>0</v>
      </c>
      <c r="CX29" s="8">
        <f t="shared" si="57"/>
        <v>0.037971226591876676</v>
      </c>
      <c r="CY29" s="8">
        <f t="shared" si="58"/>
        <v>0.13040224318053376</v>
      </c>
      <c r="CZ29" s="8">
        <f t="shared" si="59"/>
        <v>0.02142334314893215</v>
      </c>
      <c r="DA29" s="8">
        <f t="shared" si="60"/>
        <v>0.037971226591876676</v>
      </c>
      <c r="DB29" s="8">
        <f t="shared" si="61"/>
        <v>0.037971226591876676</v>
      </c>
      <c r="DC29" s="8">
        <f t="shared" si="62"/>
        <v>0.037971226591876676</v>
      </c>
      <c r="DD29" s="8">
        <f t="shared" si="63"/>
        <v>0.037971226591876676</v>
      </c>
      <c r="DE29" s="8">
        <f t="shared" si="64"/>
        <v>0.04051639754976409</v>
      </c>
      <c r="DF29" s="8">
        <f t="shared" si="65"/>
        <v>0.13040224318053376</v>
      </c>
      <c r="DG29" s="8">
        <f t="shared" si="66"/>
        <v>0</v>
      </c>
      <c r="DH29" s="8">
        <f t="shared" si="67"/>
        <v>0</v>
      </c>
      <c r="DI29" s="8">
        <f t="shared" si="68"/>
        <v>0</v>
      </c>
      <c r="DJ29" s="8">
        <f t="shared" si="69"/>
        <v>0</v>
      </c>
      <c r="DK29" s="8">
        <f t="shared" si="70"/>
        <v>0</v>
      </c>
      <c r="DL29" s="8">
        <f t="shared" si="71"/>
        <v>0</v>
      </c>
      <c r="DM29" s="8">
        <f t="shared" si="72"/>
        <v>0</v>
      </c>
      <c r="DN29" s="8">
        <f t="shared" si="73"/>
        <v>0</v>
      </c>
      <c r="DO29" s="8">
        <f t="shared" si="74"/>
        <v>0.04051639754976409</v>
      </c>
      <c r="DP29" s="8">
        <f t="shared" si="75"/>
        <v>0</v>
      </c>
      <c r="DQ29" s="8">
        <f t="shared" si="76"/>
        <v>0.037971226591876676</v>
      </c>
      <c r="DR29" s="8">
        <f t="shared" si="77"/>
        <v>0.021096334934160677</v>
      </c>
      <c r="DS29" s="8">
        <f t="shared" si="78"/>
        <v>0.034628114899563085</v>
      </c>
    </row>
    <row r="30" spans="1:123" ht="11.25">
      <c r="A30" s="77" t="s">
        <v>444</v>
      </c>
      <c r="B30" s="221" t="s">
        <v>23</v>
      </c>
      <c r="C30" s="78" t="s">
        <v>183</v>
      </c>
      <c r="D30" s="23"/>
      <c r="E30" s="54"/>
      <c r="F30" s="20"/>
      <c r="G30" s="20"/>
      <c r="H30" s="28"/>
      <c r="I30" s="226">
        <v>256.23</v>
      </c>
      <c r="J30" s="227">
        <v>0</v>
      </c>
      <c r="K30" s="217">
        <f t="shared" si="5"/>
        <v>181.96000000000004</v>
      </c>
      <c r="L30" s="227">
        <v>74.27</v>
      </c>
      <c r="M30" s="155">
        <v>39329</v>
      </c>
      <c r="N30" s="112">
        <v>28193</v>
      </c>
      <c r="O30" s="148">
        <v>547</v>
      </c>
      <c r="P30" s="112">
        <v>91393</v>
      </c>
      <c r="Q30" s="157">
        <v>126749</v>
      </c>
      <c r="R30" s="23"/>
      <c r="S30" s="23">
        <v>10554484</v>
      </c>
      <c r="U30" s="8">
        <f t="shared" si="6"/>
        <v>0</v>
      </c>
      <c r="V30" s="8">
        <f t="shared" si="7"/>
        <v>0</v>
      </c>
      <c r="W30" s="8">
        <f t="shared" si="8"/>
        <v>0</v>
      </c>
      <c r="X30" s="8">
        <f t="shared" si="9"/>
        <v>0</v>
      </c>
      <c r="Y30" s="8">
        <f t="shared" si="10"/>
        <v>0</v>
      </c>
      <c r="Z30" s="8">
        <f t="shared" si="11"/>
        <v>0.030152531351077705</v>
      </c>
      <c r="AA30" s="8">
        <f t="shared" si="12"/>
        <v>0</v>
      </c>
      <c r="AB30" s="8">
        <f t="shared" si="13"/>
        <v>0.03799111438862305</v>
      </c>
      <c r="AC30" s="8">
        <f t="shared" si="14"/>
        <v>0.020028299040006164</v>
      </c>
      <c r="AD30" s="8">
        <f t="shared" si="15"/>
        <v>0.056935848512406795</v>
      </c>
      <c r="AE30" s="8">
        <f t="shared" si="16"/>
        <v>0.1602026054672598</v>
      </c>
      <c r="AF30" s="8">
        <f t="shared" si="17"/>
        <v>0.011727332529457206</v>
      </c>
      <c r="AG30" s="8">
        <f t="shared" si="18"/>
        <v>0.015800218765078564</v>
      </c>
      <c r="AH30" s="8">
        <f t="shared" si="19"/>
        <v>0.013062125401309273</v>
      </c>
      <c r="AI30" s="8">
        <f t="shared" si="20"/>
        <v>0</v>
      </c>
      <c r="AJ30" s="8">
        <f>M30/(SUM(M$10:M$27)-M$26+M$30)</f>
        <v>0.06933152346366746</v>
      </c>
      <c r="AK30" s="8">
        <v>0</v>
      </c>
      <c r="AL30" s="8">
        <v>0</v>
      </c>
      <c r="AM30" s="8">
        <f t="shared" si="21"/>
        <v>0.1085692269898333</v>
      </c>
      <c r="AN30" s="8">
        <f t="shared" si="22"/>
        <v>0.018995557194311525</v>
      </c>
      <c r="AO30" s="8">
        <f t="shared" si="23"/>
        <v>0.015076265675538852</v>
      </c>
      <c r="AP30" s="8">
        <f t="shared" si="24"/>
        <v>0.018995557194311525</v>
      </c>
      <c r="AQ30" s="15">
        <f t="shared" si="25"/>
        <v>0.02638929061981373</v>
      </c>
      <c r="AR30" s="15">
        <f t="shared" si="26"/>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95">
        <f t="shared" si="27"/>
        <v>0.056935848512406795</v>
      </c>
      <c r="BS30" s="8">
        <f t="shared" si="28"/>
        <v>0.030152531351077705</v>
      </c>
      <c r="BT30" s="8">
        <f t="shared" si="29"/>
        <v>0.011727332529457206</v>
      </c>
      <c r="BU30" s="8">
        <f t="shared" si="30"/>
        <v>0.056935848512406795</v>
      </c>
      <c r="BV30" s="8">
        <f t="shared" si="31"/>
        <v>0.056935848512406795</v>
      </c>
      <c r="BW30" s="8">
        <f t="shared" si="32"/>
        <v>0.015800218765078564</v>
      </c>
      <c r="BX30" s="8">
        <f t="shared" si="33"/>
        <v>0.056935848512406795</v>
      </c>
      <c r="BY30" s="8">
        <f t="shared" si="34"/>
        <v>0</v>
      </c>
      <c r="BZ30" s="8">
        <f t="shared" si="35"/>
        <v>0</v>
      </c>
      <c r="CA30" s="8">
        <f t="shared" si="36"/>
        <v>0</v>
      </c>
      <c r="CB30" s="8">
        <f t="shared" si="37"/>
        <v>0.03799111438862305</v>
      </c>
      <c r="CC30" s="8">
        <f t="shared" si="38"/>
        <v>0.056935848512406795</v>
      </c>
      <c r="CD30" s="8">
        <f t="shared" si="39"/>
        <v>0.06933152346366746</v>
      </c>
      <c r="CE30" s="8">
        <f t="shared" si="40"/>
        <v>0</v>
      </c>
      <c r="CF30" s="8">
        <f t="shared" si="2"/>
        <v>0</v>
      </c>
      <c r="CG30" s="8">
        <f t="shared" si="41"/>
        <v>0</v>
      </c>
      <c r="CH30" s="8">
        <f t="shared" si="42"/>
        <v>0</v>
      </c>
      <c r="CI30" s="8">
        <f t="shared" si="43"/>
        <v>0.056935848512406795</v>
      </c>
      <c r="CJ30" s="8">
        <f t="shared" si="3"/>
        <v>0.056935848512406795</v>
      </c>
      <c r="CK30" s="8">
        <f t="shared" si="44"/>
        <v>0</v>
      </c>
      <c r="CL30" s="8">
        <f t="shared" si="45"/>
        <v>0</v>
      </c>
      <c r="CM30" s="8">
        <f t="shared" si="46"/>
        <v>0.015076265675538852</v>
      </c>
      <c r="CN30" s="8">
        <f t="shared" si="47"/>
        <v>0</v>
      </c>
      <c r="CO30" s="8">
        <f t="shared" si="48"/>
        <v>0.06933152346366746</v>
      </c>
      <c r="CP30" s="8">
        <f t="shared" si="49"/>
        <v>0</v>
      </c>
      <c r="CQ30" s="8">
        <f t="shared" si="50"/>
        <v>0.1602026054672598</v>
      </c>
      <c r="CR30" s="8">
        <f t="shared" si="51"/>
        <v>0.018995557194311525</v>
      </c>
      <c r="CS30" s="8">
        <f t="shared" si="52"/>
        <v>0.1602026054672598</v>
      </c>
      <c r="CT30" s="8">
        <f t="shared" si="53"/>
        <v>0</v>
      </c>
      <c r="CU30" s="8">
        <f t="shared" si="54"/>
        <v>0</v>
      </c>
      <c r="CV30" s="8">
        <f t="shared" si="55"/>
        <v>0.06933152346366746</v>
      </c>
      <c r="CW30" s="8">
        <f t="shared" si="56"/>
        <v>0</v>
      </c>
      <c r="CX30" s="8">
        <f t="shared" si="57"/>
        <v>0.056935848512406795</v>
      </c>
      <c r="CY30" s="8">
        <f t="shared" si="58"/>
        <v>0.015800218765078564</v>
      </c>
      <c r="CZ30" s="8">
        <f t="shared" si="59"/>
        <v>0.1085692269898333</v>
      </c>
      <c r="DA30" s="8">
        <f t="shared" si="60"/>
        <v>0.056935848512406795</v>
      </c>
      <c r="DB30" s="8">
        <f t="shared" si="61"/>
        <v>0.056935848512406795</v>
      </c>
      <c r="DC30" s="8">
        <f t="shared" si="62"/>
        <v>0.056935848512406795</v>
      </c>
      <c r="DD30" s="8">
        <f t="shared" si="63"/>
        <v>0.056935848512406795</v>
      </c>
      <c r="DE30" s="8">
        <f t="shared" si="64"/>
        <v>0.030152531351077705</v>
      </c>
      <c r="DF30" s="8">
        <f t="shared" si="65"/>
        <v>0.015800218765078564</v>
      </c>
      <c r="DG30" s="8">
        <f t="shared" si="66"/>
        <v>0</v>
      </c>
      <c r="DH30" s="8">
        <f t="shared" si="67"/>
        <v>0</v>
      </c>
      <c r="DI30" s="8">
        <f t="shared" si="68"/>
        <v>0</v>
      </c>
      <c r="DJ30" s="8">
        <f t="shared" si="69"/>
        <v>0</v>
      </c>
      <c r="DK30" s="8">
        <f t="shared" si="70"/>
        <v>0</v>
      </c>
      <c r="DL30" s="8">
        <f t="shared" si="71"/>
        <v>0</v>
      </c>
      <c r="DM30" s="8">
        <f t="shared" si="72"/>
        <v>0</v>
      </c>
      <c r="DN30" s="8">
        <f t="shared" si="73"/>
        <v>0</v>
      </c>
      <c r="DO30" s="8">
        <f t="shared" si="74"/>
        <v>0.030152531351077705</v>
      </c>
      <c r="DP30" s="8">
        <f t="shared" si="75"/>
        <v>0</v>
      </c>
      <c r="DQ30" s="8">
        <f t="shared" si="76"/>
        <v>0.056935848512406795</v>
      </c>
      <c r="DR30" s="8">
        <f t="shared" si="77"/>
        <v>0.011727332529457206</v>
      </c>
      <c r="DS30" s="8">
        <f t="shared" si="78"/>
        <v>0.02638929061981373</v>
      </c>
    </row>
    <row r="31" spans="1:123" ht="11.25">
      <c r="A31" s="77" t="s">
        <v>444</v>
      </c>
      <c r="B31" s="221" t="s">
        <v>24</v>
      </c>
      <c r="C31" s="78" t="s">
        <v>184</v>
      </c>
      <c r="D31" s="23"/>
      <c r="E31" s="54"/>
      <c r="F31" s="20"/>
      <c r="G31" s="20"/>
      <c r="H31" s="28"/>
      <c r="I31" s="226">
        <v>42.57</v>
      </c>
      <c r="J31" s="227">
        <v>0</v>
      </c>
      <c r="K31" s="217">
        <f t="shared" si="5"/>
        <v>37.57</v>
      </c>
      <c r="L31" s="227">
        <v>5</v>
      </c>
      <c r="M31" s="155">
        <v>1753</v>
      </c>
      <c r="N31" s="112">
        <v>1153</v>
      </c>
      <c r="O31" s="148">
        <v>421</v>
      </c>
      <c r="P31" s="112">
        <v>37019</v>
      </c>
      <c r="Q31" s="157">
        <v>58751</v>
      </c>
      <c r="R31" s="23"/>
      <c r="S31" s="23">
        <v>80000</v>
      </c>
      <c r="U31" s="8">
        <f t="shared" si="6"/>
        <v>0</v>
      </c>
      <c r="V31" s="8">
        <f t="shared" si="7"/>
        <v>0</v>
      </c>
      <c r="W31" s="8">
        <f t="shared" si="8"/>
        <v>0</v>
      </c>
      <c r="X31" s="8">
        <f t="shared" si="9"/>
        <v>0</v>
      </c>
      <c r="Y31" s="8">
        <f t="shared" si="10"/>
        <v>0</v>
      </c>
      <c r="Z31" s="8">
        <f t="shared" si="11"/>
        <v>0.005009535415897349</v>
      </c>
      <c r="AA31" s="8">
        <f t="shared" si="12"/>
        <v>0</v>
      </c>
      <c r="AB31" s="8">
        <f t="shared" si="13"/>
        <v>0.007844175464830554</v>
      </c>
      <c r="AC31" s="8">
        <f t="shared" si="14"/>
        <v>0.0013483438158076052</v>
      </c>
      <c r="AD31" s="8">
        <f t="shared" si="15"/>
        <v>0.0025377849028007096</v>
      </c>
      <c r="AE31" s="8">
        <f t="shared" si="16"/>
        <v>0.006551754127043967</v>
      </c>
      <c r="AF31" s="8">
        <f t="shared" si="17"/>
        <v>0.009025972568375656</v>
      </c>
      <c r="AG31" s="8">
        <f t="shared" si="18"/>
        <v>0.0063999244850748245</v>
      </c>
      <c r="AH31" s="8">
        <f t="shared" si="19"/>
        <v>0.006054587645285731</v>
      </c>
      <c r="AI31" s="8">
        <f t="shared" si="20"/>
        <v>0</v>
      </c>
      <c r="AJ31" s="8">
        <v>0</v>
      </c>
      <c r="AK31" s="8">
        <v>0</v>
      </c>
      <c r="AL31" s="8">
        <v>0</v>
      </c>
      <c r="AM31" s="8">
        <f t="shared" si="21"/>
        <v>0.004544769514922338</v>
      </c>
      <c r="AN31" s="8">
        <f t="shared" si="22"/>
        <v>0.003922087732415277</v>
      </c>
      <c r="AO31" s="8">
        <f t="shared" si="23"/>
        <v>0.0025047677079486747</v>
      </c>
      <c r="AP31" s="8">
        <f t="shared" si="24"/>
        <v>0.003922087732415277</v>
      </c>
      <c r="AQ31" s="15">
        <f t="shared" si="25"/>
        <v>0.00020002335022584699</v>
      </c>
      <c r="AR31" s="15">
        <f t="shared" si="26"/>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95">
        <f t="shared" si="27"/>
        <v>0.0025377849028007096</v>
      </c>
      <c r="BS31" s="8">
        <f t="shared" si="28"/>
        <v>0.005009535415897349</v>
      </c>
      <c r="BT31" s="8">
        <f t="shared" si="29"/>
        <v>0.009025972568375656</v>
      </c>
      <c r="BU31" s="8">
        <f t="shared" si="30"/>
        <v>0.0025377849028007096</v>
      </c>
      <c r="BV31" s="8">
        <f t="shared" si="31"/>
        <v>0.0025377849028007096</v>
      </c>
      <c r="BW31" s="8">
        <f t="shared" si="32"/>
        <v>0.0063999244850748245</v>
      </c>
      <c r="BX31" s="8">
        <f t="shared" si="33"/>
        <v>0.0025377849028007096</v>
      </c>
      <c r="BY31" s="8">
        <f t="shared" si="34"/>
        <v>0</v>
      </c>
      <c r="BZ31" s="8">
        <f t="shared" si="35"/>
        <v>0</v>
      </c>
      <c r="CA31" s="8">
        <f t="shared" si="36"/>
        <v>0</v>
      </c>
      <c r="CB31" s="8">
        <f t="shared" si="37"/>
        <v>0.007844175464830554</v>
      </c>
      <c r="CC31" s="8">
        <f t="shared" si="38"/>
        <v>0.0025377849028007096</v>
      </c>
      <c r="CD31" s="8">
        <f t="shared" si="39"/>
        <v>0</v>
      </c>
      <c r="CE31" s="8">
        <f t="shared" si="40"/>
        <v>0</v>
      </c>
      <c r="CF31" s="8">
        <f t="shared" si="2"/>
        <v>0</v>
      </c>
      <c r="CG31" s="8">
        <f t="shared" si="41"/>
        <v>0</v>
      </c>
      <c r="CH31" s="8">
        <f t="shared" si="42"/>
        <v>0</v>
      </c>
      <c r="CI31" s="8">
        <f t="shared" si="43"/>
        <v>0.0025377849028007096</v>
      </c>
      <c r="CJ31" s="8">
        <f t="shared" si="3"/>
        <v>0.0025377849028007096</v>
      </c>
      <c r="CK31" s="8">
        <f t="shared" si="44"/>
        <v>0</v>
      </c>
      <c r="CL31" s="8">
        <f t="shared" si="45"/>
        <v>0</v>
      </c>
      <c r="CM31" s="8">
        <f t="shared" si="46"/>
        <v>0.0025047677079486747</v>
      </c>
      <c r="CN31" s="8">
        <f t="shared" si="47"/>
        <v>0</v>
      </c>
      <c r="CO31" s="8">
        <f t="shared" si="48"/>
        <v>0</v>
      </c>
      <c r="CP31" s="8">
        <f t="shared" si="49"/>
        <v>0</v>
      </c>
      <c r="CQ31" s="8">
        <f t="shared" si="50"/>
        <v>0.006551754127043967</v>
      </c>
      <c r="CR31" s="8">
        <f t="shared" si="51"/>
        <v>0.003922087732415277</v>
      </c>
      <c r="CS31" s="8">
        <f t="shared" si="52"/>
        <v>0.006551754127043967</v>
      </c>
      <c r="CT31" s="8">
        <f t="shared" si="53"/>
        <v>0</v>
      </c>
      <c r="CU31" s="8">
        <f t="shared" si="54"/>
        <v>0</v>
      </c>
      <c r="CV31" s="8">
        <f t="shared" si="55"/>
        <v>0</v>
      </c>
      <c r="CW31" s="8">
        <f t="shared" si="56"/>
        <v>0</v>
      </c>
      <c r="CX31" s="8">
        <f t="shared" si="57"/>
        <v>0.0025377849028007096</v>
      </c>
      <c r="CY31" s="8">
        <f t="shared" si="58"/>
        <v>0.0063999244850748245</v>
      </c>
      <c r="CZ31" s="8">
        <f t="shared" si="59"/>
        <v>0.004544769514922338</v>
      </c>
      <c r="DA31" s="8">
        <f t="shared" si="60"/>
        <v>0.0025377849028007096</v>
      </c>
      <c r="DB31" s="8">
        <f t="shared" si="61"/>
        <v>0.0025377849028007096</v>
      </c>
      <c r="DC31" s="8">
        <f t="shared" si="62"/>
        <v>0.0025377849028007096</v>
      </c>
      <c r="DD31" s="8">
        <f t="shared" si="63"/>
        <v>0.0025377849028007096</v>
      </c>
      <c r="DE31" s="8">
        <f t="shared" si="64"/>
        <v>0.005009535415897349</v>
      </c>
      <c r="DF31" s="8">
        <f t="shared" si="65"/>
        <v>0.0063999244850748245</v>
      </c>
      <c r="DG31" s="8">
        <f t="shared" si="66"/>
        <v>0</v>
      </c>
      <c r="DH31" s="8">
        <f t="shared" si="67"/>
        <v>0</v>
      </c>
      <c r="DI31" s="8">
        <f t="shared" si="68"/>
        <v>0</v>
      </c>
      <c r="DJ31" s="8">
        <f t="shared" si="69"/>
        <v>0</v>
      </c>
      <c r="DK31" s="8">
        <f t="shared" si="70"/>
        <v>0</v>
      </c>
      <c r="DL31" s="8">
        <f t="shared" si="71"/>
        <v>0</v>
      </c>
      <c r="DM31" s="8">
        <f t="shared" si="72"/>
        <v>0</v>
      </c>
      <c r="DN31" s="8">
        <f t="shared" si="73"/>
        <v>0</v>
      </c>
      <c r="DO31" s="8">
        <f t="shared" si="74"/>
        <v>0.005009535415897349</v>
      </c>
      <c r="DP31" s="8">
        <f t="shared" si="75"/>
        <v>0</v>
      </c>
      <c r="DQ31" s="8">
        <f t="shared" si="76"/>
        <v>0.0025377849028007096</v>
      </c>
      <c r="DR31" s="8">
        <f t="shared" si="77"/>
        <v>0.009025972568375656</v>
      </c>
      <c r="DS31" s="8">
        <f t="shared" si="78"/>
        <v>0.00020002335022584699</v>
      </c>
    </row>
    <row r="32" spans="1:123" ht="11.25">
      <c r="A32" s="77" t="s">
        <v>444</v>
      </c>
      <c r="B32" s="221" t="s">
        <v>25</v>
      </c>
      <c r="C32" s="78" t="s">
        <v>446</v>
      </c>
      <c r="D32" s="23"/>
      <c r="E32" s="54"/>
      <c r="F32" s="20"/>
      <c r="G32" s="20"/>
      <c r="H32" s="28"/>
      <c r="I32" s="226">
        <v>17.6</v>
      </c>
      <c r="J32" s="227">
        <v>0</v>
      </c>
      <c r="K32" s="217">
        <f t="shared" si="5"/>
        <v>11.000000000000002</v>
      </c>
      <c r="L32" s="227">
        <v>6.6</v>
      </c>
      <c r="M32" s="155">
        <v>2126</v>
      </c>
      <c r="N32" s="112">
        <v>342</v>
      </c>
      <c r="O32" s="148">
        <v>1</v>
      </c>
      <c r="P32" s="112">
        <v>13008</v>
      </c>
      <c r="Q32" s="157">
        <v>17734</v>
      </c>
      <c r="R32" s="23"/>
      <c r="S32" s="23">
        <v>1988200</v>
      </c>
      <c r="U32" s="8">
        <f t="shared" si="6"/>
        <v>0</v>
      </c>
      <c r="V32" s="8">
        <f t="shared" si="7"/>
        <v>0</v>
      </c>
      <c r="W32" s="8">
        <f t="shared" si="8"/>
        <v>0</v>
      </c>
      <c r="X32" s="8">
        <f t="shared" si="9"/>
        <v>0</v>
      </c>
      <c r="Y32" s="8">
        <f t="shared" si="10"/>
        <v>0</v>
      </c>
      <c r="Z32" s="8">
        <f t="shared" si="11"/>
        <v>0.0020711257533425737</v>
      </c>
      <c r="AA32" s="8">
        <f t="shared" si="12"/>
        <v>0</v>
      </c>
      <c r="AB32" s="8">
        <f t="shared" si="13"/>
        <v>0.002296671017118342</v>
      </c>
      <c r="AC32" s="8">
        <f t="shared" si="14"/>
        <v>0.0017798138368660386</v>
      </c>
      <c r="AD32" s="8">
        <f t="shared" si="15"/>
        <v>0.0030777699391638957</v>
      </c>
      <c r="AE32" s="8">
        <f t="shared" si="16"/>
        <v>0.0019433650576314283</v>
      </c>
      <c r="AF32" s="8">
        <f t="shared" si="17"/>
        <v>2.1439364770488492E-05</v>
      </c>
      <c r="AG32" s="8">
        <f t="shared" si="18"/>
        <v>0.00224885106842036</v>
      </c>
      <c r="AH32" s="8">
        <f t="shared" si="19"/>
        <v>0.0018275783782658534</v>
      </c>
      <c r="AI32" s="8">
        <f t="shared" si="20"/>
        <v>0</v>
      </c>
      <c r="AJ32" s="8">
        <v>0</v>
      </c>
      <c r="AK32" s="8">
        <v>0</v>
      </c>
      <c r="AL32" s="8">
        <v>0</v>
      </c>
      <c r="AM32" s="8">
        <f t="shared" si="21"/>
        <v>0.002510567498397662</v>
      </c>
      <c r="AN32" s="8">
        <f t="shared" si="22"/>
        <v>0.001148335508559171</v>
      </c>
      <c r="AO32" s="8">
        <f t="shared" si="23"/>
        <v>0.0010355628766712869</v>
      </c>
      <c r="AP32" s="8">
        <f t="shared" si="24"/>
        <v>0.001148335508559171</v>
      </c>
      <c r="AQ32" s="15">
        <f t="shared" si="25"/>
        <v>0.0049710803114878625</v>
      </c>
      <c r="AR32" s="15">
        <f t="shared" si="26"/>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95">
        <f t="shared" si="27"/>
        <v>0.0030777699391638957</v>
      </c>
      <c r="BS32" s="8">
        <f t="shared" si="28"/>
        <v>0.0020711257533425737</v>
      </c>
      <c r="BT32" s="8">
        <f t="shared" si="29"/>
        <v>2.1439364770488492E-05</v>
      </c>
      <c r="BU32" s="8">
        <f t="shared" si="30"/>
        <v>0.0030777699391638957</v>
      </c>
      <c r="BV32" s="8">
        <f t="shared" si="31"/>
        <v>0.0030777699391638957</v>
      </c>
      <c r="BW32" s="8">
        <f t="shared" si="32"/>
        <v>0.00224885106842036</v>
      </c>
      <c r="BX32" s="8">
        <f t="shared" si="33"/>
        <v>0.0030777699391638957</v>
      </c>
      <c r="BY32" s="8">
        <f t="shared" si="34"/>
        <v>0</v>
      </c>
      <c r="BZ32" s="8">
        <f t="shared" si="35"/>
        <v>0</v>
      </c>
      <c r="CA32" s="8">
        <f t="shared" si="36"/>
        <v>0</v>
      </c>
      <c r="CB32" s="8">
        <f t="shared" si="37"/>
        <v>0.002296671017118342</v>
      </c>
      <c r="CC32" s="8">
        <f t="shared" si="38"/>
        <v>0.0030777699391638957</v>
      </c>
      <c r="CD32" s="8">
        <f t="shared" si="39"/>
        <v>0</v>
      </c>
      <c r="CE32" s="8">
        <f t="shared" si="40"/>
        <v>0</v>
      </c>
      <c r="CF32" s="8">
        <f t="shared" si="2"/>
        <v>0</v>
      </c>
      <c r="CG32" s="8">
        <f t="shared" si="41"/>
        <v>0</v>
      </c>
      <c r="CH32" s="8">
        <f t="shared" si="42"/>
        <v>0</v>
      </c>
      <c r="CI32" s="8">
        <f t="shared" si="43"/>
        <v>0.0030777699391638957</v>
      </c>
      <c r="CJ32" s="8">
        <f t="shared" si="3"/>
        <v>0.0030777699391638957</v>
      </c>
      <c r="CK32" s="8">
        <f t="shared" si="44"/>
        <v>0</v>
      </c>
      <c r="CL32" s="8">
        <f t="shared" si="45"/>
        <v>0</v>
      </c>
      <c r="CM32" s="8">
        <f t="shared" si="46"/>
        <v>0.0010355628766712869</v>
      </c>
      <c r="CN32" s="8">
        <f t="shared" si="47"/>
        <v>0</v>
      </c>
      <c r="CO32" s="8">
        <f t="shared" si="48"/>
        <v>0</v>
      </c>
      <c r="CP32" s="8">
        <f t="shared" si="49"/>
        <v>0</v>
      </c>
      <c r="CQ32" s="8">
        <f t="shared" si="50"/>
        <v>0.0019433650576314283</v>
      </c>
      <c r="CR32" s="8">
        <f t="shared" si="51"/>
        <v>0.001148335508559171</v>
      </c>
      <c r="CS32" s="8">
        <f t="shared" si="52"/>
        <v>0.0019433650576314283</v>
      </c>
      <c r="CT32" s="8">
        <f t="shared" si="53"/>
        <v>0</v>
      </c>
      <c r="CU32" s="8">
        <f t="shared" si="54"/>
        <v>0</v>
      </c>
      <c r="CV32" s="8">
        <f t="shared" si="55"/>
        <v>0</v>
      </c>
      <c r="CW32" s="8">
        <f t="shared" si="56"/>
        <v>0</v>
      </c>
      <c r="CX32" s="8">
        <f t="shared" si="57"/>
        <v>0.0030777699391638957</v>
      </c>
      <c r="CY32" s="8">
        <f t="shared" si="58"/>
        <v>0.00224885106842036</v>
      </c>
      <c r="CZ32" s="8">
        <f t="shared" si="59"/>
        <v>0.002510567498397662</v>
      </c>
      <c r="DA32" s="8">
        <f t="shared" si="60"/>
        <v>0.0030777699391638957</v>
      </c>
      <c r="DB32" s="8">
        <f t="shared" si="61"/>
        <v>0.0030777699391638957</v>
      </c>
      <c r="DC32" s="8">
        <f t="shared" si="62"/>
        <v>0.0030777699391638957</v>
      </c>
      <c r="DD32" s="8">
        <f t="shared" si="63"/>
        <v>0.0030777699391638957</v>
      </c>
      <c r="DE32" s="8">
        <f t="shared" si="64"/>
        <v>0.0020711257533425737</v>
      </c>
      <c r="DF32" s="8">
        <f t="shared" si="65"/>
        <v>0.00224885106842036</v>
      </c>
      <c r="DG32" s="8">
        <f t="shared" si="66"/>
        <v>0</v>
      </c>
      <c r="DH32" s="8">
        <f t="shared" si="67"/>
        <v>0</v>
      </c>
      <c r="DI32" s="8">
        <f t="shared" si="68"/>
        <v>0</v>
      </c>
      <c r="DJ32" s="8">
        <f t="shared" si="69"/>
        <v>0</v>
      </c>
      <c r="DK32" s="8">
        <f t="shared" si="70"/>
        <v>0</v>
      </c>
      <c r="DL32" s="8">
        <f t="shared" si="71"/>
        <v>0</v>
      </c>
      <c r="DM32" s="8">
        <f t="shared" si="72"/>
        <v>0</v>
      </c>
      <c r="DN32" s="8">
        <f t="shared" si="73"/>
        <v>0</v>
      </c>
      <c r="DO32" s="8">
        <f t="shared" si="74"/>
        <v>0.0020711257533425737</v>
      </c>
      <c r="DP32" s="8">
        <f t="shared" si="75"/>
        <v>0</v>
      </c>
      <c r="DQ32" s="8">
        <f t="shared" si="76"/>
        <v>0.0030777699391638957</v>
      </c>
      <c r="DR32" s="8">
        <f t="shared" si="77"/>
        <v>2.1439364770488492E-05</v>
      </c>
      <c r="DS32" s="8">
        <f t="shared" si="78"/>
        <v>0.0049710803114878625</v>
      </c>
    </row>
    <row r="33" spans="1:123" ht="11.25">
      <c r="A33" s="77" t="s">
        <v>444</v>
      </c>
      <c r="B33" s="221" t="s">
        <v>26</v>
      </c>
      <c r="C33" s="78" t="s">
        <v>355</v>
      </c>
      <c r="D33" s="23"/>
      <c r="E33" s="54"/>
      <c r="F33" s="20"/>
      <c r="G33" s="20"/>
      <c r="H33" s="28"/>
      <c r="I33" s="226">
        <v>23.8</v>
      </c>
      <c r="J33" s="227">
        <v>6</v>
      </c>
      <c r="K33" s="217">
        <f t="shared" si="5"/>
        <v>12</v>
      </c>
      <c r="L33" s="227">
        <v>11.8</v>
      </c>
      <c r="M33" s="155">
        <v>3352</v>
      </c>
      <c r="N33" s="112">
        <v>188</v>
      </c>
      <c r="O33" s="148">
        <v>7</v>
      </c>
      <c r="P33" s="112">
        <v>24844</v>
      </c>
      <c r="Q33" s="157">
        <v>38656</v>
      </c>
      <c r="R33" s="23"/>
      <c r="S33" s="23">
        <v>918100</v>
      </c>
      <c r="U33" s="8">
        <f t="shared" si="6"/>
        <v>0</v>
      </c>
      <c r="V33" s="8">
        <f t="shared" si="7"/>
        <v>0</v>
      </c>
      <c r="W33" s="8">
        <f t="shared" si="8"/>
        <v>0</v>
      </c>
      <c r="X33" s="8">
        <f t="shared" si="9"/>
        <v>0</v>
      </c>
      <c r="Y33" s="8">
        <f t="shared" si="10"/>
        <v>0</v>
      </c>
      <c r="Z33" s="8">
        <f t="shared" si="11"/>
        <v>0.0028007268709973436</v>
      </c>
      <c r="AA33" s="8">
        <f t="shared" si="12"/>
        <v>0.0032567101799332375</v>
      </c>
      <c r="AB33" s="8">
        <f t="shared" si="13"/>
        <v>0.0025054592914018274</v>
      </c>
      <c r="AC33" s="8">
        <f t="shared" si="14"/>
        <v>0.0031820914053059483</v>
      </c>
      <c r="AD33" s="8">
        <f t="shared" si="15"/>
        <v>0.004852626921955493</v>
      </c>
      <c r="AE33" s="8">
        <f t="shared" si="16"/>
        <v>0.0010682825463003173</v>
      </c>
      <c r="AF33" s="8">
        <f t="shared" si="17"/>
        <v>0.00015007555339341944</v>
      </c>
      <c r="AG33" s="8">
        <f t="shared" si="18"/>
        <v>0.004295084251524864</v>
      </c>
      <c r="AH33" s="8">
        <f t="shared" si="19"/>
        <v>0.003983696277785318</v>
      </c>
      <c r="AI33" s="8">
        <f t="shared" si="20"/>
        <v>0</v>
      </c>
      <c r="AJ33" s="8">
        <v>0</v>
      </c>
      <c r="AK33" s="8">
        <v>0</v>
      </c>
      <c r="AL33" s="8">
        <v>0</v>
      </c>
      <c r="AM33" s="8">
        <f t="shared" si="21"/>
        <v>0.0029604547341279056</v>
      </c>
      <c r="AN33" s="8">
        <f t="shared" si="22"/>
        <v>0.0012527296457009137</v>
      </c>
      <c r="AO33" s="8">
        <f t="shared" si="23"/>
        <v>0.0014003634354986718</v>
      </c>
      <c r="AP33" s="8">
        <f t="shared" si="24"/>
        <v>0.0012527296457009137</v>
      </c>
      <c r="AQ33" s="15">
        <f t="shared" si="25"/>
        <v>0.0022955179730293766</v>
      </c>
      <c r="AR33" s="15">
        <f t="shared" si="26"/>
        <v>0.0016283550899666187</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95">
        <f t="shared" si="27"/>
        <v>0.004852626921955493</v>
      </c>
      <c r="BS33" s="8">
        <f t="shared" si="28"/>
        <v>0.0028007268709973436</v>
      </c>
      <c r="BT33" s="8">
        <f t="shared" si="29"/>
        <v>0.00015007555339341944</v>
      </c>
      <c r="BU33" s="8">
        <f t="shared" si="30"/>
        <v>0.004852626921955493</v>
      </c>
      <c r="BV33" s="8">
        <f t="shared" si="31"/>
        <v>0.004852626921955493</v>
      </c>
      <c r="BW33" s="8">
        <f t="shared" si="32"/>
        <v>0.004295084251524864</v>
      </c>
      <c r="BX33" s="8">
        <f t="shared" si="33"/>
        <v>0.004852626921955493</v>
      </c>
      <c r="BY33" s="8">
        <f t="shared" si="34"/>
        <v>0</v>
      </c>
      <c r="BZ33" s="8">
        <f t="shared" si="35"/>
        <v>0</v>
      </c>
      <c r="CA33" s="8">
        <f t="shared" si="36"/>
        <v>0</v>
      </c>
      <c r="CB33" s="8">
        <f t="shared" si="37"/>
        <v>0.0025054592914018274</v>
      </c>
      <c r="CC33" s="8">
        <f t="shared" si="38"/>
        <v>0.004852626921955493</v>
      </c>
      <c r="CD33" s="8">
        <f t="shared" si="39"/>
        <v>0</v>
      </c>
      <c r="CE33" s="8">
        <f t="shared" si="40"/>
        <v>0</v>
      </c>
      <c r="CF33" s="8">
        <f t="shared" si="2"/>
        <v>0</v>
      </c>
      <c r="CG33" s="8">
        <f t="shared" si="41"/>
        <v>0</v>
      </c>
      <c r="CH33" s="8">
        <f t="shared" si="42"/>
        <v>0</v>
      </c>
      <c r="CI33" s="8">
        <f t="shared" si="43"/>
        <v>0.004852626921955493</v>
      </c>
      <c r="CJ33" s="8">
        <f t="shared" si="3"/>
        <v>0.004852626921955493</v>
      </c>
      <c r="CK33" s="8">
        <f t="shared" si="44"/>
        <v>0</v>
      </c>
      <c r="CL33" s="8">
        <f t="shared" si="45"/>
        <v>0.0016283550899666187</v>
      </c>
      <c r="CM33" s="8">
        <f t="shared" si="46"/>
        <v>0.0014003634354986718</v>
      </c>
      <c r="CN33" s="8">
        <f t="shared" si="47"/>
        <v>0</v>
      </c>
      <c r="CO33" s="8">
        <f t="shared" si="48"/>
        <v>0</v>
      </c>
      <c r="CP33" s="8">
        <f t="shared" si="49"/>
        <v>0</v>
      </c>
      <c r="CQ33" s="8">
        <f t="shared" si="50"/>
        <v>0.0010682825463003173</v>
      </c>
      <c r="CR33" s="8">
        <f t="shared" si="51"/>
        <v>0.0012527296457009137</v>
      </c>
      <c r="CS33" s="8">
        <f t="shared" si="52"/>
        <v>0.0010682825463003173</v>
      </c>
      <c r="CT33" s="8">
        <f t="shared" si="53"/>
        <v>0.0032567101799332375</v>
      </c>
      <c r="CU33" s="8">
        <f t="shared" si="54"/>
        <v>0.0032567101799332375</v>
      </c>
      <c r="CV33" s="8">
        <f t="shared" si="55"/>
        <v>0</v>
      </c>
      <c r="CW33" s="8">
        <f t="shared" si="56"/>
        <v>0</v>
      </c>
      <c r="CX33" s="8">
        <f t="shared" si="57"/>
        <v>0.004852626921955493</v>
      </c>
      <c r="CY33" s="8">
        <f t="shared" si="58"/>
        <v>0.004295084251524864</v>
      </c>
      <c r="CZ33" s="8">
        <f t="shared" si="59"/>
        <v>0.0029604547341279056</v>
      </c>
      <c r="DA33" s="8">
        <f t="shared" si="60"/>
        <v>0.004852626921955493</v>
      </c>
      <c r="DB33" s="8">
        <f t="shared" si="61"/>
        <v>0.004852626921955493</v>
      </c>
      <c r="DC33" s="8">
        <f t="shared" si="62"/>
        <v>0.004852626921955493</v>
      </c>
      <c r="DD33" s="8">
        <f t="shared" si="63"/>
        <v>0.004852626921955493</v>
      </c>
      <c r="DE33" s="8">
        <f t="shared" si="64"/>
        <v>0.0028007268709973436</v>
      </c>
      <c r="DF33" s="8">
        <f t="shared" si="65"/>
        <v>0.004295084251524864</v>
      </c>
      <c r="DG33" s="8">
        <f t="shared" si="66"/>
        <v>0</v>
      </c>
      <c r="DH33" s="8">
        <f t="shared" si="67"/>
        <v>0</v>
      </c>
      <c r="DI33" s="8">
        <f t="shared" si="68"/>
        <v>0</v>
      </c>
      <c r="DJ33" s="8">
        <f t="shared" si="69"/>
        <v>0</v>
      </c>
      <c r="DK33" s="8">
        <f t="shared" si="70"/>
        <v>0</v>
      </c>
      <c r="DL33" s="8">
        <f t="shared" si="71"/>
        <v>0</v>
      </c>
      <c r="DM33" s="8">
        <f t="shared" si="72"/>
        <v>0</v>
      </c>
      <c r="DN33" s="8">
        <f t="shared" si="73"/>
        <v>0</v>
      </c>
      <c r="DO33" s="8">
        <f t="shared" si="74"/>
        <v>0.0028007268709973436</v>
      </c>
      <c r="DP33" s="8">
        <f t="shared" si="75"/>
        <v>0</v>
      </c>
      <c r="DQ33" s="8">
        <f t="shared" si="76"/>
        <v>0.004852626921955493</v>
      </c>
      <c r="DR33" s="8">
        <f t="shared" si="77"/>
        <v>0.00015007555339341944</v>
      </c>
      <c r="DS33" s="8">
        <f t="shared" si="78"/>
        <v>0.0022955179730293766</v>
      </c>
    </row>
    <row r="34" spans="1:123" ht="11.25">
      <c r="A34" s="77" t="s">
        <v>447</v>
      </c>
      <c r="B34" s="221" t="s">
        <v>28</v>
      </c>
      <c r="C34" s="78" t="s">
        <v>226</v>
      </c>
      <c r="D34" s="23"/>
      <c r="E34" s="54"/>
      <c r="F34" s="20"/>
      <c r="G34" s="20"/>
      <c r="H34" s="28"/>
      <c r="I34" s="228">
        <f>23-1</f>
        <v>22</v>
      </c>
      <c r="J34" s="229">
        <v>0</v>
      </c>
      <c r="K34" s="217">
        <f t="shared" si="5"/>
        <v>9.5</v>
      </c>
      <c r="L34" s="227">
        <f>13.5-1</f>
        <v>12.5</v>
      </c>
      <c r="M34" s="155">
        <v>1872</v>
      </c>
      <c r="N34" s="156">
        <v>23</v>
      </c>
      <c r="O34" s="157">
        <v>293</v>
      </c>
      <c r="P34" s="156">
        <v>7441</v>
      </c>
      <c r="Q34" s="157">
        <v>10905</v>
      </c>
      <c r="R34" s="23"/>
      <c r="S34" s="23">
        <f>1099869</f>
        <v>1099869</v>
      </c>
      <c r="U34" s="8">
        <f t="shared" si="6"/>
        <v>0</v>
      </c>
      <c r="V34" s="8">
        <f t="shared" si="7"/>
        <v>0</v>
      </c>
      <c r="W34" s="8">
        <f t="shared" si="8"/>
        <v>0</v>
      </c>
      <c r="X34" s="8">
        <f t="shared" si="9"/>
        <v>0</v>
      </c>
      <c r="Y34" s="8">
        <f t="shared" si="10"/>
        <v>0</v>
      </c>
      <c r="Z34" s="8">
        <f t="shared" si="11"/>
        <v>0.002588907191678217</v>
      </c>
      <c r="AA34" s="8">
        <f t="shared" si="12"/>
        <v>0</v>
      </c>
      <c r="AB34" s="8">
        <f t="shared" si="13"/>
        <v>0.001983488605693113</v>
      </c>
      <c r="AC34" s="8">
        <f t="shared" si="14"/>
        <v>0.0033708595395190127</v>
      </c>
      <c r="AD34" s="8">
        <f t="shared" si="15"/>
        <v>0.0027100589492543804</v>
      </c>
      <c r="AE34" s="8">
        <f t="shared" si="16"/>
        <v>0.0001306941413026984</v>
      </c>
      <c r="AF34" s="8">
        <f t="shared" si="17"/>
        <v>0.006281733877753128</v>
      </c>
      <c r="AG34" s="8">
        <f t="shared" si="18"/>
        <v>0.0012864161131700416</v>
      </c>
      <c r="AH34" s="8">
        <f t="shared" si="19"/>
        <v>0.0011238153950033343</v>
      </c>
      <c r="AI34" s="8">
        <f t="shared" si="20"/>
        <v>0</v>
      </c>
      <c r="AJ34" s="8">
        <v>0</v>
      </c>
      <c r="AK34" s="8">
        <v>0</v>
      </c>
      <c r="AL34" s="8">
        <v>0</v>
      </c>
      <c r="AM34" s="8">
        <f t="shared" si="21"/>
        <v>0.0014203765452785394</v>
      </c>
      <c r="AN34" s="8">
        <f t="shared" si="22"/>
        <v>0.0009917443028465566</v>
      </c>
      <c r="AO34" s="8">
        <f t="shared" si="23"/>
        <v>0.0012944535958391084</v>
      </c>
      <c r="AP34" s="8">
        <f t="shared" si="24"/>
        <v>0.0009917443028465566</v>
      </c>
      <c r="AQ34" s="15">
        <f t="shared" si="25"/>
        <v>0.0027499935273694012</v>
      </c>
      <c r="AR34" s="15">
        <f t="shared" si="26"/>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95">
        <f t="shared" si="27"/>
        <v>0.0027100589492543804</v>
      </c>
      <c r="BS34" s="8">
        <f t="shared" si="28"/>
        <v>0.002588907191678217</v>
      </c>
      <c r="BT34" s="8">
        <f t="shared" si="29"/>
        <v>0.006281733877753128</v>
      </c>
      <c r="BU34" s="8">
        <f t="shared" si="30"/>
        <v>0.0027100589492543804</v>
      </c>
      <c r="BV34" s="8">
        <f t="shared" si="31"/>
        <v>0.0027100589492543804</v>
      </c>
      <c r="BW34" s="8">
        <f t="shared" si="32"/>
        <v>0.0012864161131700416</v>
      </c>
      <c r="BX34" s="8">
        <f t="shared" si="33"/>
        <v>0.0027100589492543804</v>
      </c>
      <c r="BY34" s="8">
        <f t="shared" si="34"/>
        <v>0</v>
      </c>
      <c r="BZ34" s="8">
        <f t="shared" si="35"/>
        <v>0</v>
      </c>
      <c r="CA34" s="8">
        <f t="shared" si="36"/>
        <v>0</v>
      </c>
      <c r="CB34" s="8">
        <f t="shared" si="37"/>
        <v>0.001983488605693113</v>
      </c>
      <c r="CC34" s="8">
        <f t="shared" si="38"/>
        <v>0.0027100589492543804</v>
      </c>
      <c r="CD34" s="8">
        <f t="shared" si="39"/>
        <v>0</v>
      </c>
      <c r="CE34" s="8">
        <f t="shared" si="40"/>
        <v>0</v>
      </c>
      <c r="CF34" s="8">
        <f t="shared" si="2"/>
        <v>0</v>
      </c>
      <c r="CG34" s="8">
        <f t="shared" si="41"/>
        <v>0</v>
      </c>
      <c r="CH34" s="8">
        <f t="shared" si="42"/>
        <v>0</v>
      </c>
      <c r="CI34" s="8">
        <f t="shared" si="43"/>
        <v>0.0027100589492543804</v>
      </c>
      <c r="CJ34" s="8">
        <f t="shared" si="3"/>
        <v>0.0027100589492543804</v>
      </c>
      <c r="CK34" s="8">
        <f t="shared" si="44"/>
        <v>0</v>
      </c>
      <c r="CL34" s="8">
        <f t="shared" si="45"/>
        <v>0</v>
      </c>
      <c r="CM34" s="8">
        <f t="shared" si="46"/>
        <v>0.0012944535958391084</v>
      </c>
      <c r="CN34" s="8">
        <f t="shared" si="47"/>
        <v>0</v>
      </c>
      <c r="CO34" s="8">
        <f t="shared" si="48"/>
        <v>0</v>
      </c>
      <c r="CP34" s="8">
        <f t="shared" si="49"/>
        <v>0</v>
      </c>
      <c r="CQ34" s="8">
        <f t="shared" si="50"/>
        <v>0.0001306941413026984</v>
      </c>
      <c r="CR34" s="8">
        <f t="shared" si="51"/>
        <v>0.0009917443028465566</v>
      </c>
      <c r="CS34" s="8">
        <f t="shared" si="52"/>
        <v>0.0001306941413026984</v>
      </c>
      <c r="CT34" s="8">
        <f t="shared" si="53"/>
        <v>0</v>
      </c>
      <c r="CU34" s="8">
        <f t="shared" si="54"/>
        <v>0</v>
      </c>
      <c r="CV34" s="8">
        <f t="shared" si="55"/>
        <v>0</v>
      </c>
      <c r="CW34" s="8">
        <f t="shared" si="56"/>
        <v>0</v>
      </c>
      <c r="CX34" s="8">
        <f t="shared" si="57"/>
        <v>0.0027100589492543804</v>
      </c>
      <c r="CY34" s="8">
        <f t="shared" si="58"/>
        <v>0.0012864161131700416</v>
      </c>
      <c r="CZ34" s="8">
        <f t="shared" si="59"/>
        <v>0.0014203765452785394</v>
      </c>
      <c r="DA34" s="8">
        <f t="shared" si="60"/>
        <v>0.0027100589492543804</v>
      </c>
      <c r="DB34" s="8">
        <f t="shared" si="61"/>
        <v>0.0027100589492543804</v>
      </c>
      <c r="DC34" s="8">
        <f t="shared" si="62"/>
        <v>0.0027100589492543804</v>
      </c>
      <c r="DD34" s="8">
        <f t="shared" si="63"/>
        <v>0.0027100589492543804</v>
      </c>
      <c r="DE34" s="8">
        <f t="shared" si="64"/>
        <v>0.002588907191678217</v>
      </c>
      <c r="DF34" s="8">
        <f t="shared" si="65"/>
        <v>0.0012864161131700416</v>
      </c>
      <c r="DG34" s="8">
        <f t="shared" si="66"/>
        <v>0</v>
      </c>
      <c r="DH34" s="8">
        <f t="shared" si="67"/>
        <v>0</v>
      </c>
      <c r="DI34" s="8">
        <f t="shared" si="68"/>
        <v>0</v>
      </c>
      <c r="DJ34" s="8">
        <f t="shared" si="69"/>
        <v>0</v>
      </c>
      <c r="DK34" s="8">
        <f t="shared" si="70"/>
        <v>0</v>
      </c>
      <c r="DL34" s="8">
        <f t="shared" si="71"/>
        <v>0</v>
      </c>
      <c r="DM34" s="8">
        <f t="shared" si="72"/>
        <v>0</v>
      </c>
      <c r="DN34" s="8">
        <f t="shared" si="73"/>
        <v>0</v>
      </c>
      <c r="DO34" s="8">
        <f t="shared" si="74"/>
        <v>0.002588907191678217</v>
      </c>
      <c r="DP34" s="8">
        <f t="shared" si="75"/>
        <v>0</v>
      </c>
      <c r="DQ34" s="8">
        <f t="shared" si="76"/>
        <v>0.0027100589492543804</v>
      </c>
      <c r="DR34" s="8">
        <f t="shared" si="77"/>
        <v>0.006281733877753128</v>
      </c>
      <c r="DS34" s="8">
        <f t="shared" si="78"/>
        <v>0.0027499935273694012</v>
      </c>
    </row>
    <row r="35" spans="1:123" ht="11.25">
      <c r="A35" s="77" t="s">
        <v>447</v>
      </c>
      <c r="B35" s="221" t="s">
        <v>29</v>
      </c>
      <c r="C35" s="78" t="s">
        <v>229</v>
      </c>
      <c r="D35" s="23"/>
      <c r="E35" s="54"/>
      <c r="F35" s="20"/>
      <c r="G35" s="20"/>
      <c r="H35" s="28"/>
      <c r="I35" s="226">
        <v>6</v>
      </c>
      <c r="J35" s="229">
        <v>0</v>
      </c>
      <c r="K35" s="217">
        <f t="shared" si="5"/>
        <v>3</v>
      </c>
      <c r="L35" s="227">
        <v>3</v>
      </c>
      <c r="M35" s="155">
        <v>370</v>
      </c>
      <c r="N35" s="156">
        <v>0</v>
      </c>
      <c r="O35" s="157">
        <v>-5</v>
      </c>
      <c r="P35" s="156">
        <v>1825</v>
      </c>
      <c r="Q35" s="157">
        <v>3114</v>
      </c>
      <c r="R35" s="23"/>
      <c r="S35" s="23">
        <v>465107</v>
      </c>
      <c r="U35" s="8">
        <f t="shared" si="6"/>
        <v>0</v>
      </c>
      <c r="V35" s="8">
        <f t="shared" si="7"/>
        <v>0</v>
      </c>
      <c r="W35" s="8">
        <f t="shared" si="8"/>
        <v>0</v>
      </c>
      <c r="X35" s="8">
        <f t="shared" si="9"/>
        <v>0</v>
      </c>
      <c r="Y35" s="8">
        <f t="shared" si="10"/>
        <v>0</v>
      </c>
      <c r="Z35" s="8">
        <f t="shared" si="11"/>
        <v>0.0007060655977304227</v>
      </c>
      <c r="AA35" s="8">
        <f t="shared" si="12"/>
        <v>0</v>
      </c>
      <c r="AB35" s="8">
        <f t="shared" si="13"/>
        <v>0.0006263648228504568</v>
      </c>
      <c r="AC35" s="8">
        <f t="shared" si="14"/>
        <v>0.0008090062894845631</v>
      </c>
      <c r="AD35" s="8">
        <f t="shared" si="15"/>
        <v>0.0005356419931752781</v>
      </c>
      <c r="AE35" s="8">
        <f t="shared" si="16"/>
        <v>0</v>
      </c>
      <c r="AF35" s="8">
        <f t="shared" si="17"/>
        <v>-0.00010719682385244247</v>
      </c>
      <c r="AG35" s="8">
        <f t="shared" si="18"/>
        <v>0.00031550993233911114</v>
      </c>
      <c r="AH35" s="8">
        <f t="shared" si="19"/>
        <v>0.00032091344704634415</v>
      </c>
      <c r="AI35" s="8">
        <f t="shared" si="20"/>
        <v>0</v>
      </c>
      <c r="AJ35" s="8">
        <v>0</v>
      </c>
      <c r="AK35" s="8">
        <v>0</v>
      </c>
      <c r="AL35" s="8">
        <v>0</v>
      </c>
      <c r="AM35" s="8">
        <f t="shared" si="21"/>
        <v>0.00026782099658763907</v>
      </c>
      <c r="AN35" s="8">
        <f t="shared" si="22"/>
        <v>0.0003131824114252284</v>
      </c>
      <c r="AO35" s="8">
        <f t="shared" si="23"/>
        <v>0.00035303279886521137</v>
      </c>
      <c r="AP35" s="8">
        <f t="shared" si="24"/>
        <v>0.0003131824114252284</v>
      </c>
      <c r="AQ35" s="15">
        <f t="shared" si="25"/>
        <v>0.0011629032544186626</v>
      </c>
      <c r="AR35" s="15">
        <f t="shared" si="26"/>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95">
        <f t="shared" si="27"/>
        <v>0.0005356419931752781</v>
      </c>
      <c r="BS35" s="8">
        <f t="shared" si="28"/>
        <v>0.0007060655977304227</v>
      </c>
      <c r="BT35" s="8">
        <f t="shared" si="29"/>
        <v>-0.00010719682385244247</v>
      </c>
      <c r="BU35" s="8">
        <f t="shared" si="30"/>
        <v>0.0005356419931752781</v>
      </c>
      <c r="BV35" s="8">
        <f t="shared" si="31"/>
        <v>0.0005356419931752781</v>
      </c>
      <c r="BW35" s="8">
        <f t="shared" si="32"/>
        <v>0.00031550993233911114</v>
      </c>
      <c r="BX35" s="8">
        <f t="shared" si="33"/>
        <v>0.0005356419931752781</v>
      </c>
      <c r="BY35" s="8">
        <f t="shared" si="34"/>
        <v>0</v>
      </c>
      <c r="BZ35" s="8">
        <f t="shared" si="35"/>
        <v>0</v>
      </c>
      <c r="CA35" s="8">
        <f t="shared" si="36"/>
        <v>0</v>
      </c>
      <c r="CB35" s="8">
        <f t="shared" si="37"/>
        <v>0.0006263648228504568</v>
      </c>
      <c r="CC35" s="8">
        <f t="shared" si="38"/>
        <v>0.0005356419931752781</v>
      </c>
      <c r="CD35" s="8">
        <f t="shared" si="39"/>
        <v>0</v>
      </c>
      <c r="CE35" s="8">
        <f t="shared" si="40"/>
        <v>0</v>
      </c>
      <c r="CF35" s="8">
        <f t="shared" si="2"/>
        <v>0</v>
      </c>
      <c r="CG35" s="8">
        <f t="shared" si="41"/>
        <v>0</v>
      </c>
      <c r="CH35" s="8">
        <f t="shared" si="42"/>
        <v>0</v>
      </c>
      <c r="CI35" s="8">
        <f t="shared" si="43"/>
        <v>0.0005356419931752781</v>
      </c>
      <c r="CJ35" s="8">
        <f t="shared" si="3"/>
        <v>0.0005356419931752781</v>
      </c>
      <c r="CK35" s="8">
        <f t="shared" si="44"/>
        <v>0</v>
      </c>
      <c r="CL35" s="8">
        <f t="shared" si="45"/>
        <v>0</v>
      </c>
      <c r="CM35" s="8">
        <f t="shared" si="46"/>
        <v>0.00035303279886521137</v>
      </c>
      <c r="CN35" s="8">
        <f t="shared" si="47"/>
        <v>0</v>
      </c>
      <c r="CO35" s="8">
        <f t="shared" si="48"/>
        <v>0</v>
      </c>
      <c r="CP35" s="8">
        <f t="shared" si="49"/>
        <v>0</v>
      </c>
      <c r="CQ35" s="8">
        <f t="shared" si="50"/>
        <v>0</v>
      </c>
      <c r="CR35" s="8">
        <f t="shared" si="51"/>
        <v>0.0003131824114252284</v>
      </c>
      <c r="CS35" s="8">
        <f t="shared" si="52"/>
        <v>0</v>
      </c>
      <c r="CT35" s="8">
        <f t="shared" si="53"/>
        <v>0</v>
      </c>
      <c r="CU35" s="8">
        <f t="shared" si="54"/>
        <v>0</v>
      </c>
      <c r="CV35" s="8">
        <f t="shared" si="55"/>
        <v>0</v>
      </c>
      <c r="CW35" s="8">
        <f t="shared" si="56"/>
        <v>0</v>
      </c>
      <c r="CX35" s="8">
        <f t="shared" si="57"/>
        <v>0.0005356419931752781</v>
      </c>
      <c r="CY35" s="8">
        <f t="shared" si="58"/>
        <v>0.00031550993233911114</v>
      </c>
      <c r="CZ35" s="8">
        <f t="shared" si="59"/>
        <v>0.00026782099658763907</v>
      </c>
      <c r="DA35" s="8">
        <f t="shared" si="60"/>
        <v>0.0005356419931752781</v>
      </c>
      <c r="DB35" s="8">
        <f t="shared" si="61"/>
        <v>0.0005356419931752781</v>
      </c>
      <c r="DC35" s="8">
        <f t="shared" si="62"/>
        <v>0.0005356419931752781</v>
      </c>
      <c r="DD35" s="8">
        <f t="shared" si="63"/>
        <v>0.0005356419931752781</v>
      </c>
      <c r="DE35" s="8">
        <f t="shared" si="64"/>
        <v>0.0007060655977304227</v>
      </c>
      <c r="DF35" s="8">
        <f t="shared" si="65"/>
        <v>0.00031550993233911114</v>
      </c>
      <c r="DG35" s="8">
        <f t="shared" si="66"/>
        <v>0</v>
      </c>
      <c r="DH35" s="8">
        <f t="shared" si="67"/>
        <v>0</v>
      </c>
      <c r="DI35" s="8">
        <f t="shared" si="68"/>
        <v>0</v>
      </c>
      <c r="DJ35" s="8">
        <f t="shared" si="69"/>
        <v>0</v>
      </c>
      <c r="DK35" s="8">
        <f t="shared" si="70"/>
        <v>0</v>
      </c>
      <c r="DL35" s="8">
        <f t="shared" si="71"/>
        <v>0</v>
      </c>
      <c r="DM35" s="8">
        <f t="shared" si="72"/>
        <v>0</v>
      </c>
      <c r="DN35" s="8">
        <f t="shared" si="73"/>
        <v>0</v>
      </c>
      <c r="DO35" s="8">
        <f t="shared" si="74"/>
        <v>0.0007060655977304227</v>
      </c>
      <c r="DP35" s="8">
        <f t="shared" si="75"/>
        <v>0</v>
      </c>
      <c r="DQ35" s="8">
        <f t="shared" si="76"/>
        <v>0.0005356419931752781</v>
      </c>
      <c r="DR35" s="8">
        <f t="shared" si="77"/>
        <v>-0.00010719682385244247</v>
      </c>
      <c r="DS35" s="8">
        <f t="shared" si="78"/>
        <v>0.0011629032544186626</v>
      </c>
    </row>
    <row r="36" spans="1:123" ht="11.25">
      <c r="A36" s="77" t="s">
        <v>447</v>
      </c>
      <c r="B36" s="221" t="s">
        <v>30</v>
      </c>
      <c r="C36" s="78" t="s">
        <v>356</v>
      </c>
      <c r="D36" s="23"/>
      <c r="E36" s="54"/>
      <c r="F36" s="20"/>
      <c r="G36" s="20"/>
      <c r="H36" s="28"/>
      <c r="I36" s="226">
        <v>13.9</v>
      </c>
      <c r="J36" s="229">
        <v>0</v>
      </c>
      <c r="K36" s="217">
        <f t="shared" si="5"/>
        <v>9.100000000000001</v>
      </c>
      <c r="L36" s="227">
        <v>4.8</v>
      </c>
      <c r="M36" s="155">
        <v>990</v>
      </c>
      <c r="N36" s="156">
        <v>0</v>
      </c>
      <c r="O36" s="157">
        <v>29</v>
      </c>
      <c r="P36" s="156">
        <v>1387</v>
      </c>
      <c r="Q36" s="157">
        <v>2366</v>
      </c>
      <c r="R36" s="23"/>
      <c r="S36" s="23">
        <v>1321324</v>
      </c>
      <c r="U36" s="8">
        <f t="shared" si="6"/>
        <v>0</v>
      </c>
      <c r="V36" s="8">
        <f t="shared" si="7"/>
        <v>0</v>
      </c>
      <c r="W36" s="8">
        <f t="shared" si="8"/>
        <v>0</v>
      </c>
      <c r="X36" s="8">
        <f t="shared" si="9"/>
        <v>0</v>
      </c>
      <c r="Y36" s="8">
        <f t="shared" si="10"/>
        <v>0</v>
      </c>
      <c r="Z36" s="8">
        <f t="shared" si="11"/>
        <v>0.0016357186347421462</v>
      </c>
      <c r="AA36" s="8">
        <f t="shared" si="12"/>
        <v>0</v>
      </c>
      <c r="AB36" s="8">
        <f t="shared" si="13"/>
        <v>0.0018999732959797194</v>
      </c>
      <c r="AC36" s="8">
        <f t="shared" si="14"/>
        <v>0.0012944100631753009</v>
      </c>
      <c r="AD36" s="8">
        <f t="shared" si="15"/>
        <v>0.001433204252009528</v>
      </c>
      <c r="AE36" s="8">
        <f t="shared" si="16"/>
        <v>0</v>
      </c>
      <c r="AF36" s="8">
        <f t="shared" si="17"/>
        <v>0.0006217415783441663</v>
      </c>
      <c r="AG36" s="8">
        <f t="shared" si="18"/>
        <v>0.00023978754857772444</v>
      </c>
      <c r="AH36" s="8">
        <f t="shared" si="19"/>
        <v>0.0002438282645188344</v>
      </c>
      <c r="AI36" s="8">
        <f t="shared" si="20"/>
        <v>0</v>
      </c>
      <c r="AJ36" s="8">
        <v>0</v>
      </c>
      <c r="AK36" s="8">
        <v>0</v>
      </c>
      <c r="AL36" s="8">
        <v>0</v>
      </c>
      <c r="AM36" s="8">
        <f t="shared" si="21"/>
        <v>0.000716602126004764</v>
      </c>
      <c r="AN36" s="8">
        <f t="shared" si="22"/>
        <v>0.0009499866479898597</v>
      </c>
      <c r="AO36" s="8">
        <f t="shared" si="23"/>
        <v>0.0008178593173710731</v>
      </c>
      <c r="AP36" s="8">
        <f t="shared" si="24"/>
        <v>0.0009499866479898597</v>
      </c>
      <c r="AQ36" s="15">
        <f t="shared" si="25"/>
        <v>0.003303695665172713</v>
      </c>
      <c r="AR36" s="15">
        <f t="shared" si="26"/>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95">
        <f t="shared" si="27"/>
        <v>0.001433204252009528</v>
      </c>
      <c r="BS36" s="8">
        <f t="shared" si="28"/>
        <v>0.0016357186347421462</v>
      </c>
      <c r="BT36" s="8">
        <f t="shared" si="29"/>
        <v>0.0006217415783441663</v>
      </c>
      <c r="BU36" s="8">
        <f t="shared" si="30"/>
        <v>0.001433204252009528</v>
      </c>
      <c r="BV36" s="8">
        <f t="shared" si="31"/>
        <v>0.001433204252009528</v>
      </c>
      <c r="BW36" s="8">
        <f t="shared" si="32"/>
        <v>0.00023978754857772444</v>
      </c>
      <c r="BX36" s="8">
        <f t="shared" si="33"/>
        <v>0.001433204252009528</v>
      </c>
      <c r="BY36" s="8">
        <f t="shared" si="34"/>
        <v>0</v>
      </c>
      <c r="BZ36" s="8">
        <f t="shared" si="35"/>
        <v>0</v>
      </c>
      <c r="CA36" s="8">
        <f t="shared" si="36"/>
        <v>0</v>
      </c>
      <c r="CB36" s="8">
        <f t="shared" si="37"/>
        <v>0.0018999732959797194</v>
      </c>
      <c r="CC36" s="8">
        <f t="shared" si="38"/>
        <v>0.001433204252009528</v>
      </c>
      <c r="CD36" s="8">
        <f t="shared" si="39"/>
        <v>0</v>
      </c>
      <c r="CE36" s="8">
        <f t="shared" si="40"/>
        <v>0</v>
      </c>
      <c r="CF36" s="8">
        <f t="shared" si="2"/>
        <v>0</v>
      </c>
      <c r="CG36" s="8">
        <f t="shared" si="41"/>
        <v>0</v>
      </c>
      <c r="CH36" s="8">
        <f t="shared" si="42"/>
        <v>0</v>
      </c>
      <c r="CI36" s="8">
        <f t="shared" si="43"/>
        <v>0.001433204252009528</v>
      </c>
      <c r="CJ36" s="8">
        <f t="shared" si="3"/>
        <v>0.001433204252009528</v>
      </c>
      <c r="CK36" s="8">
        <f t="shared" si="44"/>
        <v>0</v>
      </c>
      <c r="CL36" s="8">
        <f t="shared" si="45"/>
        <v>0</v>
      </c>
      <c r="CM36" s="8">
        <f t="shared" si="46"/>
        <v>0.0008178593173710731</v>
      </c>
      <c r="CN36" s="8">
        <f t="shared" si="47"/>
        <v>0</v>
      </c>
      <c r="CO36" s="8">
        <f t="shared" si="48"/>
        <v>0</v>
      </c>
      <c r="CP36" s="8">
        <f t="shared" si="49"/>
        <v>0</v>
      </c>
      <c r="CQ36" s="8">
        <f t="shared" si="50"/>
        <v>0</v>
      </c>
      <c r="CR36" s="8">
        <f t="shared" si="51"/>
        <v>0.0009499866479898597</v>
      </c>
      <c r="CS36" s="8">
        <f t="shared" si="52"/>
        <v>0</v>
      </c>
      <c r="CT36" s="8">
        <f t="shared" si="53"/>
        <v>0</v>
      </c>
      <c r="CU36" s="8">
        <f t="shared" si="54"/>
        <v>0</v>
      </c>
      <c r="CV36" s="8">
        <f t="shared" si="55"/>
        <v>0</v>
      </c>
      <c r="CW36" s="8">
        <f t="shared" si="56"/>
        <v>0</v>
      </c>
      <c r="CX36" s="8">
        <f t="shared" si="57"/>
        <v>0.001433204252009528</v>
      </c>
      <c r="CY36" s="8">
        <f t="shared" si="58"/>
        <v>0.00023978754857772444</v>
      </c>
      <c r="CZ36" s="8">
        <f t="shared" si="59"/>
        <v>0.000716602126004764</v>
      </c>
      <c r="DA36" s="8">
        <f t="shared" si="60"/>
        <v>0.001433204252009528</v>
      </c>
      <c r="DB36" s="8">
        <f t="shared" si="61"/>
        <v>0.001433204252009528</v>
      </c>
      <c r="DC36" s="8">
        <f t="shared" si="62"/>
        <v>0.001433204252009528</v>
      </c>
      <c r="DD36" s="8">
        <f t="shared" si="63"/>
        <v>0.001433204252009528</v>
      </c>
      <c r="DE36" s="8">
        <f t="shared" si="64"/>
        <v>0.0016357186347421462</v>
      </c>
      <c r="DF36" s="8">
        <f t="shared" si="65"/>
        <v>0.00023978754857772444</v>
      </c>
      <c r="DG36" s="8">
        <f t="shared" si="66"/>
        <v>0</v>
      </c>
      <c r="DH36" s="8">
        <f t="shared" si="67"/>
        <v>0</v>
      </c>
      <c r="DI36" s="8">
        <f t="shared" si="68"/>
        <v>0</v>
      </c>
      <c r="DJ36" s="8">
        <f t="shared" si="69"/>
        <v>0</v>
      </c>
      <c r="DK36" s="8">
        <f t="shared" si="70"/>
        <v>0</v>
      </c>
      <c r="DL36" s="8">
        <f t="shared" si="71"/>
        <v>0</v>
      </c>
      <c r="DM36" s="8">
        <f t="shared" si="72"/>
        <v>0</v>
      </c>
      <c r="DN36" s="8">
        <f t="shared" si="73"/>
        <v>0</v>
      </c>
      <c r="DO36" s="8">
        <f t="shared" si="74"/>
        <v>0.0016357186347421462</v>
      </c>
      <c r="DP36" s="8">
        <f t="shared" si="75"/>
        <v>0</v>
      </c>
      <c r="DQ36" s="8">
        <f t="shared" si="76"/>
        <v>0.001433204252009528</v>
      </c>
      <c r="DR36" s="8">
        <f t="shared" si="77"/>
        <v>0.0006217415783441663</v>
      </c>
      <c r="DS36" s="8">
        <f t="shared" si="78"/>
        <v>0.003303695665172713</v>
      </c>
    </row>
    <row r="37" spans="1:123" ht="11.25">
      <c r="A37" s="77" t="s">
        <v>447</v>
      </c>
      <c r="B37" s="221" t="s">
        <v>31</v>
      </c>
      <c r="C37" s="78" t="s">
        <v>235</v>
      </c>
      <c r="D37" s="23"/>
      <c r="E37" s="54"/>
      <c r="F37" s="20"/>
      <c r="G37" s="20"/>
      <c r="H37" s="28"/>
      <c r="I37" s="226">
        <v>31.03</v>
      </c>
      <c r="J37" s="229">
        <v>0</v>
      </c>
      <c r="K37" s="217">
        <f t="shared" si="5"/>
        <v>24</v>
      </c>
      <c r="L37" s="227">
        <v>7.03</v>
      </c>
      <c r="M37" s="155">
        <v>1310</v>
      </c>
      <c r="N37" s="156">
        <v>0</v>
      </c>
      <c r="O37" s="157">
        <v>0</v>
      </c>
      <c r="P37" s="156">
        <v>6824</v>
      </c>
      <c r="Q37" s="157">
        <v>11150</v>
      </c>
      <c r="R37" s="23"/>
      <c r="S37" s="23">
        <v>1265251</v>
      </c>
      <c r="U37" s="8">
        <f t="shared" si="6"/>
        <v>0</v>
      </c>
      <c r="V37" s="8">
        <f t="shared" si="7"/>
        <v>0</v>
      </c>
      <c r="W37" s="8">
        <f t="shared" si="8"/>
        <v>0</v>
      </c>
      <c r="X37" s="8">
        <f t="shared" si="9"/>
        <v>0</v>
      </c>
      <c r="Y37" s="8">
        <f t="shared" si="10"/>
        <v>0</v>
      </c>
      <c r="Z37" s="8">
        <f t="shared" si="11"/>
        <v>0.003651535916262503</v>
      </c>
      <c r="AA37" s="8">
        <f t="shared" si="12"/>
        <v>0</v>
      </c>
      <c r="AB37" s="8">
        <f t="shared" si="13"/>
        <v>0.005010918582803655</v>
      </c>
      <c r="AC37" s="8">
        <f t="shared" si="14"/>
        <v>0.0018957714050254928</v>
      </c>
      <c r="AD37" s="8">
        <f t="shared" si="15"/>
        <v>0.001896462192053012</v>
      </c>
      <c r="AE37" s="8">
        <f t="shared" si="16"/>
        <v>0</v>
      </c>
      <c r="AF37" s="8">
        <f t="shared" si="17"/>
        <v>0</v>
      </c>
      <c r="AG37" s="8">
        <f t="shared" si="18"/>
        <v>0.001179747823716216</v>
      </c>
      <c r="AH37" s="8">
        <f t="shared" si="19"/>
        <v>0.0011490638839327994</v>
      </c>
      <c r="AI37" s="8">
        <f t="shared" si="20"/>
        <v>0</v>
      </c>
      <c r="AJ37" s="8">
        <v>0</v>
      </c>
      <c r="AK37" s="8">
        <v>0</v>
      </c>
      <c r="AL37" s="8">
        <v>0</v>
      </c>
      <c r="AM37" s="8">
        <f t="shared" si="21"/>
        <v>0.000948231096026506</v>
      </c>
      <c r="AN37" s="8">
        <f t="shared" si="22"/>
        <v>0.0025054592914018274</v>
      </c>
      <c r="AO37" s="8">
        <f t="shared" si="23"/>
        <v>0.0018257679581312515</v>
      </c>
      <c r="AP37" s="8">
        <f t="shared" si="24"/>
        <v>0.0025054592914018274</v>
      </c>
      <c r="AQ37" s="15">
        <f t="shared" si="25"/>
        <v>0.003163496798707539</v>
      </c>
      <c r="AR37" s="15">
        <f t="shared" si="26"/>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95">
        <f t="shared" si="27"/>
        <v>0.001896462192053012</v>
      </c>
      <c r="BS37" s="8">
        <f t="shared" si="28"/>
        <v>0.003651535916262503</v>
      </c>
      <c r="BT37" s="8">
        <f t="shared" si="29"/>
        <v>0</v>
      </c>
      <c r="BU37" s="8">
        <f t="shared" si="30"/>
        <v>0.001896462192053012</v>
      </c>
      <c r="BV37" s="8">
        <f t="shared" si="31"/>
        <v>0.001896462192053012</v>
      </c>
      <c r="BW37" s="8">
        <f t="shared" si="32"/>
        <v>0.001179747823716216</v>
      </c>
      <c r="BX37" s="8">
        <f t="shared" si="33"/>
        <v>0.001896462192053012</v>
      </c>
      <c r="BY37" s="8">
        <f t="shared" si="34"/>
        <v>0</v>
      </c>
      <c r="BZ37" s="8">
        <f t="shared" si="35"/>
        <v>0</v>
      </c>
      <c r="CA37" s="8">
        <f t="shared" si="36"/>
        <v>0</v>
      </c>
      <c r="CB37" s="8">
        <f t="shared" si="37"/>
        <v>0.005010918582803655</v>
      </c>
      <c r="CC37" s="8">
        <f t="shared" si="38"/>
        <v>0.001896462192053012</v>
      </c>
      <c r="CD37" s="8">
        <f t="shared" si="39"/>
        <v>0</v>
      </c>
      <c r="CE37" s="8">
        <f t="shared" si="40"/>
        <v>0</v>
      </c>
      <c r="CF37" s="8">
        <f t="shared" si="2"/>
        <v>0</v>
      </c>
      <c r="CG37" s="8">
        <f t="shared" si="41"/>
        <v>0</v>
      </c>
      <c r="CH37" s="8">
        <f t="shared" si="42"/>
        <v>0</v>
      </c>
      <c r="CI37" s="8">
        <f t="shared" si="43"/>
        <v>0.001896462192053012</v>
      </c>
      <c r="CJ37" s="8">
        <f t="shared" si="3"/>
        <v>0.001896462192053012</v>
      </c>
      <c r="CK37" s="8">
        <f t="shared" si="44"/>
        <v>0</v>
      </c>
      <c r="CL37" s="8">
        <f t="shared" si="45"/>
        <v>0</v>
      </c>
      <c r="CM37" s="8">
        <f t="shared" si="46"/>
        <v>0.0018257679581312515</v>
      </c>
      <c r="CN37" s="8">
        <f t="shared" si="47"/>
        <v>0</v>
      </c>
      <c r="CO37" s="8">
        <f t="shared" si="48"/>
        <v>0</v>
      </c>
      <c r="CP37" s="8">
        <f t="shared" si="49"/>
        <v>0</v>
      </c>
      <c r="CQ37" s="8">
        <f t="shared" si="50"/>
        <v>0</v>
      </c>
      <c r="CR37" s="8">
        <f t="shared" si="51"/>
        <v>0.0025054592914018274</v>
      </c>
      <c r="CS37" s="8">
        <f t="shared" si="52"/>
        <v>0</v>
      </c>
      <c r="CT37" s="8">
        <f t="shared" si="53"/>
        <v>0</v>
      </c>
      <c r="CU37" s="8">
        <f t="shared" si="54"/>
        <v>0</v>
      </c>
      <c r="CV37" s="8">
        <f t="shared" si="55"/>
        <v>0</v>
      </c>
      <c r="CW37" s="8">
        <f t="shared" si="56"/>
        <v>0</v>
      </c>
      <c r="CX37" s="8">
        <f t="shared" si="57"/>
        <v>0.001896462192053012</v>
      </c>
      <c r="CY37" s="8">
        <f t="shared" si="58"/>
        <v>0.001179747823716216</v>
      </c>
      <c r="CZ37" s="8">
        <f t="shared" si="59"/>
        <v>0.000948231096026506</v>
      </c>
      <c r="DA37" s="8">
        <f t="shared" si="60"/>
        <v>0.001896462192053012</v>
      </c>
      <c r="DB37" s="8">
        <f t="shared" si="61"/>
        <v>0.001896462192053012</v>
      </c>
      <c r="DC37" s="8">
        <f t="shared" si="62"/>
        <v>0.001896462192053012</v>
      </c>
      <c r="DD37" s="8">
        <f t="shared" si="63"/>
        <v>0.001896462192053012</v>
      </c>
      <c r="DE37" s="8">
        <f t="shared" si="64"/>
        <v>0.003651535916262503</v>
      </c>
      <c r="DF37" s="8">
        <f t="shared" si="65"/>
        <v>0.001179747823716216</v>
      </c>
      <c r="DG37" s="8">
        <f t="shared" si="66"/>
        <v>0</v>
      </c>
      <c r="DH37" s="8">
        <f t="shared" si="67"/>
        <v>0</v>
      </c>
      <c r="DI37" s="8">
        <f t="shared" si="68"/>
        <v>0</v>
      </c>
      <c r="DJ37" s="8">
        <f t="shared" si="69"/>
        <v>0</v>
      </c>
      <c r="DK37" s="8">
        <f t="shared" si="70"/>
        <v>0</v>
      </c>
      <c r="DL37" s="8">
        <f t="shared" si="71"/>
        <v>0</v>
      </c>
      <c r="DM37" s="8">
        <f t="shared" si="72"/>
        <v>0</v>
      </c>
      <c r="DN37" s="8">
        <f t="shared" si="73"/>
        <v>0</v>
      </c>
      <c r="DO37" s="8">
        <f t="shared" si="74"/>
        <v>0.003651535916262503</v>
      </c>
      <c r="DP37" s="8">
        <f t="shared" si="75"/>
        <v>0</v>
      </c>
      <c r="DQ37" s="8">
        <f t="shared" si="76"/>
        <v>0.001896462192053012</v>
      </c>
      <c r="DR37" s="8">
        <f t="shared" si="77"/>
        <v>0</v>
      </c>
      <c r="DS37" s="8">
        <f t="shared" si="78"/>
        <v>0.003163496798707539</v>
      </c>
    </row>
    <row r="38" spans="1:123" ht="11.25">
      <c r="A38" s="77" t="s">
        <v>447</v>
      </c>
      <c r="B38" s="23" t="s">
        <v>32</v>
      </c>
      <c r="C38" s="28" t="s">
        <v>236</v>
      </c>
      <c r="D38" s="23"/>
      <c r="E38" s="54"/>
      <c r="F38" s="20"/>
      <c r="G38" s="20"/>
      <c r="H38" s="28"/>
      <c r="I38" s="226">
        <v>1</v>
      </c>
      <c r="J38" s="229"/>
      <c r="K38" s="217">
        <f t="shared" si="5"/>
        <v>0</v>
      </c>
      <c r="L38" s="227">
        <v>1</v>
      </c>
      <c r="M38" s="155"/>
      <c r="N38" s="156"/>
      <c r="O38" s="157"/>
      <c r="P38" s="156"/>
      <c r="Q38" s="157"/>
      <c r="R38" s="23"/>
      <c r="S38" s="2">
        <v>576401</v>
      </c>
      <c r="U38" s="8">
        <f t="shared" si="6"/>
        <v>0</v>
      </c>
      <c r="V38" s="8">
        <f t="shared" si="7"/>
        <v>0</v>
      </c>
      <c r="W38" s="8">
        <f t="shared" si="8"/>
        <v>0</v>
      </c>
      <c r="X38" s="8">
        <f t="shared" si="9"/>
        <v>0</v>
      </c>
      <c r="Y38" s="8">
        <f t="shared" si="10"/>
        <v>0</v>
      </c>
      <c r="Z38" s="8">
        <f t="shared" si="11"/>
        <v>0.00011767759962173713</v>
      </c>
      <c r="AA38" s="8">
        <f t="shared" si="12"/>
        <v>0</v>
      </c>
      <c r="AB38" s="8">
        <f t="shared" si="13"/>
        <v>0</v>
      </c>
      <c r="AC38" s="8">
        <f t="shared" si="14"/>
        <v>0.00026966876316152105</v>
      </c>
      <c r="AD38" s="8">
        <f t="shared" si="15"/>
        <v>0</v>
      </c>
      <c r="AE38" s="8">
        <f t="shared" si="16"/>
        <v>0</v>
      </c>
      <c r="AF38" s="8">
        <f t="shared" si="17"/>
        <v>0</v>
      </c>
      <c r="AG38" s="8">
        <f t="shared" si="18"/>
        <v>0</v>
      </c>
      <c r="AH38" s="8">
        <f t="shared" si="19"/>
        <v>0</v>
      </c>
      <c r="AI38" s="8">
        <f t="shared" si="20"/>
        <v>0</v>
      </c>
      <c r="AJ38" s="8">
        <v>0</v>
      </c>
      <c r="AK38" s="8">
        <v>0</v>
      </c>
      <c r="AL38" s="8">
        <v>0</v>
      </c>
      <c r="AM38" s="8">
        <f t="shared" si="21"/>
        <v>0</v>
      </c>
      <c r="AN38" s="8">
        <f t="shared" si="22"/>
        <v>0</v>
      </c>
      <c r="AO38" s="8">
        <f t="shared" si="23"/>
        <v>5.8838799810868564E-05</v>
      </c>
      <c r="AP38" s="8">
        <f t="shared" si="24"/>
        <v>0</v>
      </c>
      <c r="AQ38" s="15">
        <f t="shared" si="25"/>
        <v>0.0014411707386691053</v>
      </c>
      <c r="AR38" s="15">
        <f t="shared" si="26"/>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95">
        <f t="shared" si="27"/>
        <v>0</v>
      </c>
      <c r="BS38" s="8">
        <f t="shared" si="28"/>
        <v>0.00011767759962173713</v>
      </c>
      <c r="BT38" s="8">
        <f t="shared" si="29"/>
        <v>0</v>
      </c>
      <c r="BU38" s="8">
        <f t="shared" si="30"/>
        <v>0</v>
      </c>
      <c r="BV38" s="8">
        <f t="shared" si="31"/>
        <v>0</v>
      </c>
      <c r="BW38" s="8">
        <f t="shared" si="32"/>
        <v>0</v>
      </c>
      <c r="BX38" s="8">
        <f t="shared" si="33"/>
        <v>0</v>
      </c>
      <c r="BY38" s="8">
        <f t="shared" si="34"/>
        <v>0</v>
      </c>
      <c r="BZ38" s="8">
        <f t="shared" si="35"/>
        <v>0</v>
      </c>
      <c r="CA38" s="8">
        <f t="shared" si="36"/>
        <v>0</v>
      </c>
      <c r="CB38" s="8">
        <f t="shared" si="37"/>
        <v>0</v>
      </c>
      <c r="CC38" s="8">
        <f t="shared" si="38"/>
        <v>0</v>
      </c>
      <c r="CD38" s="8">
        <f t="shared" si="39"/>
        <v>0</v>
      </c>
      <c r="CE38" s="8">
        <f t="shared" si="40"/>
        <v>0</v>
      </c>
      <c r="CF38" s="8">
        <f t="shared" si="2"/>
        <v>0</v>
      </c>
      <c r="CG38" s="8">
        <f t="shared" si="41"/>
        <v>0</v>
      </c>
      <c r="CH38" s="8">
        <f t="shared" si="42"/>
        <v>0</v>
      </c>
      <c r="CI38" s="8">
        <f t="shared" si="43"/>
        <v>0</v>
      </c>
      <c r="CJ38" s="8">
        <f t="shared" si="3"/>
        <v>0</v>
      </c>
      <c r="CK38" s="8">
        <f t="shared" si="44"/>
        <v>0</v>
      </c>
      <c r="CL38" s="8">
        <f t="shared" si="45"/>
        <v>0</v>
      </c>
      <c r="CM38" s="8">
        <f t="shared" si="46"/>
        <v>5.8838799810868564E-05</v>
      </c>
      <c r="CN38" s="8">
        <f t="shared" si="47"/>
        <v>0</v>
      </c>
      <c r="CO38" s="8">
        <f t="shared" si="48"/>
        <v>0</v>
      </c>
      <c r="CP38" s="8">
        <f t="shared" si="49"/>
        <v>0</v>
      </c>
      <c r="CQ38" s="8">
        <f t="shared" si="50"/>
        <v>0</v>
      </c>
      <c r="CR38" s="8">
        <f t="shared" si="51"/>
        <v>0</v>
      </c>
      <c r="CS38" s="8">
        <f t="shared" si="52"/>
        <v>0</v>
      </c>
      <c r="CT38" s="8">
        <f t="shared" si="53"/>
        <v>0</v>
      </c>
      <c r="CU38" s="8">
        <f t="shared" si="54"/>
        <v>0</v>
      </c>
      <c r="CV38" s="8">
        <f t="shared" si="55"/>
        <v>0</v>
      </c>
      <c r="CW38" s="8">
        <f t="shared" si="56"/>
        <v>0</v>
      </c>
      <c r="CX38" s="8">
        <f t="shared" si="57"/>
        <v>0</v>
      </c>
      <c r="CY38" s="8">
        <f t="shared" si="58"/>
        <v>0</v>
      </c>
      <c r="CZ38" s="8">
        <f t="shared" si="59"/>
        <v>0</v>
      </c>
      <c r="DA38" s="8">
        <f t="shared" si="60"/>
        <v>0</v>
      </c>
      <c r="DB38" s="8">
        <f t="shared" si="61"/>
        <v>0</v>
      </c>
      <c r="DC38" s="8">
        <f t="shared" si="62"/>
        <v>0</v>
      </c>
      <c r="DD38" s="8">
        <f t="shared" si="63"/>
        <v>0</v>
      </c>
      <c r="DE38" s="8">
        <f t="shared" si="64"/>
        <v>0.00011767759962173713</v>
      </c>
      <c r="DF38" s="8">
        <f t="shared" si="65"/>
        <v>0</v>
      </c>
      <c r="DG38" s="8">
        <f t="shared" si="66"/>
        <v>0</v>
      </c>
      <c r="DH38" s="8">
        <f t="shared" si="67"/>
        <v>0</v>
      </c>
      <c r="DI38" s="8">
        <f t="shared" si="68"/>
        <v>0</v>
      </c>
      <c r="DJ38" s="8">
        <f t="shared" si="69"/>
        <v>0</v>
      </c>
      <c r="DK38" s="8">
        <f t="shared" si="70"/>
        <v>0</v>
      </c>
      <c r="DL38" s="8">
        <f t="shared" si="71"/>
        <v>0</v>
      </c>
      <c r="DM38" s="8">
        <f t="shared" si="72"/>
        <v>0</v>
      </c>
      <c r="DN38" s="8">
        <f t="shared" si="73"/>
        <v>0</v>
      </c>
      <c r="DO38" s="8">
        <f t="shared" si="74"/>
        <v>0.00011767759962173713</v>
      </c>
      <c r="DP38" s="8">
        <f t="shared" si="75"/>
        <v>0</v>
      </c>
      <c r="DQ38" s="8">
        <f t="shared" si="76"/>
        <v>0</v>
      </c>
      <c r="DR38" s="8">
        <f t="shared" si="77"/>
        <v>0</v>
      </c>
      <c r="DS38" s="8">
        <f t="shared" si="78"/>
        <v>0.0014411707386691053</v>
      </c>
    </row>
    <row r="39" spans="1:123" ht="11.25">
      <c r="A39" s="77" t="s">
        <v>447</v>
      </c>
      <c r="B39" s="221" t="s">
        <v>33</v>
      </c>
      <c r="C39" s="78" t="s">
        <v>357</v>
      </c>
      <c r="D39" s="23"/>
      <c r="E39" s="54"/>
      <c r="F39" s="20"/>
      <c r="G39" s="20"/>
      <c r="H39" s="28"/>
      <c r="I39" s="230"/>
      <c r="J39" s="227"/>
      <c r="K39" s="217">
        <f t="shared" si="5"/>
        <v>0</v>
      </c>
      <c r="L39" s="227"/>
      <c r="M39" s="155">
        <v>3170</v>
      </c>
      <c r="N39" s="156"/>
      <c r="O39" s="157"/>
      <c r="P39" s="156"/>
      <c r="Q39" s="157"/>
      <c r="R39" s="23"/>
      <c r="S39" s="23">
        <v>697025</v>
      </c>
      <c r="U39" s="8">
        <f t="shared" si="6"/>
        <v>0</v>
      </c>
      <c r="V39" s="8">
        <f t="shared" si="7"/>
        <v>0</v>
      </c>
      <c r="W39" s="8">
        <f t="shared" si="8"/>
        <v>0</v>
      </c>
      <c r="X39" s="8">
        <f t="shared" si="9"/>
        <v>0</v>
      </c>
      <c r="Y39" s="8">
        <f t="shared" si="10"/>
        <v>0</v>
      </c>
      <c r="Z39" s="8">
        <f t="shared" si="11"/>
        <v>0</v>
      </c>
      <c r="AA39" s="8">
        <f t="shared" si="12"/>
        <v>0</v>
      </c>
      <c r="AB39" s="8">
        <f t="shared" si="13"/>
        <v>0</v>
      </c>
      <c r="AC39" s="8">
        <f t="shared" si="14"/>
        <v>0</v>
      </c>
      <c r="AD39" s="8">
        <f t="shared" si="15"/>
        <v>0.004589148968555761</v>
      </c>
      <c r="AE39" s="8">
        <f t="shared" si="16"/>
        <v>0</v>
      </c>
      <c r="AF39" s="8">
        <f t="shared" si="17"/>
        <v>0</v>
      </c>
      <c r="AG39" s="8">
        <f t="shared" si="18"/>
        <v>0</v>
      </c>
      <c r="AH39" s="8">
        <f t="shared" si="19"/>
        <v>0</v>
      </c>
      <c r="AI39" s="8">
        <f t="shared" si="20"/>
        <v>0</v>
      </c>
      <c r="AJ39" s="8">
        <v>0</v>
      </c>
      <c r="AK39" s="8">
        <v>0</v>
      </c>
      <c r="AL39" s="8">
        <v>0</v>
      </c>
      <c r="AM39" s="8">
        <f t="shared" si="21"/>
        <v>0.0022945744842778806</v>
      </c>
      <c r="AN39" s="8">
        <f t="shared" si="22"/>
        <v>0</v>
      </c>
      <c r="AO39" s="8">
        <f t="shared" si="23"/>
        <v>0</v>
      </c>
      <c r="AP39" s="8">
        <f t="shared" si="24"/>
        <v>0</v>
      </c>
      <c r="AQ39" s="15">
        <f t="shared" si="25"/>
        <v>0.0017427659461396374</v>
      </c>
      <c r="AR39" s="15">
        <f t="shared" si="26"/>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8">
        <v>0</v>
      </c>
      <c r="BQ39" s="8">
        <v>0</v>
      </c>
      <c r="BR39" s="95">
        <f t="shared" si="27"/>
        <v>0.004589148968555761</v>
      </c>
      <c r="BS39" s="8">
        <f t="shared" si="28"/>
        <v>0</v>
      </c>
      <c r="BT39" s="8">
        <f t="shared" si="29"/>
        <v>0</v>
      </c>
      <c r="BU39" s="8">
        <f t="shared" si="30"/>
        <v>0.004589148968555761</v>
      </c>
      <c r="BV39" s="8">
        <f t="shared" si="31"/>
        <v>0.004589148968555761</v>
      </c>
      <c r="BW39" s="8">
        <f t="shared" si="32"/>
        <v>0</v>
      </c>
      <c r="BX39" s="8">
        <f t="shared" si="33"/>
        <v>0.004589148968555761</v>
      </c>
      <c r="BY39" s="8">
        <f t="shared" si="34"/>
        <v>0</v>
      </c>
      <c r="BZ39" s="8">
        <f t="shared" si="35"/>
        <v>0</v>
      </c>
      <c r="CA39" s="8">
        <f t="shared" si="36"/>
        <v>0</v>
      </c>
      <c r="CB39" s="8">
        <f t="shared" si="37"/>
        <v>0</v>
      </c>
      <c r="CC39" s="8">
        <f t="shared" si="38"/>
        <v>0.004589148968555761</v>
      </c>
      <c r="CD39" s="8">
        <f t="shared" si="39"/>
        <v>0</v>
      </c>
      <c r="CE39" s="8">
        <f t="shared" si="40"/>
        <v>0</v>
      </c>
      <c r="CF39" s="8">
        <f t="shared" si="2"/>
        <v>0</v>
      </c>
      <c r="CG39" s="8">
        <f t="shared" si="41"/>
        <v>0</v>
      </c>
      <c r="CH39" s="8">
        <f t="shared" si="42"/>
        <v>0</v>
      </c>
      <c r="CI39" s="8">
        <f t="shared" si="43"/>
        <v>0.004589148968555761</v>
      </c>
      <c r="CJ39" s="8">
        <f t="shared" si="3"/>
        <v>0.004589148968555761</v>
      </c>
      <c r="CK39" s="8">
        <f t="shared" si="44"/>
        <v>0</v>
      </c>
      <c r="CL39" s="8">
        <f t="shared" si="45"/>
        <v>0</v>
      </c>
      <c r="CM39" s="8">
        <f t="shared" si="46"/>
        <v>0</v>
      </c>
      <c r="CN39" s="8">
        <f t="shared" si="47"/>
        <v>0</v>
      </c>
      <c r="CO39" s="8">
        <f t="shared" si="48"/>
        <v>0</v>
      </c>
      <c r="CP39" s="8">
        <f t="shared" si="49"/>
        <v>0</v>
      </c>
      <c r="CQ39" s="8">
        <f t="shared" si="50"/>
        <v>0</v>
      </c>
      <c r="CR39" s="8">
        <f t="shared" si="51"/>
        <v>0</v>
      </c>
      <c r="CS39" s="8">
        <f t="shared" si="52"/>
        <v>0</v>
      </c>
      <c r="CT39" s="8">
        <f t="shared" si="53"/>
        <v>0</v>
      </c>
      <c r="CU39" s="8">
        <f t="shared" si="54"/>
        <v>0</v>
      </c>
      <c r="CV39" s="8">
        <f t="shared" si="55"/>
        <v>0</v>
      </c>
      <c r="CW39" s="8">
        <f t="shared" si="56"/>
        <v>0</v>
      </c>
      <c r="CX39" s="8">
        <f t="shared" si="57"/>
        <v>0.004589148968555761</v>
      </c>
      <c r="CY39" s="8">
        <f t="shared" si="58"/>
        <v>0</v>
      </c>
      <c r="CZ39" s="8">
        <f t="shared" si="59"/>
        <v>0.0022945744842778806</v>
      </c>
      <c r="DA39" s="8">
        <f t="shared" si="60"/>
        <v>0.004589148968555761</v>
      </c>
      <c r="DB39" s="8">
        <f t="shared" si="61"/>
        <v>0.004589148968555761</v>
      </c>
      <c r="DC39" s="8">
        <f t="shared" si="62"/>
        <v>0.004589148968555761</v>
      </c>
      <c r="DD39" s="8">
        <f t="shared" si="63"/>
        <v>0.004589148968555761</v>
      </c>
      <c r="DE39" s="8">
        <f t="shared" si="64"/>
        <v>0</v>
      </c>
      <c r="DF39" s="8">
        <f t="shared" si="65"/>
        <v>0</v>
      </c>
      <c r="DG39" s="8">
        <f t="shared" si="66"/>
        <v>0</v>
      </c>
      <c r="DH39" s="8">
        <f t="shared" si="67"/>
        <v>0</v>
      </c>
      <c r="DI39" s="8">
        <f t="shared" si="68"/>
        <v>0</v>
      </c>
      <c r="DJ39" s="8">
        <f t="shared" si="69"/>
        <v>0</v>
      </c>
      <c r="DK39" s="8">
        <f t="shared" si="70"/>
        <v>0</v>
      </c>
      <c r="DL39" s="8">
        <f t="shared" si="71"/>
        <v>0</v>
      </c>
      <c r="DM39" s="8">
        <f t="shared" si="72"/>
        <v>0</v>
      </c>
      <c r="DN39" s="8">
        <f t="shared" si="73"/>
        <v>0</v>
      </c>
      <c r="DO39" s="8">
        <f t="shared" si="74"/>
        <v>0</v>
      </c>
      <c r="DP39" s="8">
        <f t="shared" si="75"/>
        <v>0</v>
      </c>
      <c r="DQ39" s="8">
        <f t="shared" si="76"/>
        <v>0.004589148968555761</v>
      </c>
      <c r="DR39" s="8">
        <f t="shared" si="77"/>
        <v>0</v>
      </c>
      <c r="DS39" s="8">
        <f t="shared" si="78"/>
        <v>0.0017427659461396374</v>
      </c>
    </row>
    <row r="40" spans="1:123" ht="11.25">
      <c r="A40" s="77" t="s">
        <v>447</v>
      </c>
      <c r="B40" s="221" t="s">
        <v>34</v>
      </c>
      <c r="C40" s="78" t="s">
        <v>240</v>
      </c>
      <c r="D40" s="23"/>
      <c r="E40" s="54"/>
      <c r="F40" s="20"/>
      <c r="G40" s="20"/>
      <c r="H40" s="28"/>
      <c r="I40" s="226">
        <v>17.46</v>
      </c>
      <c r="J40" s="227">
        <v>0</v>
      </c>
      <c r="K40" s="217">
        <f t="shared" si="5"/>
        <v>10.46</v>
      </c>
      <c r="L40" s="227">
        <v>7</v>
      </c>
      <c r="M40" s="155">
        <v>2033</v>
      </c>
      <c r="N40" s="112">
        <v>11</v>
      </c>
      <c r="O40" s="148">
        <v>106</v>
      </c>
      <c r="P40" s="112">
        <v>3653</v>
      </c>
      <c r="Q40" s="157">
        <v>5993</v>
      </c>
      <c r="R40" s="23"/>
      <c r="S40" s="23">
        <f>1540731</f>
        <v>1540731</v>
      </c>
      <c r="U40" s="8">
        <f t="shared" si="6"/>
        <v>0</v>
      </c>
      <c r="V40" s="8">
        <f t="shared" si="7"/>
        <v>0</v>
      </c>
      <c r="W40" s="8">
        <f t="shared" si="8"/>
        <v>0</v>
      </c>
      <c r="X40" s="8">
        <f t="shared" si="9"/>
        <v>0</v>
      </c>
      <c r="Y40" s="8">
        <f t="shared" si="10"/>
        <v>0</v>
      </c>
      <c r="Z40" s="8">
        <f t="shared" si="11"/>
        <v>0.00205465088939553</v>
      </c>
      <c r="AA40" s="8">
        <f t="shared" si="12"/>
        <v>0</v>
      </c>
      <c r="AB40" s="8">
        <f t="shared" si="13"/>
        <v>0.0021839253490052598</v>
      </c>
      <c r="AC40" s="8">
        <f t="shared" si="14"/>
        <v>0.0018876813421306472</v>
      </c>
      <c r="AD40" s="8">
        <f t="shared" si="15"/>
        <v>0.0029431356003387582</v>
      </c>
      <c r="AE40" s="8">
        <f t="shared" si="16"/>
        <v>6.250589366650793E-05</v>
      </c>
      <c r="AF40" s="8">
        <f t="shared" si="17"/>
        <v>0.0022725726656717803</v>
      </c>
      <c r="AG40" s="8">
        <f t="shared" si="18"/>
        <v>0.0006315385111423413</v>
      </c>
      <c r="AH40" s="8">
        <f t="shared" si="19"/>
        <v>0.0006176089557317729</v>
      </c>
      <c r="AI40" s="8">
        <f t="shared" si="20"/>
        <v>0</v>
      </c>
      <c r="AJ40" s="8">
        <v>0</v>
      </c>
      <c r="AK40" s="8">
        <v>0</v>
      </c>
      <c r="AL40" s="8">
        <v>0</v>
      </c>
      <c r="AM40" s="8">
        <f t="shared" si="21"/>
        <v>0.0015028207470026331</v>
      </c>
      <c r="AN40" s="8">
        <f t="shared" si="22"/>
        <v>0.0010919626745026299</v>
      </c>
      <c r="AO40" s="8">
        <f t="shared" si="23"/>
        <v>0.001027325444697765</v>
      </c>
      <c r="AP40" s="8">
        <f t="shared" si="24"/>
        <v>0.0010919626745026299</v>
      </c>
      <c r="AQ40" s="15">
        <f t="shared" si="25"/>
        <v>0.003852277205210243</v>
      </c>
      <c r="AR40" s="15">
        <f t="shared" si="26"/>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95">
        <f t="shared" si="27"/>
        <v>0.0029431356003387582</v>
      </c>
      <c r="BS40" s="8">
        <f t="shared" si="28"/>
        <v>0.00205465088939553</v>
      </c>
      <c r="BT40" s="8">
        <f t="shared" si="29"/>
        <v>0.0022725726656717803</v>
      </c>
      <c r="BU40" s="8">
        <f t="shared" si="30"/>
        <v>0.0029431356003387582</v>
      </c>
      <c r="BV40" s="8">
        <f t="shared" si="31"/>
        <v>0.0029431356003387582</v>
      </c>
      <c r="BW40" s="8">
        <f t="shared" si="32"/>
        <v>0.0006315385111423413</v>
      </c>
      <c r="BX40" s="8">
        <f t="shared" si="33"/>
        <v>0.0029431356003387582</v>
      </c>
      <c r="BY40" s="8">
        <f t="shared" si="34"/>
        <v>0</v>
      </c>
      <c r="BZ40" s="8">
        <f t="shared" si="35"/>
        <v>0</v>
      </c>
      <c r="CA40" s="8">
        <f t="shared" si="36"/>
        <v>0</v>
      </c>
      <c r="CB40" s="8">
        <f t="shared" si="37"/>
        <v>0.0021839253490052598</v>
      </c>
      <c r="CC40" s="8">
        <f t="shared" si="38"/>
        <v>0.0029431356003387582</v>
      </c>
      <c r="CD40" s="8">
        <f t="shared" si="39"/>
        <v>0</v>
      </c>
      <c r="CE40" s="8">
        <f t="shared" si="40"/>
        <v>0</v>
      </c>
      <c r="CF40" s="8">
        <f t="shared" si="2"/>
        <v>0</v>
      </c>
      <c r="CG40" s="8">
        <f t="shared" si="41"/>
        <v>0</v>
      </c>
      <c r="CH40" s="8">
        <f t="shared" si="42"/>
        <v>0</v>
      </c>
      <c r="CI40" s="8">
        <f t="shared" si="43"/>
        <v>0.0029431356003387582</v>
      </c>
      <c r="CJ40" s="8">
        <f t="shared" si="3"/>
        <v>0.0029431356003387582</v>
      </c>
      <c r="CK40" s="8">
        <f t="shared" si="44"/>
        <v>0</v>
      </c>
      <c r="CL40" s="8">
        <f t="shared" si="45"/>
        <v>0</v>
      </c>
      <c r="CM40" s="8">
        <f t="shared" si="46"/>
        <v>0.001027325444697765</v>
      </c>
      <c r="CN40" s="8">
        <f t="shared" si="47"/>
        <v>0</v>
      </c>
      <c r="CO40" s="8">
        <f t="shared" si="48"/>
        <v>0</v>
      </c>
      <c r="CP40" s="8">
        <f t="shared" si="49"/>
        <v>0</v>
      </c>
      <c r="CQ40" s="8">
        <f t="shared" si="50"/>
        <v>6.250589366650793E-05</v>
      </c>
      <c r="CR40" s="8">
        <f t="shared" si="51"/>
        <v>0.0010919626745026299</v>
      </c>
      <c r="CS40" s="8">
        <f t="shared" si="52"/>
        <v>6.250589366650793E-05</v>
      </c>
      <c r="CT40" s="8">
        <f t="shared" si="53"/>
        <v>0</v>
      </c>
      <c r="CU40" s="8">
        <f t="shared" si="54"/>
        <v>0</v>
      </c>
      <c r="CV40" s="8">
        <f t="shared" si="55"/>
        <v>0</v>
      </c>
      <c r="CW40" s="8">
        <f t="shared" si="56"/>
        <v>0</v>
      </c>
      <c r="CX40" s="8">
        <f t="shared" si="57"/>
        <v>0.0029431356003387582</v>
      </c>
      <c r="CY40" s="8">
        <f t="shared" si="58"/>
        <v>0.0006315385111423413</v>
      </c>
      <c r="CZ40" s="8">
        <f t="shared" si="59"/>
        <v>0.0015028207470026331</v>
      </c>
      <c r="DA40" s="8">
        <f t="shared" si="60"/>
        <v>0.0029431356003387582</v>
      </c>
      <c r="DB40" s="8">
        <f t="shared" si="61"/>
        <v>0.0029431356003387582</v>
      </c>
      <c r="DC40" s="8">
        <f t="shared" si="62"/>
        <v>0.0029431356003387582</v>
      </c>
      <c r="DD40" s="8">
        <f t="shared" si="63"/>
        <v>0.0029431356003387582</v>
      </c>
      <c r="DE40" s="8">
        <f t="shared" si="64"/>
        <v>0.00205465088939553</v>
      </c>
      <c r="DF40" s="8">
        <f t="shared" si="65"/>
        <v>0.0006315385111423413</v>
      </c>
      <c r="DG40" s="8">
        <f t="shared" si="66"/>
        <v>0</v>
      </c>
      <c r="DH40" s="8">
        <f t="shared" si="67"/>
        <v>0</v>
      </c>
      <c r="DI40" s="8">
        <f t="shared" si="68"/>
        <v>0</v>
      </c>
      <c r="DJ40" s="8">
        <f t="shared" si="69"/>
        <v>0</v>
      </c>
      <c r="DK40" s="8">
        <f t="shared" si="70"/>
        <v>0</v>
      </c>
      <c r="DL40" s="8">
        <f t="shared" si="71"/>
        <v>0</v>
      </c>
      <c r="DM40" s="8">
        <f t="shared" si="72"/>
        <v>0</v>
      </c>
      <c r="DN40" s="8">
        <f t="shared" si="73"/>
        <v>0</v>
      </c>
      <c r="DO40" s="8">
        <f t="shared" si="74"/>
        <v>0.00205465088939553</v>
      </c>
      <c r="DP40" s="8">
        <f t="shared" si="75"/>
        <v>0</v>
      </c>
      <c r="DQ40" s="8">
        <f t="shared" si="76"/>
        <v>0.0029431356003387582</v>
      </c>
      <c r="DR40" s="8">
        <f t="shared" si="77"/>
        <v>0.0022725726656717803</v>
      </c>
      <c r="DS40" s="8">
        <f t="shared" si="78"/>
        <v>0.003852277205210243</v>
      </c>
    </row>
    <row r="41" spans="1:123" ht="11.25">
      <c r="A41" s="77" t="s">
        <v>447</v>
      </c>
      <c r="B41" s="221" t="s">
        <v>35</v>
      </c>
      <c r="C41" s="78" t="s">
        <v>358</v>
      </c>
      <c r="D41" s="23"/>
      <c r="E41" s="54"/>
      <c r="F41" s="20"/>
      <c r="G41" s="20"/>
      <c r="H41" s="28"/>
      <c r="I41" s="230"/>
      <c r="J41" s="227"/>
      <c r="K41" s="217">
        <f t="shared" si="5"/>
        <v>0</v>
      </c>
      <c r="L41" s="227"/>
      <c r="M41" s="155"/>
      <c r="N41" s="112"/>
      <c r="O41" s="148"/>
      <c r="P41" s="112"/>
      <c r="Q41" s="157"/>
      <c r="R41" s="23"/>
      <c r="S41" s="23"/>
      <c r="U41" s="8">
        <f t="shared" si="6"/>
        <v>0</v>
      </c>
      <c r="V41" s="8">
        <f t="shared" si="7"/>
        <v>0</v>
      </c>
      <c r="W41" s="8">
        <f t="shared" si="8"/>
        <v>0</v>
      </c>
      <c r="X41" s="8">
        <f t="shared" si="9"/>
        <v>0</v>
      </c>
      <c r="Y41" s="8">
        <f t="shared" si="10"/>
        <v>0</v>
      </c>
      <c r="Z41" s="8">
        <f t="shared" si="11"/>
        <v>0</v>
      </c>
      <c r="AA41" s="8">
        <f t="shared" si="12"/>
        <v>0</v>
      </c>
      <c r="AB41" s="8">
        <f t="shared" si="13"/>
        <v>0</v>
      </c>
      <c r="AC41" s="8">
        <f t="shared" si="14"/>
        <v>0</v>
      </c>
      <c r="AD41" s="8">
        <f t="shared" si="15"/>
        <v>0</v>
      </c>
      <c r="AE41" s="8">
        <f t="shared" si="16"/>
        <v>0</v>
      </c>
      <c r="AF41" s="8">
        <f t="shared" si="17"/>
        <v>0</v>
      </c>
      <c r="AG41" s="8">
        <f t="shared" si="18"/>
        <v>0</v>
      </c>
      <c r="AH41" s="8">
        <f t="shared" si="19"/>
        <v>0</v>
      </c>
      <c r="AI41" s="8">
        <f t="shared" si="20"/>
        <v>0</v>
      </c>
      <c r="AJ41" s="8">
        <v>0</v>
      </c>
      <c r="AK41" s="8">
        <v>0</v>
      </c>
      <c r="AL41" s="8">
        <v>0</v>
      </c>
      <c r="AM41" s="8">
        <f t="shared" si="21"/>
        <v>0</v>
      </c>
      <c r="AN41" s="8">
        <f t="shared" si="22"/>
        <v>0</v>
      </c>
      <c r="AO41" s="8">
        <f t="shared" si="23"/>
        <v>0</v>
      </c>
      <c r="AP41" s="8">
        <f t="shared" si="24"/>
        <v>0</v>
      </c>
      <c r="AQ41" s="15">
        <f t="shared" si="25"/>
        <v>0</v>
      </c>
      <c r="AR41" s="15">
        <f t="shared" si="26"/>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95">
        <f t="shared" si="27"/>
        <v>0</v>
      </c>
      <c r="BS41" s="8">
        <f t="shared" si="28"/>
        <v>0</v>
      </c>
      <c r="BT41" s="8">
        <f t="shared" si="29"/>
        <v>0</v>
      </c>
      <c r="BU41" s="8">
        <f t="shared" si="30"/>
        <v>0</v>
      </c>
      <c r="BV41" s="8">
        <f t="shared" si="31"/>
        <v>0</v>
      </c>
      <c r="BW41" s="8">
        <f t="shared" si="32"/>
        <v>0</v>
      </c>
      <c r="BX41" s="8">
        <f t="shared" si="33"/>
        <v>0</v>
      </c>
      <c r="BY41" s="8">
        <f t="shared" si="34"/>
        <v>0</v>
      </c>
      <c r="BZ41" s="8">
        <f t="shared" si="35"/>
        <v>0</v>
      </c>
      <c r="CA41" s="8">
        <f t="shared" si="36"/>
        <v>0</v>
      </c>
      <c r="CB41" s="8">
        <f t="shared" si="37"/>
        <v>0</v>
      </c>
      <c r="CC41" s="8">
        <f t="shared" si="38"/>
        <v>0</v>
      </c>
      <c r="CD41" s="8">
        <f t="shared" si="39"/>
        <v>0</v>
      </c>
      <c r="CE41" s="8">
        <f t="shared" si="40"/>
        <v>0</v>
      </c>
      <c r="CF41" s="8">
        <f t="shared" si="2"/>
        <v>0</v>
      </c>
      <c r="CG41" s="8">
        <f t="shared" si="41"/>
        <v>0</v>
      </c>
      <c r="CH41" s="8">
        <f t="shared" si="42"/>
        <v>0</v>
      </c>
      <c r="CI41" s="8">
        <f t="shared" si="43"/>
        <v>0</v>
      </c>
      <c r="CJ41" s="8">
        <f t="shared" si="3"/>
        <v>0</v>
      </c>
      <c r="CK41" s="8">
        <f t="shared" si="44"/>
        <v>0</v>
      </c>
      <c r="CL41" s="8">
        <f t="shared" si="45"/>
        <v>0</v>
      </c>
      <c r="CM41" s="8">
        <f t="shared" si="46"/>
        <v>0</v>
      </c>
      <c r="CN41" s="8">
        <f t="shared" si="47"/>
        <v>0</v>
      </c>
      <c r="CO41" s="8">
        <f t="shared" si="48"/>
        <v>0</v>
      </c>
      <c r="CP41" s="8">
        <f t="shared" si="49"/>
        <v>0</v>
      </c>
      <c r="CQ41" s="8">
        <f t="shared" si="50"/>
        <v>0</v>
      </c>
      <c r="CR41" s="8">
        <f t="shared" si="51"/>
        <v>0</v>
      </c>
      <c r="CS41" s="8">
        <f t="shared" si="52"/>
        <v>0</v>
      </c>
      <c r="CT41" s="8">
        <f t="shared" si="53"/>
        <v>0</v>
      </c>
      <c r="CU41" s="8">
        <f t="shared" si="54"/>
        <v>0</v>
      </c>
      <c r="CV41" s="8">
        <f t="shared" si="55"/>
        <v>0</v>
      </c>
      <c r="CW41" s="8">
        <f t="shared" si="56"/>
        <v>0</v>
      </c>
      <c r="CX41" s="8">
        <f t="shared" si="57"/>
        <v>0</v>
      </c>
      <c r="CY41" s="8">
        <f t="shared" si="58"/>
        <v>0</v>
      </c>
      <c r="CZ41" s="8">
        <f t="shared" si="59"/>
        <v>0</v>
      </c>
      <c r="DA41" s="8">
        <f t="shared" si="60"/>
        <v>0</v>
      </c>
      <c r="DB41" s="8">
        <f t="shared" si="61"/>
        <v>0</v>
      </c>
      <c r="DC41" s="8">
        <f t="shared" si="62"/>
        <v>0</v>
      </c>
      <c r="DD41" s="8">
        <f t="shared" si="63"/>
        <v>0</v>
      </c>
      <c r="DE41" s="8">
        <f t="shared" si="64"/>
        <v>0</v>
      </c>
      <c r="DF41" s="8">
        <f t="shared" si="65"/>
        <v>0</v>
      </c>
      <c r="DG41" s="8">
        <f t="shared" si="66"/>
        <v>0</v>
      </c>
      <c r="DH41" s="8">
        <f t="shared" si="67"/>
        <v>0</v>
      </c>
      <c r="DI41" s="8">
        <f t="shared" si="68"/>
        <v>0</v>
      </c>
      <c r="DJ41" s="8">
        <f t="shared" si="69"/>
        <v>0</v>
      </c>
      <c r="DK41" s="8">
        <f t="shared" si="70"/>
        <v>0</v>
      </c>
      <c r="DL41" s="8">
        <f t="shared" si="71"/>
        <v>0</v>
      </c>
      <c r="DM41" s="8">
        <f t="shared" si="72"/>
        <v>0</v>
      </c>
      <c r="DN41" s="8">
        <f t="shared" si="73"/>
        <v>0</v>
      </c>
      <c r="DO41" s="8">
        <f t="shared" si="74"/>
        <v>0</v>
      </c>
      <c r="DP41" s="8">
        <f t="shared" si="75"/>
        <v>0</v>
      </c>
      <c r="DQ41" s="8">
        <f t="shared" si="76"/>
        <v>0</v>
      </c>
      <c r="DR41" s="8">
        <f t="shared" si="77"/>
        <v>0</v>
      </c>
      <c r="DS41" s="8">
        <f t="shared" si="78"/>
        <v>0</v>
      </c>
    </row>
    <row r="42" spans="1:123" ht="11.25">
      <c r="A42" s="77" t="s">
        <v>447</v>
      </c>
      <c r="B42" s="221" t="s">
        <v>36</v>
      </c>
      <c r="C42" s="78" t="s">
        <v>359</v>
      </c>
      <c r="D42" s="23"/>
      <c r="E42" s="54"/>
      <c r="F42" s="20"/>
      <c r="G42" s="20"/>
      <c r="H42" s="28"/>
      <c r="I42" s="230"/>
      <c r="J42" s="227"/>
      <c r="K42" s="217">
        <f t="shared" si="5"/>
        <v>0</v>
      </c>
      <c r="L42" s="227"/>
      <c r="M42" s="155"/>
      <c r="N42" s="112"/>
      <c r="O42" s="148"/>
      <c r="P42" s="112"/>
      <c r="Q42" s="157"/>
      <c r="R42" s="23"/>
      <c r="S42" s="23"/>
      <c r="U42" s="8">
        <f t="shared" si="6"/>
        <v>0</v>
      </c>
      <c r="V42" s="8">
        <f t="shared" si="7"/>
        <v>0</v>
      </c>
      <c r="W42" s="8">
        <f t="shared" si="8"/>
        <v>0</v>
      </c>
      <c r="X42" s="8">
        <f t="shared" si="9"/>
        <v>0</v>
      </c>
      <c r="Y42" s="8">
        <f t="shared" si="10"/>
        <v>0</v>
      </c>
      <c r="Z42" s="8">
        <f t="shared" si="11"/>
        <v>0</v>
      </c>
      <c r="AA42" s="8">
        <f t="shared" si="12"/>
        <v>0</v>
      </c>
      <c r="AB42" s="8">
        <f t="shared" si="13"/>
        <v>0</v>
      </c>
      <c r="AC42" s="8">
        <f t="shared" si="14"/>
        <v>0</v>
      </c>
      <c r="AD42" s="8">
        <f t="shared" si="15"/>
        <v>0</v>
      </c>
      <c r="AE42" s="8">
        <f t="shared" si="16"/>
        <v>0</v>
      </c>
      <c r="AF42" s="8">
        <f t="shared" si="17"/>
        <v>0</v>
      </c>
      <c r="AG42" s="8">
        <f t="shared" si="18"/>
        <v>0</v>
      </c>
      <c r="AH42" s="8">
        <f t="shared" si="19"/>
        <v>0</v>
      </c>
      <c r="AI42" s="8">
        <f t="shared" si="20"/>
        <v>0</v>
      </c>
      <c r="AJ42" s="8">
        <v>0</v>
      </c>
      <c r="AK42" s="8">
        <v>0</v>
      </c>
      <c r="AL42" s="8">
        <v>0</v>
      </c>
      <c r="AM42" s="8">
        <f t="shared" si="21"/>
        <v>0</v>
      </c>
      <c r="AN42" s="8">
        <f t="shared" si="22"/>
        <v>0</v>
      </c>
      <c r="AO42" s="8">
        <f t="shared" si="23"/>
        <v>0</v>
      </c>
      <c r="AP42" s="8">
        <f t="shared" si="24"/>
        <v>0</v>
      </c>
      <c r="AQ42" s="15">
        <f t="shared" si="25"/>
        <v>0</v>
      </c>
      <c r="AR42" s="15">
        <f t="shared" si="26"/>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8">
        <v>0</v>
      </c>
      <c r="BQ42" s="8">
        <v>0</v>
      </c>
      <c r="BR42" s="95">
        <f t="shared" si="27"/>
        <v>0</v>
      </c>
      <c r="BS42" s="8">
        <f t="shared" si="28"/>
        <v>0</v>
      </c>
      <c r="BT42" s="8">
        <f t="shared" si="29"/>
        <v>0</v>
      </c>
      <c r="BU42" s="8">
        <f t="shared" si="30"/>
        <v>0</v>
      </c>
      <c r="BV42" s="8">
        <f t="shared" si="31"/>
        <v>0</v>
      </c>
      <c r="BW42" s="8">
        <f t="shared" si="32"/>
        <v>0</v>
      </c>
      <c r="BX42" s="8">
        <f t="shared" si="33"/>
        <v>0</v>
      </c>
      <c r="BY42" s="8">
        <f t="shared" si="34"/>
        <v>0</v>
      </c>
      <c r="BZ42" s="8">
        <f t="shared" si="35"/>
        <v>0</v>
      </c>
      <c r="CA42" s="8">
        <f t="shared" si="36"/>
        <v>0</v>
      </c>
      <c r="CB42" s="8">
        <f t="shared" si="37"/>
        <v>0</v>
      </c>
      <c r="CC42" s="8">
        <f t="shared" si="38"/>
        <v>0</v>
      </c>
      <c r="CD42" s="8">
        <f t="shared" si="39"/>
        <v>0</v>
      </c>
      <c r="CE42" s="8">
        <f t="shared" si="40"/>
        <v>0</v>
      </c>
      <c r="CF42" s="8">
        <f t="shared" si="2"/>
        <v>0</v>
      </c>
      <c r="CG42" s="8">
        <f t="shared" si="41"/>
        <v>0</v>
      </c>
      <c r="CH42" s="8">
        <f t="shared" si="42"/>
        <v>0</v>
      </c>
      <c r="CI42" s="8">
        <f t="shared" si="43"/>
        <v>0</v>
      </c>
      <c r="CJ42" s="8">
        <f t="shared" si="3"/>
        <v>0</v>
      </c>
      <c r="CK42" s="8">
        <f t="shared" si="44"/>
        <v>0</v>
      </c>
      <c r="CL42" s="8">
        <f t="shared" si="45"/>
        <v>0</v>
      </c>
      <c r="CM42" s="8">
        <f t="shared" si="46"/>
        <v>0</v>
      </c>
      <c r="CN42" s="8">
        <f t="shared" si="47"/>
        <v>0</v>
      </c>
      <c r="CO42" s="8">
        <f t="shared" si="48"/>
        <v>0</v>
      </c>
      <c r="CP42" s="8">
        <f t="shared" si="49"/>
        <v>0</v>
      </c>
      <c r="CQ42" s="8">
        <f t="shared" si="50"/>
        <v>0</v>
      </c>
      <c r="CR42" s="8">
        <f t="shared" si="51"/>
        <v>0</v>
      </c>
      <c r="CS42" s="8">
        <f t="shared" si="52"/>
        <v>0</v>
      </c>
      <c r="CT42" s="8">
        <f t="shared" si="53"/>
        <v>0</v>
      </c>
      <c r="CU42" s="8">
        <f t="shared" si="54"/>
        <v>0</v>
      </c>
      <c r="CV42" s="8">
        <f t="shared" si="55"/>
        <v>0</v>
      </c>
      <c r="CW42" s="8">
        <f t="shared" si="56"/>
        <v>0</v>
      </c>
      <c r="CX42" s="8">
        <f t="shared" si="57"/>
        <v>0</v>
      </c>
      <c r="CY42" s="8">
        <f t="shared" si="58"/>
        <v>0</v>
      </c>
      <c r="CZ42" s="8">
        <f t="shared" si="59"/>
        <v>0</v>
      </c>
      <c r="DA42" s="8">
        <f t="shared" si="60"/>
        <v>0</v>
      </c>
      <c r="DB42" s="8">
        <f t="shared" si="61"/>
        <v>0</v>
      </c>
      <c r="DC42" s="8">
        <f t="shared" si="62"/>
        <v>0</v>
      </c>
      <c r="DD42" s="8">
        <f t="shared" si="63"/>
        <v>0</v>
      </c>
      <c r="DE42" s="8">
        <f t="shared" si="64"/>
        <v>0</v>
      </c>
      <c r="DF42" s="8">
        <f t="shared" si="65"/>
        <v>0</v>
      </c>
      <c r="DG42" s="8">
        <f t="shared" si="66"/>
        <v>0</v>
      </c>
      <c r="DH42" s="8">
        <f t="shared" si="67"/>
        <v>0</v>
      </c>
      <c r="DI42" s="8">
        <f t="shared" si="68"/>
        <v>0</v>
      </c>
      <c r="DJ42" s="8">
        <f t="shared" si="69"/>
        <v>0</v>
      </c>
      <c r="DK42" s="8">
        <f t="shared" si="70"/>
        <v>0</v>
      </c>
      <c r="DL42" s="8">
        <f t="shared" si="71"/>
        <v>0</v>
      </c>
      <c r="DM42" s="8">
        <f t="shared" si="72"/>
        <v>0</v>
      </c>
      <c r="DN42" s="8">
        <f t="shared" si="73"/>
        <v>0</v>
      </c>
      <c r="DO42" s="8">
        <f t="shared" si="74"/>
        <v>0</v>
      </c>
      <c r="DP42" s="8">
        <f t="shared" si="75"/>
        <v>0</v>
      </c>
      <c r="DQ42" s="8">
        <f t="shared" si="76"/>
        <v>0</v>
      </c>
      <c r="DR42" s="8">
        <f t="shared" si="77"/>
        <v>0</v>
      </c>
      <c r="DS42" s="8">
        <f t="shared" si="78"/>
        <v>0</v>
      </c>
    </row>
    <row r="43" spans="1:123" ht="11.25">
      <c r="A43" s="77" t="s">
        <v>447</v>
      </c>
      <c r="B43" s="221" t="s">
        <v>37</v>
      </c>
      <c r="C43" s="78" t="s">
        <v>360</v>
      </c>
      <c r="D43" s="23"/>
      <c r="E43" s="54"/>
      <c r="F43" s="20"/>
      <c r="G43" s="20"/>
      <c r="H43" s="28"/>
      <c r="I43" s="230"/>
      <c r="J43" s="227"/>
      <c r="K43" s="217">
        <f t="shared" si="5"/>
        <v>0</v>
      </c>
      <c r="L43" s="227"/>
      <c r="M43" s="155"/>
      <c r="N43" s="112"/>
      <c r="O43" s="148"/>
      <c r="P43" s="112"/>
      <c r="Q43" s="157"/>
      <c r="R43" s="23"/>
      <c r="S43" s="23"/>
      <c r="U43" s="8">
        <f t="shared" si="6"/>
        <v>0</v>
      </c>
      <c r="V43" s="8">
        <f t="shared" si="7"/>
        <v>0</v>
      </c>
      <c r="W43" s="8">
        <f t="shared" si="8"/>
        <v>0</v>
      </c>
      <c r="X43" s="8">
        <f t="shared" si="9"/>
        <v>0</v>
      </c>
      <c r="Y43" s="8">
        <f t="shared" si="10"/>
        <v>0</v>
      </c>
      <c r="Z43" s="8">
        <f t="shared" si="11"/>
        <v>0</v>
      </c>
      <c r="AA43" s="8">
        <f t="shared" si="12"/>
        <v>0</v>
      </c>
      <c r="AB43" s="8">
        <f t="shared" si="13"/>
        <v>0</v>
      </c>
      <c r="AC43" s="8">
        <f t="shared" si="14"/>
        <v>0</v>
      </c>
      <c r="AD43" s="8">
        <f t="shared" si="15"/>
        <v>0</v>
      </c>
      <c r="AE43" s="8">
        <f t="shared" si="16"/>
        <v>0</v>
      </c>
      <c r="AF43" s="8">
        <f t="shared" si="17"/>
        <v>0</v>
      </c>
      <c r="AG43" s="8">
        <f t="shared" si="18"/>
        <v>0</v>
      </c>
      <c r="AH43" s="8">
        <f t="shared" si="19"/>
        <v>0</v>
      </c>
      <c r="AI43" s="8">
        <f t="shared" si="20"/>
        <v>0</v>
      </c>
      <c r="AJ43" s="8">
        <v>0</v>
      </c>
      <c r="AK43" s="8">
        <v>0</v>
      </c>
      <c r="AL43" s="8">
        <v>0</v>
      </c>
      <c r="AM43" s="8">
        <f t="shared" si="21"/>
        <v>0</v>
      </c>
      <c r="AN43" s="8">
        <f t="shared" si="22"/>
        <v>0</v>
      </c>
      <c r="AO43" s="8">
        <f t="shared" si="23"/>
        <v>0</v>
      </c>
      <c r="AP43" s="8">
        <f t="shared" si="24"/>
        <v>0</v>
      </c>
      <c r="AQ43" s="15">
        <f t="shared" si="25"/>
        <v>0</v>
      </c>
      <c r="AR43" s="15">
        <f t="shared" si="26"/>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8">
        <v>0</v>
      </c>
      <c r="BQ43" s="8">
        <v>0</v>
      </c>
      <c r="BR43" s="95">
        <f t="shared" si="27"/>
        <v>0</v>
      </c>
      <c r="BS43" s="8">
        <f t="shared" si="28"/>
        <v>0</v>
      </c>
      <c r="BT43" s="8">
        <f t="shared" si="29"/>
        <v>0</v>
      </c>
      <c r="BU43" s="8">
        <f t="shared" si="30"/>
        <v>0</v>
      </c>
      <c r="BV43" s="8">
        <f t="shared" si="31"/>
        <v>0</v>
      </c>
      <c r="BW43" s="8">
        <f t="shared" si="32"/>
        <v>0</v>
      </c>
      <c r="BX43" s="8">
        <f t="shared" si="33"/>
        <v>0</v>
      </c>
      <c r="BY43" s="8">
        <f t="shared" si="34"/>
        <v>0</v>
      </c>
      <c r="BZ43" s="8">
        <f t="shared" si="35"/>
        <v>0</v>
      </c>
      <c r="CA43" s="8">
        <f t="shared" si="36"/>
        <v>0</v>
      </c>
      <c r="CB43" s="8">
        <f t="shared" si="37"/>
        <v>0</v>
      </c>
      <c r="CC43" s="8">
        <f t="shared" si="38"/>
        <v>0</v>
      </c>
      <c r="CD43" s="8">
        <f t="shared" si="39"/>
        <v>0</v>
      </c>
      <c r="CE43" s="8">
        <f t="shared" si="40"/>
        <v>0</v>
      </c>
      <c r="CF43" s="8">
        <f t="shared" si="2"/>
        <v>0</v>
      </c>
      <c r="CG43" s="8">
        <f t="shared" si="41"/>
        <v>0</v>
      </c>
      <c r="CH43" s="8">
        <f t="shared" si="42"/>
        <v>0</v>
      </c>
      <c r="CI43" s="8">
        <f t="shared" si="43"/>
        <v>0</v>
      </c>
      <c r="CJ43" s="8">
        <f t="shared" si="3"/>
        <v>0</v>
      </c>
      <c r="CK43" s="8">
        <f t="shared" si="44"/>
        <v>0</v>
      </c>
      <c r="CL43" s="8">
        <f t="shared" si="45"/>
        <v>0</v>
      </c>
      <c r="CM43" s="8">
        <f t="shared" si="46"/>
        <v>0</v>
      </c>
      <c r="CN43" s="8">
        <f t="shared" si="47"/>
        <v>0</v>
      </c>
      <c r="CO43" s="8">
        <f t="shared" si="48"/>
        <v>0</v>
      </c>
      <c r="CP43" s="8">
        <f t="shared" si="49"/>
        <v>0</v>
      </c>
      <c r="CQ43" s="8">
        <f t="shared" si="50"/>
        <v>0</v>
      </c>
      <c r="CR43" s="8">
        <f t="shared" si="51"/>
        <v>0</v>
      </c>
      <c r="CS43" s="8">
        <f t="shared" si="52"/>
        <v>0</v>
      </c>
      <c r="CT43" s="8">
        <f t="shared" si="53"/>
        <v>0</v>
      </c>
      <c r="CU43" s="8">
        <f t="shared" si="54"/>
        <v>0</v>
      </c>
      <c r="CV43" s="8">
        <f t="shared" si="55"/>
        <v>0</v>
      </c>
      <c r="CW43" s="8">
        <f t="shared" si="56"/>
        <v>0</v>
      </c>
      <c r="CX43" s="8">
        <f t="shared" si="57"/>
        <v>0</v>
      </c>
      <c r="CY43" s="8">
        <f t="shared" si="58"/>
        <v>0</v>
      </c>
      <c r="CZ43" s="8">
        <f t="shared" si="59"/>
        <v>0</v>
      </c>
      <c r="DA43" s="8">
        <f t="shared" si="60"/>
        <v>0</v>
      </c>
      <c r="DB43" s="8">
        <f t="shared" si="61"/>
        <v>0</v>
      </c>
      <c r="DC43" s="8">
        <f t="shared" si="62"/>
        <v>0</v>
      </c>
      <c r="DD43" s="8">
        <f t="shared" si="63"/>
        <v>0</v>
      </c>
      <c r="DE43" s="8">
        <f t="shared" si="64"/>
        <v>0</v>
      </c>
      <c r="DF43" s="8">
        <f t="shared" si="65"/>
        <v>0</v>
      </c>
      <c r="DG43" s="8">
        <f t="shared" si="66"/>
        <v>0</v>
      </c>
      <c r="DH43" s="8">
        <f t="shared" si="67"/>
        <v>0</v>
      </c>
      <c r="DI43" s="8">
        <f t="shared" si="68"/>
        <v>0</v>
      </c>
      <c r="DJ43" s="8">
        <f t="shared" si="69"/>
        <v>0</v>
      </c>
      <c r="DK43" s="8">
        <f t="shared" si="70"/>
        <v>0</v>
      </c>
      <c r="DL43" s="8">
        <f t="shared" si="71"/>
        <v>0</v>
      </c>
      <c r="DM43" s="8">
        <f t="shared" si="72"/>
        <v>0</v>
      </c>
      <c r="DN43" s="8">
        <f t="shared" si="73"/>
        <v>0</v>
      </c>
      <c r="DO43" s="8">
        <f t="shared" si="74"/>
        <v>0</v>
      </c>
      <c r="DP43" s="8">
        <f t="shared" si="75"/>
        <v>0</v>
      </c>
      <c r="DQ43" s="8">
        <f t="shared" si="76"/>
        <v>0</v>
      </c>
      <c r="DR43" s="8">
        <f t="shared" si="77"/>
        <v>0</v>
      </c>
      <c r="DS43" s="8">
        <f t="shared" si="78"/>
        <v>0</v>
      </c>
    </row>
    <row r="44" spans="1:123" ht="11.25">
      <c r="A44" s="77" t="s">
        <v>447</v>
      </c>
      <c r="B44" s="223" t="s">
        <v>38</v>
      </c>
      <c r="C44" s="78" t="s">
        <v>250</v>
      </c>
      <c r="D44" s="23"/>
      <c r="E44" s="54"/>
      <c r="F44" s="20"/>
      <c r="G44" s="20"/>
      <c r="H44" s="28"/>
      <c r="I44" s="226">
        <v>3</v>
      </c>
      <c r="J44" s="227"/>
      <c r="K44" s="217">
        <f t="shared" si="5"/>
        <v>2</v>
      </c>
      <c r="L44" s="227">
        <v>1</v>
      </c>
      <c r="M44" s="155">
        <v>143</v>
      </c>
      <c r="N44" s="112"/>
      <c r="O44" s="148"/>
      <c r="P44" s="112">
        <v>698</v>
      </c>
      <c r="Q44" s="157"/>
      <c r="R44" s="23"/>
      <c r="S44" s="23">
        <v>172181</v>
      </c>
      <c r="U44" s="8">
        <f t="shared" si="6"/>
        <v>0</v>
      </c>
      <c r="V44" s="8">
        <f t="shared" si="7"/>
        <v>0</v>
      </c>
      <c r="W44" s="8">
        <f t="shared" si="8"/>
        <v>0</v>
      </c>
      <c r="X44" s="8">
        <f t="shared" si="9"/>
        <v>0</v>
      </c>
      <c r="Y44" s="8">
        <f t="shared" si="10"/>
        <v>0</v>
      </c>
      <c r="Z44" s="8">
        <f t="shared" si="11"/>
        <v>0.00035303279886521137</v>
      </c>
      <c r="AA44" s="8">
        <f t="shared" si="12"/>
        <v>0</v>
      </c>
      <c r="AB44" s="8">
        <f t="shared" si="13"/>
        <v>0.0004175765485669712</v>
      </c>
      <c r="AC44" s="8">
        <f t="shared" si="14"/>
        <v>0.00026966876316152105</v>
      </c>
      <c r="AD44" s="8">
        <f t="shared" si="15"/>
        <v>0.00020701839195693184</v>
      </c>
      <c r="AE44" s="8">
        <f t="shared" si="16"/>
        <v>0</v>
      </c>
      <c r="AF44" s="8">
        <f t="shared" si="17"/>
        <v>0</v>
      </c>
      <c r="AG44" s="8">
        <f t="shared" si="18"/>
        <v>0.00012067174398504085</v>
      </c>
      <c r="AH44" s="8">
        <f t="shared" si="19"/>
        <v>0</v>
      </c>
      <c r="AI44" s="8">
        <f t="shared" si="20"/>
        <v>0</v>
      </c>
      <c r="AJ44" s="8">
        <v>0</v>
      </c>
      <c r="AK44" s="8">
        <v>0</v>
      </c>
      <c r="AL44" s="8">
        <v>0</v>
      </c>
      <c r="AM44" s="8">
        <f t="shared" si="21"/>
        <v>0.00010350919597846592</v>
      </c>
      <c r="AN44" s="8">
        <f t="shared" si="22"/>
        <v>0.0002087882742834856</v>
      </c>
      <c r="AO44" s="8">
        <f t="shared" si="23"/>
        <v>0.00017651639943260569</v>
      </c>
      <c r="AP44" s="8">
        <f t="shared" si="24"/>
        <v>0.0002087882742834856</v>
      </c>
      <c r="AQ44" s="15">
        <f t="shared" si="25"/>
        <v>0.000430502755815457</v>
      </c>
      <c r="AR44" s="15">
        <f t="shared" si="26"/>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8">
        <v>0</v>
      </c>
      <c r="BQ44" s="8">
        <v>0</v>
      </c>
      <c r="BR44" s="95">
        <f t="shared" si="27"/>
        <v>0.00020701839195693184</v>
      </c>
      <c r="BS44" s="8">
        <f t="shared" si="28"/>
        <v>0.00035303279886521137</v>
      </c>
      <c r="BT44" s="8">
        <f t="shared" si="29"/>
        <v>0</v>
      </c>
      <c r="BU44" s="8">
        <f t="shared" si="30"/>
        <v>0.00020701839195693184</v>
      </c>
      <c r="BV44" s="8">
        <f t="shared" si="31"/>
        <v>0.00020701839195693184</v>
      </c>
      <c r="BW44" s="8">
        <f t="shared" si="32"/>
        <v>0.00012067174398504085</v>
      </c>
      <c r="BX44" s="8">
        <f t="shared" si="33"/>
        <v>0.00020701839195693184</v>
      </c>
      <c r="BY44" s="8">
        <f t="shared" si="34"/>
        <v>0</v>
      </c>
      <c r="BZ44" s="8">
        <f t="shared" si="35"/>
        <v>0</v>
      </c>
      <c r="CA44" s="8">
        <f t="shared" si="36"/>
        <v>0</v>
      </c>
      <c r="CB44" s="8">
        <f t="shared" si="37"/>
        <v>0.0004175765485669712</v>
      </c>
      <c r="CC44" s="8">
        <f t="shared" si="38"/>
        <v>0.00020701839195693184</v>
      </c>
      <c r="CD44" s="8">
        <f t="shared" si="39"/>
        <v>0</v>
      </c>
      <c r="CE44" s="8">
        <f t="shared" si="40"/>
        <v>0</v>
      </c>
      <c r="CF44" s="8">
        <f t="shared" si="2"/>
        <v>0</v>
      </c>
      <c r="CG44" s="8">
        <f t="shared" si="41"/>
        <v>0</v>
      </c>
      <c r="CH44" s="8">
        <f t="shared" si="42"/>
        <v>0</v>
      </c>
      <c r="CI44" s="8">
        <f t="shared" si="43"/>
        <v>0.00020701839195693184</v>
      </c>
      <c r="CJ44" s="8">
        <f t="shared" si="3"/>
        <v>0.00020701839195693184</v>
      </c>
      <c r="CK44" s="8">
        <f t="shared" si="44"/>
        <v>0</v>
      </c>
      <c r="CL44" s="8">
        <f t="shared" si="45"/>
        <v>0</v>
      </c>
      <c r="CM44" s="8">
        <f t="shared" si="46"/>
        <v>0.00017651639943260569</v>
      </c>
      <c r="CN44" s="8">
        <f t="shared" si="47"/>
        <v>0</v>
      </c>
      <c r="CO44" s="8">
        <f t="shared" si="48"/>
        <v>0</v>
      </c>
      <c r="CP44" s="8">
        <f t="shared" si="49"/>
        <v>0</v>
      </c>
      <c r="CQ44" s="8">
        <f t="shared" si="50"/>
        <v>0</v>
      </c>
      <c r="CR44" s="8">
        <f t="shared" si="51"/>
        <v>0.0002087882742834856</v>
      </c>
      <c r="CS44" s="8">
        <f t="shared" si="52"/>
        <v>0</v>
      </c>
      <c r="CT44" s="8">
        <f t="shared" si="53"/>
        <v>0</v>
      </c>
      <c r="CU44" s="8">
        <f t="shared" si="54"/>
        <v>0</v>
      </c>
      <c r="CV44" s="8">
        <f t="shared" si="55"/>
        <v>0</v>
      </c>
      <c r="CW44" s="8">
        <f t="shared" si="56"/>
        <v>0</v>
      </c>
      <c r="CX44" s="8">
        <f t="shared" si="57"/>
        <v>0.00020701839195693184</v>
      </c>
      <c r="CY44" s="8">
        <f t="shared" si="58"/>
        <v>0.00012067174398504085</v>
      </c>
      <c r="CZ44" s="8">
        <f t="shared" si="59"/>
        <v>0.00010350919597846592</v>
      </c>
      <c r="DA44" s="8">
        <f t="shared" si="60"/>
        <v>0.00020701839195693184</v>
      </c>
      <c r="DB44" s="8">
        <f t="shared" si="61"/>
        <v>0.00020701839195693184</v>
      </c>
      <c r="DC44" s="8">
        <f t="shared" si="62"/>
        <v>0.00020701839195693184</v>
      </c>
      <c r="DD44" s="8">
        <f t="shared" si="63"/>
        <v>0.00020701839195693184</v>
      </c>
      <c r="DE44" s="8">
        <f t="shared" si="64"/>
        <v>0.00035303279886521137</v>
      </c>
      <c r="DF44" s="8">
        <f t="shared" si="65"/>
        <v>0.00012067174398504085</v>
      </c>
      <c r="DG44" s="8">
        <f t="shared" si="66"/>
        <v>0</v>
      </c>
      <c r="DH44" s="8">
        <f t="shared" si="67"/>
        <v>0</v>
      </c>
      <c r="DI44" s="8">
        <f t="shared" si="68"/>
        <v>0</v>
      </c>
      <c r="DJ44" s="8">
        <f t="shared" si="69"/>
        <v>0</v>
      </c>
      <c r="DK44" s="8">
        <f t="shared" si="70"/>
        <v>0</v>
      </c>
      <c r="DL44" s="8">
        <f t="shared" si="71"/>
        <v>0</v>
      </c>
      <c r="DM44" s="8">
        <f t="shared" si="72"/>
        <v>0</v>
      </c>
      <c r="DN44" s="8">
        <f t="shared" si="73"/>
        <v>0</v>
      </c>
      <c r="DO44" s="8">
        <f t="shared" si="74"/>
        <v>0.00035303279886521137</v>
      </c>
      <c r="DP44" s="8">
        <f t="shared" si="75"/>
        <v>0</v>
      </c>
      <c r="DQ44" s="8">
        <f t="shared" si="76"/>
        <v>0.00020701839195693184</v>
      </c>
      <c r="DR44" s="8">
        <f t="shared" si="77"/>
        <v>0</v>
      </c>
      <c r="DS44" s="8">
        <f t="shared" si="78"/>
        <v>0.000430502755815457</v>
      </c>
    </row>
    <row r="45" spans="1:123" ht="11.25">
      <c r="A45" s="77" t="s">
        <v>447</v>
      </c>
      <c r="B45" s="223" t="s">
        <v>39</v>
      </c>
      <c r="C45" s="78" t="s">
        <v>253</v>
      </c>
      <c r="D45" s="23"/>
      <c r="E45" s="54"/>
      <c r="F45" s="20"/>
      <c r="G45" s="20"/>
      <c r="H45" s="28"/>
      <c r="I45" s="226">
        <v>1</v>
      </c>
      <c r="J45" s="227"/>
      <c r="K45" s="217">
        <f t="shared" si="5"/>
        <v>1</v>
      </c>
      <c r="L45" s="227"/>
      <c r="M45" s="155"/>
      <c r="N45" s="112"/>
      <c r="O45" s="148"/>
      <c r="P45" s="112"/>
      <c r="Q45" s="157"/>
      <c r="R45" s="23"/>
      <c r="S45" s="2">
        <v>115443</v>
      </c>
      <c r="U45" s="8">
        <f t="shared" si="6"/>
        <v>0</v>
      </c>
      <c r="V45" s="8">
        <f t="shared" si="7"/>
        <v>0</v>
      </c>
      <c r="W45" s="8">
        <f t="shared" si="8"/>
        <v>0</v>
      </c>
      <c r="X45" s="8">
        <f t="shared" si="9"/>
        <v>0</v>
      </c>
      <c r="Y45" s="8">
        <f t="shared" si="10"/>
        <v>0</v>
      </c>
      <c r="Z45" s="8">
        <f t="shared" si="11"/>
        <v>0.00011767759962173713</v>
      </c>
      <c r="AA45" s="8">
        <f t="shared" si="12"/>
        <v>0</v>
      </c>
      <c r="AB45" s="8">
        <f t="shared" si="13"/>
        <v>0.0002087882742834856</v>
      </c>
      <c r="AC45" s="8">
        <f t="shared" si="14"/>
        <v>0</v>
      </c>
      <c r="AD45" s="8">
        <f t="shared" si="15"/>
        <v>0</v>
      </c>
      <c r="AE45" s="8">
        <f t="shared" si="16"/>
        <v>0</v>
      </c>
      <c r="AF45" s="8">
        <f t="shared" si="17"/>
        <v>0</v>
      </c>
      <c r="AG45" s="8">
        <f t="shared" si="18"/>
        <v>0</v>
      </c>
      <c r="AH45" s="8">
        <f t="shared" si="19"/>
        <v>0</v>
      </c>
      <c r="AI45" s="8">
        <f t="shared" si="20"/>
        <v>0</v>
      </c>
      <c r="AJ45" s="8">
        <v>0</v>
      </c>
      <c r="AK45" s="8">
        <v>0</v>
      </c>
      <c r="AL45" s="8">
        <v>0</v>
      </c>
      <c r="AM45" s="8">
        <f t="shared" si="21"/>
        <v>0</v>
      </c>
      <c r="AN45" s="8">
        <f t="shared" si="22"/>
        <v>0.0001043941371417428</v>
      </c>
      <c r="AO45" s="8">
        <f t="shared" si="23"/>
        <v>5.8838799810868564E-05</v>
      </c>
      <c r="AP45" s="8">
        <f t="shared" si="24"/>
        <v>0.0001043941371417428</v>
      </c>
      <c r="AQ45" s="15">
        <f t="shared" si="25"/>
        <v>0.00028864119525153067</v>
      </c>
      <c r="AR45" s="15">
        <f t="shared" si="26"/>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8">
        <v>0</v>
      </c>
      <c r="BQ45" s="8">
        <v>0</v>
      </c>
      <c r="BR45" s="95">
        <f t="shared" si="27"/>
        <v>0</v>
      </c>
      <c r="BS45" s="8">
        <f t="shared" si="28"/>
        <v>0.00011767759962173713</v>
      </c>
      <c r="BT45" s="8">
        <f t="shared" si="29"/>
        <v>0</v>
      </c>
      <c r="BU45" s="8">
        <f t="shared" si="30"/>
        <v>0</v>
      </c>
      <c r="BV45" s="8">
        <f t="shared" si="31"/>
        <v>0</v>
      </c>
      <c r="BW45" s="8">
        <f t="shared" si="32"/>
        <v>0</v>
      </c>
      <c r="BX45" s="8">
        <f t="shared" si="33"/>
        <v>0</v>
      </c>
      <c r="BY45" s="8">
        <f t="shared" si="34"/>
        <v>0</v>
      </c>
      <c r="BZ45" s="8">
        <f t="shared" si="35"/>
        <v>0</v>
      </c>
      <c r="CA45" s="8">
        <f t="shared" si="36"/>
        <v>0</v>
      </c>
      <c r="CB45" s="8">
        <f t="shared" si="37"/>
        <v>0.0002087882742834856</v>
      </c>
      <c r="CC45" s="8">
        <f t="shared" si="38"/>
        <v>0</v>
      </c>
      <c r="CD45" s="8">
        <f t="shared" si="39"/>
        <v>0</v>
      </c>
      <c r="CE45" s="8">
        <f t="shared" si="40"/>
        <v>0</v>
      </c>
      <c r="CF45" s="8">
        <f t="shared" si="2"/>
        <v>0</v>
      </c>
      <c r="CG45" s="8">
        <f t="shared" si="41"/>
        <v>0</v>
      </c>
      <c r="CH45" s="8">
        <f t="shared" si="42"/>
        <v>0</v>
      </c>
      <c r="CI45" s="8">
        <f t="shared" si="43"/>
        <v>0</v>
      </c>
      <c r="CJ45" s="8">
        <f t="shared" si="3"/>
        <v>0</v>
      </c>
      <c r="CK45" s="8">
        <f t="shared" si="44"/>
        <v>0</v>
      </c>
      <c r="CL45" s="8">
        <f t="shared" si="45"/>
        <v>0</v>
      </c>
      <c r="CM45" s="8">
        <f t="shared" si="46"/>
        <v>5.8838799810868564E-05</v>
      </c>
      <c r="CN45" s="8">
        <f t="shared" si="47"/>
        <v>0</v>
      </c>
      <c r="CO45" s="8">
        <f t="shared" si="48"/>
        <v>0</v>
      </c>
      <c r="CP45" s="8">
        <f t="shared" si="49"/>
        <v>0</v>
      </c>
      <c r="CQ45" s="8">
        <f t="shared" si="50"/>
        <v>0</v>
      </c>
      <c r="CR45" s="8">
        <f t="shared" si="51"/>
        <v>0.0001043941371417428</v>
      </c>
      <c r="CS45" s="8">
        <f t="shared" si="52"/>
        <v>0</v>
      </c>
      <c r="CT45" s="8">
        <f t="shared" si="53"/>
        <v>0</v>
      </c>
      <c r="CU45" s="8">
        <f t="shared" si="54"/>
        <v>0</v>
      </c>
      <c r="CV45" s="8">
        <f t="shared" si="55"/>
        <v>0</v>
      </c>
      <c r="CW45" s="8">
        <f t="shared" si="56"/>
        <v>0</v>
      </c>
      <c r="CX45" s="8">
        <f t="shared" si="57"/>
        <v>0</v>
      </c>
      <c r="CY45" s="8">
        <f t="shared" si="58"/>
        <v>0</v>
      </c>
      <c r="CZ45" s="8">
        <f t="shared" si="59"/>
        <v>0</v>
      </c>
      <c r="DA45" s="8">
        <f t="shared" si="60"/>
        <v>0</v>
      </c>
      <c r="DB45" s="8">
        <f t="shared" si="61"/>
        <v>0</v>
      </c>
      <c r="DC45" s="8">
        <f t="shared" si="62"/>
        <v>0</v>
      </c>
      <c r="DD45" s="8">
        <f t="shared" si="63"/>
        <v>0</v>
      </c>
      <c r="DE45" s="8">
        <f t="shared" si="64"/>
        <v>0.00011767759962173713</v>
      </c>
      <c r="DF45" s="8">
        <f t="shared" si="65"/>
        <v>0</v>
      </c>
      <c r="DG45" s="8">
        <f t="shared" si="66"/>
        <v>0</v>
      </c>
      <c r="DH45" s="8">
        <f t="shared" si="67"/>
        <v>0</v>
      </c>
      <c r="DI45" s="8">
        <f t="shared" si="68"/>
        <v>0</v>
      </c>
      <c r="DJ45" s="8">
        <f t="shared" si="69"/>
        <v>0</v>
      </c>
      <c r="DK45" s="8">
        <f t="shared" si="70"/>
        <v>0</v>
      </c>
      <c r="DL45" s="8">
        <f t="shared" si="71"/>
        <v>0</v>
      </c>
      <c r="DM45" s="8">
        <f t="shared" si="72"/>
        <v>0</v>
      </c>
      <c r="DN45" s="8">
        <f t="shared" si="73"/>
        <v>0</v>
      </c>
      <c r="DO45" s="8">
        <f t="shared" si="74"/>
        <v>0.00011767759962173713</v>
      </c>
      <c r="DP45" s="8">
        <f t="shared" si="75"/>
        <v>0</v>
      </c>
      <c r="DQ45" s="8">
        <f t="shared" si="76"/>
        <v>0</v>
      </c>
      <c r="DR45" s="8">
        <f t="shared" si="77"/>
        <v>0</v>
      </c>
      <c r="DS45" s="8">
        <f t="shared" si="78"/>
        <v>0.00028864119525153067</v>
      </c>
    </row>
    <row r="46" spans="1:123" ht="11.25">
      <c r="A46" s="77" t="s">
        <v>447</v>
      </c>
      <c r="B46" s="221" t="s">
        <v>40</v>
      </c>
      <c r="C46" s="78" t="s">
        <v>195</v>
      </c>
      <c r="D46" s="23"/>
      <c r="E46" s="54"/>
      <c r="F46" s="20"/>
      <c r="G46" s="20"/>
      <c r="H46" s="28"/>
      <c r="I46" s="226">
        <v>14.12</v>
      </c>
      <c r="J46" s="229">
        <v>0</v>
      </c>
      <c r="K46" s="217">
        <f t="shared" si="5"/>
        <v>7.699999999999999</v>
      </c>
      <c r="L46" s="227">
        <v>6.42</v>
      </c>
      <c r="M46" s="155">
        <v>1624</v>
      </c>
      <c r="N46" s="112">
        <v>1566</v>
      </c>
      <c r="O46" s="148">
        <v>0</v>
      </c>
      <c r="P46" s="112">
        <v>3750</v>
      </c>
      <c r="Q46" s="157">
        <v>3896</v>
      </c>
      <c r="R46" s="23"/>
      <c r="S46" s="23"/>
      <c r="U46" s="8">
        <f t="shared" si="6"/>
        <v>0</v>
      </c>
      <c r="V46" s="8">
        <f t="shared" si="7"/>
        <v>0</v>
      </c>
      <c r="W46" s="8">
        <f t="shared" si="8"/>
        <v>0</v>
      </c>
      <c r="X46" s="8">
        <f t="shared" si="9"/>
        <v>0</v>
      </c>
      <c r="Y46" s="8">
        <f t="shared" si="10"/>
        <v>0</v>
      </c>
      <c r="Z46" s="8">
        <f t="shared" si="11"/>
        <v>0.001661607706658928</v>
      </c>
      <c r="AA46" s="8">
        <f t="shared" si="12"/>
        <v>0</v>
      </c>
      <c r="AB46" s="8">
        <f t="shared" si="13"/>
        <v>0.0016076697119828392</v>
      </c>
      <c r="AC46" s="8">
        <f t="shared" si="14"/>
        <v>0.001731273459496965</v>
      </c>
      <c r="AD46" s="8">
        <f t="shared" si="15"/>
        <v>0.0023510340457206804</v>
      </c>
      <c r="AE46" s="8">
        <f t="shared" si="16"/>
        <v>0.008898566316522857</v>
      </c>
      <c r="AF46" s="8">
        <f t="shared" si="17"/>
        <v>0</v>
      </c>
      <c r="AG46" s="8">
        <f t="shared" si="18"/>
        <v>0.0006483080801488585</v>
      </c>
      <c r="AH46" s="8">
        <f t="shared" si="19"/>
        <v>0.00040150250150692256</v>
      </c>
      <c r="AI46" s="8">
        <f t="shared" si="20"/>
        <v>0</v>
      </c>
      <c r="AJ46" s="8">
        <v>0</v>
      </c>
      <c r="AK46" s="8">
        <v>0</v>
      </c>
      <c r="AL46" s="8">
        <v>0</v>
      </c>
      <c r="AM46" s="8">
        <f t="shared" si="21"/>
        <v>0.005624800181121769</v>
      </c>
      <c r="AN46" s="8">
        <f t="shared" si="22"/>
        <v>0.0008038348559914196</v>
      </c>
      <c r="AO46" s="8">
        <f t="shared" si="23"/>
        <v>0.000830803853329464</v>
      </c>
      <c r="AP46" s="8">
        <f t="shared" si="24"/>
        <v>0.0008038348559914196</v>
      </c>
      <c r="AQ46" s="15">
        <f t="shared" si="25"/>
        <v>0</v>
      </c>
      <c r="AR46" s="15">
        <f t="shared" si="26"/>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8">
        <v>0</v>
      </c>
      <c r="BQ46" s="8">
        <v>0</v>
      </c>
      <c r="BR46" s="95">
        <f t="shared" si="27"/>
        <v>0.0023510340457206804</v>
      </c>
      <c r="BS46" s="8">
        <f t="shared" si="28"/>
        <v>0.001661607706658928</v>
      </c>
      <c r="BT46" s="8">
        <f t="shared" si="29"/>
        <v>0</v>
      </c>
      <c r="BU46" s="8">
        <f t="shared" si="30"/>
        <v>0.0023510340457206804</v>
      </c>
      <c r="BV46" s="8">
        <f t="shared" si="31"/>
        <v>0.0023510340457206804</v>
      </c>
      <c r="BW46" s="8">
        <f t="shared" si="32"/>
        <v>0.0006483080801488585</v>
      </c>
      <c r="BX46" s="8">
        <f t="shared" si="33"/>
        <v>0.0023510340457206804</v>
      </c>
      <c r="BY46" s="8">
        <f t="shared" si="34"/>
        <v>0</v>
      </c>
      <c r="BZ46" s="8">
        <f t="shared" si="35"/>
        <v>0</v>
      </c>
      <c r="CA46" s="8">
        <f t="shared" si="36"/>
        <v>0</v>
      </c>
      <c r="CB46" s="8">
        <f t="shared" si="37"/>
        <v>0.0016076697119828392</v>
      </c>
      <c r="CC46" s="8">
        <f t="shared" si="38"/>
        <v>0.0023510340457206804</v>
      </c>
      <c r="CD46" s="8">
        <f t="shared" si="39"/>
        <v>0</v>
      </c>
      <c r="CE46" s="8">
        <f t="shared" si="40"/>
        <v>0</v>
      </c>
      <c r="CF46" s="8">
        <f t="shared" si="2"/>
        <v>0</v>
      </c>
      <c r="CG46" s="8">
        <f t="shared" si="41"/>
        <v>0</v>
      </c>
      <c r="CH46" s="8">
        <f t="shared" si="42"/>
        <v>0</v>
      </c>
      <c r="CI46" s="8">
        <f t="shared" si="43"/>
        <v>0.0023510340457206804</v>
      </c>
      <c r="CJ46" s="8">
        <f t="shared" si="3"/>
        <v>0.0023510340457206804</v>
      </c>
      <c r="CK46" s="8">
        <f t="shared" si="44"/>
        <v>0</v>
      </c>
      <c r="CL46" s="8">
        <f t="shared" si="45"/>
        <v>0</v>
      </c>
      <c r="CM46" s="8">
        <f t="shared" si="46"/>
        <v>0.000830803853329464</v>
      </c>
      <c r="CN46" s="8">
        <f t="shared" si="47"/>
        <v>0</v>
      </c>
      <c r="CO46" s="8">
        <f t="shared" si="48"/>
        <v>0</v>
      </c>
      <c r="CP46" s="8">
        <f t="shared" si="49"/>
        <v>0</v>
      </c>
      <c r="CQ46" s="8">
        <f t="shared" si="50"/>
        <v>0.008898566316522857</v>
      </c>
      <c r="CR46" s="8">
        <f t="shared" si="51"/>
        <v>0.0008038348559914196</v>
      </c>
      <c r="CS46" s="8">
        <f t="shared" si="52"/>
        <v>0.008898566316522857</v>
      </c>
      <c r="CT46" s="8">
        <f t="shared" si="53"/>
        <v>0</v>
      </c>
      <c r="CU46" s="8">
        <f t="shared" si="54"/>
        <v>0</v>
      </c>
      <c r="CV46" s="8">
        <f t="shared" si="55"/>
        <v>0</v>
      </c>
      <c r="CW46" s="8">
        <f t="shared" si="56"/>
        <v>0</v>
      </c>
      <c r="CX46" s="8">
        <f t="shared" si="57"/>
        <v>0.0023510340457206804</v>
      </c>
      <c r="CY46" s="8">
        <f t="shared" si="58"/>
        <v>0.0006483080801488585</v>
      </c>
      <c r="CZ46" s="8">
        <f t="shared" si="59"/>
        <v>0.005624800181121769</v>
      </c>
      <c r="DA46" s="8">
        <f t="shared" si="60"/>
        <v>0.0023510340457206804</v>
      </c>
      <c r="DB46" s="8">
        <f t="shared" si="61"/>
        <v>0.0023510340457206804</v>
      </c>
      <c r="DC46" s="8">
        <f t="shared" si="62"/>
        <v>0.0023510340457206804</v>
      </c>
      <c r="DD46" s="8">
        <f t="shared" si="63"/>
        <v>0.0023510340457206804</v>
      </c>
      <c r="DE46" s="8">
        <f t="shared" si="64"/>
        <v>0.001661607706658928</v>
      </c>
      <c r="DF46" s="8">
        <f t="shared" si="65"/>
        <v>0.0006483080801488585</v>
      </c>
      <c r="DG46" s="8">
        <f t="shared" si="66"/>
        <v>0</v>
      </c>
      <c r="DH46" s="8">
        <f t="shared" si="67"/>
        <v>0</v>
      </c>
      <c r="DI46" s="8">
        <f t="shared" si="68"/>
        <v>0</v>
      </c>
      <c r="DJ46" s="8">
        <f t="shared" si="69"/>
        <v>0</v>
      </c>
      <c r="DK46" s="8">
        <f t="shared" si="70"/>
        <v>0</v>
      </c>
      <c r="DL46" s="8">
        <f t="shared" si="71"/>
        <v>0</v>
      </c>
      <c r="DM46" s="8">
        <f t="shared" si="72"/>
        <v>0</v>
      </c>
      <c r="DN46" s="8">
        <f t="shared" si="73"/>
        <v>0</v>
      </c>
      <c r="DO46" s="8">
        <f t="shared" si="74"/>
        <v>0.001661607706658928</v>
      </c>
      <c r="DP46" s="8">
        <f t="shared" si="75"/>
        <v>0</v>
      </c>
      <c r="DQ46" s="8">
        <f t="shared" si="76"/>
        <v>0.0023510340457206804</v>
      </c>
      <c r="DR46" s="8">
        <f t="shared" si="77"/>
        <v>0</v>
      </c>
      <c r="DS46" s="8">
        <f t="shared" si="78"/>
        <v>0</v>
      </c>
    </row>
    <row r="47" spans="1:123" ht="11.25">
      <c r="A47" s="77" t="s">
        <v>447</v>
      </c>
      <c r="B47" s="221" t="s">
        <v>41</v>
      </c>
      <c r="C47" s="78" t="s">
        <v>257</v>
      </c>
      <c r="D47" s="23"/>
      <c r="E47" s="54"/>
      <c r="F47" s="20"/>
      <c r="G47" s="20"/>
      <c r="H47" s="28"/>
      <c r="I47" s="226">
        <v>4.75</v>
      </c>
      <c r="J47" s="229">
        <v>0</v>
      </c>
      <c r="K47" s="217">
        <f t="shared" si="5"/>
        <v>3.75</v>
      </c>
      <c r="L47" s="227">
        <v>1</v>
      </c>
      <c r="M47" s="155">
        <v>477</v>
      </c>
      <c r="N47" s="112">
        <v>99</v>
      </c>
      <c r="O47" s="148">
        <v>13</v>
      </c>
      <c r="P47" s="112">
        <v>1500</v>
      </c>
      <c r="Q47" s="157">
        <v>1558</v>
      </c>
      <c r="R47" s="23"/>
      <c r="S47" s="23">
        <v>361350</v>
      </c>
      <c r="U47" s="8">
        <f t="shared" si="6"/>
        <v>0</v>
      </c>
      <c r="V47" s="8">
        <f t="shared" si="7"/>
        <v>0</v>
      </c>
      <c r="W47" s="8">
        <f t="shared" si="8"/>
        <v>0</v>
      </c>
      <c r="X47" s="8">
        <f t="shared" si="9"/>
        <v>0</v>
      </c>
      <c r="Y47" s="8">
        <f t="shared" si="10"/>
        <v>0</v>
      </c>
      <c r="Z47" s="8">
        <f t="shared" si="11"/>
        <v>0.0005589685982032513</v>
      </c>
      <c r="AA47" s="8">
        <f t="shared" si="12"/>
        <v>0</v>
      </c>
      <c r="AB47" s="8">
        <f t="shared" si="13"/>
        <v>0.0007829560285630711</v>
      </c>
      <c r="AC47" s="8">
        <f t="shared" si="14"/>
        <v>0.00026966876316152105</v>
      </c>
      <c r="AD47" s="8">
        <f t="shared" si="15"/>
        <v>0.000690543866877318</v>
      </c>
      <c r="AE47" s="8">
        <f t="shared" si="16"/>
        <v>0.0005625530429985714</v>
      </c>
      <c r="AF47" s="8">
        <f t="shared" si="17"/>
        <v>0.0002787117420163504</v>
      </c>
      <c r="AG47" s="8">
        <f t="shared" si="18"/>
        <v>0.0002593232320595434</v>
      </c>
      <c r="AH47" s="8">
        <f t="shared" si="19"/>
        <v>0.00016055977858002703</v>
      </c>
      <c r="AI47" s="8">
        <f t="shared" si="20"/>
        <v>0</v>
      </c>
      <c r="AJ47" s="8">
        <v>0</v>
      </c>
      <c r="AK47" s="8">
        <v>0</v>
      </c>
      <c r="AL47" s="8">
        <v>0</v>
      </c>
      <c r="AM47" s="8">
        <f t="shared" si="21"/>
        <v>0.0006265484549379447</v>
      </c>
      <c r="AN47" s="8">
        <f t="shared" si="22"/>
        <v>0.00039147801428153554</v>
      </c>
      <c r="AO47" s="8">
        <f t="shared" si="23"/>
        <v>0.00027948429910162567</v>
      </c>
      <c r="AP47" s="8">
        <f t="shared" si="24"/>
        <v>0.00039147801428153554</v>
      </c>
      <c r="AQ47" s="15">
        <f t="shared" si="25"/>
        <v>0.0009034804700513726</v>
      </c>
      <c r="AR47" s="15">
        <f t="shared" si="26"/>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8">
        <v>0</v>
      </c>
      <c r="BQ47" s="8">
        <v>0</v>
      </c>
      <c r="BR47" s="95">
        <f t="shared" si="27"/>
        <v>0.000690543866877318</v>
      </c>
      <c r="BS47" s="8">
        <f t="shared" si="28"/>
        <v>0.0005589685982032513</v>
      </c>
      <c r="BT47" s="8">
        <f t="shared" si="29"/>
        <v>0.0002787117420163504</v>
      </c>
      <c r="BU47" s="8">
        <f t="shared" si="30"/>
        <v>0.000690543866877318</v>
      </c>
      <c r="BV47" s="8">
        <f t="shared" si="31"/>
        <v>0.000690543866877318</v>
      </c>
      <c r="BW47" s="8">
        <f t="shared" si="32"/>
        <v>0.0002593232320595434</v>
      </c>
      <c r="BX47" s="8">
        <f t="shared" si="33"/>
        <v>0.000690543866877318</v>
      </c>
      <c r="BY47" s="8">
        <f t="shared" si="34"/>
        <v>0</v>
      </c>
      <c r="BZ47" s="8">
        <f t="shared" si="35"/>
        <v>0</v>
      </c>
      <c r="CA47" s="8">
        <f t="shared" si="36"/>
        <v>0</v>
      </c>
      <c r="CB47" s="8">
        <f t="shared" si="37"/>
        <v>0.0007829560285630711</v>
      </c>
      <c r="CC47" s="8">
        <f t="shared" si="38"/>
        <v>0.000690543866877318</v>
      </c>
      <c r="CD47" s="8">
        <f t="shared" si="39"/>
        <v>0</v>
      </c>
      <c r="CE47" s="8">
        <f t="shared" si="40"/>
        <v>0</v>
      </c>
      <c r="CF47" s="8">
        <f t="shared" si="2"/>
        <v>0</v>
      </c>
      <c r="CG47" s="8">
        <f t="shared" si="41"/>
        <v>0</v>
      </c>
      <c r="CH47" s="8">
        <f t="shared" si="42"/>
        <v>0</v>
      </c>
      <c r="CI47" s="8">
        <f t="shared" si="43"/>
        <v>0.000690543866877318</v>
      </c>
      <c r="CJ47" s="8">
        <f t="shared" si="3"/>
        <v>0.000690543866877318</v>
      </c>
      <c r="CK47" s="8">
        <f t="shared" si="44"/>
        <v>0</v>
      </c>
      <c r="CL47" s="8">
        <f t="shared" si="45"/>
        <v>0</v>
      </c>
      <c r="CM47" s="8">
        <f t="shared" si="46"/>
        <v>0.00027948429910162567</v>
      </c>
      <c r="CN47" s="8">
        <f t="shared" si="47"/>
        <v>0</v>
      </c>
      <c r="CO47" s="8">
        <f t="shared" si="48"/>
        <v>0</v>
      </c>
      <c r="CP47" s="8">
        <f t="shared" si="49"/>
        <v>0</v>
      </c>
      <c r="CQ47" s="8">
        <f t="shared" si="50"/>
        <v>0.0005625530429985714</v>
      </c>
      <c r="CR47" s="8">
        <f t="shared" si="51"/>
        <v>0.00039147801428153554</v>
      </c>
      <c r="CS47" s="8">
        <f t="shared" si="52"/>
        <v>0.0005625530429985714</v>
      </c>
      <c r="CT47" s="8">
        <f t="shared" si="53"/>
        <v>0</v>
      </c>
      <c r="CU47" s="8">
        <f t="shared" si="54"/>
        <v>0</v>
      </c>
      <c r="CV47" s="8">
        <f t="shared" si="55"/>
        <v>0</v>
      </c>
      <c r="CW47" s="8">
        <f t="shared" si="56"/>
        <v>0</v>
      </c>
      <c r="CX47" s="8">
        <f t="shared" si="57"/>
        <v>0.000690543866877318</v>
      </c>
      <c r="CY47" s="8">
        <f t="shared" si="58"/>
        <v>0.0002593232320595434</v>
      </c>
      <c r="CZ47" s="8">
        <f t="shared" si="59"/>
        <v>0.0006265484549379447</v>
      </c>
      <c r="DA47" s="8">
        <f t="shared" si="60"/>
        <v>0.000690543866877318</v>
      </c>
      <c r="DB47" s="8">
        <f t="shared" si="61"/>
        <v>0.000690543866877318</v>
      </c>
      <c r="DC47" s="8">
        <f t="shared" si="62"/>
        <v>0.000690543866877318</v>
      </c>
      <c r="DD47" s="8">
        <f t="shared" si="63"/>
        <v>0.000690543866877318</v>
      </c>
      <c r="DE47" s="8">
        <f t="shared" si="64"/>
        <v>0.0005589685982032513</v>
      </c>
      <c r="DF47" s="8">
        <f t="shared" si="65"/>
        <v>0.0002593232320595434</v>
      </c>
      <c r="DG47" s="8">
        <f t="shared" si="66"/>
        <v>0</v>
      </c>
      <c r="DH47" s="8">
        <f t="shared" si="67"/>
        <v>0</v>
      </c>
      <c r="DI47" s="8">
        <f t="shared" si="68"/>
        <v>0</v>
      </c>
      <c r="DJ47" s="8">
        <f t="shared" si="69"/>
        <v>0</v>
      </c>
      <c r="DK47" s="8">
        <f t="shared" si="70"/>
        <v>0</v>
      </c>
      <c r="DL47" s="8">
        <f t="shared" si="71"/>
        <v>0</v>
      </c>
      <c r="DM47" s="8">
        <f t="shared" si="72"/>
        <v>0</v>
      </c>
      <c r="DN47" s="8">
        <f t="shared" si="73"/>
        <v>0</v>
      </c>
      <c r="DO47" s="8">
        <f t="shared" si="74"/>
        <v>0.0005589685982032513</v>
      </c>
      <c r="DP47" s="8">
        <f t="shared" si="75"/>
        <v>0</v>
      </c>
      <c r="DQ47" s="8">
        <f t="shared" si="76"/>
        <v>0.000690543866877318</v>
      </c>
      <c r="DR47" s="8">
        <f t="shared" si="77"/>
        <v>0.0002787117420163504</v>
      </c>
      <c r="DS47" s="8">
        <f t="shared" si="78"/>
        <v>0.0009034804700513726</v>
      </c>
    </row>
    <row r="48" spans="1:123" ht="11.25">
      <c r="A48" s="77" t="s">
        <v>447</v>
      </c>
      <c r="B48" s="221" t="s">
        <v>42</v>
      </c>
      <c r="C48" s="78" t="s">
        <v>258</v>
      </c>
      <c r="D48" s="23"/>
      <c r="E48" s="54"/>
      <c r="F48" s="20"/>
      <c r="G48" s="20"/>
      <c r="H48" s="28"/>
      <c r="I48" s="226">
        <v>4.5</v>
      </c>
      <c r="J48" s="229">
        <v>0</v>
      </c>
      <c r="K48" s="217">
        <f t="shared" si="5"/>
        <v>2.5</v>
      </c>
      <c r="L48" s="227">
        <v>2</v>
      </c>
      <c r="M48" s="155">
        <v>371</v>
      </c>
      <c r="N48" s="112">
        <v>0</v>
      </c>
      <c r="O48" s="148">
        <v>1</v>
      </c>
      <c r="P48" s="112">
        <v>3135</v>
      </c>
      <c r="Q48" s="157">
        <v>4720</v>
      </c>
      <c r="R48" s="23"/>
      <c r="S48" s="23">
        <v>601515</v>
      </c>
      <c r="U48" s="8">
        <f t="shared" si="6"/>
        <v>0</v>
      </c>
      <c r="V48" s="8">
        <f t="shared" si="7"/>
        <v>0</v>
      </c>
      <c r="W48" s="8">
        <f t="shared" si="8"/>
        <v>0</v>
      </c>
      <c r="X48" s="8">
        <f t="shared" si="9"/>
        <v>0</v>
      </c>
      <c r="Y48" s="8">
        <f t="shared" si="10"/>
        <v>0</v>
      </c>
      <c r="Z48" s="8">
        <f t="shared" si="11"/>
        <v>0.0005295491982978171</v>
      </c>
      <c r="AA48" s="8">
        <f t="shared" si="12"/>
        <v>0</v>
      </c>
      <c r="AB48" s="8">
        <f t="shared" si="13"/>
        <v>0.0005219706857087141</v>
      </c>
      <c r="AC48" s="8">
        <f t="shared" si="14"/>
        <v>0.0005393375263230421</v>
      </c>
      <c r="AD48" s="8">
        <f t="shared" si="15"/>
        <v>0.000537089674237914</v>
      </c>
      <c r="AE48" s="8">
        <f t="shared" si="16"/>
        <v>0</v>
      </c>
      <c r="AF48" s="8">
        <f t="shared" si="17"/>
        <v>2.1439364770488492E-05</v>
      </c>
      <c r="AG48" s="8">
        <f t="shared" si="18"/>
        <v>0.0005419855550044456</v>
      </c>
      <c r="AH48" s="8">
        <f t="shared" si="19"/>
        <v>0.00048641986835540926</v>
      </c>
      <c r="AI48" s="8">
        <f t="shared" si="20"/>
        <v>0</v>
      </c>
      <c r="AJ48" s="8">
        <v>0</v>
      </c>
      <c r="AK48" s="8">
        <v>0</v>
      </c>
      <c r="AL48" s="8">
        <v>0</v>
      </c>
      <c r="AM48" s="8">
        <f t="shared" si="21"/>
        <v>0.000268544837118957</v>
      </c>
      <c r="AN48" s="8">
        <f t="shared" si="22"/>
        <v>0.00026098534285435703</v>
      </c>
      <c r="AO48" s="8">
        <f t="shared" si="23"/>
        <v>0.00026477459914890856</v>
      </c>
      <c r="AP48" s="8">
        <f t="shared" si="24"/>
        <v>0.00026098534285435703</v>
      </c>
      <c r="AQ48" s="15">
        <f t="shared" si="25"/>
        <v>0.0015039630688887544</v>
      </c>
      <c r="AR48" s="15">
        <f t="shared" si="26"/>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8">
        <v>0</v>
      </c>
      <c r="BQ48" s="8">
        <v>0</v>
      </c>
      <c r="BR48" s="95">
        <f t="shared" si="27"/>
        <v>0.000537089674237914</v>
      </c>
      <c r="BS48" s="8">
        <f t="shared" si="28"/>
        <v>0.0005295491982978171</v>
      </c>
      <c r="BT48" s="8">
        <f t="shared" si="29"/>
        <v>2.1439364770488492E-05</v>
      </c>
      <c r="BU48" s="8">
        <f t="shared" si="30"/>
        <v>0.000537089674237914</v>
      </c>
      <c r="BV48" s="8">
        <f t="shared" si="31"/>
        <v>0.000537089674237914</v>
      </c>
      <c r="BW48" s="8">
        <f t="shared" si="32"/>
        <v>0.0005419855550044456</v>
      </c>
      <c r="BX48" s="8">
        <f t="shared" si="33"/>
        <v>0.000537089674237914</v>
      </c>
      <c r="BY48" s="8">
        <f t="shared" si="34"/>
        <v>0</v>
      </c>
      <c r="BZ48" s="8">
        <f t="shared" si="35"/>
        <v>0</v>
      </c>
      <c r="CA48" s="8">
        <f t="shared" si="36"/>
        <v>0</v>
      </c>
      <c r="CB48" s="8">
        <f t="shared" si="37"/>
        <v>0.0005219706857087141</v>
      </c>
      <c r="CC48" s="8">
        <f t="shared" si="38"/>
        <v>0.000537089674237914</v>
      </c>
      <c r="CD48" s="8">
        <f t="shared" si="39"/>
        <v>0</v>
      </c>
      <c r="CE48" s="8">
        <f t="shared" si="40"/>
        <v>0</v>
      </c>
      <c r="CF48" s="8">
        <f t="shared" si="2"/>
        <v>0</v>
      </c>
      <c r="CG48" s="8">
        <f t="shared" si="41"/>
        <v>0</v>
      </c>
      <c r="CH48" s="8">
        <f t="shared" si="42"/>
        <v>0</v>
      </c>
      <c r="CI48" s="8">
        <f t="shared" si="43"/>
        <v>0.000537089674237914</v>
      </c>
      <c r="CJ48" s="8">
        <f t="shared" si="3"/>
        <v>0.000537089674237914</v>
      </c>
      <c r="CK48" s="8">
        <f t="shared" si="44"/>
        <v>0</v>
      </c>
      <c r="CL48" s="8">
        <f t="shared" si="45"/>
        <v>0</v>
      </c>
      <c r="CM48" s="8">
        <f t="shared" si="46"/>
        <v>0.00026477459914890856</v>
      </c>
      <c r="CN48" s="8">
        <f t="shared" si="47"/>
        <v>0</v>
      </c>
      <c r="CO48" s="8">
        <f t="shared" si="48"/>
        <v>0</v>
      </c>
      <c r="CP48" s="8">
        <f t="shared" si="49"/>
        <v>0</v>
      </c>
      <c r="CQ48" s="8">
        <f t="shared" si="50"/>
        <v>0</v>
      </c>
      <c r="CR48" s="8">
        <f t="shared" si="51"/>
        <v>0.00026098534285435703</v>
      </c>
      <c r="CS48" s="8">
        <f t="shared" si="52"/>
        <v>0</v>
      </c>
      <c r="CT48" s="8">
        <f t="shared" si="53"/>
        <v>0</v>
      </c>
      <c r="CU48" s="8">
        <f t="shared" si="54"/>
        <v>0</v>
      </c>
      <c r="CV48" s="8">
        <f t="shared" si="55"/>
        <v>0</v>
      </c>
      <c r="CW48" s="8">
        <f t="shared" si="56"/>
        <v>0</v>
      </c>
      <c r="CX48" s="8">
        <f t="shared" si="57"/>
        <v>0.000537089674237914</v>
      </c>
      <c r="CY48" s="8">
        <f t="shared" si="58"/>
        <v>0.0005419855550044456</v>
      </c>
      <c r="CZ48" s="8">
        <f t="shared" si="59"/>
        <v>0.000268544837118957</v>
      </c>
      <c r="DA48" s="8">
        <f t="shared" si="60"/>
        <v>0.000537089674237914</v>
      </c>
      <c r="DB48" s="8">
        <f t="shared" si="61"/>
        <v>0.000537089674237914</v>
      </c>
      <c r="DC48" s="8">
        <f t="shared" si="62"/>
        <v>0.000537089674237914</v>
      </c>
      <c r="DD48" s="8">
        <f t="shared" si="63"/>
        <v>0.000537089674237914</v>
      </c>
      <c r="DE48" s="8">
        <f t="shared" si="64"/>
        <v>0.0005295491982978171</v>
      </c>
      <c r="DF48" s="8">
        <f t="shared" si="65"/>
        <v>0.0005419855550044456</v>
      </c>
      <c r="DG48" s="8">
        <f t="shared" si="66"/>
        <v>0</v>
      </c>
      <c r="DH48" s="8">
        <f t="shared" si="67"/>
        <v>0</v>
      </c>
      <c r="DI48" s="8">
        <f t="shared" si="68"/>
        <v>0</v>
      </c>
      <c r="DJ48" s="8">
        <f t="shared" si="69"/>
        <v>0</v>
      </c>
      <c r="DK48" s="8">
        <f t="shared" si="70"/>
        <v>0</v>
      </c>
      <c r="DL48" s="8">
        <f t="shared" si="71"/>
        <v>0</v>
      </c>
      <c r="DM48" s="8">
        <f t="shared" si="72"/>
        <v>0</v>
      </c>
      <c r="DN48" s="8">
        <f t="shared" si="73"/>
        <v>0</v>
      </c>
      <c r="DO48" s="8">
        <f t="shared" si="74"/>
        <v>0.0005295491982978171</v>
      </c>
      <c r="DP48" s="8">
        <f t="shared" si="75"/>
        <v>0</v>
      </c>
      <c r="DQ48" s="8">
        <f t="shared" si="76"/>
        <v>0.000537089674237914</v>
      </c>
      <c r="DR48" s="8">
        <f t="shared" si="77"/>
        <v>2.1439364770488492E-05</v>
      </c>
      <c r="DS48" s="8">
        <f t="shared" si="78"/>
        <v>0.0015039630688887544</v>
      </c>
    </row>
    <row r="49" spans="1:123" ht="11.25">
      <c r="A49" s="77" t="s">
        <v>447</v>
      </c>
      <c r="B49" s="221" t="s">
        <v>43</v>
      </c>
      <c r="C49" s="78" t="s">
        <v>259</v>
      </c>
      <c r="D49" s="23"/>
      <c r="E49" s="54"/>
      <c r="F49" s="20"/>
      <c r="G49" s="20"/>
      <c r="H49" s="28"/>
      <c r="I49" s="226">
        <v>105.8</v>
      </c>
      <c r="J49" s="229">
        <v>0</v>
      </c>
      <c r="K49" s="217">
        <f t="shared" si="5"/>
        <v>29.75</v>
      </c>
      <c r="L49" s="227">
        <v>76.05</v>
      </c>
      <c r="M49" s="155">
        <v>4874</v>
      </c>
      <c r="N49" s="112">
        <v>4</v>
      </c>
      <c r="O49" s="148">
        <v>3</v>
      </c>
      <c r="P49" s="112">
        <v>21367</v>
      </c>
      <c r="Q49" s="157">
        <v>37274</v>
      </c>
      <c r="R49" s="23"/>
      <c r="S49" s="23">
        <v>4653412</v>
      </c>
      <c r="U49" s="8">
        <f t="shared" si="6"/>
        <v>0</v>
      </c>
      <c r="V49" s="8">
        <f t="shared" si="7"/>
        <v>0</v>
      </c>
      <c r="W49" s="8">
        <f t="shared" si="8"/>
        <v>0</v>
      </c>
      <c r="X49" s="8">
        <f t="shared" si="9"/>
        <v>0</v>
      </c>
      <c r="Y49" s="8">
        <f t="shared" si="10"/>
        <v>0</v>
      </c>
      <c r="Z49" s="8">
        <f t="shared" si="11"/>
        <v>0.012450290039979788</v>
      </c>
      <c r="AA49" s="8">
        <f t="shared" si="12"/>
        <v>0</v>
      </c>
      <c r="AB49" s="8">
        <f t="shared" si="13"/>
        <v>0.006211451159933697</v>
      </c>
      <c r="AC49" s="8">
        <f t="shared" si="14"/>
        <v>0.020508309438433674</v>
      </c>
      <c r="AD49" s="8">
        <f t="shared" si="15"/>
        <v>0.0070559974992873125</v>
      </c>
      <c r="AE49" s="8">
        <f t="shared" si="16"/>
        <v>2.2729415878730157E-05</v>
      </c>
      <c r="AF49" s="8">
        <f t="shared" si="17"/>
        <v>6.431809431146549E-05</v>
      </c>
      <c r="AG49" s="8">
        <f t="shared" si="18"/>
        <v>0.0036939729996108422</v>
      </c>
      <c r="AH49" s="8">
        <f t="shared" si="19"/>
        <v>0.003841274189211764</v>
      </c>
      <c r="AI49" s="8">
        <f t="shared" si="20"/>
        <v>0</v>
      </c>
      <c r="AJ49" s="8">
        <v>0</v>
      </c>
      <c r="AK49" s="8">
        <v>0</v>
      </c>
      <c r="AL49" s="8">
        <v>0</v>
      </c>
      <c r="AM49" s="8">
        <f t="shared" si="21"/>
        <v>0.003539363457583021</v>
      </c>
      <c r="AN49" s="8">
        <f t="shared" si="22"/>
        <v>0.0031057255799668486</v>
      </c>
      <c r="AO49" s="8">
        <f t="shared" si="23"/>
        <v>0.006225145019989894</v>
      </c>
      <c r="AP49" s="8">
        <f t="shared" si="24"/>
        <v>0.0031057255799668486</v>
      </c>
      <c r="AQ49" s="15">
        <f t="shared" si="25"/>
        <v>0.011634888227764489</v>
      </c>
      <c r="AR49" s="15">
        <f t="shared" si="26"/>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95">
        <f t="shared" si="27"/>
        <v>0.0070559974992873125</v>
      </c>
      <c r="BS49" s="8">
        <f t="shared" si="28"/>
        <v>0.012450290039979788</v>
      </c>
      <c r="BT49" s="8">
        <f t="shared" si="29"/>
        <v>6.431809431146549E-05</v>
      </c>
      <c r="BU49" s="8">
        <f t="shared" si="30"/>
        <v>0.0070559974992873125</v>
      </c>
      <c r="BV49" s="8">
        <f t="shared" si="31"/>
        <v>0.0070559974992873125</v>
      </c>
      <c r="BW49" s="8">
        <f t="shared" si="32"/>
        <v>0.0036939729996108422</v>
      </c>
      <c r="BX49" s="8">
        <f t="shared" si="33"/>
        <v>0.0070559974992873125</v>
      </c>
      <c r="BY49" s="8">
        <f t="shared" si="34"/>
        <v>0</v>
      </c>
      <c r="BZ49" s="8">
        <f t="shared" si="35"/>
        <v>0</v>
      </c>
      <c r="CA49" s="8">
        <f t="shared" si="36"/>
        <v>0</v>
      </c>
      <c r="CB49" s="8">
        <f t="shared" si="37"/>
        <v>0.006211451159933697</v>
      </c>
      <c r="CC49" s="8">
        <f t="shared" si="38"/>
        <v>0.0070559974992873125</v>
      </c>
      <c r="CD49" s="8">
        <f t="shared" si="39"/>
        <v>0</v>
      </c>
      <c r="CE49" s="8">
        <f t="shared" si="40"/>
        <v>0</v>
      </c>
      <c r="CF49" s="8">
        <f t="shared" si="2"/>
        <v>0</v>
      </c>
      <c r="CG49" s="8">
        <f t="shared" si="41"/>
        <v>0</v>
      </c>
      <c r="CH49" s="8">
        <f t="shared" si="42"/>
        <v>0</v>
      </c>
      <c r="CI49" s="8">
        <f t="shared" si="43"/>
        <v>0.0070559974992873125</v>
      </c>
      <c r="CJ49" s="8">
        <f t="shared" si="3"/>
        <v>0.0070559974992873125</v>
      </c>
      <c r="CK49" s="8">
        <f t="shared" si="44"/>
        <v>0</v>
      </c>
      <c r="CL49" s="8">
        <f t="shared" si="45"/>
        <v>0</v>
      </c>
      <c r="CM49" s="8">
        <f t="shared" si="46"/>
        <v>0.006225145019989894</v>
      </c>
      <c r="CN49" s="8">
        <f t="shared" si="47"/>
        <v>0</v>
      </c>
      <c r="CO49" s="8">
        <f t="shared" si="48"/>
        <v>0</v>
      </c>
      <c r="CP49" s="8">
        <f t="shared" si="49"/>
        <v>0</v>
      </c>
      <c r="CQ49" s="8">
        <f t="shared" si="50"/>
        <v>2.2729415878730157E-05</v>
      </c>
      <c r="CR49" s="8">
        <f t="shared" si="51"/>
        <v>0.0031057255799668486</v>
      </c>
      <c r="CS49" s="8">
        <f t="shared" si="52"/>
        <v>2.2729415878730157E-05</v>
      </c>
      <c r="CT49" s="8">
        <f t="shared" si="53"/>
        <v>0</v>
      </c>
      <c r="CU49" s="8">
        <f t="shared" si="54"/>
        <v>0</v>
      </c>
      <c r="CV49" s="8">
        <f t="shared" si="55"/>
        <v>0</v>
      </c>
      <c r="CW49" s="8">
        <f t="shared" si="56"/>
        <v>0</v>
      </c>
      <c r="CX49" s="8">
        <f t="shared" si="57"/>
        <v>0.0070559974992873125</v>
      </c>
      <c r="CY49" s="8">
        <f t="shared" si="58"/>
        <v>0.0036939729996108422</v>
      </c>
      <c r="CZ49" s="8">
        <f t="shared" si="59"/>
        <v>0.003539363457583021</v>
      </c>
      <c r="DA49" s="8">
        <f t="shared" si="60"/>
        <v>0.0070559974992873125</v>
      </c>
      <c r="DB49" s="8">
        <f t="shared" si="61"/>
        <v>0.0070559974992873125</v>
      </c>
      <c r="DC49" s="8">
        <f t="shared" si="62"/>
        <v>0.0070559974992873125</v>
      </c>
      <c r="DD49" s="8">
        <f t="shared" si="63"/>
        <v>0.0070559974992873125</v>
      </c>
      <c r="DE49" s="8">
        <f t="shared" si="64"/>
        <v>0.012450290039979788</v>
      </c>
      <c r="DF49" s="8">
        <f t="shared" si="65"/>
        <v>0.0036939729996108422</v>
      </c>
      <c r="DG49" s="8">
        <f t="shared" si="66"/>
        <v>0</v>
      </c>
      <c r="DH49" s="8">
        <f t="shared" si="67"/>
        <v>0</v>
      </c>
      <c r="DI49" s="8">
        <f t="shared" si="68"/>
        <v>0</v>
      </c>
      <c r="DJ49" s="8">
        <f t="shared" si="69"/>
        <v>0</v>
      </c>
      <c r="DK49" s="8">
        <f t="shared" si="70"/>
        <v>0</v>
      </c>
      <c r="DL49" s="8">
        <f t="shared" si="71"/>
        <v>0</v>
      </c>
      <c r="DM49" s="8">
        <f t="shared" si="72"/>
        <v>0</v>
      </c>
      <c r="DN49" s="8">
        <f t="shared" si="73"/>
        <v>0</v>
      </c>
      <c r="DO49" s="8">
        <f t="shared" si="74"/>
        <v>0.012450290039979788</v>
      </c>
      <c r="DP49" s="8">
        <f t="shared" si="75"/>
        <v>0</v>
      </c>
      <c r="DQ49" s="8">
        <f t="shared" si="76"/>
        <v>0.0070559974992873125</v>
      </c>
      <c r="DR49" s="8">
        <f t="shared" si="77"/>
        <v>6.431809431146549E-05</v>
      </c>
      <c r="DS49" s="8">
        <f t="shared" si="78"/>
        <v>0.011634888227764489</v>
      </c>
    </row>
    <row r="50" spans="1:123" ht="11.25">
      <c r="A50" s="77" t="s">
        <v>447</v>
      </c>
      <c r="B50" s="221" t="s">
        <v>44</v>
      </c>
      <c r="C50" s="28" t="s">
        <v>262</v>
      </c>
      <c r="D50" s="28"/>
      <c r="E50" s="54"/>
      <c r="F50" s="20"/>
      <c r="G50" s="20"/>
      <c r="H50" s="28"/>
      <c r="I50" s="226">
        <v>49.3</v>
      </c>
      <c r="J50" s="229">
        <v>0</v>
      </c>
      <c r="K50" s="217">
        <f t="shared" si="5"/>
        <v>18.799999999999997</v>
      </c>
      <c r="L50" s="227">
        <v>30.5</v>
      </c>
      <c r="M50" s="155">
        <v>2434</v>
      </c>
      <c r="N50" s="112">
        <v>7</v>
      </c>
      <c r="O50" s="148">
        <v>17</v>
      </c>
      <c r="P50" s="112">
        <v>16427</v>
      </c>
      <c r="Q50" s="157">
        <v>22032</v>
      </c>
      <c r="R50" s="23"/>
      <c r="S50" s="23">
        <v>1786594</v>
      </c>
      <c r="U50" s="8">
        <f t="shared" si="6"/>
        <v>0</v>
      </c>
      <c r="V50" s="8">
        <f t="shared" si="7"/>
        <v>0</v>
      </c>
      <c r="W50" s="8">
        <f t="shared" si="8"/>
        <v>0</v>
      </c>
      <c r="X50" s="8">
        <f t="shared" si="9"/>
        <v>0</v>
      </c>
      <c r="Y50" s="8">
        <f t="shared" si="10"/>
        <v>0</v>
      </c>
      <c r="Z50" s="8">
        <f t="shared" si="11"/>
        <v>0.00580150566135164</v>
      </c>
      <c r="AA50" s="8">
        <f t="shared" si="12"/>
        <v>0</v>
      </c>
      <c r="AB50" s="8">
        <f t="shared" si="13"/>
        <v>0.003925219556529529</v>
      </c>
      <c r="AC50" s="8">
        <f t="shared" si="14"/>
        <v>0.00822489727642639</v>
      </c>
      <c r="AD50" s="8">
        <f t="shared" si="15"/>
        <v>0.0035236557064557486</v>
      </c>
      <c r="AE50" s="8">
        <f t="shared" si="16"/>
        <v>3.977647778777777E-05</v>
      </c>
      <c r="AF50" s="8">
        <f t="shared" si="17"/>
        <v>0.0003644692010983044</v>
      </c>
      <c r="AG50" s="8">
        <f t="shared" si="18"/>
        <v>0.0028399351553614126</v>
      </c>
      <c r="AH50" s="8">
        <f t="shared" si="19"/>
        <v>0.00227050901262847</v>
      </c>
      <c r="AI50" s="8">
        <f t="shared" si="20"/>
        <v>0</v>
      </c>
      <c r="AJ50" s="8">
        <v>0</v>
      </c>
      <c r="AK50" s="8">
        <v>0</v>
      </c>
      <c r="AL50" s="8">
        <v>0</v>
      </c>
      <c r="AM50" s="8">
        <f t="shared" si="21"/>
        <v>0.0017817160921217632</v>
      </c>
      <c r="AN50" s="8">
        <f t="shared" si="22"/>
        <v>0.0019626097782647644</v>
      </c>
      <c r="AO50" s="8">
        <f t="shared" si="23"/>
        <v>0.00290075283067582</v>
      </c>
      <c r="AP50" s="8">
        <f t="shared" si="24"/>
        <v>0.0019626097782647644</v>
      </c>
      <c r="AQ50" s="15">
        <f t="shared" si="25"/>
        <v>0.004467006467167461</v>
      </c>
      <c r="AR50" s="15">
        <f t="shared" si="26"/>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8">
        <v>0</v>
      </c>
      <c r="BQ50" s="8">
        <v>0</v>
      </c>
      <c r="BR50" s="95">
        <f t="shared" si="27"/>
        <v>0.0035236557064557486</v>
      </c>
      <c r="BS50" s="8">
        <f t="shared" si="28"/>
        <v>0.00580150566135164</v>
      </c>
      <c r="BT50" s="8">
        <f t="shared" si="29"/>
        <v>0.0003644692010983044</v>
      </c>
      <c r="BU50" s="8">
        <f t="shared" si="30"/>
        <v>0.0035236557064557486</v>
      </c>
      <c r="BV50" s="8">
        <f t="shared" si="31"/>
        <v>0.0035236557064557486</v>
      </c>
      <c r="BW50" s="8">
        <f t="shared" si="32"/>
        <v>0.0028399351553614126</v>
      </c>
      <c r="BX50" s="8">
        <f t="shared" si="33"/>
        <v>0.0035236557064557486</v>
      </c>
      <c r="BY50" s="8">
        <f t="shared" si="34"/>
        <v>0</v>
      </c>
      <c r="BZ50" s="8">
        <f t="shared" si="35"/>
        <v>0</v>
      </c>
      <c r="CA50" s="8">
        <f t="shared" si="36"/>
        <v>0</v>
      </c>
      <c r="CB50" s="8">
        <f t="shared" si="37"/>
        <v>0.003925219556529529</v>
      </c>
      <c r="CC50" s="8">
        <f t="shared" si="38"/>
        <v>0.0035236557064557486</v>
      </c>
      <c r="CD50" s="8">
        <f t="shared" si="39"/>
        <v>0</v>
      </c>
      <c r="CE50" s="8">
        <f t="shared" si="40"/>
        <v>0</v>
      </c>
      <c r="CF50" s="8">
        <f t="shared" si="2"/>
        <v>0</v>
      </c>
      <c r="CG50" s="8">
        <f t="shared" si="41"/>
        <v>0</v>
      </c>
      <c r="CH50" s="8">
        <f t="shared" si="42"/>
        <v>0</v>
      </c>
      <c r="CI50" s="8">
        <f t="shared" si="43"/>
        <v>0.0035236557064557486</v>
      </c>
      <c r="CJ50" s="8">
        <f t="shared" si="3"/>
        <v>0.0035236557064557486</v>
      </c>
      <c r="CK50" s="8">
        <f t="shared" si="44"/>
        <v>0</v>
      </c>
      <c r="CL50" s="8">
        <f t="shared" si="45"/>
        <v>0</v>
      </c>
      <c r="CM50" s="8">
        <f t="shared" si="46"/>
        <v>0.00290075283067582</v>
      </c>
      <c r="CN50" s="8">
        <f t="shared" si="47"/>
        <v>0</v>
      </c>
      <c r="CO50" s="8">
        <f t="shared" si="48"/>
        <v>0</v>
      </c>
      <c r="CP50" s="8">
        <f t="shared" si="49"/>
        <v>0</v>
      </c>
      <c r="CQ50" s="8">
        <f t="shared" si="50"/>
        <v>3.977647778777777E-05</v>
      </c>
      <c r="CR50" s="8">
        <f t="shared" si="51"/>
        <v>0.0019626097782647644</v>
      </c>
      <c r="CS50" s="8">
        <f t="shared" si="52"/>
        <v>3.977647778777777E-05</v>
      </c>
      <c r="CT50" s="8">
        <f t="shared" si="53"/>
        <v>0</v>
      </c>
      <c r="CU50" s="8">
        <f t="shared" si="54"/>
        <v>0</v>
      </c>
      <c r="CV50" s="8">
        <f t="shared" si="55"/>
        <v>0</v>
      </c>
      <c r="CW50" s="8">
        <f t="shared" si="56"/>
        <v>0</v>
      </c>
      <c r="CX50" s="8">
        <f t="shared" si="57"/>
        <v>0.0035236557064557486</v>
      </c>
      <c r="CY50" s="8">
        <f t="shared" si="58"/>
        <v>0.0028399351553614126</v>
      </c>
      <c r="CZ50" s="8">
        <f t="shared" si="59"/>
        <v>0.0017817160921217632</v>
      </c>
      <c r="DA50" s="8">
        <f t="shared" si="60"/>
        <v>0.0035236557064557486</v>
      </c>
      <c r="DB50" s="8">
        <f t="shared" si="61"/>
        <v>0.0035236557064557486</v>
      </c>
      <c r="DC50" s="8">
        <f t="shared" si="62"/>
        <v>0.0035236557064557486</v>
      </c>
      <c r="DD50" s="8">
        <f t="shared" si="63"/>
        <v>0.0035236557064557486</v>
      </c>
      <c r="DE50" s="8">
        <f t="shared" si="64"/>
        <v>0.00580150566135164</v>
      </c>
      <c r="DF50" s="8">
        <f t="shared" si="65"/>
        <v>0.0028399351553614126</v>
      </c>
      <c r="DG50" s="8">
        <f t="shared" si="66"/>
        <v>0</v>
      </c>
      <c r="DH50" s="8">
        <f t="shared" si="67"/>
        <v>0</v>
      </c>
      <c r="DI50" s="8">
        <f t="shared" si="68"/>
        <v>0</v>
      </c>
      <c r="DJ50" s="8">
        <f t="shared" si="69"/>
        <v>0</v>
      </c>
      <c r="DK50" s="8">
        <f t="shared" si="70"/>
        <v>0</v>
      </c>
      <c r="DL50" s="8">
        <f t="shared" si="71"/>
        <v>0</v>
      </c>
      <c r="DM50" s="8">
        <f t="shared" si="72"/>
        <v>0</v>
      </c>
      <c r="DN50" s="8">
        <f t="shared" si="73"/>
        <v>0</v>
      </c>
      <c r="DO50" s="8">
        <f t="shared" si="74"/>
        <v>0.00580150566135164</v>
      </c>
      <c r="DP50" s="8">
        <f t="shared" si="75"/>
        <v>0</v>
      </c>
      <c r="DQ50" s="8">
        <f t="shared" si="76"/>
        <v>0.0035236557064557486</v>
      </c>
      <c r="DR50" s="8">
        <f t="shared" si="77"/>
        <v>0.0003644692010983044</v>
      </c>
      <c r="DS50" s="8">
        <f t="shared" si="78"/>
        <v>0.004467006467167461</v>
      </c>
    </row>
    <row r="51" spans="1:123" ht="11.25">
      <c r="A51" s="77" t="s">
        <v>447</v>
      </c>
      <c r="B51" s="221" t="s">
        <v>45</v>
      </c>
      <c r="C51" s="28" t="s">
        <v>263</v>
      </c>
      <c r="D51" s="28"/>
      <c r="E51" s="54"/>
      <c r="F51" s="20"/>
      <c r="G51" s="20"/>
      <c r="H51" s="28"/>
      <c r="I51" s="226">
        <v>6.57</v>
      </c>
      <c r="J51" s="229">
        <v>0</v>
      </c>
      <c r="K51" s="217">
        <f t="shared" si="5"/>
        <v>5</v>
      </c>
      <c r="L51" s="227">
        <v>1.57</v>
      </c>
      <c r="M51" s="155">
        <v>281</v>
      </c>
      <c r="N51" s="112">
        <v>0</v>
      </c>
      <c r="O51" s="148">
        <v>0</v>
      </c>
      <c r="P51" s="112">
        <v>1653</v>
      </c>
      <c r="Q51" s="157">
        <v>2722</v>
      </c>
      <c r="R51" s="23"/>
      <c r="S51" s="23">
        <v>309653</v>
      </c>
      <c r="U51" s="8">
        <f t="shared" si="6"/>
        <v>0</v>
      </c>
      <c r="V51" s="8">
        <f t="shared" si="7"/>
        <v>0</v>
      </c>
      <c r="W51" s="8">
        <f t="shared" si="8"/>
        <v>0</v>
      </c>
      <c r="X51" s="8">
        <f t="shared" si="9"/>
        <v>0</v>
      </c>
      <c r="Y51" s="8">
        <f t="shared" si="10"/>
        <v>0</v>
      </c>
      <c r="Z51" s="8">
        <f t="shared" si="11"/>
        <v>0.0007731418295148129</v>
      </c>
      <c r="AA51" s="8">
        <f t="shared" si="12"/>
        <v>0</v>
      </c>
      <c r="AB51" s="8">
        <f t="shared" si="13"/>
        <v>0.0010439413714174281</v>
      </c>
      <c r="AC51" s="8">
        <f t="shared" si="14"/>
        <v>0.000423379958163588</v>
      </c>
      <c r="AD51" s="8">
        <f t="shared" si="15"/>
        <v>0.0004067983786006842</v>
      </c>
      <c r="AE51" s="8">
        <f t="shared" si="16"/>
        <v>0</v>
      </c>
      <c r="AF51" s="8">
        <f t="shared" si="17"/>
        <v>0</v>
      </c>
      <c r="AG51" s="8">
        <f t="shared" si="18"/>
        <v>0.0002857742017296168</v>
      </c>
      <c r="AH51" s="8">
        <f t="shared" si="19"/>
        <v>0.0002805158647592</v>
      </c>
      <c r="AI51" s="8">
        <f t="shared" si="20"/>
        <v>0</v>
      </c>
      <c r="AJ51" s="8">
        <v>0</v>
      </c>
      <c r="AK51" s="8">
        <v>0</v>
      </c>
      <c r="AL51" s="8">
        <v>0</v>
      </c>
      <c r="AM51" s="8">
        <f t="shared" si="21"/>
        <v>0.0002033991893003421</v>
      </c>
      <c r="AN51" s="8">
        <f t="shared" si="22"/>
        <v>0.0005219706857087141</v>
      </c>
      <c r="AO51" s="8">
        <f t="shared" si="23"/>
        <v>0.00038657091475740647</v>
      </c>
      <c r="AP51" s="8">
        <f t="shared" si="24"/>
        <v>0.0005219706857087141</v>
      </c>
      <c r="AQ51" s="15">
        <f t="shared" si="25"/>
        <v>0.0007742228808435525</v>
      </c>
      <c r="AR51" s="15">
        <f t="shared" si="26"/>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8">
        <v>0</v>
      </c>
      <c r="BQ51" s="8">
        <v>0</v>
      </c>
      <c r="BR51" s="95">
        <f t="shared" si="27"/>
        <v>0.0004067983786006842</v>
      </c>
      <c r="BS51" s="8">
        <f t="shared" si="28"/>
        <v>0.0007731418295148129</v>
      </c>
      <c r="BT51" s="8">
        <f t="shared" si="29"/>
        <v>0</v>
      </c>
      <c r="BU51" s="8">
        <f t="shared" si="30"/>
        <v>0.0004067983786006842</v>
      </c>
      <c r="BV51" s="8">
        <f t="shared" si="31"/>
        <v>0.0004067983786006842</v>
      </c>
      <c r="BW51" s="8">
        <f t="shared" si="32"/>
        <v>0.0002857742017296168</v>
      </c>
      <c r="BX51" s="8">
        <f t="shared" si="33"/>
        <v>0.0004067983786006842</v>
      </c>
      <c r="BY51" s="8">
        <f t="shared" si="34"/>
        <v>0</v>
      </c>
      <c r="BZ51" s="8">
        <f t="shared" si="35"/>
        <v>0</v>
      </c>
      <c r="CA51" s="8">
        <f t="shared" si="36"/>
        <v>0</v>
      </c>
      <c r="CB51" s="8">
        <f t="shared" si="37"/>
        <v>0.0010439413714174281</v>
      </c>
      <c r="CC51" s="8">
        <f t="shared" si="38"/>
        <v>0.0004067983786006842</v>
      </c>
      <c r="CD51" s="8">
        <f t="shared" si="39"/>
        <v>0</v>
      </c>
      <c r="CE51" s="8">
        <f t="shared" si="40"/>
        <v>0</v>
      </c>
      <c r="CF51" s="8">
        <f t="shared" si="2"/>
        <v>0</v>
      </c>
      <c r="CG51" s="8">
        <f t="shared" si="41"/>
        <v>0</v>
      </c>
      <c r="CH51" s="8">
        <f t="shared" si="42"/>
        <v>0</v>
      </c>
      <c r="CI51" s="8">
        <f t="shared" si="43"/>
        <v>0.0004067983786006842</v>
      </c>
      <c r="CJ51" s="8">
        <f t="shared" si="3"/>
        <v>0.0004067983786006842</v>
      </c>
      <c r="CK51" s="8">
        <f t="shared" si="44"/>
        <v>0</v>
      </c>
      <c r="CL51" s="8">
        <f t="shared" si="45"/>
        <v>0</v>
      </c>
      <c r="CM51" s="8">
        <f t="shared" si="46"/>
        <v>0.00038657091475740647</v>
      </c>
      <c r="CN51" s="8">
        <f t="shared" si="47"/>
        <v>0</v>
      </c>
      <c r="CO51" s="8">
        <f t="shared" si="48"/>
        <v>0</v>
      </c>
      <c r="CP51" s="8">
        <f t="shared" si="49"/>
        <v>0</v>
      </c>
      <c r="CQ51" s="8">
        <f t="shared" si="50"/>
        <v>0</v>
      </c>
      <c r="CR51" s="8">
        <f t="shared" si="51"/>
        <v>0.0005219706857087141</v>
      </c>
      <c r="CS51" s="8">
        <f t="shared" si="52"/>
        <v>0</v>
      </c>
      <c r="CT51" s="8">
        <f t="shared" si="53"/>
        <v>0</v>
      </c>
      <c r="CU51" s="8">
        <f t="shared" si="54"/>
        <v>0</v>
      </c>
      <c r="CV51" s="8">
        <f t="shared" si="55"/>
        <v>0</v>
      </c>
      <c r="CW51" s="8">
        <f t="shared" si="56"/>
        <v>0</v>
      </c>
      <c r="CX51" s="8">
        <f t="shared" si="57"/>
        <v>0.0004067983786006842</v>
      </c>
      <c r="CY51" s="8">
        <f t="shared" si="58"/>
        <v>0.0002857742017296168</v>
      </c>
      <c r="CZ51" s="8">
        <f t="shared" si="59"/>
        <v>0.0002033991893003421</v>
      </c>
      <c r="DA51" s="8">
        <f t="shared" si="60"/>
        <v>0.0004067983786006842</v>
      </c>
      <c r="DB51" s="8">
        <f t="shared" si="61"/>
        <v>0.0004067983786006842</v>
      </c>
      <c r="DC51" s="8">
        <f t="shared" si="62"/>
        <v>0.0004067983786006842</v>
      </c>
      <c r="DD51" s="8">
        <f t="shared" si="63"/>
        <v>0.0004067983786006842</v>
      </c>
      <c r="DE51" s="8">
        <f t="shared" si="64"/>
        <v>0.0007731418295148129</v>
      </c>
      <c r="DF51" s="8">
        <f t="shared" si="65"/>
        <v>0.0002857742017296168</v>
      </c>
      <c r="DG51" s="8">
        <f t="shared" si="66"/>
        <v>0</v>
      </c>
      <c r="DH51" s="8">
        <f t="shared" si="67"/>
        <v>0</v>
      </c>
      <c r="DI51" s="8">
        <f t="shared" si="68"/>
        <v>0</v>
      </c>
      <c r="DJ51" s="8">
        <f t="shared" si="69"/>
        <v>0</v>
      </c>
      <c r="DK51" s="8">
        <f t="shared" si="70"/>
        <v>0</v>
      </c>
      <c r="DL51" s="8">
        <f t="shared" si="71"/>
        <v>0</v>
      </c>
      <c r="DM51" s="8">
        <f t="shared" si="72"/>
        <v>0</v>
      </c>
      <c r="DN51" s="8">
        <f t="shared" si="73"/>
        <v>0</v>
      </c>
      <c r="DO51" s="8">
        <f t="shared" si="74"/>
        <v>0.0007731418295148129</v>
      </c>
      <c r="DP51" s="8">
        <f t="shared" si="75"/>
        <v>0</v>
      </c>
      <c r="DQ51" s="8">
        <f t="shared" si="76"/>
        <v>0.0004067983786006842</v>
      </c>
      <c r="DR51" s="8">
        <f t="shared" si="77"/>
        <v>0</v>
      </c>
      <c r="DS51" s="8">
        <f t="shared" si="78"/>
        <v>0.0007742228808435525</v>
      </c>
    </row>
    <row r="52" spans="1:123" ht="11.25">
      <c r="A52" s="77" t="s">
        <v>447</v>
      </c>
      <c r="B52" s="221" t="s">
        <v>46</v>
      </c>
      <c r="C52" s="78" t="s">
        <v>264</v>
      </c>
      <c r="D52" s="23"/>
      <c r="E52" s="54"/>
      <c r="F52" s="20"/>
      <c r="G52" s="20"/>
      <c r="H52" s="28"/>
      <c r="I52" s="226">
        <v>10.2</v>
      </c>
      <c r="J52" s="227"/>
      <c r="K52" s="217">
        <f t="shared" si="5"/>
        <v>10.2</v>
      </c>
      <c r="L52" s="227">
        <v>0</v>
      </c>
      <c r="M52" s="155">
        <v>485</v>
      </c>
      <c r="N52" s="112">
        <v>0</v>
      </c>
      <c r="O52" s="148">
        <v>5</v>
      </c>
      <c r="P52" s="112"/>
      <c r="Q52" s="157">
        <v>0</v>
      </c>
      <c r="R52" s="23"/>
      <c r="S52" s="23">
        <v>6761332</v>
      </c>
      <c r="U52" s="8">
        <f t="shared" si="6"/>
        <v>0</v>
      </c>
      <c r="V52" s="8">
        <f t="shared" si="7"/>
        <v>0</v>
      </c>
      <c r="W52" s="8">
        <f t="shared" si="8"/>
        <v>0</v>
      </c>
      <c r="X52" s="8">
        <f t="shared" si="9"/>
        <v>0</v>
      </c>
      <c r="Y52" s="8">
        <f t="shared" si="10"/>
        <v>0</v>
      </c>
      <c r="Z52" s="8">
        <f t="shared" si="11"/>
        <v>0.0012003115161417187</v>
      </c>
      <c r="AA52" s="8">
        <f t="shared" si="12"/>
        <v>0</v>
      </c>
      <c r="AB52" s="8">
        <f t="shared" si="13"/>
        <v>0.0021296403976915532</v>
      </c>
      <c r="AC52" s="8">
        <f t="shared" si="14"/>
        <v>0</v>
      </c>
      <c r="AD52" s="8">
        <f t="shared" si="15"/>
        <v>0.0007021253153784052</v>
      </c>
      <c r="AE52" s="8">
        <f t="shared" si="16"/>
        <v>0</v>
      </c>
      <c r="AF52" s="8">
        <f t="shared" si="17"/>
        <v>0.00010719682385244247</v>
      </c>
      <c r="AG52" s="8">
        <f t="shared" si="18"/>
        <v>0</v>
      </c>
      <c r="AH52" s="8">
        <f t="shared" si="19"/>
        <v>0</v>
      </c>
      <c r="AI52" s="8">
        <f t="shared" si="20"/>
        <v>0</v>
      </c>
      <c r="AJ52" s="8">
        <v>0</v>
      </c>
      <c r="AK52" s="8">
        <v>0</v>
      </c>
      <c r="AL52" s="8">
        <v>0</v>
      </c>
      <c r="AM52" s="8">
        <f t="shared" si="21"/>
        <v>0.0003510626576892026</v>
      </c>
      <c r="AN52" s="8">
        <f t="shared" si="22"/>
        <v>0.0010648201988457766</v>
      </c>
      <c r="AO52" s="8">
        <f t="shared" si="23"/>
        <v>0.0006001557580708593</v>
      </c>
      <c r="AP52" s="8">
        <f t="shared" si="24"/>
        <v>0.0010648201988457766</v>
      </c>
      <c r="AQ52" s="15">
        <f t="shared" si="25"/>
        <v>0.01690530348286533</v>
      </c>
      <c r="AR52" s="15">
        <f t="shared" si="26"/>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8">
        <v>0</v>
      </c>
      <c r="BQ52" s="8">
        <v>0</v>
      </c>
      <c r="BR52" s="95">
        <f t="shared" si="27"/>
        <v>0.0007021253153784052</v>
      </c>
      <c r="BS52" s="8">
        <f t="shared" si="28"/>
        <v>0.0012003115161417187</v>
      </c>
      <c r="BT52" s="8">
        <f t="shared" si="29"/>
        <v>0.00010719682385244247</v>
      </c>
      <c r="BU52" s="8">
        <f t="shared" si="30"/>
        <v>0.0007021253153784052</v>
      </c>
      <c r="BV52" s="8">
        <f t="shared" si="31"/>
        <v>0.0007021253153784052</v>
      </c>
      <c r="BW52" s="8">
        <f t="shared" si="32"/>
        <v>0</v>
      </c>
      <c r="BX52" s="8">
        <f t="shared" si="33"/>
        <v>0.0007021253153784052</v>
      </c>
      <c r="BY52" s="8">
        <f t="shared" si="34"/>
        <v>0</v>
      </c>
      <c r="BZ52" s="8">
        <f t="shared" si="35"/>
        <v>0</v>
      </c>
      <c r="CA52" s="8">
        <f t="shared" si="36"/>
        <v>0</v>
      </c>
      <c r="CB52" s="8">
        <f t="shared" si="37"/>
        <v>0.0021296403976915532</v>
      </c>
      <c r="CC52" s="8">
        <f t="shared" si="38"/>
        <v>0.0007021253153784052</v>
      </c>
      <c r="CD52" s="8">
        <f t="shared" si="39"/>
        <v>0</v>
      </c>
      <c r="CE52" s="8">
        <f t="shared" si="40"/>
        <v>0</v>
      </c>
      <c r="CF52" s="8">
        <f t="shared" si="2"/>
        <v>0</v>
      </c>
      <c r="CG52" s="8">
        <f t="shared" si="41"/>
        <v>0</v>
      </c>
      <c r="CH52" s="8">
        <f t="shared" si="42"/>
        <v>0</v>
      </c>
      <c r="CI52" s="8">
        <f t="shared" si="43"/>
        <v>0.0007021253153784052</v>
      </c>
      <c r="CJ52" s="8">
        <f t="shared" si="3"/>
        <v>0.0007021253153784052</v>
      </c>
      <c r="CK52" s="8">
        <f t="shared" si="44"/>
        <v>0</v>
      </c>
      <c r="CL52" s="8">
        <f t="shared" si="45"/>
        <v>0</v>
      </c>
      <c r="CM52" s="8">
        <f t="shared" si="46"/>
        <v>0.0006001557580708593</v>
      </c>
      <c r="CN52" s="8">
        <f t="shared" si="47"/>
        <v>0</v>
      </c>
      <c r="CO52" s="8">
        <f t="shared" si="48"/>
        <v>0</v>
      </c>
      <c r="CP52" s="8">
        <f t="shared" si="49"/>
        <v>0</v>
      </c>
      <c r="CQ52" s="8">
        <f t="shared" si="50"/>
        <v>0</v>
      </c>
      <c r="CR52" s="8">
        <f t="shared" si="51"/>
        <v>0.0010648201988457766</v>
      </c>
      <c r="CS52" s="8">
        <f t="shared" si="52"/>
        <v>0</v>
      </c>
      <c r="CT52" s="8">
        <f t="shared" si="53"/>
        <v>0</v>
      </c>
      <c r="CU52" s="8">
        <f t="shared" si="54"/>
        <v>0</v>
      </c>
      <c r="CV52" s="8">
        <f t="shared" si="55"/>
        <v>0</v>
      </c>
      <c r="CW52" s="8">
        <f t="shared" si="56"/>
        <v>0</v>
      </c>
      <c r="CX52" s="8">
        <f t="shared" si="57"/>
        <v>0.0007021253153784052</v>
      </c>
      <c r="CY52" s="8">
        <f t="shared" si="58"/>
        <v>0</v>
      </c>
      <c r="CZ52" s="8">
        <f t="shared" si="59"/>
        <v>0.0003510626576892026</v>
      </c>
      <c r="DA52" s="8">
        <f t="shared" si="60"/>
        <v>0.0007021253153784052</v>
      </c>
      <c r="DB52" s="8">
        <f t="shared" si="61"/>
        <v>0.0007021253153784052</v>
      </c>
      <c r="DC52" s="8">
        <f t="shared" si="62"/>
        <v>0.0007021253153784052</v>
      </c>
      <c r="DD52" s="8">
        <f t="shared" si="63"/>
        <v>0.0007021253153784052</v>
      </c>
      <c r="DE52" s="8">
        <f t="shared" si="64"/>
        <v>0.0012003115161417187</v>
      </c>
      <c r="DF52" s="8">
        <f t="shared" si="65"/>
        <v>0</v>
      </c>
      <c r="DG52" s="8">
        <f t="shared" si="66"/>
        <v>0</v>
      </c>
      <c r="DH52" s="8">
        <f t="shared" si="67"/>
        <v>0</v>
      </c>
      <c r="DI52" s="8">
        <f t="shared" si="68"/>
        <v>0</v>
      </c>
      <c r="DJ52" s="8">
        <f t="shared" si="69"/>
        <v>0</v>
      </c>
      <c r="DK52" s="8">
        <f t="shared" si="70"/>
        <v>0</v>
      </c>
      <c r="DL52" s="8">
        <f t="shared" si="71"/>
        <v>0</v>
      </c>
      <c r="DM52" s="8">
        <f t="shared" si="72"/>
        <v>0</v>
      </c>
      <c r="DN52" s="8">
        <f t="shared" si="73"/>
        <v>0</v>
      </c>
      <c r="DO52" s="8">
        <f t="shared" si="74"/>
        <v>0.0012003115161417187</v>
      </c>
      <c r="DP52" s="8">
        <f t="shared" si="75"/>
        <v>0</v>
      </c>
      <c r="DQ52" s="8">
        <f t="shared" si="76"/>
        <v>0.0007021253153784052</v>
      </c>
      <c r="DR52" s="8">
        <f t="shared" si="77"/>
        <v>0.00010719682385244247</v>
      </c>
      <c r="DS52" s="8">
        <f t="shared" si="78"/>
        <v>0.01690530348286533</v>
      </c>
    </row>
    <row r="53" spans="1:123" ht="11.25">
      <c r="A53" s="77" t="s">
        <v>447</v>
      </c>
      <c r="B53" s="23" t="s">
        <v>47</v>
      </c>
      <c r="C53" s="28" t="s">
        <v>265</v>
      </c>
      <c r="D53" s="23"/>
      <c r="E53" s="54"/>
      <c r="F53" s="20"/>
      <c r="G53" s="20"/>
      <c r="H53" s="28"/>
      <c r="I53" s="226">
        <f>174.01*0.44</f>
        <v>76.56439999999999</v>
      </c>
      <c r="J53" s="227">
        <v>0</v>
      </c>
      <c r="K53" s="217">
        <f t="shared" si="5"/>
        <v>39.907999999999994</v>
      </c>
      <c r="L53" s="227">
        <f>83.31*0.44</f>
        <v>36.6564</v>
      </c>
      <c r="M53" s="155">
        <f>6697*0.44</f>
        <v>2946.68</v>
      </c>
      <c r="N53" s="112">
        <f>30*0.44</f>
        <v>13.2</v>
      </c>
      <c r="O53" s="148">
        <f>15*0.44</f>
        <v>6.6</v>
      </c>
      <c r="P53" s="155">
        <f>56565*0.44</f>
        <v>24888.6</v>
      </c>
      <c r="Q53" s="157">
        <v>87906</v>
      </c>
      <c r="R53" s="23"/>
      <c r="S53" s="148">
        <f>3798178*0.44</f>
        <v>1671198.32</v>
      </c>
      <c r="U53" s="8">
        <f t="shared" si="6"/>
        <v>0</v>
      </c>
      <c r="V53" s="8">
        <f t="shared" si="7"/>
        <v>0</v>
      </c>
      <c r="W53" s="8">
        <f t="shared" si="8"/>
        <v>0</v>
      </c>
      <c r="X53" s="8">
        <f t="shared" si="9"/>
        <v>0</v>
      </c>
      <c r="Y53" s="8">
        <f t="shared" si="10"/>
        <v>0</v>
      </c>
      <c r="Z53" s="8">
        <f t="shared" si="11"/>
        <v>0.00900991480847853</v>
      </c>
      <c r="AA53" s="8">
        <f t="shared" si="12"/>
        <v>0</v>
      </c>
      <c r="AB53" s="8">
        <f t="shared" si="13"/>
        <v>0.008332322450105343</v>
      </c>
      <c r="AC53" s="8">
        <f t="shared" si="14"/>
        <v>0.009885086049953978</v>
      </c>
      <c r="AD53" s="8">
        <f t="shared" si="15"/>
        <v>0.004265852833647915</v>
      </c>
      <c r="AE53" s="8">
        <f t="shared" si="16"/>
        <v>7.500707239980952E-05</v>
      </c>
      <c r="AF53" s="8">
        <f t="shared" si="17"/>
        <v>0.00014149980748522404</v>
      </c>
      <c r="AG53" s="8">
        <f t="shared" si="18"/>
        <v>0.004302794795624767</v>
      </c>
      <c r="AH53" s="8">
        <f t="shared" si="19"/>
        <v>0.009059157827892078</v>
      </c>
      <c r="AI53" s="8">
        <f t="shared" si="20"/>
        <v>0</v>
      </c>
      <c r="AJ53" s="8">
        <v>0</v>
      </c>
      <c r="AK53" s="8">
        <v>0</v>
      </c>
      <c r="AL53" s="8">
        <v>0</v>
      </c>
      <c r="AM53" s="8">
        <f t="shared" si="21"/>
        <v>0.0021704299530238623</v>
      </c>
      <c r="AN53" s="8">
        <f t="shared" si="22"/>
        <v>0.004166161225052672</v>
      </c>
      <c r="AO53" s="8">
        <f t="shared" si="23"/>
        <v>0.004504957404239265</v>
      </c>
      <c r="AP53" s="8">
        <f t="shared" si="24"/>
        <v>0.004166161225052672</v>
      </c>
      <c r="AQ53" s="15">
        <f t="shared" si="25"/>
        <v>0.004178483585727589</v>
      </c>
      <c r="AR53" s="15">
        <f t="shared" si="26"/>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8">
        <v>0</v>
      </c>
      <c r="BP53" s="8">
        <v>0</v>
      </c>
      <c r="BQ53" s="8">
        <v>0</v>
      </c>
      <c r="BR53" s="95">
        <f t="shared" si="27"/>
        <v>0.004265852833647915</v>
      </c>
      <c r="BS53" s="8">
        <f t="shared" si="28"/>
        <v>0.00900991480847853</v>
      </c>
      <c r="BT53" s="8">
        <f t="shared" si="29"/>
        <v>0.00014149980748522404</v>
      </c>
      <c r="BU53" s="8">
        <f t="shared" si="30"/>
        <v>0.004265852833647915</v>
      </c>
      <c r="BV53" s="8">
        <f t="shared" si="31"/>
        <v>0.004265852833647915</v>
      </c>
      <c r="BW53" s="8">
        <f t="shared" si="32"/>
        <v>0.004302794795624767</v>
      </c>
      <c r="BX53" s="8">
        <f t="shared" si="33"/>
        <v>0.004265852833647915</v>
      </c>
      <c r="BY53" s="8">
        <f t="shared" si="34"/>
        <v>0</v>
      </c>
      <c r="BZ53" s="8">
        <f t="shared" si="35"/>
        <v>0</v>
      </c>
      <c r="CA53" s="8">
        <f t="shared" si="36"/>
        <v>0</v>
      </c>
      <c r="CB53" s="8">
        <f t="shared" si="37"/>
        <v>0.008332322450105343</v>
      </c>
      <c r="CC53" s="8">
        <f t="shared" si="38"/>
        <v>0.004265852833647915</v>
      </c>
      <c r="CD53" s="8">
        <f t="shared" si="39"/>
        <v>0</v>
      </c>
      <c r="CE53" s="8">
        <f t="shared" si="40"/>
        <v>0</v>
      </c>
      <c r="CF53" s="8">
        <f t="shared" si="2"/>
        <v>0</v>
      </c>
      <c r="CG53" s="8">
        <f t="shared" si="41"/>
        <v>0</v>
      </c>
      <c r="CH53" s="8">
        <f t="shared" si="42"/>
        <v>0</v>
      </c>
      <c r="CI53" s="8">
        <f t="shared" si="43"/>
        <v>0.004265852833647915</v>
      </c>
      <c r="CJ53" s="8">
        <f t="shared" si="3"/>
        <v>0.004265852833647915</v>
      </c>
      <c r="CK53" s="8">
        <f t="shared" si="44"/>
        <v>0</v>
      </c>
      <c r="CL53" s="8">
        <f t="shared" si="45"/>
        <v>0</v>
      </c>
      <c r="CM53" s="8">
        <f t="shared" si="46"/>
        <v>0.004504957404239265</v>
      </c>
      <c r="CN53" s="8">
        <f t="shared" si="47"/>
        <v>0</v>
      </c>
      <c r="CO53" s="8">
        <f t="shared" si="48"/>
        <v>0</v>
      </c>
      <c r="CP53" s="8">
        <f t="shared" si="49"/>
        <v>0</v>
      </c>
      <c r="CQ53" s="8">
        <f t="shared" si="50"/>
        <v>7.500707239980952E-05</v>
      </c>
      <c r="CR53" s="8">
        <f t="shared" si="51"/>
        <v>0.004166161225052672</v>
      </c>
      <c r="CS53" s="8">
        <f t="shared" si="52"/>
        <v>7.500707239980952E-05</v>
      </c>
      <c r="CT53" s="8">
        <f t="shared" si="53"/>
        <v>0</v>
      </c>
      <c r="CU53" s="8">
        <f t="shared" si="54"/>
        <v>0</v>
      </c>
      <c r="CV53" s="8">
        <f t="shared" si="55"/>
        <v>0</v>
      </c>
      <c r="CW53" s="8">
        <f t="shared" si="56"/>
        <v>0</v>
      </c>
      <c r="CX53" s="8">
        <f t="shared" si="57"/>
        <v>0.004265852833647915</v>
      </c>
      <c r="CY53" s="8">
        <f t="shared" si="58"/>
        <v>0.004302794795624767</v>
      </c>
      <c r="CZ53" s="8">
        <f t="shared" si="59"/>
        <v>0.0021704299530238623</v>
      </c>
      <c r="DA53" s="8">
        <f t="shared" si="60"/>
        <v>0.004265852833647915</v>
      </c>
      <c r="DB53" s="8">
        <f t="shared" si="61"/>
        <v>0.004265852833647915</v>
      </c>
      <c r="DC53" s="8">
        <f t="shared" si="62"/>
        <v>0.004265852833647915</v>
      </c>
      <c r="DD53" s="8">
        <f t="shared" si="63"/>
        <v>0.004265852833647915</v>
      </c>
      <c r="DE53" s="8">
        <f t="shared" si="64"/>
        <v>0.00900991480847853</v>
      </c>
      <c r="DF53" s="8">
        <f t="shared" si="65"/>
        <v>0.004302794795624767</v>
      </c>
      <c r="DG53" s="8">
        <f t="shared" si="66"/>
        <v>0</v>
      </c>
      <c r="DH53" s="8">
        <f t="shared" si="67"/>
        <v>0</v>
      </c>
      <c r="DI53" s="8">
        <f t="shared" si="68"/>
        <v>0</v>
      </c>
      <c r="DJ53" s="8">
        <f t="shared" si="69"/>
        <v>0</v>
      </c>
      <c r="DK53" s="8">
        <f t="shared" si="70"/>
        <v>0</v>
      </c>
      <c r="DL53" s="8">
        <f t="shared" si="71"/>
        <v>0</v>
      </c>
      <c r="DM53" s="8">
        <f t="shared" si="72"/>
        <v>0</v>
      </c>
      <c r="DN53" s="8">
        <f t="shared" si="73"/>
        <v>0</v>
      </c>
      <c r="DO53" s="8">
        <f t="shared" si="74"/>
        <v>0.00900991480847853</v>
      </c>
      <c r="DP53" s="8">
        <f t="shared" si="75"/>
        <v>0</v>
      </c>
      <c r="DQ53" s="8">
        <f t="shared" si="76"/>
        <v>0.004265852833647915</v>
      </c>
      <c r="DR53" s="8">
        <f t="shared" si="77"/>
        <v>0.00014149980748522404</v>
      </c>
      <c r="DS53" s="8">
        <f t="shared" si="78"/>
        <v>0.004178483585727589</v>
      </c>
    </row>
    <row r="54" spans="1:123" ht="11.25">
      <c r="A54" s="77" t="s">
        <v>447</v>
      </c>
      <c r="B54" s="23" t="s">
        <v>48</v>
      </c>
      <c r="C54" s="28" t="s">
        <v>266</v>
      </c>
      <c r="D54" s="23"/>
      <c r="E54" s="54"/>
      <c r="F54" s="20"/>
      <c r="G54" s="20"/>
      <c r="H54" s="28"/>
      <c r="I54" s="226">
        <f>174.01*0.16</f>
        <v>27.8416</v>
      </c>
      <c r="J54" s="227">
        <v>0</v>
      </c>
      <c r="K54" s="217">
        <f t="shared" si="5"/>
        <v>14.511999999999999</v>
      </c>
      <c r="L54" s="227">
        <f>83.31*0.16</f>
        <v>13.329600000000001</v>
      </c>
      <c r="M54" s="155">
        <f>6697*0.16</f>
        <v>1071.52</v>
      </c>
      <c r="N54" s="112">
        <f>30*0.16</f>
        <v>4.8</v>
      </c>
      <c r="O54" s="148">
        <f>15*0.16</f>
        <v>2.4</v>
      </c>
      <c r="P54" s="155">
        <f>56565*0.16</f>
        <v>9050.4</v>
      </c>
      <c r="Q54" s="157"/>
      <c r="R54" s="23"/>
      <c r="S54" s="148">
        <f>3798178*0.16</f>
        <v>607708.48</v>
      </c>
      <c r="U54" s="8">
        <f t="shared" si="6"/>
        <v>0</v>
      </c>
      <c r="V54" s="8">
        <f t="shared" si="7"/>
        <v>0</v>
      </c>
      <c r="W54" s="8">
        <f t="shared" si="8"/>
        <v>0</v>
      </c>
      <c r="X54" s="8">
        <f t="shared" si="9"/>
        <v>0</v>
      </c>
      <c r="Y54" s="8">
        <f t="shared" si="10"/>
        <v>0</v>
      </c>
      <c r="Z54" s="8">
        <f t="shared" si="11"/>
        <v>0.0032763326576285565</v>
      </c>
      <c r="AA54" s="8">
        <f t="shared" si="12"/>
        <v>0</v>
      </c>
      <c r="AB54" s="8">
        <f t="shared" si="13"/>
        <v>0.003029935436401943</v>
      </c>
      <c r="AC54" s="8">
        <f t="shared" si="14"/>
        <v>0.003594576745437811</v>
      </c>
      <c r="AD54" s="8">
        <f t="shared" si="15"/>
        <v>0.0015512192122356056</v>
      </c>
      <c r="AE54" s="8">
        <f t="shared" si="16"/>
        <v>2.7275299054476186E-05</v>
      </c>
      <c r="AF54" s="8">
        <f t="shared" si="17"/>
        <v>5.145447544917238E-05</v>
      </c>
      <c r="AG54" s="8">
        <f t="shared" si="18"/>
        <v>0.0015646526529544608</v>
      </c>
      <c r="AH54" s="8">
        <f t="shared" si="19"/>
        <v>0</v>
      </c>
      <c r="AI54" s="8">
        <f t="shared" si="20"/>
        <v>0</v>
      </c>
      <c r="AJ54" s="8">
        <v>0</v>
      </c>
      <c r="AK54" s="8">
        <v>0</v>
      </c>
      <c r="AL54" s="8">
        <v>0</v>
      </c>
      <c r="AM54" s="8">
        <f t="shared" si="21"/>
        <v>0.0007892472556450409</v>
      </c>
      <c r="AN54" s="8">
        <f t="shared" si="22"/>
        <v>0.0015149677182009714</v>
      </c>
      <c r="AO54" s="8">
        <f t="shared" si="23"/>
        <v>0.0016381663288142783</v>
      </c>
      <c r="AP54" s="8">
        <f t="shared" si="24"/>
        <v>0.0015149677182009714</v>
      </c>
      <c r="AQ54" s="15">
        <f t="shared" si="25"/>
        <v>0.001519448576628214</v>
      </c>
      <c r="AR54" s="15">
        <f t="shared" si="26"/>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8">
        <v>0</v>
      </c>
      <c r="BQ54" s="8">
        <v>0</v>
      </c>
      <c r="BR54" s="95">
        <f t="shared" si="27"/>
        <v>0.0015512192122356056</v>
      </c>
      <c r="BS54" s="8">
        <f t="shared" si="28"/>
        <v>0.0032763326576285565</v>
      </c>
      <c r="BT54" s="8">
        <f t="shared" si="29"/>
        <v>5.145447544917238E-05</v>
      </c>
      <c r="BU54" s="8">
        <f t="shared" si="30"/>
        <v>0.0015512192122356056</v>
      </c>
      <c r="BV54" s="8">
        <f t="shared" si="31"/>
        <v>0.0015512192122356056</v>
      </c>
      <c r="BW54" s="8">
        <f t="shared" si="32"/>
        <v>0.0015646526529544608</v>
      </c>
      <c r="BX54" s="8">
        <f t="shared" si="33"/>
        <v>0.0015512192122356056</v>
      </c>
      <c r="BY54" s="8">
        <f t="shared" si="34"/>
        <v>0</v>
      </c>
      <c r="BZ54" s="8">
        <f t="shared" si="35"/>
        <v>0</v>
      </c>
      <c r="CA54" s="8">
        <f t="shared" si="36"/>
        <v>0</v>
      </c>
      <c r="CB54" s="8">
        <f t="shared" si="37"/>
        <v>0.003029935436401943</v>
      </c>
      <c r="CC54" s="8">
        <f t="shared" si="38"/>
        <v>0.0015512192122356056</v>
      </c>
      <c r="CD54" s="8">
        <f t="shared" si="39"/>
        <v>0</v>
      </c>
      <c r="CE54" s="8">
        <f t="shared" si="40"/>
        <v>0</v>
      </c>
      <c r="CF54" s="8">
        <f t="shared" si="2"/>
        <v>0</v>
      </c>
      <c r="CG54" s="8">
        <f t="shared" si="41"/>
        <v>0</v>
      </c>
      <c r="CH54" s="8">
        <f t="shared" si="42"/>
        <v>0</v>
      </c>
      <c r="CI54" s="8">
        <f t="shared" si="43"/>
        <v>0.0015512192122356056</v>
      </c>
      <c r="CJ54" s="8">
        <f t="shared" si="3"/>
        <v>0.0015512192122356056</v>
      </c>
      <c r="CK54" s="8">
        <f t="shared" si="44"/>
        <v>0</v>
      </c>
      <c r="CL54" s="8">
        <f t="shared" si="45"/>
        <v>0</v>
      </c>
      <c r="CM54" s="8">
        <f t="shared" si="46"/>
        <v>0.0016381663288142783</v>
      </c>
      <c r="CN54" s="8">
        <f t="shared" si="47"/>
        <v>0</v>
      </c>
      <c r="CO54" s="8">
        <f t="shared" si="48"/>
        <v>0</v>
      </c>
      <c r="CP54" s="8">
        <f t="shared" si="49"/>
        <v>0</v>
      </c>
      <c r="CQ54" s="8">
        <f t="shared" si="50"/>
        <v>2.7275299054476186E-05</v>
      </c>
      <c r="CR54" s="8">
        <f t="shared" si="51"/>
        <v>0.0015149677182009714</v>
      </c>
      <c r="CS54" s="8">
        <f t="shared" si="52"/>
        <v>2.7275299054476186E-05</v>
      </c>
      <c r="CT54" s="8">
        <f t="shared" si="53"/>
        <v>0</v>
      </c>
      <c r="CU54" s="8">
        <f t="shared" si="54"/>
        <v>0</v>
      </c>
      <c r="CV54" s="8">
        <f t="shared" si="55"/>
        <v>0</v>
      </c>
      <c r="CW54" s="8">
        <f t="shared" si="56"/>
        <v>0</v>
      </c>
      <c r="CX54" s="8">
        <f t="shared" si="57"/>
        <v>0.0015512192122356056</v>
      </c>
      <c r="CY54" s="8">
        <f t="shared" si="58"/>
        <v>0.0015646526529544608</v>
      </c>
      <c r="CZ54" s="8">
        <f t="shared" si="59"/>
        <v>0.0007892472556450409</v>
      </c>
      <c r="DA54" s="8">
        <f t="shared" si="60"/>
        <v>0.0015512192122356056</v>
      </c>
      <c r="DB54" s="8">
        <f t="shared" si="61"/>
        <v>0.0015512192122356056</v>
      </c>
      <c r="DC54" s="8">
        <f t="shared" si="62"/>
        <v>0.0015512192122356056</v>
      </c>
      <c r="DD54" s="8">
        <f t="shared" si="63"/>
        <v>0.0015512192122356056</v>
      </c>
      <c r="DE54" s="8">
        <f t="shared" si="64"/>
        <v>0.0032763326576285565</v>
      </c>
      <c r="DF54" s="8">
        <f t="shared" si="65"/>
        <v>0.0015646526529544608</v>
      </c>
      <c r="DG54" s="8">
        <f t="shared" si="66"/>
        <v>0</v>
      </c>
      <c r="DH54" s="8">
        <f t="shared" si="67"/>
        <v>0</v>
      </c>
      <c r="DI54" s="8">
        <f t="shared" si="68"/>
        <v>0</v>
      </c>
      <c r="DJ54" s="8">
        <f t="shared" si="69"/>
        <v>0</v>
      </c>
      <c r="DK54" s="8">
        <f t="shared" si="70"/>
        <v>0</v>
      </c>
      <c r="DL54" s="8">
        <f t="shared" si="71"/>
        <v>0</v>
      </c>
      <c r="DM54" s="8">
        <f t="shared" si="72"/>
        <v>0</v>
      </c>
      <c r="DN54" s="8">
        <f t="shared" si="73"/>
        <v>0</v>
      </c>
      <c r="DO54" s="8">
        <f t="shared" si="74"/>
        <v>0.0032763326576285565</v>
      </c>
      <c r="DP54" s="8">
        <f t="shared" si="75"/>
        <v>0</v>
      </c>
      <c r="DQ54" s="8">
        <f t="shared" si="76"/>
        <v>0.0015512192122356056</v>
      </c>
      <c r="DR54" s="8">
        <f t="shared" si="77"/>
        <v>5.145447544917238E-05</v>
      </c>
      <c r="DS54" s="8">
        <f t="shared" si="78"/>
        <v>0.001519448576628214</v>
      </c>
    </row>
    <row r="55" spans="1:123" ht="11.25">
      <c r="A55" s="77" t="s">
        <v>447</v>
      </c>
      <c r="B55" s="23" t="s">
        <v>49</v>
      </c>
      <c r="C55" s="28" t="s">
        <v>269</v>
      </c>
      <c r="D55" s="23"/>
      <c r="E55" s="54"/>
      <c r="F55" s="20"/>
      <c r="G55" s="20"/>
      <c r="H55" s="28"/>
      <c r="I55" s="226">
        <f>174.01*0.4</f>
        <v>69.604</v>
      </c>
      <c r="J55" s="227">
        <v>0</v>
      </c>
      <c r="K55" s="217">
        <f t="shared" si="5"/>
        <v>36.279999999999994</v>
      </c>
      <c r="L55" s="227">
        <f>83.31*0.4</f>
        <v>33.324000000000005</v>
      </c>
      <c r="M55" s="155">
        <f>6697*0.4</f>
        <v>2678.8</v>
      </c>
      <c r="N55" s="112">
        <f>30*0.4</f>
        <v>12</v>
      </c>
      <c r="O55" s="148">
        <f>15*0.4</f>
        <v>6</v>
      </c>
      <c r="P55" s="155">
        <f>56565*0.4</f>
        <v>22626</v>
      </c>
      <c r="Q55" s="157"/>
      <c r="R55" s="23"/>
      <c r="S55" s="148">
        <f>3798178*0.4</f>
        <v>1519271.2000000002</v>
      </c>
      <c r="U55" s="8">
        <f t="shared" si="6"/>
        <v>0</v>
      </c>
      <c r="V55" s="8">
        <f t="shared" si="7"/>
        <v>0</v>
      </c>
      <c r="W55" s="8">
        <f t="shared" si="8"/>
        <v>0</v>
      </c>
      <c r="X55" s="8">
        <f t="shared" si="9"/>
        <v>0</v>
      </c>
      <c r="Y55" s="8">
        <f t="shared" si="10"/>
        <v>0</v>
      </c>
      <c r="Z55" s="8">
        <f t="shared" si="11"/>
        <v>0.00819083164407139</v>
      </c>
      <c r="AA55" s="8">
        <f t="shared" si="12"/>
        <v>0</v>
      </c>
      <c r="AB55" s="8">
        <f t="shared" si="13"/>
        <v>0.007574838591004857</v>
      </c>
      <c r="AC55" s="8">
        <f t="shared" si="14"/>
        <v>0.008986441863594529</v>
      </c>
      <c r="AD55" s="8">
        <f t="shared" si="15"/>
        <v>0.0038780480305890142</v>
      </c>
      <c r="AE55" s="8">
        <f t="shared" si="16"/>
        <v>6.818824763619048E-05</v>
      </c>
      <c r="AF55" s="8">
        <f t="shared" si="17"/>
        <v>0.00012863618862293097</v>
      </c>
      <c r="AG55" s="8">
        <f t="shared" si="18"/>
        <v>0.003911631632386153</v>
      </c>
      <c r="AH55" s="8">
        <f t="shared" si="19"/>
        <v>0</v>
      </c>
      <c r="AI55" s="8">
        <f t="shared" si="20"/>
        <v>0</v>
      </c>
      <c r="AJ55" s="8">
        <v>0</v>
      </c>
      <c r="AK55" s="8">
        <v>0</v>
      </c>
      <c r="AL55" s="8">
        <v>0</v>
      </c>
      <c r="AM55" s="8">
        <f t="shared" si="21"/>
        <v>0.0019731181391126023</v>
      </c>
      <c r="AN55" s="8">
        <f t="shared" si="22"/>
        <v>0.0037874192955024283</v>
      </c>
      <c r="AO55" s="8">
        <f t="shared" si="23"/>
        <v>0.004095415822035695</v>
      </c>
      <c r="AP55" s="8">
        <f t="shared" si="24"/>
        <v>0.0037874192955024283</v>
      </c>
      <c r="AQ55" s="15">
        <f t="shared" si="25"/>
        <v>0.0037986214415705356</v>
      </c>
      <c r="AR55" s="15">
        <f t="shared" si="26"/>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95">
        <f t="shared" si="27"/>
        <v>0.0038780480305890142</v>
      </c>
      <c r="BS55" s="8">
        <f t="shared" si="28"/>
        <v>0.00819083164407139</v>
      </c>
      <c r="BT55" s="8">
        <f t="shared" si="29"/>
        <v>0.00012863618862293097</v>
      </c>
      <c r="BU55" s="8">
        <f t="shared" si="30"/>
        <v>0.0038780480305890142</v>
      </c>
      <c r="BV55" s="8">
        <f t="shared" si="31"/>
        <v>0.0038780480305890142</v>
      </c>
      <c r="BW55" s="8">
        <f t="shared" si="32"/>
        <v>0.003911631632386153</v>
      </c>
      <c r="BX55" s="8">
        <f t="shared" si="33"/>
        <v>0.0038780480305890142</v>
      </c>
      <c r="BY55" s="8">
        <f t="shared" si="34"/>
        <v>0</v>
      </c>
      <c r="BZ55" s="8">
        <f t="shared" si="35"/>
        <v>0</v>
      </c>
      <c r="CA55" s="8">
        <f t="shared" si="36"/>
        <v>0</v>
      </c>
      <c r="CB55" s="8">
        <f t="shared" si="37"/>
        <v>0.007574838591004857</v>
      </c>
      <c r="CC55" s="8">
        <f t="shared" si="38"/>
        <v>0.0038780480305890142</v>
      </c>
      <c r="CD55" s="8">
        <f t="shared" si="39"/>
        <v>0</v>
      </c>
      <c r="CE55" s="8">
        <f t="shared" si="40"/>
        <v>0</v>
      </c>
      <c r="CF55" s="8">
        <f t="shared" si="2"/>
        <v>0</v>
      </c>
      <c r="CG55" s="8">
        <f t="shared" si="41"/>
        <v>0</v>
      </c>
      <c r="CH55" s="8">
        <f t="shared" si="42"/>
        <v>0</v>
      </c>
      <c r="CI55" s="8">
        <f t="shared" si="43"/>
        <v>0.0038780480305890142</v>
      </c>
      <c r="CJ55" s="8">
        <f t="shared" si="3"/>
        <v>0.0038780480305890142</v>
      </c>
      <c r="CK55" s="8">
        <f t="shared" si="44"/>
        <v>0</v>
      </c>
      <c r="CL55" s="8">
        <f t="shared" si="45"/>
        <v>0</v>
      </c>
      <c r="CM55" s="8">
        <f t="shared" si="46"/>
        <v>0.004095415822035695</v>
      </c>
      <c r="CN55" s="8">
        <f t="shared" si="47"/>
        <v>0</v>
      </c>
      <c r="CO55" s="8">
        <f t="shared" si="48"/>
        <v>0</v>
      </c>
      <c r="CP55" s="8">
        <f t="shared" si="49"/>
        <v>0</v>
      </c>
      <c r="CQ55" s="8">
        <f t="shared" si="50"/>
        <v>6.818824763619048E-05</v>
      </c>
      <c r="CR55" s="8">
        <f t="shared" si="51"/>
        <v>0.0037874192955024283</v>
      </c>
      <c r="CS55" s="8">
        <f t="shared" si="52"/>
        <v>6.818824763619048E-05</v>
      </c>
      <c r="CT55" s="8">
        <f t="shared" si="53"/>
        <v>0</v>
      </c>
      <c r="CU55" s="8">
        <f t="shared" si="54"/>
        <v>0</v>
      </c>
      <c r="CV55" s="8">
        <f t="shared" si="55"/>
        <v>0</v>
      </c>
      <c r="CW55" s="8">
        <f t="shared" si="56"/>
        <v>0</v>
      </c>
      <c r="CX55" s="8">
        <f t="shared" si="57"/>
        <v>0.0038780480305890142</v>
      </c>
      <c r="CY55" s="8">
        <f t="shared" si="58"/>
        <v>0.003911631632386153</v>
      </c>
      <c r="CZ55" s="8">
        <f t="shared" si="59"/>
        <v>0.0019731181391126023</v>
      </c>
      <c r="DA55" s="8">
        <f t="shared" si="60"/>
        <v>0.0038780480305890142</v>
      </c>
      <c r="DB55" s="8">
        <f t="shared" si="61"/>
        <v>0.0038780480305890142</v>
      </c>
      <c r="DC55" s="8">
        <f t="shared" si="62"/>
        <v>0.0038780480305890142</v>
      </c>
      <c r="DD55" s="8">
        <f t="shared" si="63"/>
        <v>0.0038780480305890142</v>
      </c>
      <c r="DE55" s="8">
        <f t="shared" si="64"/>
        <v>0.00819083164407139</v>
      </c>
      <c r="DF55" s="8">
        <f t="shared" si="65"/>
        <v>0.003911631632386153</v>
      </c>
      <c r="DG55" s="8">
        <f t="shared" si="66"/>
        <v>0</v>
      </c>
      <c r="DH55" s="8">
        <f t="shared" si="67"/>
        <v>0</v>
      </c>
      <c r="DI55" s="8">
        <f t="shared" si="68"/>
        <v>0</v>
      </c>
      <c r="DJ55" s="8">
        <f t="shared" si="69"/>
        <v>0</v>
      </c>
      <c r="DK55" s="8">
        <f t="shared" si="70"/>
        <v>0</v>
      </c>
      <c r="DL55" s="8">
        <f t="shared" si="71"/>
        <v>0</v>
      </c>
      <c r="DM55" s="8">
        <f t="shared" si="72"/>
        <v>0</v>
      </c>
      <c r="DN55" s="8">
        <f t="shared" si="73"/>
        <v>0</v>
      </c>
      <c r="DO55" s="8">
        <f t="shared" si="74"/>
        <v>0.00819083164407139</v>
      </c>
      <c r="DP55" s="8">
        <f t="shared" si="75"/>
        <v>0</v>
      </c>
      <c r="DQ55" s="8">
        <f t="shared" si="76"/>
        <v>0.0038780480305890142</v>
      </c>
      <c r="DR55" s="8">
        <f t="shared" si="77"/>
        <v>0.00012863618862293097</v>
      </c>
      <c r="DS55" s="8">
        <f t="shared" si="78"/>
        <v>0.0037986214415705356</v>
      </c>
    </row>
    <row r="56" spans="1:123" ht="11.25">
      <c r="A56" s="77" t="s">
        <v>447</v>
      </c>
      <c r="B56" s="221" t="s">
        <v>50</v>
      </c>
      <c r="C56" s="78" t="s">
        <v>272</v>
      </c>
      <c r="D56" s="23"/>
      <c r="E56" s="54"/>
      <c r="F56" s="20"/>
      <c r="G56" s="20"/>
      <c r="H56" s="28"/>
      <c r="I56" s="226">
        <v>7.12</v>
      </c>
      <c r="J56" s="229">
        <v>0</v>
      </c>
      <c r="K56" s="217">
        <f t="shared" si="5"/>
        <v>4.12</v>
      </c>
      <c r="L56" s="227">
        <v>3</v>
      </c>
      <c r="M56" s="155">
        <v>303</v>
      </c>
      <c r="N56" s="112">
        <v>6</v>
      </c>
      <c r="O56" s="148">
        <v>0</v>
      </c>
      <c r="P56" s="112">
        <v>1690</v>
      </c>
      <c r="Q56" s="157">
        <v>2862</v>
      </c>
      <c r="R56" s="23"/>
      <c r="S56" s="23">
        <v>384962</v>
      </c>
      <c r="U56" s="8">
        <f t="shared" si="6"/>
        <v>0</v>
      </c>
      <c r="V56" s="8">
        <f t="shared" si="7"/>
        <v>0</v>
      </c>
      <c r="W56" s="8">
        <f t="shared" si="8"/>
        <v>0</v>
      </c>
      <c r="X56" s="8">
        <f t="shared" si="9"/>
        <v>0</v>
      </c>
      <c r="Y56" s="8">
        <f t="shared" si="10"/>
        <v>0</v>
      </c>
      <c r="Z56" s="8">
        <f t="shared" si="11"/>
        <v>0.0008378645093067683</v>
      </c>
      <c r="AA56" s="8">
        <f t="shared" si="12"/>
        <v>0</v>
      </c>
      <c r="AB56" s="8">
        <f t="shared" si="13"/>
        <v>0.0008602076900479607</v>
      </c>
      <c r="AC56" s="8">
        <f t="shared" si="14"/>
        <v>0.0008090062894845631</v>
      </c>
      <c r="AD56" s="8">
        <f t="shared" si="15"/>
        <v>0.0004386473619786737</v>
      </c>
      <c r="AE56" s="8">
        <f t="shared" si="16"/>
        <v>3.409412381809524E-05</v>
      </c>
      <c r="AF56" s="8">
        <f t="shared" si="17"/>
        <v>0</v>
      </c>
      <c r="AG56" s="8">
        <f t="shared" si="18"/>
        <v>0.00029217084145375223</v>
      </c>
      <c r="AH56" s="8">
        <f t="shared" si="19"/>
        <v>0.0002949435727188944</v>
      </c>
      <c r="AI56" s="8">
        <f t="shared" si="20"/>
        <v>0</v>
      </c>
      <c r="AJ56" s="8">
        <v>0</v>
      </c>
      <c r="AK56" s="8">
        <v>0</v>
      </c>
      <c r="AL56" s="8">
        <v>0</v>
      </c>
      <c r="AM56" s="8">
        <f t="shared" si="21"/>
        <v>0.00023637074289838448</v>
      </c>
      <c r="AN56" s="8">
        <f t="shared" si="22"/>
        <v>0.00043010384502398035</v>
      </c>
      <c r="AO56" s="8">
        <f t="shared" si="23"/>
        <v>0.00041893225465338416</v>
      </c>
      <c r="AP56" s="8">
        <f t="shared" si="24"/>
        <v>0.00043010384502398035</v>
      </c>
      <c r="AQ56" s="15">
        <f t="shared" si="25"/>
        <v>0.0009625173618705313</v>
      </c>
      <c r="AR56" s="15">
        <f t="shared" si="26"/>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8">
        <v>0</v>
      </c>
      <c r="BQ56" s="8">
        <v>0</v>
      </c>
      <c r="BR56" s="95">
        <f t="shared" si="27"/>
        <v>0.0004386473619786737</v>
      </c>
      <c r="BS56" s="8">
        <f t="shared" si="28"/>
        <v>0.0008378645093067683</v>
      </c>
      <c r="BT56" s="8">
        <f t="shared" si="29"/>
        <v>0</v>
      </c>
      <c r="BU56" s="8">
        <f t="shared" si="30"/>
        <v>0.0004386473619786737</v>
      </c>
      <c r="BV56" s="8">
        <f t="shared" si="31"/>
        <v>0.0004386473619786737</v>
      </c>
      <c r="BW56" s="8">
        <f t="shared" si="32"/>
        <v>0.00029217084145375223</v>
      </c>
      <c r="BX56" s="8">
        <f t="shared" si="33"/>
        <v>0.0004386473619786737</v>
      </c>
      <c r="BY56" s="8">
        <f t="shared" si="34"/>
        <v>0</v>
      </c>
      <c r="BZ56" s="8">
        <f t="shared" si="35"/>
        <v>0</v>
      </c>
      <c r="CA56" s="8">
        <f t="shared" si="36"/>
        <v>0</v>
      </c>
      <c r="CB56" s="8">
        <f t="shared" si="37"/>
        <v>0.0008602076900479607</v>
      </c>
      <c r="CC56" s="8">
        <f t="shared" si="38"/>
        <v>0.0004386473619786737</v>
      </c>
      <c r="CD56" s="8">
        <f t="shared" si="39"/>
        <v>0</v>
      </c>
      <c r="CE56" s="8">
        <f t="shared" si="40"/>
        <v>0</v>
      </c>
      <c r="CF56" s="8">
        <f t="shared" si="2"/>
        <v>0</v>
      </c>
      <c r="CG56" s="8">
        <f t="shared" si="41"/>
        <v>0</v>
      </c>
      <c r="CH56" s="8">
        <f t="shared" si="42"/>
        <v>0</v>
      </c>
      <c r="CI56" s="8">
        <f t="shared" si="43"/>
        <v>0.0004386473619786737</v>
      </c>
      <c r="CJ56" s="8">
        <f t="shared" si="3"/>
        <v>0.0004386473619786737</v>
      </c>
      <c r="CK56" s="8">
        <f t="shared" si="44"/>
        <v>0</v>
      </c>
      <c r="CL56" s="8">
        <f t="shared" si="45"/>
        <v>0</v>
      </c>
      <c r="CM56" s="8">
        <f t="shared" si="46"/>
        <v>0.00041893225465338416</v>
      </c>
      <c r="CN56" s="8">
        <f t="shared" si="47"/>
        <v>0</v>
      </c>
      <c r="CO56" s="8">
        <f t="shared" si="48"/>
        <v>0</v>
      </c>
      <c r="CP56" s="8">
        <f t="shared" si="49"/>
        <v>0</v>
      </c>
      <c r="CQ56" s="8">
        <f t="shared" si="50"/>
        <v>3.409412381809524E-05</v>
      </c>
      <c r="CR56" s="8">
        <f t="shared" si="51"/>
        <v>0.00043010384502398035</v>
      </c>
      <c r="CS56" s="8">
        <f t="shared" si="52"/>
        <v>3.409412381809524E-05</v>
      </c>
      <c r="CT56" s="8">
        <f t="shared" si="53"/>
        <v>0</v>
      </c>
      <c r="CU56" s="8">
        <f t="shared" si="54"/>
        <v>0</v>
      </c>
      <c r="CV56" s="8">
        <f t="shared" si="55"/>
        <v>0</v>
      </c>
      <c r="CW56" s="8">
        <f t="shared" si="56"/>
        <v>0</v>
      </c>
      <c r="CX56" s="8">
        <f t="shared" si="57"/>
        <v>0.0004386473619786737</v>
      </c>
      <c r="CY56" s="8">
        <f t="shared" si="58"/>
        <v>0.00029217084145375223</v>
      </c>
      <c r="CZ56" s="8">
        <f t="shared" si="59"/>
        <v>0.00023637074289838448</v>
      </c>
      <c r="DA56" s="8">
        <f t="shared" si="60"/>
        <v>0.0004386473619786737</v>
      </c>
      <c r="DB56" s="8">
        <f t="shared" si="61"/>
        <v>0.0004386473619786737</v>
      </c>
      <c r="DC56" s="8">
        <f t="shared" si="62"/>
        <v>0.0004386473619786737</v>
      </c>
      <c r="DD56" s="8">
        <f t="shared" si="63"/>
        <v>0.0004386473619786737</v>
      </c>
      <c r="DE56" s="8">
        <f t="shared" si="64"/>
        <v>0.0008378645093067683</v>
      </c>
      <c r="DF56" s="8">
        <f t="shared" si="65"/>
        <v>0.00029217084145375223</v>
      </c>
      <c r="DG56" s="8">
        <f t="shared" si="66"/>
        <v>0</v>
      </c>
      <c r="DH56" s="8">
        <f t="shared" si="67"/>
        <v>0</v>
      </c>
      <c r="DI56" s="8">
        <f t="shared" si="68"/>
        <v>0</v>
      </c>
      <c r="DJ56" s="8">
        <f t="shared" si="69"/>
        <v>0</v>
      </c>
      <c r="DK56" s="8">
        <f t="shared" si="70"/>
        <v>0</v>
      </c>
      <c r="DL56" s="8">
        <f t="shared" si="71"/>
        <v>0</v>
      </c>
      <c r="DM56" s="8">
        <f t="shared" si="72"/>
        <v>0</v>
      </c>
      <c r="DN56" s="8">
        <f t="shared" si="73"/>
        <v>0</v>
      </c>
      <c r="DO56" s="8">
        <f t="shared" si="74"/>
        <v>0.0008378645093067683</v>
      </c>
      <c r="DP56" s="8">
        <f t="shared" si="75"/>
        <v>0</v>
      </c>
      <c r="DQ56" s="8">
        <f t="shared" si="76"/>
        <v>0.0004386473619786737</v>
      </c>
      <c r="DR56" s="8">
        <f t="shared" si="77"/>
        <v>0</v>
      </c>
      <c r="DS56" s="8">
        <f t="shared" si="78"/>
        <v>0.0009625173618705313</v>
      </c>
    </row>
    <row r="57" spans="1:123" ht="11.25">
      <c r="A57" s="77" t="s">
        <v>447</v>
      </c>
      <c r="B57" s="221" t="s">
        <v>51</v>
      </c>
      <c r="C57" s="78" t="s">
        <v>275</v>
      </c>
      <c r="D57" s="23"/>
      <c r="E57" s="54"/>
      <c r="F57" s="20"/>
      <c r="G57" s="20"/>
      <c r="H57" s="28"/>
      <c r="I57" s="226">
        <v>1</v>
      </c>
      <c r="J57" s="229">
        <v>0</v>
      </c>
      <c r="K57" s="217">
        <f t="shared" si="5"/>
        <v>0</v>
      </c>
      <c r="L57" s="227">
        <v>1</v>
      </c>
      <c r="M57" s="155">
        <v>60</v>
      </c>
      <c r="N57" s="112">
        <v>0</v>
      </c>
      <c r="O57" s="148">
        <v>0</v>
      </c>
      <c r="P57" s="112"/>
      <c r="Q57" s="157"/>
      <c r="R57" s="23"/>
      <c r="S57" s="23">
        <v>50600</v>
      </c>
      <c r="U57" s="8">
        <f t="shared" si="6"/>
        <v>0</v>
      </c>
      <c r="V57" s="8">
        <f t="shared" si="7"/>
        <v>0</v>
      </c>
      <c r="W57" s="8">
        <f t="shared" si="8"/>
        <v>0</v>
      </c>
      <c r="X57" s="8">
        <f t="shared" si="9"/>
        <v>0</v>
      </c>
      <c r="Y57" s="8">
        <f t="shared" si="10"/>
        <v>0</v>
      </c>
      <c r="Z57" s="8">
        <f t="shared" si="11"/>
        <v>0.00011767759962173713</v>
      </c>
      <c r="AA57" s="8">
        <f t="shared" si="12"/>
        <v>0</v>
      </c>
      <c r="AB57" s="8">
        <f t="shared" si="13"/>
        <v>0</v>
      </c>
      <c r="AC57" s="8">
        <f t="shared" si="14"/>
        <v>0.00026966876316152105</v>
      </c>
      <c r="AD57" s="8">
        <f t="shared" si="15"/>
        <v>8.686086375815321E-05</v>
      </c>
      <c r="AE57" s="8">
        <f t="shared" si="16"/>
        <v>0</v>
      </c>
      <c r="AF57" s="8">
        <f t="shared" si="17"/>
        <v>0</v>
      </c>
      <c r="AG57" s="8">
        <f t="shared" si="18"/>
        <v>0</v>
      </c>
      <c r="AH57" s="8">
        <f t="shared" si="19"/>
        <v>0</v>
      </c>
      <c r="AI57" s="8">
        <f t="shared" si="20"/>
        <v>0</v>
      </c>
      <c r="AJ57" s="8">
        <v>0</v>
      </c>
      <c r="AK57" s="8">
        <v>0</v>
      </c>
      <c r="AL57" s="8">
        <v>0</v>
      </c>
      <c r="AM57" s="8">
        <f t="shared" si="21"/>
        <v>4.3430431879076605E-05</v>
      </c>
      <c r="AN57" s="8">
        <f t="shared" si="22"/>
        <v>0</v>
      </c>
      <c r="AO57" s="8">
        <f t="shared" si="23"/>
        <v>5.8838799810868564E-05</v>
      </c>
      <c r="AP57" s="8">
        <f t="shared" si="24"/>
        <v>0</v>
      </c>
      <c r="AQ57" s="15">
        <f t="shared" si="25"/>
        <v>0.00012651476901784822</v>
      </c>
      <c r="AR57" s="15">
        <f t="shared" si="26"/>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95">
        <f t="shared" si="27"/>
        <v>8.686086375815321E-05</v>
      </c>
      <c r="BS57" s="8">
        <f t="shared" si="28"/>
        <v>0.00011767759962173713</v>
      </c>
      <c r="BT57" s="8">
        <f t="shared" si="29"/>
        <v>0</v>
      </c>
      <c r="BU57" s="8">
        <f t="shared" si="30"/>
        <v>8.686086375815321E-05</v>
      </c>
      <c r="BV57" s="8">
        <f t="shared" si="31"/>
        <v>8.686086375815321E-05</v>
      </c>
      <c r="BW57" s="8">
        <f t="shared" si="32"/>
        <v>0</v>
      </c>
      <c r="BX57" s="8">
        <f t="shared" si="33"/>
        <v>8.686086375815321E-05</v>
      </c>
      <c r="BY57" s="8">
        <f t="shared" si="34"/>
        <v>0</v>
      </c>
      <c r="BZ57" s="8">
        <f t="shared" si="35"/>
        <v>0</v>
      </c>
      <c r="CA57" s="8">
        <f t="shared" si="36"/>
        <v>0</v>
      </c>
      <c r="CB57" s="8">
        <f t="shared" si="37"/>
        <v>0</v>
      </c>
      <c r="CC57" s="8">
        <f t="shared" si="38"/>
        <v>8.686086375815321E-05</v>
      </c>
      <c r="CD57" s="8">
        <f t="shared" si="39"/>
        <v>0</v>
      </c>
      <c r="CE57" s="8">
        <f t="shared" si="40"/>
        <v>0</v>
      </c>
      <c r="CF57" s="8">
        <f t="shared" si="2"/>
        <v>0</v>
      </c>
      <c r="CG57" s="8">
        <f t="shared" si="41"/>
        <v>0</v>
      </c>
      <c r="CH57" s="8">
        <f t="shared" si="42"/>
        <v>0</v>
      </c>
      <c r="CI57" s="8">
        <f t="shared" si="43"/>
        <v>8.686086375815321E-05</v>
      </c>
      <c r="CJ57" s="8">
        <f t="shared" si="3"/>
        <v>8.686086375815321E-05</v>
      </c>
      <c r="CK57" s="8">
        <f t="shared" si="44"/>
        <v>0</v>
      </c>
      <c r="CL57" s="8">
        <f t="shared" si="45"/>
        <v>0</v>
      </c>
      <c r="CM57" s="8">
        <f t="shared" si="46"/>
        <v>5.8838799810868564E-05</v>
      </c>
      <c r="CN57" s="8">
        <f t="shared" si="47"/>
        <v>0</v>
      </c>
      <c r="CO57" s="8">
        <f t="shared" si="48"/>
        <v>0</v>
      </c>
      <c r="CP57" s="8">
        <f t="shared" si="49"/>
        <v>0</v>
      </c>
      <c r="CQ57" s="8">
        <f t="shared" si="50"/>
        <v>0</v>
      </c>
      <c r="CR57" s="8">
        <f t="shared" si="51"/>
        <v>0</v>
      </c>
      <c r="CS57" s="8">
        <f t="shared" si="52"/>
        <v>0</v>
      </c>
      <c r="CT57" s="8">
        <f t="shared" si="53"/>
        <v>0</v>
      </c>
      <c r="CU57" s="8">
        <f t="shared" si="54"/>
        <v>0</v>
      </c>
      <c r="CV57" s="8">
        <f t="shared" si="55"/>
        <v>0</v>
      </c>
      <c r="CW57" s="8">
        <f t="shared" si="56"/>
        <v>0</v>
      </c>
      <c r="CX57" s="8">
        <f t="shared" si="57"/>
        <v>8.686086375815321E-05</v>
      </c>
      <c r="CY57" s="8">
        <f t="shared" si="58"/>
        <v>0</v>
      </c>
      <c r="CZ57" s="8">
        <f t="shared" si="59"/>
        <v>4.3430431879076605E-05</v>
      </c>
      <c r="DA57" s="8">
        <f t="shared" si="60"/>
        <v>8.686086375815321E-05</v>
      </c>
      <c r="DB57" s="8">
        <f t="shared" si="61"/>
        <v>8.686086375815321E-05</v>
      </c>
      <c r="DC57" s="8">
        <f t="shared" si="62"/>
        <v>8.686086375815321E-05</v>
      </c>
      <c r="DD57" s="8">
        <f t="shared" si="63"/>
        <v>8.686086375815321E-05</v>
      </c>
      <c r="DE57" s="8">
        <f t="shared" si="64"/>
        <v>0.00011767759962173713</v>
      </c>
      <c r="DF57" s="8">
        <f t="shared" si="65"/>
        <v>0</v>
      </c>
      <c r="DG57" s="8">
        <f t="shared" si="66"/>
        <v>0</v>
      </c>
      <c r="DH57" s="8">
        <f t="shared" si="67"/>
        <v>0</v>
      </c>
      <c r="DI57" s="8">
        <f t="shared" si="68"/>
        <v>0</v>
      </c>
      <c r="DJ57" s="8">
        <f t="shared" si="69"/>
        <v>0</v>
      </c>
      <c r="DK57" s="8">
        <f t="shared" si="70"/>
        <v>0</v>
      </c>
      <c r="DL57" s="8">
        <f t="shared" si="71"/>
        <v>0</v>
      </c>
      <c r="DM57" s="8">
        <f t="shared" si="72"/>
        <v>0</v>
      </c>
      <c r="DN57" s="8">
        <f t="shared" si="73"/>
        <v>0</v>
      </c>
      <c r="DO57" s="8">
        <f t="shared" si="74"/>
        <v>0.00011767759962173713</v>
      </c>
      <c r="DP57" s="8">
        <f t="shared" si="75"/>
        <v>0</v>
      </c>
      <c r="DQ57" s="8">
        <f t="shared" si="76"/>
        <v>8.686086375815321E-05</v>
      </c>
      <c r="DR57" s="8">
        <f t="shared" si="77"/>
        <v>0</v>
      </c>
      <c r="DS57" s="8">
        <f t="shared" si="78"/>
        <v>0.00012651476901784822</v>
      </c>
    </row>
    <row r="58" spans="1:123" ht="11.25">
      <c r="A58" s="77" t="s">
        <v>447</v>
      </c>
      <c r="B58" s="221" t="s">
        <v>52</v>
      </c>
      <c r="C58" s="78" t="s">
        <v>276</v>
      </c>
      <c r="D58" s="23"/>
      <c r="E58" s="54"/>
      <c r="F58" s="20"/>
      <c r="G58" s="20"/>
      <c r="H58" s="28"/>
      <c r="I58" s="226">
        <v>21.7</v>
      </c>
      <c r="J58" s="229">
        <v>0</v>
      </c>
      <c r="K58" s="217">
        <f t="shared" si="5"/>
        <v>19.2</v>
      </c>
      <c r="L58" s="227">
        <v>2.5</v>
      </c>
      <c r="M58" s="155">
        <v>1433</v>
      </c>
      <c r="N58" s="112">
        <v>0</v>
      </c>
      <c r="O58" s="148">
        <v>528</v>
      </c>
      <c r="P58" s="112">
        <v>7958</v>
      </c>
      <c r="Q58" s="157">
        <v>20571</v>
      </c>
      <c r="R58" s="23"/>
      <c r="S58" s="23">
        <v>619447</v>
      </c>
      <c r="U58" s="8">
        <f t="shared" si="6"/>
        <v>0</v>
      </c>
      <c r="V58" s="8">
        <f t="shared" si="7"/>
        <v>0</v>
      </c>
      <c r="W58" s="8">
        <f t="shared" si="8"/>
        <v>0</v>
      </c>
      <c r="X58" s="8">
        <f t="shared" si="9"/>
        <v>0</v>
      </c>
      <c r="Y58" s="8">
        <f t="shared" si="10"/>
        <v>0</v>
      </c>
      <c r="Z58" s="8">
        <f t="shared" si="11"/>
        <v>0.0025536039117916957</v>
      </c>
      <c r="AA58" s="8">
        <f t="shared" si="12"/>
        <v>0</v>
      </c>
      <c r="AB58" s="8">
        <f t="shared" si="13"/>
        <v>0.004008734866242924</v>
      </c>
      <c r="AC58" s="8">
        <f t="shared" si="14"/>
        <v>0.0006741719079038026</v>
      </c>
      <c r="AD58" s="8">
        <f t="shared" si="15"/>
        <v>0.002074526962757226</v>
      </c>
      <c r="AE58" s="8">
        <f t="shared" si="16"/>
        <v>0</v>
      </c>
      <c r="AF58" s="8">
        <f t="shared" si="17"/>
        <v>0.011319984598817924</v>
      </c>
      <c r="AG58" s="8">
        <f t="shared" si="18"/>
        <v>0.0013757961871532307</v>
      </c>
      <c r="AH58" s="8">
        <f t="shared" si="19"/>
        <v>0.0021199455745633737</v>
      </c>
      <c r="AI58" s="8">
        <f t="shared" si="20"/>
        <v>0</v>
      </c>
      <c r="AJ58" s="8">
        <v>0</v>
      </c>
      <c r="AK58" s="8">
        <v>0</v>
      </c>
      <c r="AL58" s="8">
        <v>0</v>
      </c>
      <c r="AM58" s="8">
        <f t="shared" si="21"/>
        <v>0.001037263481378613</v>
      </c>
      <c r="AN58" s="8">
        <f t="shared" si="22"/>
        <v>0.002004367433121462</v>
      </c>
      <c r="AO58" s="8">
        <f t="shared" si="23"/>
        <v>0.0012768019558958479</v>
      </c>
      <c r="AP58" s="8">
        <f t="shared" si="24"/>
        <v>0.002004367433121462</v>
      </c>
      <c r="AQ58" s="15">
        <f t="shared" si="25"/>
        <v>0.001548798302841878</v>
      </c>
      <c r="AR58" s="15">
        <f t="shared" si="26"/>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95">
        <f t="shared" si="27"/>
        <v>0.002074526962757226</v>
      </c>
      <c r="BS58" s="8">
        <f t="shared" si="28"/>
        <v>0.0025536039117916957</v>
      </c>
      <c r="BT58" s="8">
        <f t="shared" si="29"/>
        <v>0.011319984598817924</v>
      </c>
      <c r="BU58" s="8">
        <f t="shared" si="30"/>
        <v>0.002074526962757226</v>
      </c>
      <c r="BV58" s="8">
        <f t="shared" si="31"/>
        <v>0.002074526962757226</v>
      </c>
      <c r="BW58" s="8">
        <f t="shared" si="32"/>
        <v>0.0013757961871532307</v>
      </c>
      <c r="BX58" s="8">
        <f t="shared" si="33"/>
        <v>0.002074526962757226</v>
      </c>
      <c r="BY58" s="8">
        <f t="shared" si="34"/>
        <v>0</v>
      </c>
      <c r="BZ58" s="8">
        <f t="shared" si="35"/>
        <v>0</v>
      </c>
      <c r="CA58" s="8">
        <f t="shared" si="36"/>
        <v>0</v>
      </c>
      <c r="CB58" s="8">
        <f t="shared" si="37"/>
        <v>0.004008734866242924</v>
      </c>
      <c r="CC58" s="8">
        <f t="shared" si="38"/>
        <v>0.002074526962757226</v>
      </c>
      <c r="CD58" s="8">
        <f t="shared" si="39"/>
        <v>0</v>
      </c>
      <c r="CE58" s="8">
        <f t="shared" si="40"/>
        <v>0</v>
      </c>
      <c r="CF58" s="8">
        <f t="shared" si="2"/>
        <v>0</v>
      </c>
      <c r="CG58" s="8">
        <f t="shared" si="41"/>
        <v>0</v>
      </c>
      <c r="CH58" s="8">
        <f t="shared" si="42"/>
        <v>0</v>
      </c>
      <c r="CI58" s="8">
        <f t="shared" si="43"/>
        <v>0.002074526962757226</v>
      </c>
      <c r="CJ58" s="8">
        <f t="shared" si="3"/>
        <v>0.002074526962757226</v>
      </c>
      <c r="CK58" s="8">
        <f t="shared" si="44"/>
        <v>0</v>
      </c>
      <c r="CL58" s="8">
        <f t="shared" si="45"/>
        <v>0</v>
      </c>
      <c r="CM58" s="8">
        <f t="shared" si="46"/>
        <v>0.0012768019558958479</v>
      </c>
      <c r="CN58" s="8">
        <f t="shared" si="47"/>
        <v>0</v>
      </c>
      <c r="CO58" s="8">
        <f t="shared" si="48"/>
        <v>0</v>
      </c>
      <c r="CP58" s="8">
        <f t="shared" si="49"/>
        <v>0</v>
      </c>
      <c r="CQ58" s="8">
        <f t="shared" si="50"/>
        <v>0</v>
      </c>
      <c r="CR58" s="8">
        <f t="shared" si="51"/>
        <v>0.002004367433121462</v>
      </c>
      <c r="CS58" s="8">
        <f t="shared" si="52"/>
        <v>0</v>
      </c>
      <c r="CT58" s="8">
        <f t="shared" si="53"/>
        <v>0</v>
      </c>
      <c r="CU58" s="8">
        <f t="shared" si="54"/>
        <v>0</v>
      </c>
      <c r="CV58" s="8">
        <f t="shared" si="55"/>
        <v>0</v>
      </c>
      <c r="CW58" s="8">
        <f t="shared" si="56"/>
        <v>0</v>
      </c>
      <c r="CX58" s="8">
        <f t="shared" si="57"/>
        <v>0.002074526962757226</v>
      </c>
      <c r="CY58" s="8">
        <f t="shared" si="58"/>
        <v>0.0013757961871532307</v>
      </c>
      <c r="CZ58" s="8">
        <f t="shared" si="59"/>
        <v>0.001037263481378613</v>
      </c>
      <c r="DA58" s="8">
        <f t="shared" si="60"/>
        <v>0.002074526962757226</v>
      </c>
      <c r="DB58" s="8">
        <f t="shared" si="61"/>
        <v>0.002074526962757226</v>
      </c>
      <c r="DC58" s="8">
        <f t="shared" si="62"/>
        <v>0.002074526962757226</v>
      </c>
      <c r="DD58" s="8">
        <f t="shared" si="63"/>
        <v>0.002074526962757226</v>
      </c>
      <c r="DE58" s="8">
        <f t="shared" si="64"/>
        <v>0.0025536039117916957</v>
      </c>
      <c r="DF58" s="8">
        <f t="shared" si="65"/>
        <v>0.0013757961871532307</v>
      </c>
      <c r="DG58" s="8">
        <f t="shared" si="66"/>
        <v>0</v>
      </c>
      <c r="DH58" s="8">
        <f t="shared" si="67"/>
        <v>0</v>
      </c>
      <c r="DI58" s="8">
        <f t="shared" si="68"/>
        <v>0</v>
      </c>
      <c r="DJ58" s="8">
        <f t="shared" si="69"/>
        <v>0</v>
      </c>
      <c r="DK58" s="8">
        <f t="shared" si="70"/>
        <v>0</v>
      </c>
      <c r="DL58" s="8">
        <f t="shared" si="71"/>
        <v>0</v>
      </c>
      <c r="DM58" s="8">
        <f t="shared" si="72"/>
        <v>0</v>
      </c>
      <c r="DN58" s="8">
        <f t="shared" si="73"/>
        <v>0</v>
      </c>
      <c r="DO58" s="8">
        <f t="shared" si="74"/>
        <v>0.0025536039117916957</v>
      </c>
      <c r="DP58" s="8">
        <f t="shared" si="75"/>
        <v>0</v>
      </c>
      <c r="DQ58" s="8">
        <f t="shared" si="76"/>
        <v>0.002074526962757226</v>
      </c>
      <c r="DR58" s="8">
        <f t="shared" si="77"/>
        <v>0.011319984598817924</v>
      </c>
      <c r="DS58" s="8">
        <f t="shared" si="78"/>
        <v>0.001548798302841878</v>
      </c>
    </row>
    <row r="59" spans="1:123" ht="11.25">
      <c r="A59" s="77" t="s">
        <v>447</v>
      </c>
      <c r="B59" s="23" t="s">
        <v>53</v>
      </c>
      <c r="C59" s="28" t="s">
        <v>203</v>
      </c>
      <c r="D59" s="23"/>
      <c r="E59" s="54"/>
      <c r="F59" s="20"/>
      <c r="G59" s="20"/>
      <c r="H59" s="28"/>
      <c r="I59" s="226"/>
      <c r="J59" s="229"/>
      <c r="K59" s="217">
        <f t="shared" si="5"/>
        <v>0</v>
      </c>
      <c r="L59" s="227"/>
      <c r="M59" s="216">
        <v>1236</v>
      </c>
      <c r="N59" s="112"/>
      <c r="O59" s="148"/>
      <c r="P59" s="112"/>
      <c r="Q59" s="157"/>
      <c r="R59" s="23"/>
      <c r="S59" s="23"/>
      <c r="U59" s="8">
        <f t="shared" si="6"/>
        <v>0</v>
      </c>
      <c r="V59" s="8">
        <f t="shared" si="7"/>
        <v>0</v>
      </c>
      <c r="W59" s="8">
        <f t="shared" si="8"/>
        <v>0</v>
      </c>
      <c r="X59" s="8">
        <f t="shared" si="9"/>
        <v>0</v>
      </c>
      <c r="Y59" s="8">
        <f t="shared" si="10"/>
        <v>0</v>
      </c>
      <c r="Z59" s="8">
        <f t="shared" si="11"/>
        <v>0</v>
      </c>
      <c r="AA59" s="8">
        <f t="shared" si="12"/>
        <v>0</v>
      </c>
      <c r="AB59" s="8">
        <f t="shared" si="13"/>
        <v>0</v>
      </c>
      <c r="AC59" s="8">
        <f t="shared" si="14"/>
        <v>0</v>
      </c>
      <c r="AD59" s="8">
        <f t="shared" si="15"/>
        <v>0.0017893337934179563</v>
      </c>
      <c r="AE59" s="8">
        <f t="shared" si="16"/>
        <v>0</v>
      </c>
      <c r="AF59" s="8">
        <f t="shared" si="17"/>
        <v>0</v>
      </c>
      <c r="AG59" s="8">
        <f t="shared" si="18"/>
        <v>0</v>
      </c>
      <c r="AH59" s="8">
        <f t="shared" si="19"/>
        <v>0</v>
      </c>
      <c r="AI59" s="8">
        <f t="shared" si="20"/>
        <v>0</v>
      </c>
      <c r="AJ59" s="8">
        <v>0</v>
      </c>
      <c r="AK59" s="8">
        <v>0</v>
      </c>
      <c r="AL59" s="8">
        <v>0</v>
      </c>
      <c r="AM59" s="8">
        <f t="shared" si="21"/>
        <v>0.0008946668967089781</v>
      </c>
      <c r="AN59" s="8">
        <f t="shared" si="22"/>
        <v>0</v>
      </c>
      <c r="AO59" s="8">
        <f t="shared" si="23"/>
        <v>0</v>
      </c>
      <c r="AP59" s="8">
        <f t="shared" si="24"/>
        <v>0</v>
      </c>
      <c r="AQ59" s="15">
        <f t="shared" si="25"/>
        <v>0</v>
      </c>
      <c r="AR59" s="15">
        <f t="shared" si="26"/>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8">
        <v>0</v>
      </c>
      <c r="BQ59" s="8">
        <v>0</v>
      </c>
      <c r="BR59" s="95">
        <f t="shared" si="27"/>
        <v>0.0017893337934179563</v>
      </c>
      <c r="BS59" s="8">
        <f t="shared" si="28"/>
        <v>0</v>
      </c>
      <c r="BT59" s="8">
        <f t="shared" si="29"/>
        <v>0</v>
      </c>
      <c r="BU59" s="8">
        <f t="shared" si="30"/>
        <v>0.0017893337934179563</v>
      </c>
      <c r="BV59" s="8">
        <f t="shared" si="31"/>
        <v>0.0017893337934179563</v>
      </c>
      <c r="BW59" s="8">
        <f t="shared" si="32"/>
        <v>0</v>
      </c>
      <c r="BX59" s="8">
        <f t="shared" si="33"/>
        <v>0.0017893337934179563</v>
      </c>
      <c r="BY59" s="8">
        <f t="shared" si="34"/>
        <v>0</v>
      </c>
      <c r="BZ59" s="8">
        <f t="shared" si="35"/>
        <v>0</v>
      </c>
      <c r="CA59" s="8">
        <f t="shared" si="36"/>
        <v>0</v>
      </c>
      <c r="CB59" s="8">
        <f t="shared" si="37"/>
        <v>0</v>
      </c>
      <c r="CC59" s="8">
        <f t="shared" si="38"/>
        <v>0.0017893337934179563</v>
      </c>
      <c r="CD59" s="8">
        <f t="shared" si="39"/>
        <v>0</v>
      </c>
      <c r="CE59" s="8">
        <f t="shared" si="40"/>
        <v>0</v>
      </c>
      <c r="CF59" s="8">
        <f t="shared" si="2"/>
        <v>0</v>
      </c>
      <c r="CG59" s="8">
        <f t="shared" si="41"/>
        <v>0</v>
      </c>
      <c r="CH59" s="8">
        <f t="shared" si="42"/>
        <v>0</v>
      </c>
      <c r="CI59" s="8">
        <f t="shared" si="43"/>
        <v>0.0017893337934179563</v>
      </c>
      <c r="CJ59" s="8">
        <f t="shared" si="3"/>
        <v>0.0017893337934179563</v>
      </c>
      <c r="CK59" s="8">
        <f t="shared" si="44"/>
        <v>0</v>
      </c>
      <c r="CL59" s="8">
        <f t="shared" si="45"/>
        <v>0</v>
      </c>
      <c r="CM59" s="8">
        <f t="shared" si="46"/>
        <v>0</v>
      </c>
      <c r="CN59" s="8">
        <f t="shared" si="47"/>
        <v>0</v>
      </c>
      <c r="CO59" s="8">
        <f t="shared" si="48"/>
        <v>0</v>
      </c>
      <c r="CP59" s="8">
        <f t="shared" si="49"/>
        <v>0</v>
      </c>
      <c r="CQ59" s="8">
        <f t="shared" si="50"/>
        <v>0</v>
      </c>
      <c r="CR59" s="8">
        <f t="shared" si="51"/>
        <v>0</v>
      </c>
      <c r="CS59" s="8">
        <f t="shared" si="52"/>
        <v>0</v>
      </c>
      <c r="CT59" s="8">
        <f t="shared" si="53"/>
        <v>0</v>
      </c>
      <c r="CU59" s="8">
        <f t="shared" si="54"/>
        <v>0</v>
      </c>
      <c r="CV59" s="8">
        <f t="shared" si="55"/>
        <v>0</v>
      </c>
      <c r="CW59" s="8">
        <f t="shared" si="56"/>
        <v>0</v>
      </c>
      <c r="CX59" s="8">
        <f t="shared" si="57"/>
        <v>0.0017893337934179563</v>
      </c>
      <c r="CY59" s="8">
        <f t="shared" si="58"/>
        <v>0</v>
      </c>
      <c r="CZ59" s="8">
        <f t="shared" si="59"/>
        <v>0.0008946668967089781</v>
      </c>
      <c r="DA59" s="8">
        <f t="shared" si="60"/>
        <v>0.0017893337934179563</v>
      </c>
      <c r="DB59" s="8">
        <f t="shared" si="61"/>
        <v>0.0017893337934179563</v>
      </c>
      <c r="DC59" s="8">
        <f t="shared" si="62"/>
        <v>0.0017893337934179563</v>
      </c>
      <c r="DD59" s="8">
        <f t="shared" si="63"/>
        <v>0.0017893337934179563</v>
      </c>
      <c r="DE59" s="8">
        <f t="shared" si="64"/>
        <v>0</v>
      </c>
      <c r="DF59" s="8">
        <f t="shared" si="65"/>
        <v>0</v>
      </c>
      <c r="DG59" s="8">
        <f t="shared" si="66"/>
        <v>0</v>
      </c>
      <c r="DH59" s="8">
        <f t="shared" si="67"/>
        <v>0</v>
      </c>
      <c r="DI59" s="8">
        <f t="shared" si="68"/>
        <v>0</v>
      </c>
      <c r="DJ59" s="8">
        <f t="shared" si="69"/>
        <v>0</v>
      </c>
      <c r="DK59" s="8">
        <f t="shared" si="70"/>
        <v>0</v>
      </c>
      <c r="DL59" s="8">
        <f t="shared" si="71"/>
        <v>0</v>
      </c>
      <c r="DM59" s="8">
        <f t="shared" si="72"/>
        <v>0</v>
      </c>
      <c r="DN59" s="8">
        <f t="shared" si="73"/>
        <v>0</v>
      </c>
      <c r="DO59" s="8">
        <f t="shared" si="74"/>
        <v>0</v>
      </c>
      <c r="DP59" s="8">
        <f t="shared" si="75"/>
        <v>0</v>
      </c>
      <c r="DQ59" s="8">
        <f t="shared" si="76"/>
        <v>0.0017893337934179563</v>
      </c>
      <c r="DR59" s="8">
        <f t="shared" si="77"/>
        <v>0</v>
      </c>
      <c r="DS59" s="8">
        <f t="shared" si="78"/>
        <v>0</v>
      </c>
    </row>
    <row r="60" spans="1:123" ht="11.25">
      <c r="A60" s="77" t="s">
        <v>447</v>
      </c>
      <c r="B60" s="221" t="s">
        <v>54</v>
      </c>
      <c r="C60" s="78" t="s">
        <v>281</v>
      </c>
      <c r="D60" s="23"/>
      <c r="E60" s="54"/>
      <c r="F60" s="20"/>
      <c r="G60" s="20"/>
      <c r="H60" s="28"/>
      <c r="I60" s="226">
        <v>25.5</v>
      </c>
      <c r="J60" s="229">
        <v>0</v>
      </c>
      <c r="K60" s="217">
        <f t="shared" si="5"/>
        <v>9.5</v>
      </c>
      <c r="L60" s="227">
        <v>16</v>
      </c>
      <c r="M60" s="155">
        <v>1768</v>
      </c>
      <c r="N60" s="112">
        <v>0</v>
      </c>
      <c r="O60" s="148">
        <v>46</v>
      </c>
      <c r="P60" s="112">
        <v>10684</v>
      </c>
      <c r="Q60" s="157">
        <v>17208</v>
      </c>
      <c r="R60" s="23"/>
      <c r="S60" s="23">
        <v>1733425</v>
      </c>
      <c r="U60" s="8">
        <f t="shared" si="6"/>
        <v>0</v>
      </c>
      <c r="V60" s="8">
        <f t="shared" si="7"/>
        <v>0</v>
      </c>
      <c r="W60" s="8">
        <f t="shared" si="8"/>
        <v>0</v>
      </c>
      <c r="X60" s="8">
        <f t="shared" si="9"/>
        <v>0</v>
      </c>
      <c r="Y60" s="8">
        <f t="shared" si="10"/>
        <v>0</v>
      </c>
      <c r="Z60" s="8">
        <f t="shared" si="11"/>
        <v>0.0030007787903542967</v>
      </c>
      <c r="AA60" s="8">
        <f t="shared" si="12"/>
        <v>0</v>
      </c>
      <c r="AB60" s="8">
        <f t="shared" si="13"/>
        <v>0.001983488605693113</v>
      </c>
      <c r="AC60" s="8">
        <f t="shared" si="14"/>
        <v>0.004314700210584337</v>
      </c>
      <c r="AD60" s="8">
        <f t="shared" si="15"/>
        <v>0.0025595001187402482</v>
      </c>
      <c r="AE60" s="8">
        <f t="shared" si="16"/>
        <v>0</v>
      </c>
      <c r="AF60" s="8">
        <f t="shared" si="17"/>
        <v>0.0009862107794424708</v>
      </c>
      <c r="AG60" s="8">
        <f t="shared" si="18"/>
        <v>0.0018470729408827744</v>
      </c>
      <c r="AH60" s="8">
        <f t="shared" si="19"/>
        <v>0.0017733714183601446</v>
      </c>
      <c r="AI60" s="8">
        <f t="shared" si="20"/>
        <v>0</v>
      </c>
      <c r="AJ60" s="8">
        <v>0</v>
      </c>
      <c r="AK60" s="8">
        <v>0</v>
      </c>
      <c r="AL60" s="8">
        <v>0</v>
      </c>
      <c r="AM60" s="8">
        <f t="shared" si="21"/>
        <v>0.0012797500593701241</v>
      </c>
      <c r="AN60" s="8">
        <f t="shared" si="22"/>
        <v>0.0009917443028465566</v>
      </c>
      <c r="AO60" s="8">
        <f t="shared" si="23"/>
        <v>0.0015003893951771484</v>
      </c>
      <c r="AP60" s="8">
        <f t="shared" si="24"/>
        <v>0.0009917443028465566</v>
      </c>
      <c r="AQ60" s="15">
        <f t="shared" si="25"/>
        <v>0.004334068448315485</v>
      </c>
      <c r="AR60" s="15">
        <f t="shared" si="26"/>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8">
        <v>0</v>
      </c>
      <c r="BQ60" s="8">
        <v>0</v>
      </c>
      <c r="BR60" s="95">
        <f t="shared" si="27"/>
        <v>0.0025595001187402482</v>
      </c>
      <c r="BS60" s="8">
        <f t="shared" si="28"/>
        <v>0.0030007787903542967</v>
      </c>
      <c r="BT60" s="8">
        <f t="shared" si="29"/>
        <v>0.0009862107794424708</v>
      </c>
      <c r="BU60" s="8">
        <f t="shared" si="30"/>
        <v>0.0025595001187402482</v>
      </c>
      <c r="BV60" s="8">
        <f t="shared" si="31"/>
        <v>0.0025595001187402482</v>
      </c>
      <c r="BW60" s="8">
        <f t="shared" si="32"/>
        <v>0.0018470729408827744</v>
      </c>
      <c r="BX60" s="8">
        <f t="shared" si="33"/>
        <v>0.0025595001187402482</v>
      </c>
      <c r="BY60" s="8">
        <f t="shared" si="34"/>
        <v>0</v>
      </c>
      <c r="BZ60" s="8">
        <f t="shared" si="35"/>
        <v>0</v>
      </c>
      <c r="CA60" s="8">
        <f t="shared" si="36"/>
        <v>0</v>
      </c>
      <c r="CB60" s="8">
        <f t="shared" si="37"/>
        <v>0.001983488605693113</v>
      </c>
      <c r="CC60" s="8">
        <f t="shared" si="38"/>
        <v>0.0025595001187402482</v>
      </c>
      <c r="CD60" s="8">
        <f t="shared" si="39"/>
        <v>0</v>
      </c>
      <c r="CE60" s="8">
        <f t="shared" si="40"/>
        <v>0</v>
      </c>
      <c r="CF60" s="8">
        <f t="shared" si="2"/>
        <v>0</v>
      </c>
      <c r="CG60" s="8">
        <f t="shared" si="41"/>
        <v>0</v>
      </c>
      <c r="CH60" s="8">
        <f t="shared" si="42"/>
        <v>0</v>
      </c>
      <c r="CI60" s="8">
        <f t="shared" si="43"/>
        <v>0.0025595001187402482</v>
      </c>
      <c r="CJ60" s="8">
        <f t="shared" si="3"/>
        <v>0.0025595001187402482</v>
      </c>
      <c r="CK60" s="8">
        <f t="shared" si="44"/>
        <v>0</v>
      </c>
      <c r="CL60" s="8">
        <f t="shared" si="45"/>
        <v>0</v>
      </c>
      <c r="CM60" s="8">
        <f t="shared" si="46"/>
        <v>0.0015003893951771484</v>
      </c>
      <c r="CN60" s="8">
        <f t="shared" si="47"/>
        <v>0</v>
      </c>
      <c r="CO60" s="8">
        <f t="shared" si="48"/>
        <v>0</v>
      </c>
      <c r="CP60" s="8">
        <f t="shared" si="49"/>
        <v>0</v>
      </c>
      <c r="CQ60" s="8">
        <f t="shared" si="50"/>
        <v>0</v>
      </c>
      <c r="CR60" s="8">
        <f t="shared" si="51"/>
        <v>0.0009917443028465566</v>
      </c>
      <c r="CS60" s="8">
        <f t="shared" si="52"/>
        <v>0</v>
      </c>
      <c r="CT60" s="8">
        <f t="shared" si="53"/>
        <v>0</v>
      </c>
      <c r="CU60" s="8">
        <f t="shared" si="54"/>
        <v>0</v>
      </c>
      <c r="CV60" s="8">
        <f t="shared" si="55"/>
        <v>0</v>
      </c>
      <c r="CW60" s="8">
        <f t="shared" si="56"/>
        <v>0</v>
      </c>
      <c r="CX60" s="8">
        <f t="shared" si="57"/>
        <v>0.0025595001187402482</v>
      </c>
      <c r="CY60" s="8">
        <f t="shared" si="58"/>
        <v>0.0018470729408827744</v>
      </c>
      <c r="CZ60" s="8">
        <f t="shared" si="59"/>
        <v>0.0012797500593701241</v>
      </c>
      <c r="DA60" s="8">
        <f t="shared" si="60"/>
        <v>0.0025595001187402482</v>
      </c>
      <c r="DB60" s="8">
        <f t="shared" si="61"/>
        <v>0.0025595001187402482</v>
      </c>
      <c r="DC60" s="8">
        <f t="shared" si="62"/>
        <v>0.0025595001187402482</v>
      </c>
      <c r="DD60" s="8">
        <f t="shared" si="63"/>
        <v>0.0025595001187402482</v>
      </c>
      <c r="DE60" s="8">
        <f t="shared" si="64"/>
        <v>0.0030007787903542967</v>
      </c>
      <c r="DF60" s="8">
        <f t="shared" si="65"/>
        <v>0.0018470729408827744</v>
      </c>
      <c r="DG60" s="8">
        <f t="shared" si="66"/>
        <v>0</v>
      </c>
      <c r="DH60" s="8">
        <f t="shared" si="67"/>
        <v>0</v>
      </c>
      <c r="DI60" s="8">
        <f t="shared" si="68"/>
        <v>0</v>
      </c>
      <c r="DJ60" s="8">
        <f t="shared" si="69"/>
        <v>0</v>
      </c>
      <c r="DK60" s="8">
        <f t="shared" si="70"/>
        <v>0</v>
      </c>
      <c r="DL60" s="8">
        <f t="shared" si="71"/>
        <v>0</v>
      </c>
      <c r="DM60" s="8">
        <f t="shared" si="72"/>
        <v>0</v>
      </c>
      <c r="DN60" s="8">
        <f t="shared" si="73"/>
        <v>0</v>
      </c>
      <c r="DO60" s="8">
        <f t="shared" si="74"/>
        <v>0.0030007787903542967</v>
      </c>
      <c r="DP60" s="8">
        <f t="shared" si="75"/>
        <v>0</v>
      </c>
      <c r="DQ60" s="8">
        <f t="shared" si="76"/>
        <v>0.0025595001187402482</v>
      </c>
      <c r="DR60" s="8">
        <f t="shared" si="77"/>
        <v>0.0009862107794424708</v>
      </c>
      <c r="DS60" s="8">
        <f t="shared" si="78"/>
        <v>0.004334068448315485</v>
      </c>
    </row>
    <row r="61" spans="1:123" ht="11.25">
      <c r="A61" s="77" t="s">
        <v>447</v>
      </c>
      <c r="B61" s="221" t="s">
        <v>55</v>
      </c>
      <c r="C61" s="78" t="s">
        <v>364</v>
      </c>
      <c r="D61" s="23"/>
      <c r="E61" s="54"/>
      <c r="F61" s="20"/>
      <c r="G61" s="20"/>
      <c r="H61" s="28"/>
      <c r="I61" s="230"/>
      <c r="J61" s="227"/>
      <c r="K61" s="217">
        <f t="shared" si="5"/>
        <v>0</v>
      </c>
      <c r="L61" s="227"/>
      <c r="M61" s="155"/>
      <c r="N61" s="112"/>
      <c r="O61" s="148"/>
      <c r="P61" s="112"/>
      <c r="Q61" s="157"/>
      <c r="R61" s="23"/>
      <c r="S61" s="23"/>
      <c r="U61" s="8">
        <f t="shared" si="6"/>
        <v>0</v>
      </c>
      <c r="V61" s="8">
        <f t="shared" si="7"/>
        <v>0</v>
      </c>
      <c r="W61" s="8">
        <f t="shared" si="8"/>
        <v>0</v>
      </c>
      <c r="X61" s="8">
        <f t="shared" si="9"/>
        <v>0</v>
      </c>
      <c r="Y61" s="8">
        <f t="shared" si="10"/>
        <v>0</v>
      </c>
      <c r="Z61" s="8">
        <f t="shared" si="11"/>
        <v>0</v>
      </c>
      <c r="AA61" s="8">
        <f t="shared" si="12"/>
        <v>0</v>
      </c>
      <c r="AB61" s="8">
        <f t="shared" si="13"/>
        <v>0</v>
      </c>
      <c r="AC61" s="8">
        <f t="shared" si="14"/>
        <v>0</v>
      </c>
      <c r="AD61" s="8">
        <f t="shared" si="15"/>
        <v>0</v>
      </c>
      <c r="AE61" s="8">
        <f t="shared" si="16"/>
        <v>0</v>
      </c>
      <c r="AF61" s="8">
        <f t="shared" si="17"/>
        <v>0</v>
      </c>
      <c r="AG61" s="8">
        <f t="shared" si="18"/>
        <v>0</v>
      </c>
      <c r="AH61" s="8">
        <f t="shared" si="19"/>
        <v>0</v>
      </c>
      <c r="AI61" s="8">
        <f t="shared" si="20"/>
        <v>0</v>
      </c>
      <c r="AJ61" s="8">
        <v>0</v>
      </c>
      <c r="AK61" s="8">
        <v>0</v>
      </c>
      <c r="AL61" s="8">
        <v>0</v>
      </c>
      <c r="AM61" s="8">
        <f t="shared" si="21"/>
        <v>0</v>
      </c>
      <c r="AN61" s="8">
        <f t="shared" si="22"/>
        <v>0</v>
      </c>
      <c r="AO61" s="8">
        <f t="shared" si="23"/>
        <v>0</v>
      </c>
      <c r="AP61" s="8">
        <f t="shared" si="24"/>
        <v>0</v>
      </c>
      <c r="AQ61" s="15">
        <f t="shared" si="25"/>
        <v>0</v>
      </c>
      <c r="AR61" s="15">
        <f t="shared" si="26"/>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95">
        <f t="shared" si="27"/>
        <v>0</v>
      </c>
      <c r="BS61" s="8">
        <f t="shared" si="28"/>
        <v>0</v>
      </c>
      <c r="BT61" s="8">
        <f t="shared" si="29"/>
        <v>0</v>
      </c>
      <c r="BU61" s="8">
        <f t="shared" si="30"/>
        <v>0</v>
      </c>
      <c r="BV61" s="8">
        <f t="shared" si="31"/>
        <v>0</v>
      </c>
      <c r="BW61" s="8">
        <f t="shared" si="32"/>
        <v>0</v>
      </c>
      <c r="BX61" s="8">
        <f t="shared" si="33"/>
        <v>0</v>
      </c>
      <c r="BY61" s="8">
        <f t="shared" si="34"/>
        <v>0</v>
      </c>
      <c r="BZ61" s="8">
        <f t="shared" si="35"/>
        <v>0</v>
      </c>
      <c r="CA61" s="8">
        <f t="shared" si="36"/>
        <v>0</v>
      </c>
      <c r="CB61" s="8">
        <f t="shared" si="37"/>
        <v>0</v>
      </c>
      <c r="CC61" s="8">
        <f t="shared" si="38"/>
        <v>0</v>
      </c>
      <c r="CD61" s="8">
        <f t="shared" si="39"/>
        <v>0</v>
      </c>
      <c r="CE61" s="8">
        <f t="shared" si="40"/>
        <v>0</v>
      </c>
      <c r="CF61" s="8">
        <f t="shared" si="2"/>
        <v>0</v>
      </c>
      <c r="CG61" s="8">
        <f t="shared" si="41"/>
        <v>0</v>
      </c>
      <c r="CH61" s="8">
        <f t="shared" si="42"/>
        <v>0</v>
      </c>
      <c r="CI61" s="8">
        <f t="shared" si="43"/>
        <v>0</v>
      </c>
      <c r="CJ61" s="8">
        <f t="shared" si="3"/>
        <v>0</v>
      </c>
      <c r="CK61" s="8">
        <f t="shared" si="44"/>
        <v>0</v>
      </c>
      <c r="CL61" s="8">
        <f t="shared" si="45"/>
        <v>0</v>
      </c>
      <c r="CM61" s="8">
        <f t="shared" si="46"/>
        <v>0</v>
      </c>
      <c r="CN61" s="8">
        <f t="shared" si="47"/>
        <v>0</v>
      </c>
      <c r="CO61" s="8">
        <f t="shared" si="48"/>
        <v>0</v>
      </c>
      <c r="CP61" s="8">
        <f t="shared" si="49"/>
        <v>0</v>
      </c>
      <c r="CQ61" s="8">
        <f t="shared" si="50"/>
        <v>0</v>
      </c>
      <c r="CR61" s="8">
        <f t="shared" si="51"/>
        <v>0</v>
      </c>
      <c r="CS61" s="8">
        <f t="shared" si="52"/>
        <v>0</v>
      </c>
      <c r="CT61" s="8">
        <f t="shared" si="53"/>
        <v>0</v>
      </c>
      <c r="CU61" s="8">
        <f t="shared" si="54"/>
        <v>0</v>
      </c>
      <c r="CV61" s="8">
        <f t="shared" si="55"/>
        <v>0</v>
      </c>
      <c r="CW61" s="8">
        <f t="shared" si="56"/>
        <v>0</v>
      </c>
      <c r="CX61" s="8">
        <f t="shared" si="57"/>
        <v>0</v>
      </c>
      <c r="CY61" s="8">
        <f t="shared" si="58"/>
        <v>0</v>
      </c>
      <c r="CZ61" s="8">
        <f t="shared" si="59"/>
        <v>0</v>
      </c>
      <c r="DA61" s="8">
        <f t="shared" si="60"/>
        <v>0</v>
      </c>
      <c r="DB61" s="8">
        <f t="shared" si="61"/>
        <v>0</v>
      </c>
      <c r="DC61" s="8">
        <f t="shared" si="62"/>
        <v>0</v>
      </c>
      <c r="DD61" s="8">
        <f t="shared" si="63"/>
        <v>0</v>
      </c>
      <c r="DE61" s="8">
        <f t="shared" si="64"/>
        <v>0</v>
      </c>
      <c r="DF61" s="8">
        <f t="shared" si="65"/>
        <v>0</v>
      </c>
      <c r="DG61" s="8">
        <f t="shared" si="66"/>
        <v>0</v>
      </c>
      <c r="DH61" s="8">
        <f t="shared" si="67"/>
        <v>0</v>
      </c>
      <c r="DI61" s="8">
        <f t="shared" si="68"/>
        <v>0</v>
      </c>
      <c r="DJ61" s="8">
        <f t="shared" si="69"/>
        <v>0</v>
      </c>
      <c r="DK61" s="8">
        <f t="shared" si="70"/>
        <v>0</v>
      </c>
      <c r="DL61" s="8">
        <f t="shared" si="71"/>
        <v>0</v>
      </c>
      <c r="DM61" s="8">
        <f t="shared" si="72"/>
        <v>0</v>
      </c>
      <c r="DN61" s="8">
        <f t="shared" si="73"/>
        <v>0</v>
      </c>
      <c r="DO61" s="8">
        <f t="shared" si="74"/>
        <v>0</v>
      </c>
      <c r="DP61" s="8">
        <f t="shared" si="75"/>
        <v>0</v>
      </c>
      <c r="DQ61" s="8">
        <f t="shared" si="76"/>
        <v>0</v>
      </c>
      <c r="DR61" s="8">
        <f t="shared" si="77"/>
        <v>0</v>
      </c>
      <c r="DS61" s="8">
        <f t="shared" si="78"/>
        <v>0</v>
      </c>
    </row>
    <row r="62" spans="1:123" ht="11.25">
      <c r="A62" s="77" t="s">
        <v>447</v>
      </c>
      <c r="B62" s="221" t="s">
        <v>56</v>
      </c>
      <c r="C62" s="78" t="s">
        <v>285</v>
      </c>
      <c r="D62" s="23"/>
      <c r="E62" s="54"/>
      <c r="F62" s="20"/>
      <c r="G62" s="20"/>
      <c r="H62" s="28"/>
      <c r="I62" s="230"/>
      <c r="J62" s="227"/>
      <c r="K62" s="217">
        <f t="shared" si="5"/>
        <v>0</v>
      </c>
      <c r="L62" s="227"/>
      <c r="M62" s="155">
        <v>252</v>
      </c>
      <c r="N62" s="112">
        <v>0</v>
      </c>
      <c r="O62" s="148">
        <v>0</v>
      </c>
      <c r="P62" s="112"/>
      <c r="Q62" s="157"/>
      <c r="R62" s="23"/>
      <c r="S62" s="23"/>
      <c r="U62" s="8">
        <f t="shared" si="6"/>
        <v>0</v>
      </c>
      <c r="V62" s="8">
        <f t="shared" si="7"/>
        <v>0</v>
      </c>
      <c r="W62" s="8">
        <f t="shared" si="8"/>
        <v>0</v>
      </c>
      <c r="X62" s="8">
        <f t="shared" si="9"/>
        <v>0</v>
      </c>
      <c r="Y62" s="8">
        <f t="shared" si="10"/>
        <v>0</v>
      </c>
      <c r="Z62" s="8">
        <f t="shared" si="11"/>
        <v>0</v>
      </c>
      <c r="AA62" s="8">
        <f t="shared" si="12"/>
        <v>0</v>
      </c>
      <c r="AB62" s="8">
        <f t="shared" si="13"/>
        <v>0</v>
      </c>
      <c r="AC62" s="8">
        <f t="shared" si="14"/>
        <v>0</v>
      </c>
      <c r="AD62" s="8">
        <f t="shared" si="15"/>
        <v>0.0003648156277842435</v>
      </c>
      <c r="AE62" s="8">
        <f t="shared" si="16"/>
        <v>0</v>
      </c>
      <c r="AF62" s="8">
        <f t="shared" si="17"/>
        <v>0</v>
      </c>
      <c r="AG62" s="8">
        <f t="shared" si="18"/>
        <v>0</v>
      </c>
      <c r="AH62" s="8">
        <f t="shared" si="19"/>
        <v>0</v>
      </c>
      <c r="AI62" s="8">
        <f t="shared" si="20"/>
        <v>0</v>
      </c>
      <c r="AJ62" s="8">
        <v>0</v>
      </c>
      <c r="AK62" s="8">
        <v>0</v>
      </c>
      <c r="AL62" s="8">
        <v>0</v>
      </c>
      <c r="AM62" s="8">
        <f t="shared" si="21"/>
        <v>0.00018240781389212174</v>
      </c>
      <c r="AN62" s="8">
        <f t="shared" si="22"/>
        <v>0</v>
      </c>
      <c r="AO62" s="8">
        <f t="shared" si="23"/>
        <v>0</v>
      </c>
      <c r="AP62" s="8">
        <f t="shared" si="24"/>
        <v>0</v>
      </c>
      <c r="AQ62" s="15">
        <f t="shared" si="25"/>
        <v>0</v>
      </c>
      <c r="AR62" s="15">
        <f t="shared" si="26"/>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95">
        <f t="shared" si="27"/>
        <v>0.0003648156277842435</v>
      </c>
      <c r="BS62" s="8">
        <f t="shared" si="28"/>
        <v>0</v>
      </c>
      <c r="BT62" s="8">
        <f t="shared" si="29"/>
        <v>0</v>
      </c>
      <c r="BU62" s="8">
        <f t="shared" si="30"/>
        <v>0.0003648156277842435</v>
      </c>
      <c r="BV62" s="8">
        <f t="shared" si="31"/>
        <v>0.0003648156277842435</v>
      </c>
      <c r="BW62" s="8">
        <f t="shared" si="32"/>
        <v>0</v>
      </c>
      <c r="BX62" s="8">
        <f t="shared" si="33"/>
        <v>0.0003648156277842435</v>
      </c>
      <c r="BY62" s="8">
        <f t="shared" si="34"/>
        <v>0</v>
      </c>
      <c r="BZ62" s="8">
        <f t="shared" si="35"/>
        <v>0</v>
      </c>
      <c r="CA62" s="8">
        <f t="shared" si="36"/>
        <v>0</v>
      </c>
      <c r="CB62" s="8">
        <f t="shared" si="37"/>
        <v>0</v>
      </c>
      <c r="CC62" s="8">
        <f t="shared" si="38"/>
        <v>0.0003648156277842435</v>
      </c>
      <c r="CD62" s="8">
        <f t="shared" si="39"/>
        <v>0</v>
      </c>
      <c r="CE62" s="8">
        <f t="shared" si="40"/>
        <v>0</v>
      </c>
      <c r="CF62" s="8">
        <f t="shared" si="2"/>
        <v>0</v>
      </c>
      <c r="CG62" s="8">
        <f t="shared" si="41"/>
        <v>0</v>
      </c>
      <c r="CH62" s="8">
        <f t="shared" si="42"/>
        <v>0</v>
      </c>
      <c r="CI62" s="8">
        <f t="shared" si="43"/>
        <v>0.0003648156277842435</v>
      </c>
      <c r="CJ62" s="8">
        <f t="shared" si="3"/>
        <v>0.0003648156277842435</v>
      </c>
      <c r="CK62" s="8">
        <f t="shared" si="44"/>
        <v>0</v>
      </c>
      <c r="CL62" s="8">
        <f t="shared" si="45"/>
        <v>0</v>
      </c>
      <c r="CM62" s="8">
        <f t="shared" si="46"/>
        <v>0</v>
      </c>
      <c r="CN62" s="8">
        <f t="shared" si="47"/>
        <v>0</v>
      </c>
      <c r="CO62" s="8">
        <f t="shared" si="48"/>
        <v>0</v>
      </c>
      <c r="CP62" s="8">
        <f t="shared" si="49"/>
        <v>0</v>
      </c>
      <c r="CQ62" s="8">
        <f t="shared" si="50"/>
        <v>0</v>
      </c>
      <c r="CR62" s="8">
        <f t="shared" si="51"/>
        <v>0</v>
      </c>
      <c r="CS62" s="8">
        <f t="shared" si="52"/>
        <v>0</v>
      </c>
      <c r="CT62" s="8">
        <f t="shared" si="53"/>
        <v>0</v>
      </c>
      <c r="CU62" s="8">
        <f t="shared" si="54"/>
        <v>0</v>
      </c>
      <c r="CV62" s="8">
        <f t="shared" si="55"/>
        <v>0</v>
      </c>
      <c r="CW62" s="8">
        <f t="shared" si="56"/>
        <v>0</v>
      </c>
      <c r="CX62" s="8">
        <f t="shared" si="57"/>
        <v>0.0003648156277842435</v>
      </c>
      <c r="CY62" s="8">
        <f t="shared" si="58"/>
        <v>0</v>
      </c>
      <c r="CZ62" s="8">
        <f t="shared" si="59"/>
        <v>0.00018240781389212174</v>
      </c>
      <c r="DA62" s="8">
        <f t="shared" si="60"/>
        <v>0.0003648156277842435</v>
      </c>
      <c r="DB62" s="8">
        <f t="shared" si="61"/>
        <v>0.0003648156277842435</v>
      </c>
      <c r="DC62" s="8">
        <f t="shared" si="62"/>
        <v>0.0003648156277842435</v>
      </c>
      <c r="DD62" s="8">
        <f t="shared" si="63"/>
        <v>0.0003648156277842435</v>
      </c>
      <c r="DE62" s="8">
        <f t="shared" si="64"/>
        <v>0</v>
      </c>
      <c r="DF62" s="8">
        <f t="shared" si="65"/>
        <v>0</v>
      </c>
      <c r="DG62" s="8">
        <f t="shared" si="66"/>
        <v>0</v>
      </c>
      <c r="DH62" s="8">
        <f t="shared" si="67"/>
        <v>0</v>
      </c>
      <c r="DI62" s="8">
        <f t="shared" si="68"/>
        <v>0</v>
      </c>
      <c r="DJ62" s="8">
        <f t="shared" si="69"/>
        <v>0</v>
      </c>
      <c r="DK62" s="8">
        <f t="shared" si="70"/>
        <v>0</v>
      </c>
      <c r="DL62" s="8">
        <f t="shared" si="71"/>
        <v>0</v>
      </c>
      <c r="DM62" s="8">
        <f t="shared" si="72"/>
        <v>0</v>
      </c>
      <c r="DN62" s="8">
        <f t="shared" si="73"/>
        <v>0</v>
      </c>
      <c r="DO62" s="8">
        <f t="shared" si="74"/>
        <v>0</v>
      </c>
      <c r="DP62" s="8">
        <f t="shared" si="75"/>
        <v>0</v>
      </c>
      <c r="DQ62" s="8">
        <f t="shared" si="76"/>
        <v>0.0003648156277842435</v>
      </c>
      <c r="DR62" s="8">
        <f t="shared" si="77"/>
        <v>0</v>
      </c>
      <c r="DS62" s="8">
        <f t="shared" si="78"/>
        <v>0</v>
      </c>
    </row>
    <row r="63" spans="1:123" ht="11.25">
      <c r="A63" s="77" t="s">
        <v>447</v>
      </c>
      <c r="B63" s="221" t="s">
        <v>57</v>
      </c>
      <c r="C63" s="28" t="s">
        <v>288</v>
      </c>
      <c r="D63" s="23"/>
      <c r="E63" s="54"/>
      <c r="F63" s="20"/>
      <c r="G63" s="20"/>
      <c r="H63" s="28"/>
      <c r="I63" s="226">
        <v>7.03</v>
      </c>
      <c r="J63" s="227">
        <v>1.24</v>
      </c>
      <c r="K63" s="217">
        <f t="shared" si="5"/>
        <v>4.03</v>
      </c>
      <c r="L63" s="227">
        <v>3</v>
      </c>
      <c r="M63" s="155">
        <f>646+86</f>
        <v>732</v>
      </c>
      <c r="N63" s="112">
        <v>0</v>
      </c>
      <c r="O63" s="148">
        <f>46.6+68</f>
        <v>114.6</v>
      </c>
      <c r="P63" s="112">
        <v>4169</v>
      </c>
      <c r="Q63" s="157">
        <v>10703</v>
      </c>
      <c r="R63" s="23"/>
      <c r="S63" s="23">
        <v>574385</v>
      </c>
      <c r="U63" s="8">
        <f t="shared" si="6"/>
        <v>0</v>
      </c>
      <c r="V63" s="8">
        <f t="shared" si="7"/>
        <v>0</v>
      </c>
      <c r="W63" s="8">
        <f t="shared" si="8"/>
        <v>0</v>
      </c>
      <c r="X63" s="8">
        <f t="shared" si="9"/>
        <v>0</v>
      </c>
      <c r="Y63" s="8">
        <f t="shared" si="10"/>
        <v>0</v>
      </c>
      <c r="Z63" s="8">
        <f t="shared" si="11"/>
        <v>0.000827273525340812</v>
      </c>
      <c r="AA63" s="8">
        <f t="shared" si="12"/>
        <v>0.0006730534371862025</v>
      </c>
      <c r="AB63" s="8">
        <f t="shared" si="13"/>
        <v>0.0008414167453624471</v>
      </c>
      <c r="AC63" s="8">
        <f t="shared" si="14"/>
        <v>0.0008090062894845631</v>
      </c>
      <c r="AD63" s="8">
        <f t="shared" si="15"/>
        <v>0.0010597025378494692</v>
      </c>
      <c r="AE63" s="8">
        <f t="shared" si="16"/>
        <v>0</v>
      </c>
      <c r="AF63" s="8">
        <f t="shared" si="17"/>
        <v>0.0024569512026979814</v>
      </c>
      <c r="AG63" s="8">
        <f t="shared" si="18"/>
        <v>0.0007207457029708242</v>
      </c>
      <c r="AH63" s="8">
        <f t="shared" si="19"/>
        <v>0.0011029982735186324</v>
      </c>
      <c r="AI63" s="8">
        <f t="shared" si="20"/>
        <v>0</v>
      </c>
      <c r="AJ63" s="8">
        <v>0</v>
      </c>
      <c r="AK63" s="8">
        <v>0</v>
      </c>
      <c r="AL63" s="8">
        <v>0</v>
      </c>
      <c r="AM63" s="8">
        <f t="shared" si="21"/>
        <v>0.0005298512689247346</v>
      </c>
      <c r="AN63" s="8">
        <f t="shared" si="22"/>
        <v>0.00042070837268122355</v>
      </c>
      <c r="AO63" s="8">
        <f t="shared" si="23"/>
        <v>0.000413636762670406</v>
      </c>
      <c r="AP63" s="8">
        <f t="shared" si="24"/>
        <v>0.00042070837268122355</v>
      </c>
      <c r="AQ63" s="15">
        <f t="shared" si="25"/>
        <v>0.001436130150243414</v>
      </c>
      <c r="AR63" s="15">
        <f t="shared" si="26"/>
        <v>0.0003365267185931012</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8">
        <v>0</v>
      </c>
      <c r="BQ63" s="8">
        <v>0</v>
      </c>
      <c r="BR63" s="95">
        <f t="shared" si="27"/>
        <v>0.0010597025378494692</v>
      </c>
      <c r="BS63" s="8">
        <f t="shared" si="28"/>
        <v>0.000827273525340812</v>
      </c>
      <c r="BT63" s="8">
        <f t="shared" si="29"/>
        <v>0.0024569512026979814</v>
      </c>
      <c r="BU63" s="8">
        <f t="shared" si="30"/>
        <v>0.0010597025378494692</v>
      </c>
      <c r="BV63" s="8">
        <f t="shared" si="31"/>
        <v>0.0010597025378494692</v>
      </c>
      <c r="BW63" s="8">
        <f t="shared" si="32"/>
        <v>0.0007207457029708242</v>
      </c>
      <c r="BX63" s="8">
        <f t="shared" si="33"/>
        <v>0.0010597025378494692</v>
      </c>
      <c r="BY63" s="8">
        <f t="shared" si="34"/>
        <v>0</v>
      </c>
      <c r="BZ63" s="8">
        <f t="shared" si="35"/>
        <v>0</v>
      </c>
      <c r="CA63" s="8">
        <f t="shared" si="36"/>
        <v>0</v>
      </c>
      <c r="CB63" s="8">
        <f t="shared" si="37"/>
        <v>0.0008414167453624471</v>
      </c>
      <c r="CC63" s="8">
        <f t="shared" si="38"/>
        <v>0.0010597025378494692</v>
      </c>
      <c r="CD63" s="8">
        <f t="shared" si="39"/>
        <v>0</v>
      </c>
      <c r="CE63" s="8">
        <f t="shared" si="40"/>
        <v>0</v>
      </c>
      <c r="CF63" s="8">
        <f t="shared" si="2"/>
        <v>0</v>
      </c>
      <c r="CG63" s="8">
        <f t="shared" si="41"/>
        <v>0</v>
      </c>
      <c r="CH63" s="8">
        <f t="shared" si="42"/>
        <v>0</v>
      </c>
      <c r="CI63" s="8">
        <f t="shared" si="43"/>
        <v>0.0010597025378494692</v>
      </c>
      <c r="CJ63" s="8">
        <f t="shared" si="3"/>
        <v>0.0010597025378494692</v>
      </c>
      <c r="CK63" s="8">
        <f t="shared" si="44"/>
        <v>0</v>
      </c>
      <c r="CL63" s="8">
        <f t="shared" si="45"/>
        <v>0.0003365267185931012</v>
      </c>
      <c r="CM63" s="8">
        <f t="shared" si="46"/>
        <v>0.000413636762670406</v>
      </c>
      <c r="CN63" s="8">
        <f t="shared" si="47"/>
        <v>0</v>
      </c>
      <c r="CO63" s="8">
        <f t="shared" si="48"/>
        <v>0</v>
      </c>
      <c r="CP63" s="8">
        <f t="shared" si="49"/>
        <v>0</v>
      </c>
      <c r="CQ63" s="8">
        <f t="shared" si="50"/>
        <v>0</v>
      </c>
      <c r="CR63" s="8">
        <f t="shared" si="51"/>
        <v>0.00042070837268122355</v>
      </c>
      <c r="CS63" s="8">
        <f t="shared" si="52"/>
        <v>0</v>
      </c>
      <c r="CT63" s="8">
        <f t="shared" si="53"/>
        <v>0.0006730534371862025</v>
      </c>
      <c r="CU63" s="8">
        <f t="shared" si="54"/>
        <v>0.0006730534371862025</v>
      </c>
      <c r="CV63" s="8">
        <f t="shared" si="55"/>
        <v>0</v>
      </c>
      <c r="CW63" s="8">
        <f t="shared" si="56"/>
        <v>0</v>
      </c>
      <c r="CX63" s="8">
        <f t="shared" si="57"/>
        <v>0.0010597025378494692</v>
      </c>
      <c r="CY63" s="8">
        <f t="shared" si="58"/>
        <v>0.0007207457029708242</v>
      </c>
      <c r="CZ63" s="8">
        <f t="shared" si="59"/>
        <v>0.0005298512689247346</v>
      </c>
      <c r="DA63" s="8">
        <f t="shared" si="60"/>
        <v>0.0010597025378494692</v>
      </c>
      <c r="DB63" s="8">
        <f t="shared" si="61"/>
        <v>0.0010597025378494692</v>
      </c>
      <c r="DC63" s="8">
        <f t="shared" si="62"/>
        <v>0.0010597025378494692</v>
      </c>
      <c r="DD63" s="8">
        <f t="shared" si="63"/>
        <v>0.0010597025378494692</v>
      </c>
      <c r="DE63" s="8">
        <f t="shared" si="64"/>
        <v>0.000827273525340812</v>
      </c>
      <c r="DF63" s="8">
        <f t="shared" si="65"/>
        <v>0.0007207457029708242</v>
      </c>
      <c r="DG63" s="8">
        <f t="shared" si="66"/>
        <v>0</v>
      </c>
      <c r="DH63" s="8">
        <f t="shared" si="67"/>
        <v>0</v>
      </c>
      <c r="DI63" s="8">
        <f t="shared" si="68"/>
        <v>0</v>
      </c>
      <c r="DJ63" s="8">
        <f t="shared" si="69"/>
        <v>0</v>
      </c>
      <c r="DK63" s="8">
        <f t="shared" si="70"/>
        <v>0</v>
      </c>
      <c r="DL63" s="8">
        <f t="shared" si="71"/>
        <v>0</v>
      </c>
      <c r="DM63" s="8">
        <f t="shared" si="72"/>
        <v>0</v>
      </c>
      <c r="DN63" s="8">
        <f t="shared" si="73"/>
        <v>0</v>
      </c>
      <c r="DO63" s="8">
        <f t="shared" si="74"/>
        <v>0.000827273525340812</v>
      </c>
      <c r="DP63" s="8">
        <f t="shared" si="75"/>
        <v>0</v>
      </c>
      <c r="DQ63" s="8">
        <f t="shared" si="76"/>
        <v>0.0010597025378494692</v>
      </c>
      <c r="DR63" s="8">
        <f t="shared" si="77"/>
        <v>0.0024569512026979814</v>
      </c>
      <c r="DS63" s="8">
        <f t="shared" si="78"/>
        <v>0.001436130150243414</v>
      </c>
    </row>
    <row r="64" spans="1:123" ht="11.25">
      <c r="A64" s="77" t="s">
        <v>447</v>
      </c>
      <c r="B64" s="221" t="s">
        <v>58</v>
      </c>
      <c r="C64" s="78" t="s">
        <v>289</v>
      </c>
      <c r="D64" s="23"/>
      <c r="E64" s="54"/>
      <c r="F64" s="20"/>
      <c r="G64" s="20"/>
      <c r="H64" s="28"/>
      <c r="I64" s="226">
        <v>0.6</v>
      </c>
      <c r="J64" s="229">
        <v>0</v>
      </c>
      <c r="K64" s="217">
        <f t="shared" si="5"/>
        <v>0.6</v>
      </c>
      <c r="L64" s="227">
        <v>0</v>
      </c>
      <c r="M64" s="155">
        <v>37</v>
      </c>
      <c r="N64" s="112">
        <v>0</v>
      </c>
      <c r="O64" s="148">
        <v>1</v>
      </c>
      <c r="P64" s="112"/>
      <c r="Q64" s="157"/>
      <c r="R64" s="23"/>
      <c r="S64" s="23">
        <v>26117</v>
      </c>
      <c r="U64" s="8">
        <f t="shared" si="6"/>
        <v>0</v>
      </c>
      <c r="V64" s="8">
        <f t="shared" si="7"/>
        <v>0</v>
      </c>
      <c r="W64" s="8">
        <f t="shared" si="8"/>
        <v>0</v>
      </c>
      <c r="X64" s="8">
        <f t="shared" si="9"/>
        <v>0</v>
      </c>
      <c r="Y64" s="8">
        <f t="shared" si="10"/>
        <v>0</v>
      </c>
      <c r="Z64" s="8">
        <f t="shared" si="11"/>
        <v>7.060655977304227E-05</v>
      </c>
      <c r="AA64" s="8">
        <f t="shared" si="12"/>
        <v>0</v>
      </c>
      <c r="AB64" s="8">
        <f t="shared" si="13"/>
        <v>0.00012527296457009136</v>
      </c>
      <c r="AC64" s="8">
        <f t="shared" si="14"/>
        <v>0</v>
      </c>
      <c r="AD64" s="8">
        <f t="shared" si="15"/>
        <v>5.356419931752782E-05</v>
      </c>
      <c r="AE64" s="8">
        <f t="shared" si="16"/>
        <v>0</v>
      </c>
      <c r="AF64" s="8">
        <f t="shared" si="17"/>
        <v>2.1439364770488492E-05</v>
      </c>
      <c r="AG64" s="8">
        <f t="shared" si="18"/>
        <v>0</v>
      </c>
      <c r="AH64" s="8">
        <f t="shared" si="19"/>
        <v>0</v>
      </c>
      <c r="AI64" s="8">
        <f t="shared" si="20"/>
        <v>0</v>
      </c>
      <c r="AJ64" s="8">
        <v>0</v>
      </c>
      <c r="AK64" s="8">
        <v>0</v>
      </c>
      <c r="AL64" s="8">
        <v>0</v>
      </c>
      <c r="AM64" s="8">
        <f t="shared" si="21"/>
        <v>2.678209965876391E-05</v>
      </c>
      <c r="AN64" s="8">
        <f t="shared" si="22"/>
        <v>6.263648228504568E-05</v>
      </c>
      <c r="AO64" s="8">
        <f t="shared" si="23"/>
        <v>3.5303279886521136E-05</v>
      </c>
      <c r="AP64" s="8">
        <f t="shared" si="24"/>
        <v>6.263648228504568E-05</v>
      </c>
      <c r="AQ64" s="15">
        <f t="shared" si="25"/>
        <v>6.530012297310558E-05</v>
      </c>
      <c r="AR64" s="15">
        <f t="shared" si="26"/>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8">
        <v>0</v>
      </c>
      <c r="BQ64" s="8">
        <v>0</v>
      </c>
      <c r="BR64" s="95">
        <f t="shared" si="27"/>
        <v>5.356419931752782E-05</v>
      </c>
      <c r="BS64" s="8">
        <f t="shared" si="28"/>
        <v>7.060655977304227E-05</v>
      </c>
      <c r="BT64" s="8">
        <f t="shared" si="29"/>
        <v>2.1439364770488492E-05</v>
      </c>
      <c r="BU64" s="8">
        <f t="shared" si="30"/>
        <v>5.356419931752782E-05</v>
      </c>
      <c r="BV64" s="8">
        <f t="shared" si="31"/>
        <v>5.356419931752782E-05</v>
      </c>
      <c r="BW64" s="8">
        <f t="shared" si="32"/>
        <v>0</v>
      </c>
      <c r="BX64" s="8">
        <f t="shared" si="33"/>
        <v>5.356419931752782E-05</v>
      </c>
      <c r="BY64" s="8">
        <f t="shared" si="34"/>
        <v>0</v>
      </c>
      <c r="BZ64" s="8">
        <f t="shared" si="35"/>
        <v>0</v>
      </c>
      <c r="CA64" s="8">
        <f t="shared" si="36"/>
        <v>0</v>
      </c>
      <c r="CB64" s="8">
        <f t="shared" si="37"/>
        <v>0.00012527296457009136</v>
      </c>
      <c r="CC64" s="8">
        <f t="shared" si="38"/>
        <v>5.356419931752782E-05</v>
      </c>
      <c r="CD64" s="8">
        <f t="shared" si="39"/>
        <v>0</v>
      </c>
      <c r="CE64" s="8">
        <f t="shared" si="40"/>
        <v>0</v>
      </c>
      <c r="CF64" s="8">
        <f t="shared" si="2"/>
        <v>0</v>
      </c>
      <c r="CG64" s="8">
        <f t="shared" si="41"/>
        <v>0</v>
      </c>
      <c r="CH64" s="8">
        <f t="shared" si="42"/>
        <v>0</v>
      </c>
      <c r="CI64" s="8">
        <f t="shared" si="43"/>
        <v>5.356419931752782E-05</v>
      </c>
      <c r="CJ64" s="8">
        <f t="shared" si="3"/>
        <v>5.356419931752782E-05</v>
      </c>
      <c r="CK64" s="8">
        <f t="shared" si="44"/>
        <v>0</v>
      </c>
      <c r="CL64" s="8">
        <f t="shared" si="45"/>
        <v>0</v>
      </c>
      <c r="CM64" s="8">
        <f t="shared" si="46"/>
        <v>3.5303279886521136E-05</v>
      </c>
      <c r="CN64" s="8">
        <f t="shared" si="47"/>
        <v>0</v>
      </c>
      <c r="CO64" s="8">
        <f t="shared" si="48"/>
        <v>0</v>
      </c>
      <c r="CP64" s="8">
        <f t="shared" si="49"/>
        <v>0</v>
      </c>
      <c r="CQ64" s="8">
        <f t="shared" si="50"/>
        <v>0</v>
      </c>
      <c r="CR64" s="8">
        <f t="shared" si="51"/>
        <v>6.263648228504568E-05</v>
      </c>
      <c r="CS64" s="8">
        <f t="shared" si="52"/>
        <v>0</v>
      </c>
      <c r="CT64" s="8">
        <f t="shared" si="53"/>
        <v>0</v>
      </c>
      <c r="CU64" s="8">
        <f t="shared" si="54"/>
        <v>0</v>
      </c>
      <c r="CV64" s="8">
        <f t="shared" si="55"/>
        <v>0</v>
      </c>
      <c r="CW64" s="8">
        <f t="shared" si="56"/>
        <v>0</v>
      </c>
      <c r="CX64" s="8">
        <f t="shared" si="57"/>
        <v>5.356419931752782E-05</v>
      </c>
      <c r="CY64" s="8">
        <f t="shared" si="58"/>
        <v>0</v>
      </c>
      <c r="CZ64" s="8">
        <f t="shared" si="59"/>
        <v>2.678209965876391E-05</v>
      </c>
      <c r="DA64" s="8">
        <f t="shared" si="60"/>
        <v>5.356419931752782E-05</v>
      </c>
      <c r="DB64" s="8">
        <f t="shared" si="61"/>
        <v>5.356419931752782E-05</v>
      </c>
      <c r="DC64" s="8">
        <f t="shared" si="62"/>
        <v>5.356419931752782E-05</v>
      </c>
      <c r="DD64" s="8">
        <f t="shared" si="63"/>
        <v>5.356419931752782E-05</v>
      </c>
      <c r="DE64" s="8">
        <f t="shared" si="64"/>
        <v>7.060655977304227E-05</v>
      </c>
      <c r="DF64" s="8">
        <f t="shared" si="65"/>
        <v>0</v>
      </c>
      <c r="DG64" s="8">
        <f t="shared" si="66"/>
        <v>0</v>
      </c>
      <c r="DH64" s="8">
        <f t="shared" si="67"/>
        <v>0</v>
      </c>
      <c r="DI64" s="8">
        <f t="shared" si="68"/>
        <v>0</v>
      </c>
      <c r="DJ64" s="8">
        <f t="shared" si="69"/>
        <v>0</v>
      </c>
      <c r="DK64" s="8">
        <f t="shared" si="70"/>
        <v>0</v>
      </c>
      <c r="DL64" s="8">
        <f t="shared" si="71"/>
        <v>0</v>
      </c>
      <c r="DM64" s="8">
        <f t="shared" si="72"/>
        <v>0</v>
      </c>
      <c r="DN64" s="8">
        <f t="shared" si="73"/>
        <v>0</v>
      </c>
      <c r="DO64" s="8">
        <f t="shared" si="74"/>
        <v>7.060655977304227E-05</v>
      </c>
      <c r="DP64" s="8">
        <f t="shared" si="75"/>
        <v>0</v>
      </c>
      <c r="DQ64" s="8">
        <f t="shared" si="76"/>
        <v>5.356419931752782E-05</v>
      </c>
      <c r="DR64" s="8">
        <f t="shared" si="77"/>
        <v>2.1439364770488492E-05</v>
      </c>
      <c r="DS64" s="8">
        <f t="shared" si="78"/>
        <v>6.530012297310558E-05</v>
      </c>
    </row>
    <row r="65" spans="1:123" ht="11.25">
      <c r="A65" s="77" t="s">
        <v>447</v>
      </c>
      <c r="B65" s="221" t="s">
        <v>59</v>
      </c>
      <c r="C65" s="78" t="s">
        <v>209</v>
      </c>
      <c r="D65" s="23"/>
      <c r="E65" s="54"/>
      <c r="F65" s="20"/>
      <c r="G65" s="20"/>
      <c r="H65" s="28"/>
      <c r="I65" s="230"/>
      <c r="J65" s="227"/>
      <c r="K65" s="217">
        <f t="shared" si="5"/>
        <v>0</v>
      </c>
      <c r="L65" s="227">
        <v>0</v>
      </c>
      <c r="M65" s="155">
        <f>4539-M94</f>
        <v>61.21900000000005</v>
      </c>
      <c r="N65" s="112">
        <f>1465-N94</f>
        <v>9.386999999999944</v>
      </c>
      <c r="O65" s="148">
        <f>371-O94</f>
        <v>-0.4270000000000209</v>
      </c>
      <c r="P65" s="112"/>
      <c r="Q65" s="157"/>
      <c r="R65" s="23"/>
      <c r="S65" s="23"/>
      <c r="U65" s="8">
        <f t="shared" si="6"/>
        <v>0</v>
      </c>
      <c r="V65" s="8">
        <f t="shared" si="7"/>
        <v>0</v>
      </c>
      <c r="W65" s="8">
        <f t="shared" si="8"/>
        <v>0</v>
      </c>
      <c r="X65" s="8">
        <f t="shared" si="9"/>
        <v>0</v>
      </c>
      <c r="Y65" s="8">
        <f t="shared" si="10"/>
        <v>0</v>
      </c>
      <c r="Z65" s="8">
        <f t="shared" si="11"/>
        <v>0</v>
      </c>
      <c r="AA65" s="8">
        <f t="shared" si="12"/>
        <v>0</v>
      </c>
      <c r="AB65" s="8">
        <f t="shared" si="13"/>
        <v>0</v>
      </c>
      <c r="AC65" s="8">
        <f t="shared" si="14"/>
        <v>0</v>
      </c>
      <c r="AD65" s="8">
        <f t="shared" si="15"/>
        <v>8.862558697350643E-05</v>
      </c>
      <c r="AE65" s="8">
        <f t="shared" si="16"/>
        <v>5.334025671340967E-05</v>
      </c>
      <c r="AF65" s="8">
        <f t="shared" si="17"/>
        <v>-9.154608756999036E-06</v>
      </c>
      <c r="AG65" s="8">
        <f t="shared" si="18"/>
        <v>0</v>
      </c>
      <c r="AH65" s="8">
        <f t="shared" si="19"/>
        <v>0</v>
      </c>
      <c r="AI65" s="8">
        <f t="shared" si="20"/>
        <v>0</v>
      </c>
      <c r="AJ65" s="8">
        <v>0</v>
      </c>
      <c r="AK65" s="8">
        <v>0</v>
      </c>
      <c r="AL65" s="8">
        <v>0</v>
      </c>
      <c r="AM65" s="8">
        <f t="shared" si="21"/>
        <v>7.098292184345805E-05</v>
      </c>
      <c r="AN65" s="8">
        <f t="shared" si="22"/>
        <v>0</v>
      </c>
      <c r="AO65" s="8">
        <f t="shared" si="23"/>
        <v>0</v>
      </c>
      <c r="AP65" s="8">
        <f t="shared" si="24"/>
        <v>0</v>
      </c>
      <c r="AQ65" s="15">
        <f t="shared" si="25"/>
        <v>0</v>
      </c>
      <c r="AR65" s="15">
        <f t="shared" si="26"/>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8">
        <v>0</v>
      </c>
      <c r="BQ65" s="8">
        <v>0</v>
      </c>
      <c r="BR65" s="95">
        <f t="shared" si="27"/>
        <v>8.862558697350643E-05</v>
      </c>
      <c r="BS65" s="8">
        <f t="shared" si="28"/>
        <v>0</v>
      </c>
      <c r="BT65" s="8">
        <f t="shared" si="29"/>
        <v>-9.154608756999036E-06</v>
      </c>
      <c r="BU65" s="8">
        <f t="shared" si="30"/>
        <v>8.862558697350643E-05</v>
      </c>
      <c r="BV65" s="8">
        <f t="shared" si="31"/>
        <v>8.862558697350643E-05</v>
      </c>
      <c r="BW65" s="8">
        <f t="shared" si="32"/>
        <v>0</v>
      </c>
      <c r="BX65" s="8">
        <f t="shared" si="33"/>
        <v>8.862558697350643E-05</v>
      </c>
      <c r="BY65" s="8">
        <f t="shared" si="34"/>
        <v>0</v>
      </c>
      <c r="BZ65" s="8">
        <f t="shared" si="35"/>
        <v>0</v>
      </c>
      <c r="CA65" s="8">
        <f t="shared" si="36"/>
        <v>0</v>
      </c>
      <c r="CB65" s="8">
        <f t="shared" si="37"/>
        <v>0</v>
      </c>
      <c r="CC65" s="8">
        <f t="shared" si="38"/>
        <v>8.862558697350643E-05</v>
      </c>
      <c r="CD65" s="8">
        <f t="shared" si="39"/>
        <v>0</v>
      </c>
      <c r="CE65" s="8">
        <f t="shared" si="40"/>
        <v>0</v>
      </c>
      <c r="CF65" s="8">
        <f t="shared" si="2"/>
        <v>0</v>
      </c>
      <c r="CG65" s="8">
        <f t="shared" si="41"/>
        <v>0</v>
      </c>
      <c r="CH65" s="8">
        <f t="shared" si="42"/>
        <v>0</v>
      </c>
      <c r="CI65" s="8">
        <f t="shared" si="43"/>
        <v>8.862558697350643E-05</v>
      </c>
      <c r="CJ65" s="8">
        <f t="shared" si="3"/>
        <v>8.862558697350643E-05</v>
      </c>
      <c r="CK65" s="8">
        <f t="shared" si="44"/>
        <v>0</v>
      </c>
      <c r="CL65" s="8">
        <f t="shared" si="45"/>
        <v>0</v>
      </c>
      <c r="CM65" s="8">
        <f t="shared" si="46"/>
        <v>0</v>
      </c>
      <c r="CN65" s="8">
        <f t="shared" si="47"/>
        <v>0</v>
      </c>
      <c r="CO65" s="8">
        <f t="shared" si="48"/>
        <v>0</v>
      </c>
      <c r="CP65" s="8">
        <f t="shared" si="49"/>
        <v>0</v>
      </c>
      <c r="CQ65" s="8">
        <f t="shared" si="50"/>
        <v>5.334025671340967E-05</v>
      </c>
      <c r="CR65" s="8">
        <f t="shared" si="51"/>
        <v>0</v>
      </c>
      <c r="CS65" s="8">
        <f t="shared" si="52"/>
        <v>5.334025671340967E-05</v>
      </c>
      <c r="CT65" s="8">
        <f t="shared" si="53"/>
        <v>0</v>
      </c>
      <c r="CU65" s="8">
        <f t="shared" si="54"/>
        <v>0</v>
      </c>
      <c r="CV65" s="8">
        <f t="shared" si="55"/>
        <v>0</v>
      </c>
      <c r="CW65" s="8">
        <f t="shared" si="56"/>
        <v>0</v>
      </c>
      <c r="CX65" s="8">
        <f t="shared" si="57"/>
        <v>8.862558697350643E-05</v>
      </c>
      <c r="CY65" s="8">
        <f t="shared" si="58"/>
        <v>0</v>
      </c>
      <c r="CZ65" s="8">
        <f t="shared" si="59"/>
        <v>7.098292184345805E-05</v>
      </c>
      <c r="DA65" s="8">
        <f t="shared" si="60"/>
        <v>8.862558697350643E-05</v>
      </c>
      <c r="DB65" s="8">
        <f t="shared" si="61"/>
        <v>8.862558697350643E-05</v>
      </c>
      <c r="DC65" s="8">
        <f t="shared" si="62"/>
        <v>8.862558697350643E-05</v>
      </c>
      <c r="DD65" s="8">
        <f t="shared" si="63"/>
        <v>8.862558697350643E-05</v>
      </c>
      <c r="DE65" s="8">
        <f t="shared" si="64"/>
        <v>0</v>
      </c>
      <c r="DF65" s="8">
        <f t="shared" si="65"/>
        <v>0</v>
      </c>
      <c r="DG65" s="8">
        <f t="shared" si="66"/>
        <v>0</v>
      </c>
      <c r="DH65" s="8">
        <f t="shared" si="67"/>
        <v>0</v>
      </c>
      <c r="DI65" s="8">
        <f t="shared" si="68"/>
        <v>0</v>
      </c>
      <c r="DJ65" s="8">
        <f t="shared" si="69"/>
        <v>0</v>
      </c>
      <c r="DK65" s="8">
        <f t="shared" si="70"/>
        <v>0</v>
      </c>
      <c r="DL65" s="8">
        <f t="shared" si="71"/>
        <v>0</v>
      </c>
      <c r="DM65" s="8">
        <f t="shared" si="72"/>
        <v>0</v>
      </c>
      <c r="DN65" s="8">
        <f t="shared" si="73"/>
        <v>0</v>
      </c>
      <c r="DO65" s="8">
        <f t="shared" si="74"/>
        <v>0</v>
      </c>
      <c r="DP65" s="8">
        <f t="shared" si="75"/>
        <v>0</v>
      </c>
      <c r="DQ65" s="8">
        <f t="shared" si="76"/>
        <v>8.862558697350643E-05</v>
      </c>
      <c r="DR65" s="8">
        <f t="shared" si="77"/>
        <v>-9.154608756999036E-06</v>
      </c>
      <c r="DS65" s="8">
        <f t="shared" si="78"/>
        <v>0</v>
      </c>
    </row>
    <row r="66" spans="1:123" ht="11.25">
      <c r="A66" s="77" t="s">
        <v>447</v>
      </c>
      <c r="B66" s="221" t="s">
        <v>60</v>
      </c>
      <c r="C66" s="78" t="s">
        <v>365</v>
      </c>
      <c r="D66" s="23"/>
      <c r="E66" s="54"/>
      <c r="F66" s="20"/>
      <c r="G66" s="20"/>
      <c r="H66" s="28"/>
      <c r="I66" s="226">
        <v>8</v>
      </c>
      <c r="J66" s="229">
        <v>0</v>
      </c>
      <c r="K66" s="217">
        <f t="shared" si="5"/>
        <v>5</v>
      </c>
      <c r="L66" s="227">
        <v>3</v>
      </c>
      <c r="M66" s="155">
        <f>1162+25</f>
        <v>1187</v>
      </c>
      <c r="N66" s="112">
        <v>0</v>
      </c>
      <c r="O66" s="148">
        <v>0</v>
      </c>
      <c r="P66" s="112">
        <v>1929</v>
      </c>
      <c r="Q66" s="157">
        <f>4092+1408</f>
        <v>5500</v>
      </c>
      <c r="R66" s="23"/>
      <c r="S66" s="23">
        <f>911849+36483</f>
        <v>948332</v>
      </c>
      <c r="U66" s="8">
        <f t="shared" si="6"/>
        <v>0</v>
      </c>
      <c r="V66" s="8">
        <f t="shared" si="7"/>
        <v>0</v>
      </c>
      <c r="W66" s="8">
        <f t="shared" si="8"/>
        <v>0</v>
      </c>
      <c r="X66" s="8">
        <f t="shared" si="9"/>
        <v>0</v>
      </c>
      <c r="Y66" s="8">
        <f t="shared" si="10"/>
        <v>0</v>
      </c>
      <c r="Z66" s="8">
        <f t="shared" si="11"/>
        <v>0.000941420796973897</v>
      </c>
      <c r="AA66" s="8">
        <f t="shared" si="12"/>
        <v>0</v>
      </c>
      <c r="AB66" s="8">
        <f t="shared" si="13"/>
        <v>0.0010439413714174281</v>
      </c>
      <c r="AC66" s="8">
        <f t="shared" si="14"/>
        <v>0.0008090062894845631</v>
      </c>
      <c r="AD66" s="8">
        <f t="shared" si="15"/>
        <v>0.0017183974213487978</v>
      </c>
      <c r="AE66" s="8">
        <f t="shared" si="16"/>
        <v>0</v>
      </c>
      <c r="AF66" s="8">
        <f t="shared" si="17"/>
        <v>0</v>
      </c>
      <c r="AG66" s="8">
        <f t="shared" si="18"/>
        <v>0.0003334896764285728</v>
      </c>
      <c r="AH66" s="8">
        <f t="shared" si="19"/>
        <v>0.0005668028127022778</v>
      </c>
      <c r="AI66" s="8">
        <f t="shared" si="20"/>
        <v>0</v>
      </c>
      <c r="AJ66" s="8">
        <v>0</v>
      </c>
      <c r="AK66" s="8">
        <v>0</v>
      </c>
      <c r="AL66" s="8">
        <v>0</v>
      </c>
      <c r="AM66" s="8">
        <f t="shared" si="21"/>
        <v>0.0008591987106743989</v>
      </c>
      <c r="AN66" s="8">
        <f t="shared" si="22"/>
        <v>0.0005219706857087141</v>
      </c>
      <c r="AO66" s="8">
        <f t="shared" si="23"/>
        <v>0.0004707103984869485</v>
      </c>
      <c r="AP66" s="8">
        <f t="shared" si="24"/>
        <v>0.0005219706857087141</v>
      </c>
      <c r="AQ66" s="15">
        <f t="shared" si="25"/>
        <v>0.0023711067970797243</v>
      </c>
      <c r="AR66" s="15">
        <f t="shared" si="26"/>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8">
        <v>0</v>
      </c>
      <c r="BQ66" s="8">
        <v>0</v>
      </c>
      <c r="BR66" s="95">
        <f t="shared" si="27"/>
        <v>0.0017183974213487978</v>
      </c>
      <c r="BS66" s="8">
        <f t="shared" si="28"/>
        <v>0.000941420796973897</v>
      </c>
      <c r="BT66" s="8">
        <f t="shared" si="29"/>
        <v>0</v>
      </c>
      <c r="BU66" s="8">
        <f t="shared" si="30"/>
        <v>0.0017183974213487978</v>
      </c>
      <c r="BV66" s="8">
        <f t="shared" si="31"/>
        <v>0.0017183974213487978</v>
      </c>
      <c r="BW66" s="8">
        <f t="shared" si="32"/>
        <v>0.0003334896764285728</v>
      </c>
      <c r="BX66" s="8">
        <f t="shared" si="33"/>
        <v>0.0017183974213487978</v>
      </c>
      <c r="BY66" s="8">
        <f t="shared" si="34"/>
        <v>0</v>
      </c>
      <c r="BZ66" s="8">
        <f t="shared" si="35"/>
        <v>0</v>
      </c>
      <c r="CA66" s="8">
        <f t="shared" si="36"/>
        <v>0</v>
      </c>
      <c r="CB66" s="8">
        <f t="shared" si="37"/>
        <v>0.0010439413714174281</v>
      </c>
      <c r="CC66" s="8">
        <f t="shared" si="38"/>
        <v>0.0017183974213487978</v>
      </c>
      <c r="CD66" s="8">
        <f t="shared" si="39"/>
        <v>0</v>
      </c>
      <c r="CE66" s="8">
        <f t="shared" si="40"/>
        <v>0</v>
      </c>
      <c r="CF66" s="8">
        <f t="shared" si="2"/>
        <v>0</v>
      </c>
      <c r="CG66" s="8">
        <f t="shared" si="41"/>
        <v>0</v>
      </c>
      <c r="CH66" s="8">
        <f t="shared" si="42"/>
        <v>0</v>
      </c>
      <c r="CI66" s="8">
        <f t="shared" si="43"/>
        <v>0.0017183974213487978</v>
      </c>
      <c r="CJ66" s="8">
        <f t="shared" si="3"/>
        <v>0.0017183974213487978</v>
      </c>
      <c r="CK66" s="8">
        <f t="shared" si="44"/>
        <v>0</v>
      </c>
      <c r="CL66" s="8">
        <f t="shared" si="45"/>
        <v>0</v>
      </c>
      <c r="CM66" s="8">
        <f t="shared" si="46"/>
        <v>0.0004707103984869485</v>
      </c>
      <c r="CN66" s="8">
        <f t="shared" si="47"/>
        <v>0</v>
      </c>
      <c r="CO66" s="8">
        <f t="shared" si="48"/>
        <v>0</v>
      </c>
      <c r="CP66" s="8">
        <f t="shared" si="49"/>
        <v>0</v>
      </c>
      <c r="CQ66" s="8">
        <f t="shared" si="50"/>
        <v>0</v>
      </c>
      <c r="CR66" s="8">
        <f t="shared" si="51"/>
        <v>0.0005219706857087141</v>
      </c>
      <c r="CS66" s="8">
        <f t="shared" si="52"/>
        <v>0</v>
      </c>
      <c r="CT66" s="8">
        <f t="shared" si="53"/>
        <v>0</v>
      </c>
      <c r="CU66" s="8">
        <f t="shared" si="54"/>
        <v>0</v>
      </c>
      <c r="CV66" s="8">
        <f t="shared" si="55"/>
        <v>0</v>
      </c>
      <c r="CW66" s="8">
        <f t="shared" si="56"/>
        <v>0</v>
      </c>
      <c r="CX66" s="8">
        <f t="shared" si="57"/>
        <v>0.0017183974213487978</v>
      </c>
      <c r="CY66" s="8">
        <f t="shared" si="58"/>
        <v>0.0003334896764285728</v>
      </c>
      <c r="CZ66" s="8">
        <f t="shared" si="59"/>
        <v>0.0008591987106743989</v>
      </c>
      <c r="DA66" s="8">
        <f t="shared" si="60"/>
        <v>0.0017183974213487978</v>
      </c>
      <c r="DB66" s="8">
        <f t="shared" si="61"/>
        <v>0.0017183974213487978</v>
      </c>
      <c r="DC66" s="8">
        <f t="shared" si="62"/>
        <v>0.0017183974213487978</v>
      </c>
      <c r="DD66" s="8">
        <f t="shared" si="63"/>
        <v>0.0017183974213487978</v>
      </c>
      <c r="DE66" s="8">
        <f t="shared" si="64"/>
        <v>0.000941420796973897</v>
      </c>
      <c r="DF66" s="8">
        <f t="shared" si="65"/>
        <v>0.0003334896764285728</v>
      </c>
      <c r="DG66" s="8">
        <f t="shared" si="66"/>
        <v>0</v>
      </c>
      <c r="DH66" s="8">
        <f t="shared" si="67"/>
        <v>0</v>
      </c>
      <c r="DI66" s="8">
        <f t="shared" si="68"/>
        <v>0</v>
      </c>
      <c r="DJ66" s="8">
        <f t="shared" si="69"/>
        <v>0</v>
      </c>
      <c r="DK66" s="8">
        <f t="shared" si="70"/>
        <v>0</v>
      </c>
      <c r="DL66" s="8">
        <f t="shared" si="71"/>
        <v>0</v>
      </c>
      <c r="DM66" s="8">
        <f t="shared" si="72"/>
        <v>0</v>
      </c>
      <c r="DN66" s="8">
        <f t="shared" si="73"/>
        <v>0</v>
      </c>
      <c r="DO66" s="8">
        <f t="shared" si="74"/>
        <v>0.000941420796973897</v>
      </c>
      <c r="DP66" s="8">
        <f t="shared" si="75"/>
        <v>0</v>
      </c>
      <c r="DQ66" s="8">
        <f t="shared" si="76"/>
        <v>0.0017183974213487978</v>
      </c>
      <c r="DR66" s="8">
        <f t="shared" si="77"/>
        <v>0</v>
      </c>
      <c r="DS66" s="8">
        <f t="shared" si="78"/>
        <v>0.0023711067970797243</v>
      </c>
    </row>
    <row r="67" spans="1:123" ht="11.25">
      <c r="A67" s="77" t="s">
        <v>447</v>
      </c>
      <c r="B67" s="221" t="s">
        <v>61</v>
      </c>
      <c r="C67" s="78" t="s">
        <v>293</v>
      </c>
      <c r="D67" s="23"/>
      <c r="E67" s="54"/>
      <c r="F67" s="20"/>
      <c r="G67" s="20"/>
      <c r="H67" s="28"/>
      <c r="I67" s="226">
        <v>30</v>
      </c>
      <c r="J67" s="229">
        <v>0</v>
      </c>
      <c r="K67" s="217">
        <f t="shared" si="5"/>
        <v>14</v>
      </c>
      <c r="L67" s="227">
        <v>16</v>
      </c>
      <c r="M67" s="155">
        <v>1292</v>
      </c>
      <c r="N67" s="112">
        <v>0</v>
      </c>
      <c r="O67" s="148">
        <v>1</v>
      </c>
      <c r="P67" s="112">
        <v>8184</v>
      </c>
      <c r="Q67" s="157">
        <v>8100</v>
      </c>
      <c r="R67" s="23"/>
      <c r="S67" s="23">
        <v>1455435</v>
      </c>
      <c r="U67" s="8">
        <f t="shared" si="6"/>
        <v>0</v>
      </c>
      <c r="V67" s="8">
        <f t="shared" si="7"/>
        <v>0</v>
      </c>
      <c r="W67" s="8">
        <f t="shared" si="8"/>
        <v>0</v>
      </c>
      <c r="X67" s="8">
        <f t="shared" si="9"/>
        <v>0</v>
      </c>
      <c r="Y67" s="8">
        <f t="shared" si="10"/>
        <v>0</v>
      </c>
      <c r="Z67" s="8">
        <f t="shared" si="11"/>
        <v>0.003530327988652114</v>
      </c>
      <c r="AA67" s="8">
        <f t="shared" si="12"/>
        <v>0</v>
      </c>
      <c r="AB67" s="8">
        <f t="shared" si="13"/>
        <v>0.0029230358399687986</v>
      </c>
      <c r="AC67" s="8">
        <f t="shared" si="14"/>
        <v>0.004314700210584337</v>
      </c>
      <c r="AD67" s="8">
        <f t="shared" si="15"/>
        <v>0.0018704039329255659</v>
      </c>
      <c r="AE67" s="8">
        <f t="shared" si="16"/>
        <v>0</v>
      </c>
      <c r="AF67" s="8">
        <f t="shared" si="17"/>
        <v>2.1439364770488492E-05</v>
      </c>
      <c r="AG67" s="8">
        <f t="shared" si="18"/>
        <v>0.0014148675541168687</v>
      </c>
      <c r="AH67" s="8">
        <f t="shared" si="19"/>
        <v>0.0008347459605251727</v>
      </c>
      <c r="AI67" s="8">
        <f t="shared" si="20"/>
        <v>0</v>
      </c>
      <c r="AJ67" s="8">
        <v>0</v>
      </c>
      <c r="AK67" s="8">
        <v>0</v>
      </c>
      <c r="AL67" s="8">
        <v>0</v>
      </c>
      <c r="AM67" s="8">
        <f t="shared" si="21"/>
        <v>0.0009352019664627829</v>
      </c>
      <c r="AN67" s="8">
        <f t="shared" si="22"/>
        <v>0.0014615179199843993</v>
      </c>
      <c r="AO67" s="8">
        <f t="shared" si="23"/>
        <v>0.001765163994326057</v>
      </c>
      <c r="AP67" s="8">
        <f t="shared" si="24"/>
        <v>0.0014615179199843993</v>
      </c>
      <c r="AQ67" s="15">
        <f t="shared" si="25"/>
        <v>0.003639012309199445</v>
      </c>
      <c r="AR67" s="15">
        <f t="shared" si="26"/>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95">
        <f t="shared" si="27"/>
        <v>0.0018704039329255659</v>
      </c>
      <c r="BS67" s="8">
        <f t="shared" si="28"/>
        <v>0.003530327988652114</v>
      </c>
      <c r="BT67" s="8">
        <f t="shared" si="29"/>
        <v>2.1439364770488492E-05</v>
      </c>
      <c r="BU67" s="8">
        <f t="shared" si="30"/>
        <v>0.0018704039329255659</v>
      </c>
      <c r="BV67" s="8">
        <f t="shared" si="31"/>
        <v>0.0018704039329255659</v>
      </c>
      <c r="BW67" s="8">
        <f t="shared" si="32"/>
        <v>0.0014148675541168687</v>
      </c>
      <c r="BX67" s="8">
        <f t="shared" si="33"/>
        <v>0.0018704039329255659</v>
      </c>
      <c r="BY67" s="8">
        <f t="shared" si="34"/>
        <v>0</v>
      </c>
      <c r="BZ67" s="8">
        <f t="shared" si="35"/>
        <v>0</v>
      </c>
      <c r="CA67" s="8">
        <f t="shared" si="36"/>
        <v>0</v>
      </c>
      <c r="CB67" s="8">
        <f t="shared" si="37"/>
        <v>0.0029230358399687986</v>
      </c>
      <c r="CC67" s="8">
        <f t="shared" si="38"/>
        <v>0.0018704039329255659</v>
      </c>
      <c r="CD67" s="8">
        <f t="shared" si="39"/>
        <v>0</v>
      </c>
      <c r="CE67" s="8">
        <f t="shared" si="40"/>
        <v>0</v>
      </c>
      <c r="CF67" s="8">
        <f t="shared" si="2"/>
        <v>0</v>
      </c>
      <c r="CG67" s="8">
        <f t="shared" si="41"/>
        <v>0</v>
      </c>
      <c r="CH67" s="8">
        <f t="shared" si="42"/>
        <v>0</v>
      </c>
      <c r="CI67" s="8">
        <f t="shared" si="43"/>
        <v>0.0018704039329255659</v>
      </c>
      <c r="CJ67" s="8">
        <f t="shared" si="3"/>
        <v>0.0018704039329255659</v>
      </c>
      <c r="CK67" s="8">
        <f t="shared" si="44"/>
        <v>0</v>
      </c>
      <c r="CL67" s="8">
        <f t="shared" si="45"/>
        <v>0</v>
      </c>
      <c r="CM67" s="8">
        <f t="shared" si="46"/>
        <v>0.001765163994326057</v>
      </c>
      <c r="CN67" s="8">
        <f t="shared" si="47"/>
        <v>0</v>
      </c>
      <c r="CO67" s="8">
        <f t="shared" si="48"/>
        <v>0</v>
      </c>
      <c r="CP67" s="8">
        <f t="shared" si="49"/>
        <v>0</v>
      </c>
      <c r="CQ67" s="8">
        <f t="shared" si="50"/>
        <v>0</v>
      </c>
      <c r="CR67" s="8">
        <f t="shared" si="51"/>
        <v>0.0014615179199843993</v>
      </c>
      <c r="CS67" s="8">
        <f t="shared" si="52"/>
        <v>0</v>
      </c>
      <c r="CT67" s="8">
        <f t="shared" si="53"/>
        <v>0</v>
      </c>
      <c r="CU67" s="8">
        <f t="shared" si="54"/>
        <v>0</v>
      </c>
      <c r="CV67" s="8">
        <f t="shared" si="55"/>
        <v>0</v>
      </c>
      <c r="CW67" s="8">
        <f t="shared" si="56"/>
        <v>0</v>
      </c>
      <c r="CX67" s="8">
        <f t="shared" si="57"/>
        <v>0.0018704039329255659</v>
      </c>
      <c r="CY67" s="8">
        <f t="shared" si="58"/>
        <v>0.0014148675541168687</v>
      </c>
      <c r="CZ67" s="8">
        <f t="shared" si="59"/>
        <v>0.0009352019664627829</v>
      </c>
      <c r="DA67" s="8">
        <f t="shared" si="60"/>
        <v>0.0018704039329255659</v>
      </c>
      <c r="DB67" s="8">
        <f t="shared" si="61"/>
        <v>0.0018704039329255659</v>
      </c>
      <c r="DC67" s="8">
        <f t="shared" si="62"/>
        <v>0.0018704039329255659</v>
      </c>
      <c r="DD67" s="8">
        <f t="shared" si="63"/>
        <v>0.0018704039329255659</v>
      </c>
      <c r="DE67" s="8">
        <f t="shared" si="64"/>
        <v>0.003530327988652114</v>
      </c>
      <c r="DF67" s="8">
        <f t="shared" si="65"/>
        <v>0.0014148675541168687</v>
      </c>
      <c r="DG67" s="8">
        <f t="shared" si="66"/>
        <v>0</v>
      </c>
      <c r="DH67" s="8">
        <f t="shared" si="67"/>
        <v>0</v>
      </c>
      <c r="DI67" s="8">
        <f t="shared" si="68"/>
        <v>0</v>
      </c>
      <c r="DJ67" s="8">
        <f t="shared" si="69"/>
        <v>0</v>
      </c>
      <c r="DK67" s="8">
        <f t="shared" si="70"/>
        <v>0</v>
      </c>
      <c r="DL67" s="8">
        <f t="shared" si="71"/>
        <v>0</v>
      </c>
      <c r="DM67" s="8">
        <f t="shared" si="72"/>
        <v>0</v>
      </c>
      <c r="DN67" s="8">
        <f t="shared" si="73"/>
        <v>0</v>
      </c>
      <c r="DO67" s="8">
        <f t="shared" si="74"/>
        <v>0.003530327988652114</v>
      </c>
      <c r="DP67" s="8">
        <f t="shared" si="75"/>
        <v>0</v>
      </c>
      <c r="DQ67" s="8">
        <f t="shared" si="76"/>
        <v>0.0018704039329255659</v>
      </c>
      <c r="DR67" s="8">
        <f t="shared" si="77"/>
        <v>2.1439364770488492E-05</v>
      </c>
      <c r="DS67" s="8">
        <f t="shared" si="78"/>
        <v>0.003639012309199445</v>
      </c>
    </row>
    <row r="68" spans="1:123" ht="11.25">
      <c r="A68" s="77" t="s">
        <v>447</v>
      </c>
      <c r="B68" s="221" t="s">
        <v>62</v>
      </c>
      <c r="C68" s="78" t="s">
        <v>294</v>
      </c>
      <c r="D68" s="23"/>
      <c r="E68" s="54"/>
      <c r="F68" s="20"/>
      <c r="G68" s="20"/>
      <c r="H68" s="28"/>
      <c r="I68" s="226">
        <v>25.75</v>
      </c>
      <c r="J68" s="229">
        <v>0</v>
      </c>
      <c r="K68" s="217">
        <f t="shared" si="5"/>
        <v>13</v>
      </c>
      <c r="L68" s="227">
        <v>12.75</v>
      </c>
      <c r="M68" s="155">
        <v>1726</v>
      </c>
      <c r="N68" s="112">
        <v>0</v>
      </c>
      <c r="O68" s="148">
        <v>1</v>
      </c>
      <c r="P68" s="112">
        <v>21256</v>
      </c>
      <c r="Q68" s="157">
        <v>22070</v>
      </c>
      <c r="R68" s="23"/>
      <c r="S68" s="23">
        <v>1691702</v>
      </c>
      <c r="U68" s="8">
        <f t="shared" si="6"/>
        <v>0</v>
      </c>
      <c r="V68" s="8">
        <f t="shared" si="7"/>
        <v>0</v>
      </c>
      <c r="W68" s="8">
        <f t="shared" si="8"/>
        <v>0</v>
      </c>
      <c r="X68" s="8">
        <f t="shared" si="9"/>
        <v>0</v>
      </c>
      <c r="Y68" s="8">
        <f t="shared" si="10"/>
        <v>0</v>
      </c>
      <c r="Z68" s="8">
        <f t="shared" si="11"/>
        <v>0.003030198190259731</v>
      </c>
      <c r="AA68" s="8">
        <f t="shared" si="12"/>
        <v>0</v>
      </c>
      <c r="AB68" s="8">
        <f t="shared" si="13"/>
        <v>0.0027142475656853128</v>
      </c>
      <c r="AC68" s="8">
        <f t="shared" si="14"/>
        <v>0.003438276730309393</v>
      </c>
      <c r="AD68" s="8">
        <f t="shared" si="15"/>
        <v>0.0024986975141095408</v>
      </c>
      <c r="AE68" s="8">
        <f t="shared" si="16"/>
        <v>0</v>
      </c>
      <c r="AF68" s="8">
        <f t="shared" si="17"/>
        <v>2.1439364770488492E-05</v>
      </c>
      <c r="AG68" s="8">
        <f t="shared" si="18"/>
        <v>0.003674783080438436</v>
      </c>
      <c r="AH68" s="8">
        <f t="shared" si="19"/>
        <v>0.0022744251047889584</v>
      </c>
      <c r="AI68" s="8">
        <f t="shared" si="20"/>
        <v>0</v>
      </c>
      <c r="AJ68" s="8">
        <v>0</v>
      </c>
      <c r="AK68" s="8">
        <v>0</v>
      </c>
      <c r="AL68" s="8">
        <v>0</v>
      </c>
      <c r="AM68" s="8">
        <f t="shared" si="21"/>
        <v>0.0012493487570547704</v>
      </c>
      <c r="AN68" s="8">
        <f t="shared" si="22"/>
        <v>0.0013571237828426564</v>
      </c>
      <c r="AO68" s="8">
        <f t="shared" si="23"/>
        <v>0.0015150990951298656</v>
      </c>
      <c r="AP68" s="8">
        <f t="shared" si="24"/>
        <v>0.0013571237828426564</v>
      </c>
      <c r="AQ68" s="15">
        <f t="shared" si="25"/>
        <v>0.004229748770297073</v>
      </c>
      <c r="AR68" s="15">
        <f t="shared" si="26"/>
        <v>0</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c r="BK68" s="8">
        <v>0</v>
      </c>
      <c r="BL68" s="8">
        <v>0</v>
      </c>
      <c r="BM68" s="8">
        <v>0</v>
      </c>
      <c r="BN68" s="8">
        <v>0</v>
      </c>
      <c r="BO68" s="8">
        <v>0</v>
      </c>
      <c r="BP68" s="8">
        <v>0</v>
      </c>
      <c r="BQ68" s="8">
        <v>0</v>
      </c>
      <c r="BR68" s="95">
        <f t="shared" si="27"/>
        <v>0.0024986975141095408</v>
      </c>
      <c r="BS68" s="8">
        <f t="shared" si="28"/>
        <v>0.003030198190259731</v>
      </c>
      <c r="BT68" s="8">
        <f t="shared" si="29"/>
        <v>2.1439364770488492E-05</v>
      </c>
      <c r="BU68" s="8">
        <f t="shared" si="30"/>
        <v>0.0024986975141095408</v>
      </c>
      <c r="BV68" s="8">
        <f t="shared" si="31"/>
        <v>0.0024986975141095408</v>
      </c>
      <c r="BW68" s="8">
        <f t="shared" si="32"/>
        <v>0.003674783080438436</v>
      </c>
      <c r="BX68" s="8">
        <f t="shared" si="33"/>
        <v>0.0024986975141095408</v>
      </c>
      <c r="BY68" s="8">
        <f t="shared" si="34"/>
        <v>0</v>
      </c>
      <c r="BZ68" s="8">
        <f t="shared" si="35"/>
        <v>0</v>
      </c>
      <c r="CA68" s="8">
        <f t="shared" si="36"/>
        <v>0</v>
      </c>
      <c r="CB68" s="8">
        <f t="shared" si="37"/>
        <v>0.0027142475656853128</v>
      </c>
      <c r="CC68" s="8">
        <f t="shared" si="38"/>
        <v>0.0024986975141095408</v>
      </c>
      <c r="CD68" s="8">
        <f t="shared" si="39"/>
        <v>0</v>
      </c>
      <c r="CE68" s="8">
        <f t="shared" si="40"/>
        <v>0</v>
      </c>
      <c r="CF68" s="8">
        <f t="shared" si="2"/>
        <v>0</v>
      </c>
      <c r="CG68" s="8">
        <f t="shared" si="41"/>
        <v>0</v>
      </c>
      <c r="CH68" s="8">
        <f t="shared" si="42"/>
        <v>0</v>
      </c>
      <c r="CI68" s="8">
        <f t="shared" si="43"/>
        <v>0.0024986975141095408</v>
      </c>
      <c r="CJ68" s="8">
        <f t="shared" si="3"/>
        <v>0.0024986975141095408</v>
      </c>
      <c r="CK68" s="8">
        <f t="shared" si="44"/>
        <v>0</v>
      </c>
      <c r="CL68" s="8">
        <f t="shared" si="45"/>
        <v>0</v>
      </c>
      <c r="CM68" s="8">
        <f t="shared" si="46"/>
        <v>0.0015150990951298656</v>
      </c>
      <c r="CN68" s="8">
        <f t="shared" si="47"/>
        <v>0</v>
      </c>
      <c r="CO68" s="8">
        <f t="shared" si="48"/>
        <v>0</v>
      </c>
      <c r="CP68" s="8">
        <f t="shared" si="49"/>
        <v>0</v>
      </c>
      <c r="CQ68" s="8">
        <f t="shared" si="50"/>
        <v>0</v>
      </c>
      <c r="CR68" s="8">
        <f t="shared" si="51"/>
        <v>0.0013571237828426564</v>
      </c>
      <c r="CS68" s="8">
        <f t="shared" si="52"/>
        <v>0</v>
      </c>
      <c r="CT68" s="8">
        <f t="shared" si="53"/>
        <v>0</v>
      </c>
      <c r="CU68" s="8">
        <f t="shared" si="54"/>
        <v>0</v>
      </c>
      <c r="CV68" s="8">
        <f t="shared" si="55"/>
        <v>0</v>
      </c>
      <c r="CW68" s="8">
        <f t="shared" si="56"/>
        <v>0</v>
      </c>
      <c r="CX68" s="8">
        <f t="shared" si="57"/>
        <v>0.0024986975141095408</v>
      </c>
      <c r="CY68" s="8">
        <f t="shared" si="58"/>
        <v>0.003674783080438436</v>
      </c>
      <c r="CZ68" s="8">
        <f t="shared" si="59"/>
        <v>0.0012493487570547704</v>
      </c>
      <c r="DA68" s="8">
        <f t="shared" si="60"/>
        <v>0.0024986975141095408</v>
      </c>
      <c r="DB68" s="8">
        <f t="shared" si="61"/>
        <v>0.0024986975141095408</v>
      </c>
      <c r="DC68" s="8">
        <f t="shared" si="62"/>
        <v>0.0024986975141095408</v>
      </c>
      <c r="DD68" s="8">
        <f t="shared" si="63"/>
        <v>0.0024986975141095408</v>
      </c>
      <c r="DE68" s="8">
        <f t="shared" si="64"/>
        <v>0.003030198190259731</v>
      </c>
      <c r="DF68" s="8">
        <f t="shared" si="65"/>
        <v>0.003674783080438436</v>
      </c>
      <c r="DG68" s="8">
        <f t="shared" si="66"/>
        <v>0</v>
      </c>
      <c r="DH68" s="8">
        <f t="shared" si="67"/>
        <v>0</v>
      </c>
      <c r="DI68" s="8">
        <f t="shared" si="68"/>
        <v>0</v>
      </c>
      <c r="DJ68" s="8">
        <f t="shared" si="69"/>
        <v>0</v>
      </c>
      <c r="DK68" s="8">
        <f t="shared" si="70"/>
        <v>0</v>
      </c>
      <c r="DL68" s="8">
        <f t="shared" si="71"/>
        <v>0</v>
      </c>
      <c r="DM68" s="8">
        <f t="shared" si="72"/>
        <v>0</v>
      </c>
      <c r="DN68" s="8">
        <f t="shared" si="73"/>
        <v>0</v>
      </c>
      <c r="DO68" s="8">
        <f t="shared" si="74"/>
        <v>0.003030198190259731</v>
      </c>
      <c r="DP68" s="8">
        <f t="shared" si="75"/>
        <v>0</v>
      </c>
      <c r="DQ68" s="8">
        <f t="shared" si="76"/>
        <v>0.0024986975141095408</v>
      </c>
      <c r="DR68" s="8">
        <f t="shared" si="77"/>
        <v>2.1439364770488492E-05</v>
      </c>
      <c r="DS68" s="8">
        <f t="shared" si="78"/>
        <v>0.004229748770297073</v>
      </c>
    </row>
    <row r="69" spans="1:123" ht="11.25">
      <c r="A69" s="77" t="s">
        <v>447</v>
      </c>
      <c r="B69" s="221" t="s">
        <v>63</v>
      </c>
      <c r="C69" s="78" t="s">
        <v>297</v>
      </c>
      <c r="D69" s="23"/>
      <c r="E69" s="54"/>
      <c r="F69" s="20"/>
      <c r="G69" s="20"/>
      <c r="H69" s="28"/>
      <c r="I69" s="226"/>
      <c r="J69" s="229"/>
      <c r="K69" s="217">
        <f t="shared" si="5"/>
        <v>0</v>
      </c>
      <c r="L69" s="227"/>
      <c r="M69" s="155">
        <v>57</v>
      </c>
      <c r="N69" s="156">
        <v>0</v>
      </c>
      <c r="O69" s="157">
        <v>0</v>
      </c>
      <c r="P69" s="156">
        <v>52993</v>
      </c>
      <c r="Q69" s="157">
        <v>69483</v>
      </c>
      <c r="R69" s="23"/>
      <c r="S69" s="23">
        <v>55269</v>
      </c>
      <c r="U69" s="8">
        <f t="shared" si="6"/>
        <v>0</v>
      </c>
      <c r="V69" s="8">
        <f t="shared" si="7"/>
        <v>0</v>
      </c>
      <c r="W69" s="8">
        <f t="shared" si="8"/>
        <v>0</v>
      </c>
      <c r="X69" s="8">
        <f t="shared" si="9"/>
        <v>0</v>
      </c>
      <c r="Y69" s="8">
        <f t="shared" si="10"/>
        <v>0</v>
      </c>
      <c r="Z69" s="8">
        <f t="shared" si="11"/>
        <v>0</v>
      </c>
      <c r="AA69" s="8">
        <f t="shared" si="12"/>
        <v>0</v>
      </c>
      <c r="AB69" s="8">
        <f t="shared" si="13"/>
        <v>0</v>
      </c>
      <c r="AC69" s="8">
        <f t="shared" si="14"/>
        <v>0</v>
      </c>
      <c r="AD69" s="8">
        <f t="shared" si="15"/>
        <v>8.251782057024555E-05</v>
      </c>
      <c r="AE69" s="8">
        <f t="shared" si="16"/>
        <v>0</v>
      </c>
      <c r="AF69" s="8">
        <f t="shared" si="17"/>
        <v>0</v>
      </c>
      <c r="AG69" s="8">
        <f t="shared" si="18"/>
        <v>0.009161544024354255</v>
      </c>
      <c r="AH69" s="8">
        <f t="shared" si="19"/>
        <v>0.007160574515453157</v>
      </c>
      <c r="AI69" s="8">
        <f t="shared" si="20"/>
        <v>0</v>
      </c>
      <c r="AJ69" s="8">
        <v>0</v>
      </c>
      <c r="AK69" s="8">
        <v>0</v>
      </c>
      <c r="AL69" s="8">
        <v>0</v>
      </c>
      <c r="AM69" s="8">
        <f t="shared" si="21"/>
        <v>4.1258910285122775E-05</v>
      </c>
      <c r="AN69" s="8">
        <f t="shared" si="22"/>
        <v>0</v>
      </c>
      <c r="AO69" s="8">
        <f t="shared" si="23"/>
        <v>0</v>
      </c>
      <c r="AP69" s="8">
        <f t="shared" si="24"/>
        <v>0</v>
      </c>
      <c r="AQ69" s="15">
        <f t="shared" si="25"/>
        <v>0.00013818863179540421</v>
      </c>
      <c r="AR69" s="15">
        <f t="shared" si="26"/>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95">
        <f t="shared" si="27"/>
        <v>8.251782057024555E-05</v>
      </c>
      <c r="BS69" s="8">
        <f t="shared" si="28"/>
        <v>0</v>
      </c>
      <c r="BT69" s="8">
        <f t="shared" si="29"/>
        <v>0</v>
      </c>
      <c r="BU69" s="8">
        <f t="shared" si="30"/>
        <v>8.251782057024555E-05</v>
      </c>
      <c r="BV69" s="8">
        <f t="shared" si="31"/>
        <v>8.251782057024555E-05</v>
      </c>
      <c r="BW69" s="8">
        <f t="shared" si="32"/>
        <v>0.009161544024354255</v>
      </c>
      <c r="BX69" s="8">
        <f t="shared" si="33"/>
        <v>8.251782057024555E-05</v>
      </c>
      <c r="BY69" s="8">
        <f t="shared" si="34"/>
        <v>0</v>
      </c>
      <c r="BZ69" s="8">
        <f t="shared" si="35"/>
        <v>0</v>
      </c>
      <c r="CA69" s="8">
        <f t="shared" si="36"/>
        <v>0</v>
      </c>
      <c r="CB69" s="8">
        <f t="shared" si="37"/>
        <v>0</v>
      </c>
      <c r="CC69" s="8">
        <f t="shared" si="38"/>
        <v>8.251782057024555E-05</v>
      </c>
      <c r="CD69" s="8">
        <f t="shared" si="39"/>
        <v>0</v>
      </c>
      <c r="CE69" s="8">
        <f t="shared" si="40"/>
        <v>0</v>
      </c>
      <c r="CF69" s="8">
        <f t="shared" si="2"/>
        <v>0</v>
      </c>
      <c r="CG69" s="8">
        <f t="shared" si="41"/>
        <v>0</v>
      </c>
      <c r="CH69" s="8">
        <f t="shared" si="42"/>
        <v>0</v>
      </c>
      <c r="CI69" s="8">
        <f t="shared" si="43"/>
        <v>8.251782057024555E-05</v>
      </c>
      <c r="CJ69" s="8">
        <f t="shared" si="3"/>
        <v>8.251782057024555E-05</v>
      </c>
      <c r="CK69" s="8">
        <f t="shared" si="44"/>
        <v>0</v>
      </c>
      <c r="CL69" s="8">
        <f t="shared" si="45"/>
        <v>0</v>
      </c>
      <c r="CM69" s="8">
        <f t="shared" si="46"/>
        <v>0</v>
      </c>
      <c r="CN69" s="8">
        <f t="shared" si="47"/>
        <v>0</v>
      </c>
      <c r="CO69" s="8">
        <f t="shared" si="48"/>
        <v>0</v>
      </c>
      <c r="CP69" s="8">
        <f t="shared" si="49"/>
        <v>0</v>
      </c>
      <c r="CQ69" s="8">
        <f t="shared" si="50"/>
        <v>0</v>
      </c>
      <c r="CR69" s="8">
        <f t="shared" si="51"/>
        <v>0</v>
      </c>
      <c r="CS69" s="8">
        <f t="shared" si="52"/>
        <v>0</v>
      </c>
      <c r="CT69" s="8">
        <f t="shared" si="53"/>
        <v>0</v>
      </c>
      <c r="CU69" s="8">
        <f t="shared" si="54"/>
        <v>0</v>
      </c>
      <c r="CV69" s="8">
        <f t="shared" si="55"/>
        <v>0</v>
      </c>
      <c r="CW69" s="8">
        <f t="shared" si="56"/>
        <v>0</v>
      </c>
      <c r="CX69" s="8">
        <f t="shared" si="57"/>
        <v>8.251782057024555E-05</v>
      </c>
      <c r="CY69" s="8">
        <f t="shared" si="58"/>
        <v>0.009161544024354255</v>
      </c>
      <c r="CZ69" s="8">
        <f t="shared" si="59"/>
        <v>4.1258910285122775E-05</v>
      </c>
      <c r="DA69" s="8">
        <f t="shared" si="60"/>
        <v>8.251782057024555E-05</v>
      </c>
      <c r="DB69" s="8">
        <f t="shared" si="61"/>
        <v>8.251782057024555E-05</v>
      </c>
      <c r="DC69" s="8">
        <f t="shared" si="62"/>
        <v>8.251782057024555E-05</v>
      </c>
      <c r="DD69" s="8">
        <f t="shared" si="63"/>
        <v>8.251782057024555E-05</v>
      </c>
      <c r="DE69" s="8">
        <f t="shared" si="64"/>
        <v>0</v>
      </c>
      <c r="DF69" s="8">
        <f t="shared" si="65"/>
        <v>0.009161544024354255</v>
      </c>
      <c r="DG69" s="8">
        <f t="shared" si="66"/>
        <v>0</v>
      </c>
      <c r="DH69" s="8">
        <f t="shared" si="67"/>
        <v>0</v>
      </c>
      <c r="DI69" s="8">
        <f t="shared" si="68"/>
        <v>0</v>
      </c>
      <c r="DJ69" s="8">
        <f t="shared" si="69"/>
        <v>0</v>
      </c>
      <c r="DK69" s="8">
        <f t="shared" si="70"/>
        <v>0</v>
      </c>
      <c r="DL69" s="8">
        <f t="shared" si="71"/>
        <v>0</v>
      </c>
      <c r="DM69" s="8">
        <f t="shared" si="72"/>
        <v>0</v>
      </c>
      <c r="DN69" s="8">
        <f t="shared" si="73"/>
        <v>0</v>
      </c>
      <c r="DO69" s="8">
        <f t="shared" si="74"/>
        <v>0</v>
      </c>
      <c r="DP69" s="8">
        <f t="shared" si="75"/>
        <v>0</v>
      </c>
      <c r="DQ69" s="8">
        <f t="shared" si="76"/>
        <v>8.251782057024555E-05</v>
      </c>
      <c r="DR69" s="8">
        <f t="shared" si="77"/>
        <v>0</v>
      </c>
      <c r="DS69" s="8">
        <f t="shared" si="78"/>
        <v>0.00013818863179540421</v>
      </c>
    </row>
    <row r="70" spans="1:123" ht="11.25">
      <c r="A70" s="77" t="s">
        <v>447</v>
      </c>
      <c r="B70" s="221" t="s">
        <v>64</v>
      </c>
      <c r="C70" s="28" t="s">
        <v>298</v>
      </c>
      <c r="D70" s="23"/>
      <c r="E70" s="54"/>
      <c r="F70" s="20"/>
      <c r="G70" s="20"/>
      <c r="H70" s="28"/>
      <c r="I70" s="226">
        <f>65.2+46.8</f>
        <v>112</v>
      </c>
      <c r="J70" s="229">
        <v>0</v>
      </c>
      <c r="K70" s="217">
        <f t="shared" si="5"/>
        <v>2</v>
      </c>
      <c r="L70" s="227">
        <f>63.2+46.8</f>
        <v>110</v>
      </c>
      <c r="M70" s="155">
        <f>199+467</f>
        <v>666</v>
      </c>
      <c r="N70" s="156">
        <v>0</v>
      </c>
      <c r="O70" s="157">
        <v>0</v>
      </c>
      <c r="P70" s="112">
        <f>60201+21280</f>
        <v>81481</v>
      </c>
      <c r="Q70" s="157">
        <f>72448+22342</f>
        <v>94790</v>
      </c>
      <c r="R70" s="23"/>
      <c r="S70" s="23">
        <f>324946.5*2</f>
        <v>649893</v>
      </c>
      <c r="U70" s="8">
        <f t="shared" si="6"/>
        <v>0</v>
      </c>
      <c r="V70" s="8">
        <f t="shared" si="7"/>
        <v>0</v>
      </c>
      <c r="W70" s="8">
        <f t="shared" si="8"/>
        <v>0</v>
      </c>
      <c r="X70" s="8">
        <f t="shared" si="9"/>
        <v>0</v>
      </c>
      <c r="Y70" s="8">
        <f t="shared" si="10"/>
        <v>0</v>
      </c>
      <c r="Z70" s="8">
        <f t="shared" si="11"/>
        <v>0.013179891157634557</v>
      </c>
      <c r="AA70" s="8">
        <f t="shared" si="12"/>
        <v>0</v>
      </c>
      <c r="AB70" s="8">
        <f t="shared" si="13"/>
        <v>0.0004175765485669712</v>
      </c>
      <c r="AC70" s="8">
        <f t="shared" si="14"/>
        <v>0.029663563947767313</v>
      </c>
      <c r="AD70" s="8">
        <f t="shared" si="15"/>
        <v>0.0009641555877155007</v>
      </c>
      <c r="AE70" s="8">
        <f t="shared" si="16"/>
        <v>0</v>
      </c>
      <c r="AF70" s="8">
        <f t="shared" si="17"/>
        <v>0</v>
      </c>
      <c r="AG70" s="8">
        <f t="shared" si="18"/>
        <v>0.014086610847629103</v>
      </c>
      <c r="AH70" s="8">
        <f t="shared" si="19"/>
        <v>0.00976858883928162</v>
      </c>
      <c r="AI70" s="8">
        <f t="shared" si="20"/>
        <v>0</v>
      </c>
      <c r="AJ70" s="8">
        <v>0</v>
      </c>
      <c r="AK70" s="8">
        <v>0</v>
      </c>
      <c r="AL70" s="8">
        <v>0</v>
      </c>
      <c r="AM70" s="8">
        <f t="shared" si="21"/>
        <v>0.00048207779385775034</v>
      </c>
      <c r="AN70" s="8">
        <f t="shared" si="22"/>
        <v>0.0002087882742834856</v>
      </c>
      <c r="AO70" s="8">
        <f t="shared" si="23"/>
        <v>0.006589945578817279</v>
      </c>
      <c r="AP70" s="8">
        <f t="shared" si="24"/>
        <v>0.0002087882742834856</v>
      </c>
      <c r="AQ70" s="15">
        <f t="shared" si="25"/>
        <v>0.0016249221893540797</v>
      </c>
      <c r="AR70" s="15">
        <f t="shared" si="26"/>
        <v>0</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95">
        <f t="shared" si="27"/>
        <v>0.0009641555877155007</v>
      </c>
      <c r="BS70" s="8">
        <f t="shared" si="28"/>
        <v>0.013179891157634557</v>
      </c>
      <c r="BT70" s="8">
        <f t="shared" si="29"/>
        <v>0</v>
      </c>
      <c r="BU70" s="8">
        <f t="shared" si="30"/>
        <v>0.0009641555877155007</v>
      </c>
      <c r="BV70" s="8">
        <f t="shared" si="31"/>
        <v>0.0009641555877155007</v>
      </c>
      <c r="BW70" s="8">
        <f t="shared" si="32"/>
        <v>0.014086610847629103</v>
      </c>
      <c r="BX70" s="8">
        <f t="shared" si="33"/>
        <v>0.0009641555877155007</v>
      </c>
      <c r="BY70" s="8">
        <f t="shared" si="34"/>
        <v>0</v>
      </c>
      <c r="BZ70" s="8">
        <f t="shared" si="35"/>
        <v>0</v>
      </c>
      <c r="CA70" s="8">
        <f t="shared" si="36"/>
        <v>0</v>
      </c>
      <c r="CB70" s="8">
        <f t="shared" si="37"/>
        <v>0.0004175765485669712</v>
      </c>
      <c r="CC70" s="8">
        <f t="shared" si="38"/>
        <v>0.0009641555877155007</v>
      </c>
      <c r="CD70" s="8">
        <f t="shared" si="39"/>
        <v>0</v>
      </c>
      <c r="CE70" s="8">
        <f t="shared" si="40"/>
        <v>0</v>
      </c>
      <c r="CF70" s="8">
        <f t="shared" si="2"/>
        <v>0</v>
      </c>
      <c r="CG70" s="8">
        <f t="shared" si="41"/>
        <v>0</v>
      </c>
      <c r="CH70" s="8">
        <f t="shared" si="42"/>
        <v>0</v>
      </c>
      <c r="CI70" s="8">
        <f t="shared" si="43"/>
        <v>0.0009641555877155007</v>
      </c>
      <c r="CJ70" s="8">
        <f t="shared" si="3"/>
        <v>0.0009641555877155007</v>
      </c>
      <c r="CK70" s="8">
        <f t="shared" si="44"/>
        <v>0</v>
      </c>
      <c r="CL70" s="8">
        <f t="shared" si="45"/>
        <v>0</v>
      </c>
      <c r="CM70" s="8">
        <f t="shared" si="46"/>
        <v>0.006589945578817279</v>
      </c>
      <c r="CN70" s="8">
        <f t="shared" si="47"/>
        <v>0</v>
      </c>
      <c r="CO70" s="8">
        <f t="shared" si="48"/>
        <v>0</v>
      </c>
      <c r="CP70" s="8">
        <f t="shared" si="49"/>
        <v>0</v>
      </c>
      <c r="CQ70" s="8">
        <f t="shared" si="50"/>
        <v>0</v>
      </c>
      <c r="CR70" s="8">
        <f t="shared" si="51"/>
        <v>0.0002087882742834856</v>
      </c>
      <c r="CS70" s="8">
        <f t="shared" si="52"/>
        <v>0</v>
      </c>
      <c r="CT70" s="8">
        <f t="shared" si="53"/>
        <v>0</v>
      </c>
      <c r="CU70" s="8">
        <f t="shared" si="54"/>
        <v>0</v>
      </c>
      <c r="CV70" s="8">
        <f t="shared" si="55"/>
        <v>0</v>
      </c>
      <c r="CW70" s="8">
        <f t="shared" si="56"/>
        <v>0</v>
      </c>
      <c r="CX70" s="8">
        <f t="shared" si="57"/>
        <v>0.0009641555877155007</v>
      </c>
      <c r="CY70" s="8">
        <f t="shared" si="58"/>
        <v>0.014086610847629103</v>
      </c>
      <c r="CZ70" s="8">
        <f t="shared" si="59"/>
        <v>0.00048207779385775034</v>
      </c>
      <c r="DA70" s="8">
        <f t="shared" si="60"/>
        <v>0.0009641555877155007</v>
      </c>
      <c r="DB70" s="8">
        <f t="shared" si="61"/>
        <v>0.0009641555877155007</v>
      </c>
      <c r="DC70" s="8">
        <f t="shared" si="62"/>
        <v>0.0009641555877155007</v>
      </c>
      <c r="DD70" s="8">
        <f t="shared" si="63"/>
        <v>0.0009641555877155007</v>
      </c>
      <c r="DE70" s="8">
        <f t="shared" si="64"/>
        <v>0.013179891157634557</v>
      </c>
      <c r="DF70" s="8">
        <f t="shared" si="65"/>
        <v>0.014086610847629103</v>
      </c>
      <c r="DG70" s="8">
        <f t="shared" si="66"/>
        <v>0</v>
      </c>
      <c r="DH70" s="8">
        <f t="shared" si="67"/>
        <v>0</v>
      </c>
      <c r="DI70" s="8">
        <f t="shared" si="68"/>
        <v>0</v>
      </c>
      <c r="DJ70" s="8">
        <f t="shared" si="69"/>
        <v>0</v>
      </c>
      <c r="DK70" s="8">
        <f t="shared" si="70"/>
        <v>0</v>
      </c>
      <c r="DL70" s="8">
        <f t="shared" si="71"/>
        <v>0</v>
      </c>
      <c r="DM70" s="8">
        <f t="shared" si="72"/>
        <v>0</v>
      </c>
      <c r="DN70" s="8">
        <f t="shared" si="73"/>
        <v>0</v>
      </c>
      <c r="DO70" s="8">
        <f t="shared" si="74"/>
        <v>0.013179891157634557</v>
      </c>
      <c r="DP70" s="8">
        <f t="shared" si="75"/>
        <v>0</v>
      </c>
      <c r="DQ70" s="8">
        <f t="shared" si="76"/>
        <v>0.0009641555877155007</v>
      </c>
      <c r="DR70" s="8">
        <f t="shared" si="77"/>
        <v>0</v>
      </c>
      <c r="DS70" s="8">
        <f t="shared" si="78"/>
        <v>0.0016249221893540797</v>
      </c>
    </row>
    <row r="71" spans="1:123" ht="11.25">
      <c r="A71" s="77" t="s">
        <v>447</v>
      </c>
      <c r="B71" s="221" t="s">
        <v>65</v>
      </c>
      <c r="C71" s="78" t="s">
        <v>299</v>
      </c>
      <c r="D71" s="23"/>
      <c r="E71" s="54"/>
      <c r="F71" s="20"/>
      <c r="G71" s="20"/>
      <c r="H71" s="28"/>
      <c r="I71" s="226">
        <v>1</v>
      </c>
      <c r="J71" s="229">
        <v>0</v>
      </c>
      <c r="K71" s="217">
        <f t="shared" si="5"/>
        <v>0</v>
      </c>
      <c r="L71" s="227">
        <v>1</v>
      </c>
      <c r="M71" s="155">
        <v>49</v>
      </c>
      <c r="N71" s="112">
        <v>0</v>
      </c>
      <c r="O71" s="148">
        <v>0</v>
      </c>
      <c r="P71" s="112">
        <v>19130</v>
      </c>
      <c r="Q71" s="157">
        <v>31431</v>
      </c>
      <c r="R71" s="23"/>
      <c r="S71" s="23">
        <v>40921</v>
      </c>
      <c r="U71" s="8">
        <f t="shared" si="6"/>
        <v>0</v>
      </c>
      <c r="V71" s="8">
        <f t="shared" si="7"/>
        <v>0</v>
      </c>
      <c r="W71" s="8">
        <f t="shared" si="8"/>
        <v>0</v>
      </c>
      <c r="X71" s="8">
        <f t="shared" si="9"/>
        <v>0</v>
      </c>
      <c r="Y71" s="8">
        <f t="shared" si="10"/>
        <v>0</v>
      </c>
      <c r="Z71" s="8">
        <f t="shared" si="11"/>
        <v>0.00011767759962173713</v>
      </c>
      <c r="AA71" s="8">
        <f t="shared" si="12"/>
        <v>0</v>
      </c>
      <c r="AB71" s="8">
        <f t="shared" si="13"/>
        <v>0</v>
      </c>
      <c r="AC71" s="8">
        <f t="shared" si="14"/>
        <v>0.00026966876316152105</v>
      </c>
      <c r="AD71" s="8">
        <f t="shared" si="15"/>
        <v>7.093637206915846E-05</v>
      </c>
      <c r="AE71" s="8">
        <f t="shared" si="16"/>
        <v>0</v>
      </c>
      <c r="AF71" s="8">
        <f t="shared" si="17"/>
        <v>0</v>
      </c>
      <c r="AG71" s="8">
        <f t="shared" si="18"/>
        <v>0.00330723561953271</v>
      </c>
      <c r="AH71" s="8">
        <f t="shared" si="19"/>
        <v>0.003239123492008235</v>
      </c>
      <c r="AI71" s="8">
        <f t="shared" si="20"/>
        <v>0</v>
      </c>
      <c r="AJ71" s="8">
        <v>0</v>
      </c>
      <c r="AK71" s="8">
        <v>0</v>
      </c>
      <c r="AL71" s="8">
        <v>0</v>
      </c>
      <c r="AM71" s="8">
        <f t="shared" si="21"/>
        <v>3.546818603457923E-05</v>
      </c>
      <c r="AN71" s="8">
        <f t="shared" si="22"/>
        <v>0</v>
      </c>
      <c r="AO71" s="8">
        <f t="shared" si="23"/>
        <v>5.8838799810868564E-05</v>
      </c>
      <c r="AP71" s="8">
        <f t="shared" si="24"/>
        <v>0</v>
      </c>
      <c r="AQ71" s="15">
        <f t="shared" si="25"/>
        <v>0.00010231444393239856</v>
      </c>
      <c r="AR71" s="15">
        <f t="shared" si="26"/>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95">
        <f t="shared" si="27"/>
        <v>7.093637206915846E-05</v>
      </c>
      <c r="BS71" s="8">
        <f t="shared" si="28"/>
        <v>0.00011767759962173713</v>
      </c>
      <c r="BT71" s="8">
        <f t="shared" si="29"/>
        <v>0</v>
      </c>
      <c r="BU71" s="8">
        <f t="shared" si="30"/>
        <v>7.093637206915846E-05</v>
      </c>
      <c r="BV71" s="8">
        <f t="shared" si="31"/>
        <v>7.093637206915846E-05</v>
      </c>
      <c r="BW71" s="8">
        <f t="shared" si="32"/>
        <v>0.00330723561953271</v>
      </c>
      <c r="BX71" s="8">
        <f t="shared" si="33"/>
        <v>7.093637206915846E-05</v>
      </c>
      <c r="BY71" s="8">
        <f t="shared" si="34"/>
        <v>0</v>
      </c>
      <c r="BZ71" s="8">
        <f t="shared" si="35"/>
        <v>0</v>
      </c>
      <c r="CA71" s="8">
        <f t="shared" si="36"/>
        <v>0</v>
      </c>
      <c r="CB71" s="8">
        <f t="shared" si="37"/>
        <v>0</v>
      </c>
      <c r="CC71" s="8">
        <f t="shared" si="38"/>
        <v>7.093637206915846E-05</v>
      </c>
      <c r="CD71" s="8">
        <f t="shared" si="39"/>
        <v>0</v>
      </c>
      <c r="CE71" s="8">
        <f t="shared" si="40"/>
        <v>0</v>
      </c>
      <c r="CF71" s="8">
        <f t="shared" si="2"/>
        <v>0</v>
      </c>
      <c r="CG71" s="8">
        <f t="shared" si="41"/>
        <v>0</v>
      </c>
      <c r="CH71" s="8">
        <f t="shared" si="42"/>
        <v>0</v>
      </c>
      <c r="CI71" s="8">
        <f t="shared" si="43"/>
        <v>7.093637206915846E-05</v>
      </c>
      <c r="CJ71" s="8">
        <f t="shared" si="3"/>
        <v>7.093637206915846E-05</v>
      </c>
      <c r="CK71" s="8">
        <f t="shared" si="44"/>
        <v>0</v>
      </c>
      <c r="CL71" s="8">
        <f t="shared" si="45"/>
        <v>0</v>
      </c>
      <c r="CM71" s="8">
        <f t="shared" si="46"/>
        <v>5.8838799810868564E-05</v>
      </c>
      <c r="CN71" s="8">
        <f t="shared" si="47"/>
        <v>0</v>
      </c>
      <c r="CO71" s="8">
        <f t="shared" si="48"/>
        <v>0</v>
      </c>
      <c r="CP71" s="8">
        <f t="shared" si="49"/>
        <v>0</v>
      </c>
      <c r="CQ71" s="8">
        <f t="shared" si="50"/>
        <v>0</v>
      </c>
      <c r="CR71" s="8">
        <f t="shared" si="51"/>
        <v>0</v>
      </c>
      <c r="CS71" s="8">
        <f t="shared" si="52"/>
        <v>0</v>
      </c>
      <c r="CT71" s="8">
        <f t="shared" si="53"/>
        <v>0</v>
      </c>
      <c r="CU71" s="8">
        <f t="shared" si="54"/>
        <v>0</v>
      </c>
      <c r="CV71" s="8">
        <f t="shared" si="55"/>
        <v>0</v>
      </c>
      <c r="CW71" s="8">
        <f t="shared" si="56"/>
        <v>0</v>
      </c>
      <c r="CX71" s="8">
        <f t="shared" si="57"/>
        <v>7.093637206915846E-05</v>
      </c>
      <c r="CY71" s="8">
        <f t="shared" si="58"/>
        <v>0.00330723561953271</v>
      </c>
      <c r="CZ71" s="8">
        <f t="shared" si="59"/>
        <v>3.546818603457923E-05</v>
      </c>
      <c r="DA71" s="8">
        <f t="shared" si="60"/>
        <v>7.093637206915846E-05</v>
      </c>
      <c r="DB71" s="8">
        <f t="shared" si="61"/>
        <v>7.093637206915846E-05</v>
      </c>
      <c r="DC71" s="8">
        <f t="shared" si="62"/>
        <v>7.093637206915846E-05</v>
      </c>
      <c r="DD71" s="8">
        <f t="shared" si="63"/>
        <v>7.093637206915846E-05</v>
      </c>
      <c r="DE71" s="8">
        <f t="shared" si="64"/>
        <v>0.00011767759962173713</v>
      </c>
      <c r="DF71" s="8">
        <f t="shared" si="65"/>
        <v>0.00330723561953271</v>
      </c>
      <c r="DG71" s="8">
        <f t="shared" si="66"/>
        <v>0</v>
      </c>
      <c r="DH71" s="8">
        <f t="shared" si="67"/>
        <v>0</v>
      </c>
      <c r="DI71" s="8">
        <f t="shared" si="68"/>
        <v>0</v>
      </c>
      <c r="DJ71" s="8">
        <f t="shared" si="69"/>
        <v>0</v>
      </c>
      <c r="DK71" s="8">
        <f t="shared" si="70"/>
        <v>0</v>
      </c>
      <c r="DL71" s="8">
        <f t="shared" si="71"/>
        <v>0</v>
      </c>
      <c r="DM71" s="8">
        <f t="shared" si="72"/>
        <v>0</v>
      </c>
      <c r="DN71" s="8">
        <f t="shared" si="73"/>
        <v>0</v>
      </c>
      <c r="DO71" s="8">
        <f t="shared" si="74"/>
        <v>0.00011767759962173713</v>
      </c>
      <c r="DP71" s="8">
        <f t="shared" si="75"/>
        <v>0</v>
      </c>
      <c r="DQ71" s="8">
        <f t="shared" si="76"/>
        <v>7.093637206915846E-05</v>
      </c>
      <c r="DR71" s="8">
        <f t="shared" si="77"/>
        <v>0</v>
      </c>
      <c r="DS71" s="8">
        <f t="shared" si="78"/>
        <v>0.00010231444393239856</v>
      </c>
    </row>
    <row r="72" spans="1:123" ht="11.25">
      <c r="A72" s="77" t="s">
        <v>447</v>
      </c>
      <c r="B72" s="221" t="s">
        <v>66</v>
      </c>
      <c r="C72" s="78" t="s">
        <v>300</v>
      </c>
      <c r="D72" s="23"/>
      <c r="E72" s="54"/>
      <c r="F72" s="20"/>
      <c r="G72" s="20"/>
      <c r="H72" s="28"/>
      <c r="I72" s="226">
        <v>5</v>
      </c>
      <c r="J72" s="229">
        <v>0</v>
      </c>
      <c r="K72" s="217">
        <f t="shared" si="5"/>
        <v>2</v>
      </c>
      <c r="L72" s="227">
        <v>3</v>
      </c>
      <c r="M72" s="155">
        <v>5583</v>
      </c>
      <c r="N72" s="112">
        <v>190</v>
      </c>
      <c r="O72" s="148">
        <v>0</v>
      </c>
      <c r="P72" s="112">
        <v>8923</v>
      </c>
      <c r="Q72" s="157">
        <v>25199</v>
      </c>
      <c r="R72" s="23"/>
      <c r="S72" s="23">
        <v>2029438</v>
      </c>
      <c r="U72" s="8">
        <f t="shared" si="6"/>
        <v>0</v>
      </c>
      <c r="V72" s="8">
        <f t="shared" si="7"/>
        <v>0</v>
      </c>
      <c r="W72" s="8">
        <f t="shared" si="8"/>
        <v>0</v>
      </c>
      <c r="X72" s="8">
        <f t="shared" si="9"/>
        <v>0</v>
      </c>
      <c r="Y72" s="8">
        <f t="shared" si="10"/>
        <v>0</v>
      </c>
      <c r="Z72" s="8">
        <f t="shared" si="11"/>
        <v>0.0005883879981086857</v>
      </c>
      <c r="AA72" s="8">
        <f t="shared" si="12"/>
        <v>0</v>
      </c>
      <c r="AB72" s="8">
        <f t="shared" si="13"/>
        <v>0.0004175765485669712</v>
      </c>
      <c r="AC72" s="8">
        <f t="shared" si="14"/>
        <v>0.0008090062894845631</v>
      </c>
      <c r="AD72" s="8">
        <f t="shared" si="15"/>
        <v>0.008082403372696157</v>
      </c>
      <c r="AE72" s="8">
        <f t="shared" si="16"/>
        <v>0.0010796472542396825</v>
      </c>
      <c r="AF72" s="8">
        <f t="shared" si="17"/>
        <v>0</v>
      </c>
      <c r="AG72" s="8">
        <f t="shared" si="18"/>
        <v>0.0015426274664448703</v>
      </c>
      <c r="AH72" s="8">
        <f t="shared" si="19"/>
        <v>0.0025968843776881267</v>
      </c>
      <c r="AI72" s="8">
        <f t="shared" si="20"/>
        <v>0</v>
      </c>
      <c r="AJ72" s="8">
        <v>0</v>
      </c>
      <c r="AK72" s="8">
        <v>0</v>
      </c>
      <c r="AL72" s="8">
        <v>0</v>
      </c>
      <c r="AM72" s="8">
        <f t="shared" si="21"/>
        <v>0.00458102531346792</v>
      </c>
      <c r="AN72" s="8">
        <f t="shared" si="22"/>
        <v>0.0002087882742834856</v>
      </c>
      <c r="AO72" s="8">
        <f t="shared" si="23"/>
        <v>0.00029419399905434283</v>
      </c>
      <c r="AP72" s="8">
        <f t="shared" si="24"/>
        <v>0.0002087882742834856</v>
      </c>
      <c r="AQ72" s="15">
        <f t="shared" si="25"/>
        <v>0.005074187347945531</v>
      </c>
      <c r="AR72" s="15">
        <f t="shared" si="26"/>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8">
        <v>0</v>
      </c>
      <c r="BQ72" s="8">
        <v>0</v>
      </c>
      <c r="BR72" s="95">
        <f t="shared" si="27"/>
        <v>0.008082403372696157</v>
      </c>
      <c r="BS72" s="8">
        <f t="shared" si="28"/>
        <v>0.0005883879981086857</v>
      </c>
      <c r="BT72" s="8">
        <f t="shared" si="29"/>
        <v>0</v>
      </c>
      <c r="BU72" s="8">
        <f t="shared" si="30"/>
        <v>0.008082403372696157</v>
      </c>
      <c r="BV72" s="8">
        <f t="shared" si="31"/>
        <v>0.008082403372696157</v>
      </c>
      <c r="BW72" s="8">
        <f t="shared" si="32"/>
        <v>0.0015426274664448703</v>
      </c>
      <c r="BX72" s="8">
        <f t="shared" si="33"/>
        <v>0.008082403372696157</v>
      </c>
      <c r="BY72" s="8">
        <f t="shared" si="34"/>
        <v>0</v>
      </c>
      <c r="BZ72" s="8">
        <f t="shared" si="35"/>
        <v>0</v>
      </c>
      <c r="CA72" s="8">
        <f t="shared" si="36"/>
        <v>0</v>
      </c>
      <c r="CB72" s="8">
        <f t="shared" si="37"/>
        <v>0.0004175765485669712</v>
      </c>
      <c r="CC72" s="8">
        <f t="shared" si="38"/>
        <v>0.008082403372696157</v>
      </c>
      <c r="CD72" s="8">
        <f t="shared" si="39"/>
        <v>0</v>
      </c>
      <c r="CE72" s="8">
        <f t="shared" si="40"/>
        <v>0</v>
      </c>
      <c r="CF72" s="8">
        <f t="shared" si="2"/>
        <v>0</v>
      </c>
      <c r="CG72" s="8">
        <f t="shared" si="41"/>
        <v>0</v>
      </c>
      <c r="CH72" s="8">
        <f t="shared" si="42"/>
        <v>0</v>
      </c>
      <c r="CI72" s="8">
        <f t="shared" si="43"/>
        <v>0.008082403372696157</v>
      </c>
      <c r="CJ72" s="8">
        <f t="shared" si="3"/>
        <v>0.008082403372696157</v>
      </c>
      <c r="CK72" s="8">
        <f t="shared" si="44"/>
        <v>0</v>
      </c>
      <c r="CL72" s="8">
        <f t="shared" si="45"/>
        <v>0</v>
      </c>
      <c r="CM72" s="8">
        <f t="shared" si="46"/>
        <v>0.00029419399905434283</v>
      </c>
      <c r="CN72" s="8">
        <f t="shared" si="47"/>
        <v>0</v>
      </c>
      <c r="CO72" s="8">
        <f t="shared" si="48"/>
        <v>0</v>
      </c>
      <c r="CP72" s="8">
        <f t="shared" si="49"/>
        <v>0</v>
      </c>
      <c r="CQ72" s="8">
        <f t="shared" si="50"/>
        <v>0.0010796472542396825</v>
      </c>
      <c r="CR72" s="8">
        <f t="shared" si="51"/>
        <v>0.0002087882742834856</v>
      </c>
      <c r="CS72" s="8">
        <f t="shared" si="52"/>
        <v>0.0010796472542396825</v>
      </c>
      <c r="CT72" s="8">
        <f t="shared" si="53"/>
        <v>0</v>
      </c>
      <c r="CU72" s="8">
        <f t="shared" si="54"/>
        <v>0</v>
      </c>
      <c r="CV72" s="8">
        <f t="shared" si="55"/>
        <v>0</v>
      </c>
      <c r="CW72" s="8">
        <f t="shared" si="56"/>
        <v>0</v>
      </c>
      <c r="CX72" s="8">
        <f t="shared" si="57"/>
        <v>0.008082403372696157</v>
      </c>
      <c r="CY72" s="8">
        <f t="shared" si="58"/>
        <v>0.0015426274664448703</v>
      </c>
      <c r="CZ72" s="8">
        <f t="shared" si="59"/>
        <v>0.00458102531346792</v>
      </c>
      <c r="DA72" s="8">
        <f t="shared" si="60"/>
        <v>0.008082403372696157</v>
      </c>
      <c r="DB72" s="8">
        <f t="shared" si="61"/>
        <v>0.008082403372696157</v>
      </c>
      <c r="DC72" s="8">
        <f t="shared" si="62"/>
        <v>0.008082403372696157</v>
      </c>
      <c r="DD72" s="8">
        <f t="shared" si="63"/>
        <v>0.008082403372696157</v>
      </c>
      <c r="DE72" s="8">
        <f t="shared" si="64"/>
        <v>0.0005883879981086857</v>
      </c>
      <c r="DF72" s="8">
        <f t="shared" si="65"/>
        <v>0.0015426274664448703</v>
      </c>
      <c r="DG72" s="8">
        <f t="shared" si="66"/>
        <v>0</v>
      </c>
      <c r="DH72" s="8">
        <f t="shared" si="67"/>
        <v>0</v>
      </c>
      <c r="DI72" s="8">
        <f t="shared" si="68"/>
        <v>0</v>
      </c>
      <c r="DJ72" s="8">
        <f t="shared" si="69"/>
        <v>0</v>
      </c>
      <c r="DK72" s="8">
        <f t="shared" si="70"/>
        <v>0</v>
      </c>
      <c r="DL72" s="8">
        <f t="shared" si="71"/>
        <v>0</v>
      </c>
      <c r="DM72" s="8">
        <f t="shared" si="72"/>
        <v>0</v>
      </c>
      <c r="DN72" s="8">
        <f t="shared" si="73"/>
        <v>0</v>
      </c>
      <c r="DO72" s="8">
        <f t="shared" si="74"/>
        <v>0.0005883879981086857</v>
      </c>
      <c r="DP72" s="8">
        <f t="shared" si="75"/>
        <v>0</v>
      </c>
      <c r="DQ72" s="8">
        <f t="shared" si="76"/>
        <v>0.008082403372696157</v>
      </c>
      <c r="DR72" s="8">
        <f t="shared" si="77"/>
        <v>0</v>
      </c>
      <c r="DS72" s="8">
        <f t="shared" si="78"/>
        <v>0.005074187347945531</v>
      </c>
    </row>
    <row r="73" spans="1:123" ht="11.25">
      <c r="A73" s="77" t="s">
        <v>447</v>
      </c>
      <c r="B73" s="221" t="s">
        <v>67</v>
      </c>
      <c r="C73" s="78" t="s">
        <v>301</v>
      </c>
      <c r="D73" s="23"/>
      <c r="E73" s="54"/>
      <c r="F73" s="20"/>
      <c r="G73" s="20"/>
      <c r="H73" s="28"/>
      <c r="I73" s="226">
        <v>2</v>
      </c>
      <c r="J73" s="229">
        <v>0</v>
      </c>
      <c r="K73" s="217">
        <f t="shared" si="5"/>
        <v>1</v>
      </c>
      <c r="L73" s="227">
        <v>1</v>
      </c>
      <c r="M73" s="155">
        <v>104</v>
      </c>
      <c r="N73" s="112"/>
      <c r="O73" s="148">
        <v>0</v>
      </c>
      <c r="P73" s="112">
        <v>409</v>
      </c>
      <c r="Q73" s="157"/>
      <c r="R73" s="23"/>
      <c r="S73" s="23">
        <v>85301</v>
      </c>
      <c r="U73" s="8">
        <f t="shared" si="6"/>
        <v>0</v>
      </c>
      <c r="V73" s="8">
        <f t="shared" si="7"/>
        <v>0</v>
      </c>
      <c r="W73" s="8">
        <f t="shared" si="8"/>
        <v>0</v>
      </c>
      <c r="X73" s="8">
        <f t="shared" si="9"/>
        <v>0</v>
      </c>
      <c r="Y73" s="8">
        <f t="shared" si="10"/>
        <v>0</v>
      </c>
      <c r="Z73" s="8">
        <f t="shared" si="11"/>
        <v>0.00023535519924347426</v>
      </c>
      <c r="AA73" s="8">
        <f t="shared" si="12"/>
        <v>0</v>
      </c>
      <c r="AB73" s="8">
        <f t="shared" si="13"/>
        <v>0.0002087882742834856</v>
      </c>
      <c r="AC73" s="8">
        <f t="shared" si="14"/>
        <v>0.00026966876316152105</v>
      </c>
      <c r="AD73" s="8">
        <f t="shared" si="15"/>
        <v>0.00015055883051413223</v>
      </c>
      <c r="AE73" s="8">
        <f t="shared" si="16"/>
        <v>0</v>
      </c>
      <c r="AF73" s="8">
        <f t="shared" si="17"/>
        <v>0</v>
      </c>
      <c r="AG73" s="8">
        <f t="shared" si="18"/>
        <v>7.070880127490216E-05</v>
      </c>
      <c r="AH73" s="8">
        <f t="shared" si="19"/>
        <v>0</v>
      </c>
      <c r="AI73" s="8">
        <f t="shared" si="20"/>
        <v>0</v>
      </c>
      <c r="AJ73" s="8">
        <v>0</v>
      </c>
      <c r="AK73" s="8">
        <v>0</v>
      </c>
      <c r="AL73" s="8">
        <v>0</v>
      </c>
      <c r="AM73" s="8">
        <f t="shared" si="21"/>
        <v>7.527941525706611E-05</v>
      </c>
      <c r="AN73" s="8">
        <f t="shared" si="22"/>
        <v>0.0001043941371417428</v>
      </c>
      <c r="AO73" s="8">
        <f t="shared" si="23"/>
        <v>0.00011767759962173713</v>
      </c>
      <c r="AP73" s="8">
        <f t="shared" si="24"/>
        <v>0.0001043941371417428</v>
      </c>
      <c r="AQ73" s="15">
        <f t="shared" si="25"/>
        <v>0.0002132773974701872</v>
      </c>
      <c r="AR73" s="15">
        <f t="shared" si="26"/>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8">
        <v>0</v>
      </c>
      <c r="BQ73" s="8">
        <v>0</v>
      </c>
      <c r="BR73" s="95">
        <f t="shared" si="27"/>
        <v>0.00015055883051413223</v>
      </c>
      <c r="BS73" s="8">
        <f t="shared" si="28"/>
        <v>0.00023535519924347426</v>
      </c>
      <c r="BT73" s="8">
        <f t="shared" si="29"/>
        <v>0</v>
      </c>
      <c r="BU73" s="8">
        <f t="shared" si="30"/>
        <v>0.00015055883051413223</v>
      </c>
      <c r="BV73" s="8">
        <f t="shared" si="31"/>
        <v>0.00015055883051413223</v>
      </c>
      <c r="BW73" s="8">
        <f t="shared" si="32"/>
        <v>7.070880127490216E-05</v>
      </c>
      <c r="BX73" s="8">
        <f t="shared" si="33"/>
        <v>0.00015055883051413223</v>
      </c>
      <c r="BY73" s="8">
        <f t="shared" si="34"/>
        <v>0</v>
      </c>
      <c r="BZ73" s="8">
        <f t="shared" si="35"/>
        <v>0</v>
      </c>
      <c r="CA73" s="8">
        <f t="shared" si="36"/>
        <v>0</v>
      </c>
      <c r="CB73" s="8">
        <f t="shared" si="37"/>
        <v>0.0002087882742834856</v>
      </c>
      <c r="CC73" s="8">
        <f t="shared" si="38"/>
        <v>0.00015055883051413223</v>
      </c>
      <c r="CD73" s="8">
        <f t="shared" si="39"/>
        <v>0</v>
      </c>
      <c r="CE73" s="8">
        <f t="shared" si="40"/>
        <v>0</v>
      </c>
      <c r="CF73" s="8">
        <f t="shared" si="2"/>
        <v>0</v>
      </c>
      <c r="CG73" s="8">
        <f t="shared" si="41"/>
        <v>0</v>
      </c>
      <c r="CH73" s="8">
        <f t="shared" si="42"/>
        <v>0</v>
      </c>
      <c r="CI73" s="8">
        <f t="shared" si="43"/>
        <v>0.00015055883051413223</v>
      </c>
      <c r="CJ73" s="8">
        <f t="shared" si="3"/>
        <v>0.00015055883051413223</v>
      </c>
      <c r="CK73" s="8">
        <f t="shared" si="44"/>
        <v>0</v>
      </c>
      <c r="CL73" s="8">
        <f t="shared" si="45"/>
        <v>0</v>
      </c>
      <c r="CM73" s="8">
        <f t="shared" si="46"/>
        <v>0.00011767759962173713</v>
      </c>
      <c r="CN73" s="8">
        <f t="shared" si="47"/>
        <v>0</v>
      </c>
      <c r="CO73" s="8">
        <f t="shared" si="48"/>
        <v>0</v>
      </c>
      <c r="CP73" s="8">
        <f t="shared" si="49"/>
        <v>0</v>
      </c>
      <c r="CQ73" s="8">
        <f t="shared" si="50"/>
        <v>0</v>
      </c>
      <c r="CR73" s="8">
        <f t="shared" si="51"/>
        <v>0.0001043941371417428</v>
      </c>
      <c r="CS73" s="8">
        <f t="shared" si="52"/>
        <v>0</v>
      </c>
      <c r="CT73" s="8">
        <f t="shared" si="53"/>
        <v>0</v>
      </c>
      <c r="CU73" s="8">
        <f t="shared" si="54"/>
        <v>0</v>
      </c>
      <c r="CV73" s="8">
        <f t="shared" si="55"/>
        <v>0</v>
      </c>
      <c r="CW73" s="8">
        <f t="shared" si="56"/>
        <v>0</v>
      </c>
      <c r="CX73" s="8">
        <f t="shared" si="57"/>
        <v>0.00015055883051413223</v>
      </c>
      <c r="CY73" s="8">
        <f t="shared" si="58"/>
        <v>7.070880127490216E-05</v>
      </c>
      <c r="CZ73" s="8">
        <f t="shared" si="59"/>
        <v>7.527941525706611E-05</v>
      </c>
      <c r="DA73" s="8">
        <f t="shared" si="60"/>
        <v>0.00015055883051413223</v>
      </c>
      <c r="DB73" s="8">
        <f t="shared" si="61"/>
        <v>0.00015055883051413223</v>
      </c>
      <c r="DC73" s="8">
        <f t="shared" si="62"/>
        <v>0.00015055883051413223</v>
      </c>
      <c r="DD73" s="8">
        <f t="shared" si="63"/>
        <v>0.00015055883051413223</v>
      </c>
      <c r="DE73" s="8">
        <f t="shared" si="64"/>
        <v>0.00023535519924347426</v>
      </c>
      <c r="DF73" s="8">
        <f t="shared" si="65"/>
        <v>7.070880127490216E-05</v>
      </c>
      <c r="DG73" s="8">
        <f t="shared" si="66"/>
        <v>0</v>
      </c>
      <c r="DH73" s="8">
        <f t="shared" si="67"/>
        <v>0</v>
      </c>
      <c r="DI73" s="8">
        <f t="shared" si="68"/>
        <v>0</v>
      </c>
      <c r="DJ73" s="8">
        <f t="shared" si="69"/>
        <v>0</v>
      </c>
      <c r="DK73" s="8">
        <f t="shared" si="70"/>
        <v>0</v>
      </c>
      <c r="DL73" s="8">
        <f t="shared" si="71"/>
        <v>0</v>
      </c>
      <c r="DM73" s="8">
        <f t="shared" si="72"/>
        <v>0</v>
      </c>
      <c r="DN73" s="8">
        <f t="shared" si="73"/>
        <v>0</v>
      </c>
      <c r="DO73" s="8">
        <f t="shared" si="74"/>
        <v>0.00023535519924347426</v>
      </c>
      <c r="DP73" s="8">
        <f t="shared" si="75"/>
        <v>0</v>
      </c>
      <c r="DQ73" s="8">
        <f t="shared" si="76"/>
        <v>0.00015055883051413223</v>
      </c>
      <c r="DR73" s="8">
        <f t="shared" si="77"/>
        <v>0</v>
      </c>
      <c r="DS73" s="8">
        <f t="shared" si="78"/>
        <v>0.0002132773974701872</v>
      </c>
    </row>
    <row r="74" spans="1:123" ht="11.25">
      <c r="A74" s="77" t="s">
        <v>447</v>
      </c>
      <c r="B74" s="221" t="s">
        <v>68</v>
      </c>
      <c r="C74" s="78" t="s">
        <v>448</v>
      </c>
      <c r="D74" s="23"/>
      <c r="E74" s="54"/>
      <c r="F74" s="20"/>
      <c r="G74" s="20"/>
      <c r="H74" s="28"/>
      <c r="I74" s="226">
        <v>1117.64</v>
      </c>
      <c r="J74" s="229">
        <v>0</v>
      </c>
      <c r="K74" s="217">
        <f t="shared" si="5"/>
        <v>11</v>
      </c>
      <c r="L74" s="227">
        <v>1106.64</v>
      </c>
      <c r="M74" s="155">
        <f>54969-M95</f>
        <v>27615.607</v>
      </c>
      <c r="N74" s="112">
        <f>238-O95</f>
        <v>238</v>
      </c>
      <c r="O74" s="148">
        <f>0-O95</f>
        <v>0</v>
      </c>
      <c r="P74" s="112">
        <v>207703</v>
      </c>
      <c r="Q74" s="157">
        <v>346893</v>
      </c>
      <c r="R74" s="23"/>
      <c r="S74" s="23">
        <v>32276270</v>
      </c>
      <c r="U74" s="8">
        <f t="shared" si="6"/>
        <v>0</v>
      </c>
      <c r="V74" s="8">
        <f t="shared" si="7"/>
        <v>0</v>
      </c>
      <c r="W74" s="8">
        <f t="shared" si="8"/>
        <v>0</v>
      </c>
      <c r="X74" s="8">
        <f t="shared" si="9"/>
        <v>0</v>
      </c>
      <c r="Y74" s="8">
        <f t="shared" si="10"/>
        <v>0</v>
      </c>
      <c r="Z74" s="8">
        <f t="shared" si="11"/>
        <v>0.1315211924412383</v>
      </c>
      <c r="AA74" s="8">
        <f t="shared" si="12"/>
        <v>0</v>
      </c>
      <c r="AB74" s="8">
        <f t="shared" si="13"/>
        <v>0.0022966710171183416</v>
      </c>
      <c r="AC74" s="8">
        <f t="shared" si="14"/>
        <v>0.2984262400650657</v>
      </c>
      <c r="AD74" s="8">
        <f t="shared" si="15"/>
        <v>0.039978591287095036</v>
      </c>
      <c r="AE74" s="8">
        <f t="shared" si="16"/>
        <v>0.0013524002447844444</v>
      </c>
      <c r="AF74" s="8">
        <f t="shared" si="17"/>
        <v>0</v>
      </c>
      <c r="AG74" s="8">
        <f t="shared" si="18"/>
        <v>0.03590814217897556</v>
      </c>
      <c r="AH74" s="8">
        <f t="shared" si="19"/>
        <v>0.035749077837587497</v>
      </c>
      <c r="AI74" s="8">
        <f t="shared" si="20"/>
        <v>0</v>
      </c>
      <c r="AJ74" s="8">
        <v>0</v>
      </c>
      <c r="AK74" s="8">
        <v>0</v>
      </c>
      <c r="AL74" s="8">
        <v>0</v>
      </c>
      <c r="AM74" s="8">
        <f t="shared" si="21"/>
        <v>0.02066549576593974</v>
      </c>
      <c r="AN74" s="8">
        <f t="shared" si="22"/>
        <v>0.0011483355085591708</v>
      </c>
      <c r="AO74" s="8">
        <f t="shared" si="23"/>
        <v>0.06576059622061915</v>
      </c>
      <c r="AP74" s="8">
        <f t="shared" si="24"/>
        <v>0.0011483355085591708</v>
      </c>
      <c r="AQ74" s="15">
        <f t="shared" si="25"/>
        <v>0.08070009572742498</v>
      </c>
      <c r="AR74" s="15">
        <f t="shared" si="26"/>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8">
        <v>0</v>
      </c>
      <c r="BQ74" s="8">
        <v>0</v>
      </c>
      <c r="BR74" s="95">
        <f t="shared" si="27"/>
        <v>0.039978591287095036</v>
      </c>
      <c r="BS74" s="8">
        <f t="shared" si="28"/>
        <v>0.1315211924412383</v>
      </c>
      <c r="BT74" s="8">
        <f t="shared" si="29"/>
        <v>0</v>
      </c>
      <c r="BU74" s="8">
        <f t="shared" si="30"/>
        <v>0.039978591287095036</v>
      </c>
      <c r="BV74" s="8">
        <f t="shared" si="31"/>
        <v>0.039978591287095036</v>
      </c>
      <c r="BW74" s="8">
        <f t="shared" si="32"/>
        <v>0.03590814217897556</v>
      </c>
      <c r="BX74" s="8">
        <f t="shared" si="33"/>
        <v>0.039978591287095036</v>
      </c>
      <c r="BY74" s="8">
        <f t="shared" si="34"/>
        <v>0</v>
      </c>
      <c r="BZ74" s="8">
        <f t="shared" si="35"/>
        <v>0</v>
      </c>
      <c r="CA74" s="8">
        <f t="shared" si="36"/>
        <v>0</v>
      </c>
      <c r="CB74" s="8">
        <f t="shared" si="37"/>
        <v>0.0022966710171183416</v>
      </c>
      <c r="CC74" s="8">
        <f t="shared" si="38"/>
        <v>0.039978591287095036</v>
      </c>
      <c r="CD74" s="8">
        <f t="shared" si="39"/>
        <v>0</v>
      </c>
      <c r="CE74" s="8">
        <f t="shared" si="40"/>
        <v>0</v>
      </c>
      <c r="CF74" s="8">
        <f t="shared" si="2"/>
        <v>0</v>
      </c>
      <c r="CG74" s="8">
        <f t="shared" si="41"/>
        <v>0</v>
      </c>
      <c r="CH74" s="8">
        <f t="shared" si="42"/>
        <v>0</v>
      </c>
      <c r="CI74" s="8">
        <f t="shared" si="43"/>
        <v>0.039978591287095036</v>
      </c>
      <c r="CJ74" s="8">
        <f t="shared" si="3"/>
        <v>0.039978591287095036</v>
      </c>
      <c r="CK74" s="8">
        <f t="shared" si="44"/>
        <v>0</v>
      </c>
      <c r="CL74" s="8">
        <f t="shared" si="45"/>
        <v>0</v>
      </c>
      <c r="CM74" s="8">
        <f t="shared" si="46"/>
        <v>0.06576059622061915</v>
      </c>
      <c r="CN74" s="8">
        <f t="shared" si="47"/>
        <v>0</v>
      </c>
      <c r="CO74" s="8">
        <f t="shared" si="48"/>
        <v>0</v>
      </c>
      <c r="CP74" s="8">
        <f t="shared" si="49"/>
        <v>0</v>
      </c>
      <c r="CQ74" s="8">
        <f t="shared" si="50"/>
        <v>0.0013524002447844444</v>
      </c>
      <c r="CR74" s="8">
        <f t="shared" si="51"/>
        <v>0.0011483355085591708</v>
      </c>
      <c r="CS74" s="8">
        <f t="shared" si="52"/>
        <v>0.0013524002447844444</v>
      </c>
      <c r="CT74" s="8">
        <f t="shared" si="53"/>
        <v>0</v>
      </c>
      <c r="CU74" s="8">
        <f t="shared" si="54"/>
        <v>0</v>
      </c>
      <c r="CV74" s="8">
        <f t="shared" si="55"/>
        <v>0</v>
      </c>
      <c r="CW74" s="8">
        <f t="shared" si="56"/>
        <v>0</v>
      </c>
      <c r="CX74" s="8">
        <f t="shared" si="57"/>
        <v>0.039978591287095036</v>
      </c>
      <c r="CY74" s="8">
        <f t="shared" si="58"/>
        <v>0.03590814217897556</v>
      </c>
      <c r="CZ74" s="8">
        <f t="shared" si="59"/>
        <v>0.02066549576593974</v>
      </c>
      <c r="DA74" s="8">
        <f t="shared" si="60"/>
        <v>0.039978591287095036</v>
      </c>
      <c r="DB74" s="8">
        <f t="shared" si="61"/>
        <v>0.039978591287095036</v>
      </c>
      <c r="DC74" s="8">
        <f t="shared" si="62"/>
        <v>0.039978591287095036</v>
      </c>
      <c r="DD74" s="8">
        <f t="shared" si="63"/>
        <v>0.039978591287095036</v>
      </c>
      <c r="DE74" s="8">
        <f t="shared" si="64"/>
        <v>0.1315211924412383</v>
      </c>
      <c r="DF74" s="8">
        <f t="shared" si="65"/>
        <v>0.03590814217897556</v>
      </c>
      <c r="DG74" s="8">
        <f t="shared" si="66"/>
        <v>0</v>
      </c>
      <c r="DH74" s="8">
        <f t="shared" si="67"/>
        <v>0</v>
      </c>
      <c r="DI74" s="8">
        <f t="shared" si="68"/>
        <v>0</v>
      </c>
      <c r="DJ74" s="8">
        <f t="shared" si="69"/>
        <v>0</v>
      </c>
      <c r="DK74" s="8">
        <f t="shared" si="70"/>
        <v>0</v>
      </c>
      <c r="DL74" s="8">
        <f t="shared" si="71"/>
        <v>0</v>
      </c>
      <c r="DM74" s="8">
        <f t="shared" si="72"/>
        <v>0</v>
      </c>
      <c r="DN74" s="8">
        <f t="shared" si="73"/>
        <v>0</v>
      </c>
      <c r="DO74" s="8">
        <f t="shared" si="74"/>
        <v>0.1315211924412383</v>
      </c>
      <c r="DP74" s="8">
        <f t="shared" si="75"/>
        <v>0</v>
      </c>
      <c r="DQ74" s="8">
        <f t="shared" si="76"/>
        <v>0.039978591287095036</v>
      </c>
      <c r="DR74" s="8">
        <f t="shared" si="77"/>
        <v>0</v>
      </c>
      <c r="DS74" s="8">
        <f t="shared" si="78"/>
        <v>0.08070009572742498</v>
      </c>
    </row>
    <row r="75" spans="1:123" ht="11.25">
      <c r="A75" s="77" t="s">
        <v>447</v>
      </c>
      <c r="B75" s="224" t="s">
        <v>449</v>
      </c>
      <c r="C75" s="78" t="s">
        <v>216</v>
      </c>
      <c r="D75" s="23"/>
      <c r="E75" s="54"/>
      <c r="F75" s="20"/>
      <c r="G75" s="20"/>
      <c r="H75" s="28"/>
      <c r="I75" s="226">
        <v>0</v>
      </c>
      <c r="J75" s="229"/>
      <c r="K75" s="217">
        <f aca="true" t="shared" si="79" ref="K75:K87">I75-L75</f>
        <v>0</v>
      </c>
      <c r="L75" s="227"/>
      <c r="M75" s="155">
        <v>230</v>
      </c>
      <c r="N75" s="112">
        <v>0</v>
      </c>
      <c r="O75" s="148">
        <v>0</v>
      </c>
      <c r="P75" s="112">
        <v>0</v>
      </c>
      <c r="Q75" s="157"/>
      <c r="R75" s="23"/>
      <c r="S75" s="23">
        <v>229737</v>
      </c>
      <c r="U75" s="8">
        <f aca="true" t="shared" si="80" ref="U75:U87">D75/D$89</f>
        <v>0</v>
      </c>
      <c r="V75" s="8">
        <f aca="true" t="shared" si="81" ref="V75:V87">E75/E$89</f>
        <v>0</v>
      </c>
      <c r="W75" s="8">
        <f aca="true" t="shared" si="82" ref="W75:W87">F75/F$89</f>
        <v>0</v>
      </c>
      <c r="X75" s="8">
        <f aca="true" t="shared" si="83" ref="X75:X87">G75/G$89</f>
        <v>0</v>
      </c>
      <c r="Y75" s="8">
        <f aca="true" t="shared" si="84" ref="Y75:Y87">H75/H$89</f>
        <v>0</v>
      </c>
      <c r="Z75" s="8">
        <f aca="true" t="shared" si="85" ref="Z75:Z87">I75/I$89</f>
        <v>0</v>
      </c>
      <c r="AA75" s="8">
        <f aca="true" t="shared" si="86" ref="AA75:AA87">J75/J$89</f>
        <v>0</v>
      </c>
      <c r="AB75" s="8">
        <f aca="true" t="shared" si="87" ref="AB75:AB87">K75/K$89</f>
        <v>0</v>
      </c>
      <c r="AC75" s="8">
        <f aca="true" t="shared" si="88" ref="AC75:AC87">L75/L$89</f>
        <v>0</v>
      </c>
      <c r="AD75" s="8">
        <f aca="true" t="shared" si="89" ref="AD75:AD87">M75/M$89</f>
        <v>0.00033296664440625397</v>
      </c>
      <c r="AE75" s="8">
        <f aca="true" t="shared" si="90" ref="AE75:AE87">N75/N$89</f>
        <v>0</v>
      </c>
      <c r="AF75" s="8">
        <f aca="true" t="shared" si="91" ref="AF75:AF87">O75/O$89</f>
        <v>0</v>
      </c>
      <c r="AG75" s="8">
        <f aca="true" t="shared" si="92" ref="AG75:AG87">P75/P$89</f>
        <v>0</v>
      </c>
      <c r="AH75" s="8">
        <f aca="true" t="shared" si="93" ref="AH75:AH87">Q75/$Q$89</f>
        <v>0</v>
      </c>
      <c r="AI75" s="8">
        <f aca="true" t="shared" si="94" ref="AI75:AI87">+R75/R$89</f>
        <v>0</v>
      </c>
      <c r="AJ75" s="8">
        <v>0</v>
      </c>
      <c r="AK75" s="8">
        <v>0</v>
      </c>
      <c r="AL75" s="8">
        <v>0</v>
      </c>
      <c r="AM75" s="8">
        <f aca="true" t="shared" si="95" ref="AM75:AM87">+(AE75+AD75)/2</f>
        <v>0.00016648332220312698</v>
      </c>
      <c r="AN75" s="8">
        <f aca="true" t="shared" si="96" ref="AN75:AN87">(V75+AB75)/2</f>
        <v>0</v>
      </c>
      <c r="AO75" s="8">
        <f aca="true" t="shared" si="97" ref="AO75:AO87">(V75+Z75)/2</f>
        <v>0</v>
      </c>
      <c r="AP75" s="8">
        <f aca="true" t="shared" si="98" ref="AP75:AP87">(Y75+AB75)/2</f>
        <v>0</v>
      </c>
      <c r="AQ75" s="15">
        <f aca="true" t="shared" si="99" ref="AQ75:AQ87">S75/S$89</f>
        <v>0.0005744095551354426</v>
      </c>
      <c r="AR75" s="15">
        <f aca="true" t="shared" si="100" ref="AR75:AR87">(AA75+Y75)/2</f>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0</v>
      </c>
      <c r="BP75" s="8">
        <v>0</v>
      </c>
      <c r="BQ75" s="8">
        <v>0</v>
      </c>
      <c r="BR75" s="95">
        <f aca="true" t="shared" si="101" ref="BR75:BR87">+AD75</f>
        <v>0.00033296664440625397</v>
      </c>
      <c r="BS75" s="8">
        <f aca="true" t="shared" si="102" ref="BS75:BS87">+Z75</f>
        <v>0</v>
      </c>
      <c r="BT75" s="8">
        <f aca="true" t="shared" si="103" ref="BT75:BT87">+AF75</f>
        <v>0</v>
      </c>
      <c r="BU75" s="8">
        <f aca="true" t="shared" si="104" ref="BU75:BU87">+BR75</f>
        <v>0.00033296664440625397</v>
      </c>
      <c r="BV75" s="8">
        <f aca="true" t="shared" si="105" ref="BV75:BV87">+AD75</f>
        <v>0.00033296664440625397</v>
      </c>
      <c r="BW75" s="8">
        <f aca="true" t="shared" si="106" ref="BW75:BW87">AG75</f>
        <v>0</v>
      </c>
      <c r="BX75" s="8">
        <f aca="true" t="shared" si="107" ref="BX75:BX87">+BU75</f>
        <v>0.00033296664440625397</v>
      </c>
      <c r="BY75" s="8">
        <f aca="true" t="shared" si="108" ref="BY75:BY87">+W75</f>
        <v>0</v>
      </c>
      <c r="BZ75" s="8">
        <f aca="true" t="shared" si="109" ref="BZ75:BZ87">+X75</f>
        <v>0</v>
      </c>
      <c r="CA75" s="8">
        <f aca="true" t="shared" si="110" ref="CA75:CA87">+U75</f>
        <v>0</v>
      </c>
      <c r="CB75" s="8">
        <f aca="true" t="shared" si="111" ref="CB75:CB87">+AB75</f>
        <v>0</v>
      </c>
      <c r="CC75" s="8">
        <f aca="true" t="shared" si="112" ref="CC75:CC87">+AD75</f>
        <v>0.00033296664440625397</v>
      </c>
      <c r="CD75" s="8">
        <f aca="true" t="shared" si="113" ref="CD75:CD87">+AJ75</f>
        <v>0</v>
      </c>
      <c r="CE75" s="8">
        <f aca="true" t="shared" si="114" ref="CE75:CE87">+X75</f>
        <v>0</v>
      </c>
      <c r="CF75" s="8">
        <f aca="true" t="shared" si="115" ref="CF75:CF87">+CE75</f>
        <v>0</v>
      </c>
      <c r="CG75" s="8">
        <f aca="true" t="shared" si="116" ref="CG75:CG87">+V75</f>
        <v>0</v>
      </c>
      <c r="CH75" s="8">
        <f aca="true" t="shared" si="117" ref="CH75:CH87">+U75</f>
        <v>0</v>
      </c>
      <c r="CI75" s="8">
        <f aca="true" t="shared" si="118" ref="CI75:CI87">+BX75</f>
        <v>0.00033296664440625397</v>
      </c>
      <c r="CJ75" s="8">
        <f aca="true" t="shared" si="119" ref="CJ75:CJ87">+CI75</f>
        <v>0.00033296664440625397</v>
      </c>
      <c r="CK75" s="8">
        <f aca="true" t="shared" si="120" ref="CK75:CK87">+V75</f>
        <v>0</v>
      </c>
      <c r="CL75" s="8">
        <f aca="true" t="shared" si="121" ref="CL75:CL87">+AR75</f>
        <v>0</v>
      </c>
      <c r="CM75" s="8">
        <f aca="true" t="shared" si="122" ref="CM75:CM87">+AO75</f>
        <v>0</v>
      </c>
      <c r="CN75" s="8">
        <f aca="true" t="shared" si="123" ref="CN75:CN87">+AL75</f>
        <v>0</v>
      </c>
      <c r="CO75" s="8">
        <f aca="true" t="shared" si="124" ref="CO75:CO87">+AJ75</f>
        <v>0</v>
      </c>
      <c r="CP75" s="8">
        <f aca="true" t="shared" si="125" ref="CP75:CP87">+AK75</f>
        <v>0</v>
      </c>
      <c r="CQ75" s="8">
        <f aca="true" t="shared" si="126" ref="CQ75:CQ87">+AE75</f>
        <v>0</v>
      </c>
      <c r="CR75" s="8">
        <f aca="true" t="shared" si="127" ref="CR75:CR87">+AP75</f>
        <v>0</v>
      </c>
      <c r="CS75" s="8">
        <f aca="true" t="shared" si="128" ref="CS75:CS87">+AE75</f>
        <v>0</v>
      </c>
      <c r="CT75" s="8">
        <f aca="true" t="shared" si="129" ref="CT75:CT87">+AA75</f>
        <v>0</v>
      </c>
      <c r="CU75" s="8">
        <f aca="true" t="shared" si="130" ref="CU75:CU87">AA75</f>
        <v>0</v>
      </c>
      <c r="CV75" s="8">
        <f aca="true" t="shared" si="131" ref="CV75:CV87">+AJ75</f>
        <v>0</v>
      </c>
      <c r="CW75" s="8">
        <f aca="true" t="shared" si="132" ref="CW75:CW87">+Y75</f>
        <v>0</v>
      </c>
      <c r="CX75" s="8">
        <f aca="true" t="shared" si="133" ref="CX75:CX87">+CJ75</f>
        <v>0.00033296664440625397</v>
      </c>
      <c r="CY75" s="8">
        <f aca="true" t="shared" si="134" ref="CY75:CY87">+AG75</f>
        <v>0</v>
      </c>
      <c r="CZ75" s="8">
        <f aca="true" t="shared" si="135" ref="CZ75:CZ87">+AM75</f>
        <v>0.00016648332220312698</v>
      </c>
      <c r="DA75" s="8">
        <f aca="true" t="shared" si="136" ref="DA75:DA87">+AD75</f>
        <v>0.00033296664440625397</v>
      </c>
      <c r="DB75" s="8">
        <f aca="true" t="shared" si="137" ref="DB75:DB87">+AD75</f>
        <v>0.00033296664440625397</v>
      </c>
      <c r="DC75" s="8">
        <f aca="true" t="shared" si="138" ref="DC75:DC87">+AD75</f>
        <v>0.00033296664440625397</v>
      </c>
      <c r="DD75" s="8">
        <f aca="true" t="shared" si="139" ref="DD75:DD87">+DA75</f>
        <v>0.00033296664440625397</v>
      </c>
      <c r="DE75" s="8">
        <f aca="true" t="shared" si="140" ref="DE75:DE87">+Z75</f>
        <v>0</v>
      </c>
      <c r="DF75" s="8">
        <f aca="true" t="shared" si="141" ref="DF75:DF87">+AG75</f>
        <v>0</v>
      </c>
      <c r="DG75" s="8">
        <f aca="true" t="shared" si="142" ref="DG75:DG87">+AI75</f>
        <v>0</v>
      </c>
      <c r="DH75" s="8">
        <f aca="true" t="shared" si="143" ref="DH75:DH87">+V75</f>
        <v>0</v>
      </c>
      <c r="DI75" s="8">
        <f aca="true" t="shared" si="144" ref="DI75:DI87">V75</f>
        <v>0</v>
      </c>
      <c r="DJ75" s="8">
        <f aca="true" t="shared" si="145" ref="DJ75:DJ87">V75</f>
        <v>0</v>
      </c>
      <c r="DK75" s="8">
        <f aca="true" t="shared" si="146" ref="DK75:DK87">V75</f>
        <v>0</v>
      </c>
      <c r="DL75" s="8">
        <f aca="true" t="shared" si="147" ref="DL75:DL87">V75</f>
        <v>0</v>
      </c>
      <c r="DM75" s="8">
        <f aca="true" t="shared" si="148" ref="DM75:DM87">V75</f>
        <v>0</v>
      </c>
      <c r="DN75" s="8">
        <f aca="true" t="shared" si="149" ref="DN75:DN87">V75</f>
        <v>0</v>
      </c>
      <c r="DO75" s="8">
        <f aca="true" t="shared" si="150" ref="DO75:DO87">+Z75</f>
        <v>0</v>
      </c>
      <c r="DP75" s="8">
        <f aca="true" t="shared" si="151" ref="DP75:DP87">+V75</f>
        <v>0</v>
      </c>
      <c r="DQ75" s="8">
        <f aca="true" t="shared" si="152" ref="DQ75:DQ87">+AD75</f>
        <v>0.00033296664440625397</v>
      </c>
      <c r="DR75" s="8">
        <f aca="true" t="shared" si="153" ref="DR75:DR87">+AF75</f>
        <v>0</v>
      </c>
      <c r="DS75" s="8">
        <f aca="true" t="shared" si="154" ref="DS75:DS87">+AQ75</f>
        <v>0.0005744095551354426</v>
      </c>
    </row>
    <row r="76" spans="1:123" ht="11.25">
      <c r="A76" s="77" t="s">
        <v>447</v>
      </c>
      <c r="B76" s="221" t="s">
        <v>69</v>
      </c>
      <c r="C76" s="78" t="s">
        <v>306</v>
      </c>
      <c r="D76" s="23"/>
      <c r="E76" s="54"/>
      <c r="F76" s="20"/>
      <c r="G76" s="20"/>
      <c r="H76" s="28"/>
      <c r="I76" s="226">
        <v>19.02</v>
      </c>
      <c r="J76" s="229">
        <v>0</v>
      </c>
      <c r="K76" s="217">
        <f t="shared" si="79"/>
        <v>6.219999999999999</v>
      </c>
      <c r="L76" s="227">
        <v>12.8</v>
      </c>
      <c r="M76" s="155">
        <v>2166</v>
      </c>
      <c r="N76" s="112">
        <v>0</v>
      </c>
      <c r="O76" s="148">
        <v>1582</v>
      </c>
      <c r="P76" s="112">
        <v>6972</v>
      </c>
      <c r="Q76" s="157">
        <f>9884+6827+10866</f>
        <v>27577</v>
      </c>
      <c r="R76" s="23"/>
      <c r="S76" s="23">
        <v>576403</v>
      </c>
      <c r="U76" s="8">
        <f t="shared" si="80"/>
        <v>0</v>
      </c>
      <c r="V76" s="8">
        <f t="shared" si="81"/>
        <v>0</v>
      </c>
      <c r="W76" s="8">
        <f t="shared" si="82"/>
        <v>0</v>
      </c>
      <c r="X76" s="8">
        <f t="shared" si="83"/>
        <v>0</v>
      </c>
      <c r="Y76" s="8">
        <f t="shared" si="84"/>
        <v>0</v>
      </c>
      <c r="Z76" s="8">
        <f t="shared" si="85"/>
        <v>0.0022382279448054402</v>
      </c>
      <c r="AA76" s="8">
        <f t="shared" si="86"/>
        <v>0</v>
      </c>
      <c r="AB76" s="8">
        <f t="shared" si="87"/>
        <v>0.0012986630660432803</v>
      </c>
      <c r="AC76" s="8">
        <f t="shared" si="88"/>
        <v>0.0034517601684674695</v>
      </c>
      <c r="AD76" s="8">
        <f t="shared" si="89"/>
        <v>0.003135677181669331</v>
      </c>
      <c r="AE76" s="8">
        <f t="shared" si="90"/>
        <v>0</v>
      </c>
      <c r="AF76" s="8">
        <f t="shared" si="91"/>
        <v>0.0339170750669128</v>
      </c>
      <c r="AG76" s="8">
        <f t="shared" si="92"/>
        <v>0.0012053343826127576</v>
      </c>
      <c r="AH76" s="8">
        <f t="shared" si="93"/>
        <v>0.0028419493028892205</v>
      </c>
      <c r="AI76" s="8">
        <f t="shared" si="94"/>
        <v>0</v>
      </c>
      <c r="AJ76" s="8">
        <v>0</v>
      </c>
      <c r="AK76" s="8">
        <v>0</v>
      </c>
      <c r="AL76" s="8">
        <v>0</v>
      </c>
      <c r="AM76" s="8">
        <f t="shared" si="95"/>
        <v>0.0015678385908346655</v>
      </c>
      <c r="AN76" s="8">
        <f t="shared" si="96"/>
        <v>0.0006493315330216401</v>
      </c>
      <c r="AO76" s="8">
        <f t="shared" si="97"/>
        <v>0.0011191139724027201</v>
      </c>
      <c r="AP76" s="8">
        <f t="shared" si="98"/>
        <v>0.0006493315330216401</v>
      </c>
      <c r="AQ76" s="15">
        <f t="shared" si="99"/>
        <v>0.001441175739252861</v>
      </c>
      <c r="AR76" s="15">
        <f t="shared" si="100"/>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8">
        <v>0</v>
      </c>
      <c r="BQ76" s="8">
        <v>0</v>
      </c>
      <c r="BR76" s="95">
        <f t="shared" si="101"/>
        <v>0.003135677181669331</v>
      </c>
      <c r="BS76" s="8">
        <f t="shared" si="102"/>
        <v>0.0022382279448054402</v>
      </c>
      <c r="BT76" s="8">
        <f t="shared" si="103"/>
        <v>0.0339170750669128</v>
      </c>
      <c r="BU76" s="8">
        <f t="shared" si="104"/>
        <v>0.003135677181669331</v>
      </c>
      <c r="BV76" s="8">
        <f t="shared" si="105"/>
        <v>0.003135677181669331</v>
      </c>
      <c r="BW76" s="8">
        <f t="shared" si="106"/>
        <v>0.0012053343826127576</v>
      </c>
      <c r="BX76" s="8">
        <f t="shared" si="107"/>
        <v>0.003135677181669331</v>
      </c>
      <c r="BY76" s="8">
        <f t="shared" si="108"/>
        <v>0</v>
      </c>
      <c r="BZ76" s="8">
        <f t="shared" si="109"/>
        <v>0</v>
      </c>
      <c r="CA76" s="8">
        <f t="shared" si="110"/>
        <v>0</v>
      </c>
      <c r="CB76" s="8">
        <f t="shared" si="111"/>
        <v>0.0012986630660432803</v>
      </c>
      <c r="CC76" s="8">
        <f t="shared" si="112"/>
        <v>0.003135677181669331</v>
      </c>
      <c r="CD76" s="8">
        <f t="shared" si="113"/>
        <v>0</v>
      </c>
      <c r="CE76" s="8">
        <f t="shared" si="114"/>
        <v>0</v>
      </c>
      <c r="CF76" s="8">
        <f t="shared" si="115"/>
        <v>0</v>
      </c>
      <c r="CG76" s="8">
        <f t="shared" si="116"/>
        <v>0</v>
      </c>
      <c r="CH76" s="8">
        <f t="shared" si="117"/>
        <v>0</v>
      </c>
      <c r="CI76" s="8">
        <f t="shared" si="118"/>
        <v>0.003135677181669331</v>
      </c>
      <c r="CJ76" s="8">
        <f t="shared" si="119"/>
        <v>0.003135677181669331</v>
      </c>
      <c r="CK76" s="8">
        <f t="shared" si="120"/>
        <v>0</v>
      </c>
      <c r="CL76" s="8">
        <f t="shared" si="121"/>
        <v>0</v>
      </c>
      <c r="CM76" s="8">
        <f t="shared" si="122"/>
        <v>0.0011191139724027201</v>
      </c>
      <c r="CN76" s="8">
        <f t="shared" si="123"/>
        <v>0</v>
      </c>
      <c r="CO76" s="8">
        <f t="shared" si="124"/>
        <v>0</v>
      </c>
      <c r="CP76" s="8">
        <f t="shared" si="125"/>
        <v>0</v>
      </c>
      <c r="CQ76" s="8">
        <f t="shared" si="126"/>
        <v>0</v>
      </c>
      <c r="CR76" s="8">
        <f t="shared" si="127"/>
        <v>0.0006493315330216401</v>
      </c>
      <c r="CS76" s="8">
        <f t="shared" si="128"/>
        <v>0</v>
      </c>
      <c r="CT76" s="8">
        <f t="shared" si="129"/>
        <v>0</v>
      </c>
      <c r="CU76" s="8">
        <f t="shared" si="130"/>
        <v>0</v>
      </c>
      <c r="CV76" s="8">
        <f t="shared" si="131"/>
        <v>0</v>
      </c>
      <c r="CW76" s="8">
        <f t="shared" si="132"/>
        <v>0</v>
      </c>
      <c r="CX76" s="8">
        <f t="shared" si="133"/>
        <v>0.003135677181669331</v>
      </c>
      <c r="CY76" s="8">
        <f t="shared" si="134"/>
        <v>0.0012053343826127576</v>
      </c>
      <c r="CZ76" s="8">
        <f t="shared" si="135"/>
        <v>0.0015678385908346655</v>
      </c>
      <c r="DA76" s="8">
        <f t="shared" si="136"/>
        <v>0.003135677181669331</v>
      </c>
      <c r="DB76" s="8">
        <f t="shared" si="137"/>
        <v>0.003135677181669331</v>
      </c>
      <c r="DC76" s="8">
        <f t="shared" si="138"/>
        <v>0.003135677181669331</v>
      </c>
      <c r="DD76" s="8">
        <f t="shared" si="139"/>
        <v>0.003135677181669331</v>
      </c>
      <c r="DE76" s="8">
        <f t="shared" si="140"/>
        <v>0.0022382279448054402</v>
      </c>
      <c r="DF76" s="8">
        <f t="shared" si="141"/>
        <v>0.0012053343826127576</v>
      </c>
      <c r="DG76" s="8">
        <f t="shared" si="142"/>
        <v>0</v>
      </c>
      <c r="DH76" s="8">
        <f t="shared" si="143"/>
        <v>0</v>
      </c>
      <c r="DI76" s="8">
        <f t="shared" si="144"/>
        <v>0</v>
      </c>
      <c r="DJ76" s="8">
        <f t="shared" si="145"/>
        <v>0</v>
      </c>
      <c r="DK76" s="8">
        <f t="shared" si="146"/>
        <v>0</v>
      </c>
      <c r="DL76" s="8">
        <f t="shared" si="147"/>
        <v>0</v>
      </c>
      <c r="DM76" s="8">
        <f t="shared" si="148"/>
        <v>0</v>
      </c>
      <c r="DN76" s="8">
        <f t="shared" si="149"/>
        <v>0</v>
      </c>
      <c r="DO76" s="8">
        <f t="shared" si="150"/>
        <v>0.0022382279448054402</v>
      </c>
      <c r="DP76" s="8">
        <f t="shared" si="151"/>
        <v>0</v>
      </c>
      <c r="DQ76" s="8">
        <f t="shared" si="152"/>
        <v>0.003135677181669331</v>
      </c>
      <c r="DR76" s="8">
        <f t="shared" si="153"/>
        <v>0.0339170750669128</v>
      </c>
      <c r="DS76" s="8">
        <f t="shared" si="154"/>
        <v>0.001441175739252861</v>
      </c>
    </row>
    <row r="77" spans="1:123" ht="11.25">
      <c r="A77" s="77" t="s">
        <v>447</v>
      </c>
      <c r="B77" s="221" t="s">
        <v>70</v>
      </c>
      <c r="C77" s="78" t="s">
        <v>307</v>
      </c>
      <c r="D77" s="23"/>
      <c r="E77" s="54"/>
      <c r="F77" s="20"/>
      <c r="G77" s="20"/>
      <c r="H77" s="28"/>
      <c r="I77" s="226">
        <v>23.7</v>
      </c>
      <c r="J77" s="229">
        <v>0</v>
      </c>
      <c r="K77" s="217">
        <f t="shared" si="79"/>
        <v>12.7</v>
      </c>
      <c r="L77" s="227">
        <v>11</v>
      </c>
      <c r="M77" s="155">
        <v>1044</v>
      </c>
      <c r="N77" s="112">
        <v>0</v>
      </c>
      <c r="O77" s="148">
        <v>25</v>
      </c>
      <c r="P77" s="112">
        <v>10013</v>
      </c>
      <c r="Q77" s="157">
        <v>17865</v>
      </c>
      <c r="R77" s="23"/>
      <c r="S77" s="23">
        <v>1028276</v>
      </c>
      <c r="U77" s="8">
        <f t="shared" si="80"/>
        <v>0</v>
      </c>
      <c r="V77" s="8">
        <f t="shared" si="81"/>
        <v>0</v>
      </c>
      <c r="W77" s="8">
        <f t="shared" si="82"/>
        <v>0</v>
      </c>
      <c r="X77" s="8">
        <f t="shared" si="83"/>
        <v>0</v>
      </c>
      <c r="Y77" s="8">
        <f t="shared" si="84"/>
        <v>0</v>
      </c>
      <c r="Z77" s="8">
        <f t="shared" si="85"/>
        <v>0.00278895911103517</v>
      </c>
      <c r="AA77" s="8">
        <f t="shared" si="86"/>
        <v>0</v>
      </c>
      <c r="AB77" s="8">
        <f t="shared" si="87"/>
        <v>0.002651611083400267</v>
      </c>
      <c r="AC77" s="8">
        <f t="shared" si="88"/>
        <v>0.002966356394776731</v>
      </c>
      <c r="AD77" s="8">
        <f t="shared" si="89"/>
        <v>0.0015113790293918659</v>
      </c>
      <c r="AE77" s="8">
        <f t="shared" si="90"/>
        <v>0</v>
      </c>
      <c r="AF77" s="8">
        <f t="shared" si="91"/>
        <v>0.0005359841192622124</v>
      </c>
      <c r="AG77" s="8">
        <f t="shared" si="92"/>
        <v>0.0017310690150748053</v>
      </c>
      <c r="AH77" s="8">
        <f t="shared" si="93"/>
        <v>0.0018410785907138532</v>
      </c>
      <c r="AI77" s="8">
        <f t="shared" si="94"/>
        <v>0</v>
      </c>
      <c r="AJ77" s="8">
        <v>0</v>
      </c>
      <c r="AK77" s="8">
        <v>0</v>
      </c>
      <c r="AL77" s="8">
        <v>0</v>
      </c>
      <c r="AM77" s="8">
        <f t="shared" si="95"/>
        <v>0.0007556895146959329</v>
      </c>
      <c r="AN77" s="8">
        <f t="shared" si="96"/>
        <v>0.0013258055417001335</v>
      </c>
      <c r="AO77" s="8">
        <f t="shared" si="97"/>
        <v>0.001394479555517585</v>
      </c>
      <c r="AP77" s="8">
        <f t="shared" si="98"/>
        <v>0.0013258055417001335</v>
      </c>
      <c r="AQ77" s="15">
        <f t="shared" si="99"/>
        <v>0.002570990130960413</v>
      </c>
      <c r="AR77" s="15">
        <f t="shared" si="100"/>
        <v>0</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8">
        <v>0</v>
      </c>
      <c r="BQ77" s="8">
        <v>0</v>
      </c>
      <c r="BR77" s="95">
        <f t="shared" si="101"/>
        <v>0.0015113790293918659</v>
      </c>
      <c r="BS77" s="8">
        <f t="shared" si="102"/>
        <v>0.00278895911103517</v>
      </c>
      <c r="BT77" s="8">
        <f t="shared" si="103"/>
        <v>0.0005359841192622124</v>
      </c>
      <c r="BU77" s="8">
        <f t="shared" si="104"/>
        <v>0.0015113790293918659</v>
      </c>
      <c r="BV77" s="8">
        <f t="shared" si="105"/>
        <v>0.0015113790293918659</v>
      </c>
      <c r="BW77" s="8">
        <f t="shared" si="106"/>
        <v>0.0017310690150748053</v>
      </c>
      <c r="BX77" s="8">
        <f t="shared" si="107"/>
        <v>0.0015113790293918659</v>
      </c>
      <c r="BY77" s="8">
        <f t="shared" si="108"/>
        <v>0</v>
      </c>
      <c r="BZ77" s="8">
        <f t="shared" si="109"/>
        <v>0</v>
      </c>
      <c r="CA77" s="8">
        <f t="shared" si="110"/>
        <v>0</v>
      </c>
      <c r="CB77" s="8">
        <f t="shared" si="111"/>
        <v>0.002651611083400267</v>
      </c>
      <c r="CC77" s="8">
        <f t="shared" si="112"/>
        <v>0.0015113790293918659</v>
      </c>
      <c r="CD77" s="8">
        <f t="shared" si="113"/>
        <v>0</v>
      </c>
      <c r="CE77" s="8">
        <f t="shared" si="114"/>
        <v>0</v>
      </c>
      <c r="CF77" s="8">
        <f t="shared" si="115"/>
        <v>0</v>
      </c>
      <c r="CG77" s="8">
        <f t="shared" si="116"/>
        <v>0</v>
      </c>
      <c r="CH77" s="8">
        <f t="shared" si="117"/>
        <v>0</v>
      </c>
      <c r="CI77" s="8">
        <f t="shared" si="118"/>
        <v>0.0015113790293918659</v>
      </c>
      <c r="CJ77" s="8">
        <f t="shared" si="119"/>
        <v>0.0015113790293918659</v>
      </c>
      <c r="CK77" s="8">
        <f t="shared" si="120"/>
        <v>0</v>
      </c>
      <c r="CL77" s="8">
        <f t="shared" si="121"/>
        <v>0</v>
      </c>
      <c r="CM77" s="8">
        <f t="shared" si="122"/>
        <v>0.001394479555517585</v>
      </c>
      <c r="CN77" s="8">
        <f t="shared" si="123"/>
        <v>0</v>
      </c>
      <c r="CO77" s="8">
        <f t="shared" si="124"/>
        <v>0</v>
      </c>
      <c r="CP77" s="8">
        <f t="shared" si="125"/>
        <v>0</v>
      </c>
      <c r="CQ77" s="8">
        <f t="shared" si="126"/>
        <v>0</v>
      </c>
      <c r="CR77" s="8">
        <f t="shared" si="127"/>
        <v>0.0013258055417001335</v>
      </c>
      <c r="CS77" s="8">
        <f t="shared" si="128"/>
        <v>0</v>
      </c>
      <c r="CT77" s="8">
        <f t="shared" si="129"/>
        <v>0</v>
      </c>
      <c r="CU77" s="8">
        <f t="shared" si="130"/>
        <v>0</v>
      </c>
      <c r="CV77" s="8">
        <f t="shared" si="131"/>
        <v>0</v>
      </c>
      <c r="CW77" s="8">
        <f t="shared" si="132"/>
        <v>0</v>
      </c>
      <c r="CX77" s="8">
        <f t="shared" si="133"/>
        <v>0.0015113790293918659</v>
      </c>
      <c r="CY77" s="8">
        <f t="shared" si="134"/>
        <v>0.0017310690150748053</v>
      </c>
      <c r="CZ77" s="8">
        <f t="shared" si="135"/>
        <v>0.0007556895146959329</v>
      </c>
      <c r="DA77" s="8">
        <f t="shared" si="136"/>
        <v>0.0015113790293918659</v>
      </c>
      <c r="DB77" s="8">
        <f t="shared" si="137"/>
        <v>0.0015113790293918659</v>
      </c>
      <c r="DC77" s="8">
        <f t="shared" si="138"/>
        <v>0.0015113790293918659</v>
      </c>
      <c r="DD77" s="8">
        <f t="shared" si="139"/>
        <v>0.0015113790293918659</v>
      </c>
      <c r="DE77" s="8">
        <f t="shared" si="140"/>
        <v>0.00278895911103517</v>
      </c>
      <c r="DF77" s="8">
        <f t="shared" si="141"/>
        <v>0.0017310690150748053</v>
      </c>
      <c r="DG77" s="8">
        <f t="shared" si="142"/>
        <v>0</v>
      </c>
      <c r="DH77" s="8">
        <f t="shared" si="143"/>
        <v>0</v>
      </c>
      <c r="DI77" s="8">
        <f t="shared" si="144"/>
        <v>0</v>
      </c>
      <c r="DJ77" s="8">
        <f t="shared" si="145"/>
        <v>0</v>
      </c>
      <c r="DK77" s="8">
        <f t="shared" si="146"/>
        <v>0</v>
      </c>
      <c r="DL77" s="8">
        <f t="shared" si="147"/>
        <v>0</v>
      </c>
      <c r="DM77" s="8">
        <f t="shared" si="148"/>
        <v>0</v>
      </c>
      <c r="DN77" s="8">
        <f t="shared" si="149"/>
        <v>0</v>
      </c>
      <c r="DO77" s="8">
        <f t="shared" si="150"/>
        <v>0.00278895911103517</v>
      </c>
      <c r="DP77" s="8">
        <f t="shared" si="151"/>
        <v>0</v>
      </c>
      <c r="DQ77" s="8">
        <f t="shared" si="152"/>
        <v>0.0015113790293918659</v>
      </c>
      <c r="DR77" s="8">
        <f t="shared" si="153"/>
        <v>0.0005359841192622124</v>
      </c>
      <c r="DS77" s="8">
        <f t="shared" si="154"/>
        <v>0.002570990130960413</v>
      </c>
    </row>
    <row r="78" spans="1:123" ht="11.25">
      <c r="A78" s="77" t="s">
        <v>447</v>
      </c>
      <c r="B78" s="221" t="s">
        <v>71</v>
      </c>
      <c r="C78" s="78" t="s">
        <v>308</v>
      </c>
      <c r="D78" s="23"/>
      <c r="E78" s="54"/>
      <c r="F78" s="20"/>
      <c r="G78" s="20"/>
      <c r="H78" s="28"/>
      <c r="I78" s="226">
        <v>17</v>
      </c>
      <c r="J78" s="229">
        <v>0</v>
      </c>
      <c r="K78" s="217">
        <f t="shared" si="79"/>
        <v>10</v>
      </c>
      <c r="L78" s="227">
        <v>7</v>
      </c>
      <c r="M78" s="155">
        <v>1457</v>
      </c>
      <c r="N78" s="112">
        <v>689</v>
      </c>
      <c r="O78" s="148">
        <v>1</v>
      </c>
      <c r="P78" s="112">
        <v>12322</v>
      </c>
      <c r="Q78" s="157">
        <v>20363</v>
      </c>
      <c r="R78" s="23"/>
      <c r="S78" s="23">
        <v>690873</v>
      </c>
      <c r="U78" s="8">
        <f t="shared" si="80"/>
        <v>0</v>
      </c>
      <c r="V78" s="8">
        <f t="shared" si="81"/>
        <v>0</v>
      </c>
      <c r="W78" s="8">
        <f t="shared" si="82"/>
        <v>0</v>
      </c>
      <c r="X78" s="8">
        <f t="shared" si="83"/>
        <v>0</v>
      </c>
      <c r="Y78" s="8">
        <f t="shared" si="84"/>
        <v>0</v>
      </c>
      <c r="Z78" s="8">
        <f t="shared" si="85"/>
        <v>0.002000519193569531</v>
      </c>
      <c r="AA78" s="8">
        <f t="shared" si="86"/>
        <v>0</v>
      </c>
      <c r="AB78" s="8">
        <f t="shared" si="87"/>
        <v>0.0020878827428348562</v>
      </c>
      <c r="AC78" s="8">
        <f t="shared" si="88"/>
        <v>0.0018876813421306472</v>
      </c>
      <c r="AD78" s="8">
        <f t="shared" si="89"/>
        <v>0.0021092713082604873</v>
      </c>
      <c r="AE78" s="8">
        <f t="shared" si="90"/>
        <v>0.0039151418851112695</v>
      </c>
      <c r="AF78" s="8">
        <f t="shared" si="91"/>
        <v>2.1439364770488492E-05</v>
      </c>
      <c r="AG78" s="8">
        <f t="shared" si="92"/>
        <v>0.002130253910291796</v>
      </c>
      <c r="AH78" s="8">
        <f t="shared" si="93"/>
        <v>0.002098510122737542</v>
      </c>
      <c r="AI78" s="8">
        <f t="shared" si="94"/>
        <v>0</v>
      </c>
      <c r="AJ78" s="8">
        <v>0</v>
      </c>
      <c r="AK78" s="8">
        <v>0</v>
      </c>
      <c r="AL78" s="8">
        <v>0</v>
      </c>
      <c r="AM78" s="8">
        <f t="shared" si="95"/>
        <v>0.0030122065966858786</v>
      </c>
      <c r="AN78" s="8">
        <f t="shared" si="96"/>
        <v>0.0010439413714174281</v>
      </c>
      <c r="AO78" s="8">
        <f t="shared" si="97"/>
        <v>0.0010002595967847656</v>
      </c>
      <c r="AP78" s="8">
        <f t="shared" si="98"/>
        <v>0.0010439413714174281</v>
      </c>
      <c r="AQ78" s="15">
        <f t="shared" si="99"/>
        <v>0.0017273841505072698</v>
      </c>
      <c r="AR78" s="15">
        <f t="shared" si="100"/>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8">
        <v>0</v>
      </c>
      <c r="BQ78" s="8">
        <v>0</v>
      </c>
      <c r="BR78" s="95">
        <f t="shared" si="101"/>
        <v>0.0021092713082604873</v>
      </c>
      <c r="BS78" s="8">
        <f t="shared" si="102"/>
        <v>0.002000519193569531</v>
      </c>
      <c r="BT78" s="8">
        <f t="shared" si="103"/>
        <v>2.1439364770488492E-05</v>
      </c>
      <c r="BU78" s="8">
        <f t="shared" si="104"/>
        <v>0.0021092713082604873</v>
      </c>
      <c r="BV78" s="8">
        <f t="shared" si="105"/>
        <v>0.0021092713082604873</v>
      </c>
      <c r="BW78" s="8">
        <f t="shared" si="106"/>
        <v>0.002130253910291796</v>
      </c>
      <c r="BX78" s="8">
        <f t="shared" si="107"/>
        <v>0.0021092713082604873</v>
      </c>
      <c r="BY78" s="8">
        <f t="shared" si="108"/>
        <v>0</v>
      </c>
      <c r="BZ78" s="8">
        <f t="shared" si="109"/>
        <v>0</v>
      </c>
      <c r="CA78" s="8">
        <f t="shared" si="110"/>
        <v>0</v>
      </c>
      <c r="CB78" s="8">
        <f t="shared" si="111"/>
        <v>0.0020878827428348562</v>
      </c>
      <c r="CC78" s="8">
        <f t="shared" si="112"/>
        <v>0.0021092713082604873</v>
      </c>
      <c r="CD78" s="8">
        <f t="shared" si="113"/>
        <v>0</v>
      </c>
      <c r="CE78" s="8">
        <f t="shared" si="114"/>
        <v>0</v>
      </c>
      <c r="CF78" s="8">
        <f t="shared" si="115"/>
        <v>0</v>
      </c>
      <c r="CG78" s="8">
        <f t="shared" si="116"/>
        <v>0</v>
      </c>
      <c r="CH78" s="8">
        <f t="shared" si="117"/>
        <v>0</v>
      </c>
      <c r="CI78" s="8">
        <f t="shared" si="118"/>
        <v>0.0021092713082604873</v>
      </c>
      <c r="CJ78" s="8">
        <f t="shared" si="119"/>
        <v>0.0021092713082604873</v>
      </c>
      <c r="CK78" s="8">
        <f t="shared" si="120"/>
        <v>0</v>
      </c>
      <c r="CL78" s="8">
        <f t="shared" si="121"/>
        <v>0</v>
      </c>
      <c r="CM78" s="8">
        <f t="shared" si="122"/>
        <v>0.0010002595967847656</v>
      </c>
      <c r="CN78" s="8">
        <f t="shared" si="123"/>
        <v>0</v>
      </c>
      <c r="CO78" s="8">
        <f t="shared" si="124"/>
        <v>0</v>
      </c>
      <c r="CP78" s="8">
        <f t="shared" si="125"/>
        <v>0</v>
      </c>
      <c r="CQ78" s="8">
        <f t="shared" si="126"/>
        <v>0.0039151418851112695</v>
      </c>
      <c r="CR78" s="8">
        <f t="shared" si="127"/>
        <v>0.0010439413714174281</v>
      </c>
      <c r="CS78" s="8">
        <f t="shared" si="128"/>
        <v>0.0039151418851112695</v>
      </c>
      <c r="CT78" s="8">
        <f t="shared" si="129"/>
        <v>0</v>
      </c>
      <c r="CU78" s="8">
        <f t="shared" si="130"/>
        <v>0</v>
      </c>
      <c r="CV78" s="8">
        <f t="shared" si="131"/>
        <v>0</v>
      </c>
      <c r="CW78" s="8">
        <f t="shared" si="132"/>
        <v>0</v>
      </c>
      <c r="CX78" s="8">
        <f t="shared" si="133"/>
        <v>0.0021092713082604873</v>
      </c>
      <c r="CY78" s="8">
        <f t="shared" si="134"/>
        <v>0.002130253910291796</v>
      </c>
      <c r="CZ78" s="8">
        <f t="shared" si="135"/>
        <v>0.0030122065966858786</v>
      </c>
      <c r="DA78" s="8">
        <f t="shared" si="136"/>
        <v>0.0021092713082604873</v>
      </c>
      <c r="DB78" s="8">
        <f t="shared" si="137"/>
        <v>0.0021092713082604873</v>
      </c>
      <c r="DC78" s="8">
        <f t="shared" si="138"/>
        <v>0.0021092713082604873</v>
      </c>
      <c r="DD78" s="8">
        <f t="shared" si="139"/>
        <v>0.0021092713082604873</v>
      </c>
      <c r="DE78" s="8">
        <f t="shared" si="140"/>
        <v>0.002000519193569531</v>
      </c>
      <c r="DF78" s="8">
        <f t="shared" si="141"/>
        <v>0.002130253910291796</v>
      </c>
      <c r="DG78" s="8">
        <f t="shared" si="142"/>
        <v>0</v>
      </c>
      <c r="DH78" s="8">
        <f t="shared" si="143"/>
        <v>0</v>
      </c>
      <c r="DI78" s="8">
        <f t="shared" si="144"/>
        <v>0</v>
      </c>
      <c r="DJ78" s="8">
        <f t="shared" si="145"/>
        <v>0</v>
      </c>
      <c r="DK78" s="8">
        <f t="shared" si="146"/>
        <v>0</v>
      </c>
      <c r="DL78" s="8">
        <f t="shared" si="147"/>
        <v>0</v>
      </c>
      <c r="DM78" s="8">
        <f t="shared" si="148"/>
        <v>0</v>
      </c>
      <c r="DN78" s="8">
        <f t="shared" si="149"/>
        <v>0</v>
      </c>
      <c r="DO78" s="8">
        <f t="shared" si="150"/>
        <v>0.002000519193569531</v>
      </c>
      <c r="DP78" s="8">
        <f t="shared" si="151"/>
        <v>0</v>
      </c>
      <c r="DQ78" s="8">
        <f t="shared" si="152"/>
        <v>0.0021092713082604873</v>
      </c>
      <c r="DR78" s="8">
        <f t="shared" si="153"/>
        <v>2.1439364770488492E-05</v>
      </c>
      <c r="DS78" s="8">
        <f t="shared" si="154"/>
        <v>0.0017273841505072698</v>
      </c>
    </row>
    <row r="79" spans="1:123" ht="11.25">
      <c r="A79" s="77" t="s">
        <v>447</v>
      </c>
      <c r="B79" s="221" t="s">
        <v>72</v>
      </c>
      <c r="C79" s="78" t="s">
        <v>368</v>
      </c>
      <c r="D79" s="23"/>
      <c r="E79" s="54"/>
      <c r="F79" s="20"/>
      <c r="G79" s="20"/>
      <c r="H79" s="28"/>
      <c r="I79" s="226">
        <v>0</v>
      </c>
      <c r="J79" s="229">
        <v>0</v>
      </c>
      <c r="K79" s="217">
        <f t="shared" si="79"/>
        <v>0</v>
      </c>
      <c r="L79" s="227"/>
      <c r="M79" s="155">
        <v>0</v>
      </c>
      <c r="N79" s="112">
        <v>0</v>
      </c>
      <c r="O79" s="148">
        <v>0</v>
      </c>
      <c r="P79" s="112"/>
      <c r="Q79" s="157"/>
      <c r="R79" s="23"/>
      <c r="S79" s="23">
        <v>73</v>
      </c>
      <c r="U79" s="8">
        <f t="shared" si="80"/>
        <v>0</v>
      </c>
      <c r="V79" s="8">
        <f t="shared" si="81"/>
        <v>0</v>
      </c>
      <c r="W79" s="8">
        <f t="shared" si="82"/>
        <v>0</v>
      </c>
      <c r="X79" s="8">
        <f t="shared" si="83"/>
        <v>0</v>
      </c>
      <c r="Y79" s="8">
        <f t="shared" si="84"/>
        <v>0</v>
      </c>
      <c r="Z79" s="8">
        <f t="shared" si="85"/>
        <v>0</v>
      </c>
      <c r="AA79" s="8">
        <f t="shared" si="86"/>
        <v>0</v>
      </c>
      <c r="AB79" s="8">
        <f t="shared" si="87"/>
        <v>0</v>
      </c>
      <c r="AC79" s="8">
        <f t="shared" si="88"/>
        <v>0</v>
      </c>
      <c r="AD79" s="8">
        <f t="shared" si="89"/>
        <v>0</v>
      </c>
      <c r="AE79" s="8">
        <f t="shared" si="90"/>
        <v>0</v>
      </c>
      <c r="AF79" s="8">
        <f t="shared" si="91"/>
        <v>0</v>
      </c>
      <c r="AG79" s="8">
        <f t="shared" si="92"/>
        <v>0</v>
      </c>
      <c r="AH79" s="8">
        <f t="shared" si="93"/>
        <v>0</v>
      </c>
      <c r="AI79" s="8">
        <f t="shared" si="94"/>
        <v>0</v>
      </c>
      <c r="AJ79" s="8">
        <v>0</v>
      </c>
      <c r="AK79" s="8">
        <v>0</v>
      </c>
      <c r="AL79" s="8">
        <v>0</v>
      </c>
      <c r="AM79" s="8">
        <f t="shared" si="95"/>
        <v>0</v>
      </c>
      <c r="AN79" s="8">
        <f t="shared" si="96"/>
        <v>0</v>
      </c>
      <c r="AO79" s="8">
        <f t="shared" si="97"/>
        <v>0</v>
      </c>
      <c r="AP79" s="8">
        <f t="shared" si="98"/>
        <v>0</v>
      </c>
      <c r="AQ79" s="15">
        <f t="shared" si="99"/>
        <v>1.8252130708108538E-07</v>
      </c>
      <c r="AR79" s="15">
        <f t="shared" si="100"/>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8">
        <v>0</v>
      </c>
      <c r="BQ79" s="8">
        <v>0</v>
      </c>
      <c r="BR79" s="95">
        <f t="shared" si="101"/>
        <v>0</v>
      </c>
      <c r="BS79" s="8">
        <f t="shared" si="102"/>
        <v>0</v>
      </c>
      <c r="BT79" s="8">
        <f t="shared" si="103"/>
        <v>0</v>
      </c>
      <c r="BU79" s="8">
        <f t="shared" si="104"/>
        <v>0</v>
      </c>
      <c r="BV79" s="8">
        <f t="shared" si="105"/>
        <v>0</v>
      </c>
      <c r="BW79" s="8">
        <f t="shared" si="106"/>
        <v>0</v>
      </c>
      <c r="BX79" s="8">
        <f t="shared" si="107"/>
        <v>0</v>
      </c>
      <c r="BY79" s="8">
        <f t="shared" si="108"/>
        <v>0</v>
      </c>
      <c r="BZ79" s="8">
        <f t="shared" si="109"/>
        <v>0</v>
      </c>
      <c r="CA79" s="8">
        <f t="shared" si="110"/>
        <v>0</v>
      </c>
      <c r="CB79" s="8">
        <f t="shared" si="111"/>
        <v>0</v>
      </c>
      <c r="CC79" s="8">
        <f t="shared" si="112"/>
        <v>0</v>
      </c>
      <c r="CD79" s="8">
        <f t="shared" si="113"/>
        <v>0</v>
      </c>
      <c r="CE79" s="8">
        <f t="shared" si="114"/>
        <v>0</v>
      </c>
      <c r="CF79" s="8">
        <f t="shared" si="115"/>
        <v>0</v>
      </c>
      <c r="CG79" s="8">
        <f t="shared" si="116"/>
        <v>0</v>
      </c>
      <c r="CH79" s="8">
        <f t="shared" si="117"/>
        <v>0</v>
      </c>
      <c r="CI79" s="8">
        <f t="shared" si="118"/>
        <v>0</v>
      </c>
      <c r="CJ79" s="8">
        <f t="shared" si="119"/>
        <v>0</v>
      </c>
      <c r="CK79" s="8">
        <f t="shared" si="120"/>
        <v>0</v>
      </c>
      <c r="CL79" s="8">
        <f t="shared" si="121"/>
        <v>0</v>
      </c>
      <c r="CM79" s="8">
        <f t="shared" si="122"/>
        <v>0</v>
      </c>
      <c r="CN79" s="8">
        <f t="shared" si="123"/>
        <v>0</v>
      </c>
      <c r="CO79" s="8">
        <f t="shared" si="124"/>
        <v>0</v>
      </c>
      <c r="CP79" s="8">
        <f t="shared" si="125"/>
        <v>0</v>
      </c>
      <c r="CQ79" s="8">
        <f t="shared" si="126"/>
        <v>0</v>
      </c>
      <c r="CR79" s="8">
        <f t="shared" si="127"/>
        <v>0</v>
      </c>
      <c r="CS79" s="8">
        <f t="shared" si="128"/>
        <v>0</v>
      </c>
      <c r="CT79" s="8">
        <f t="shared" si="129"/>
        <v>0</v>
      </c>
      <c r="CU79" s="8">
        <f t="shared" si="130"/>
        <v>0</v>
      </c>
      <c r="CV79" s="8">
        <f t="shared" si="131"/>
        <v>0</v>
      </c>
      <c r="CW79" s="8">
        <f t="shared" si="132"/>
        <v>0</v>
      </c>
      <c r="CX79" s="8">
        <f t="shared" si="133"/>
        <v>0</v>
      </c>
      <c r="CY79" s="8">
        <f t="shared" si="134"/>
        <v>0</v>
      </c>
      <c r="CZ79" s="8">
        <f t="shared" si="135"/>
        <v>0</v>
      </c>
      <c r="DA79" s="8">
        <f t="shared" si="136"/>
        <v>0</v>
      </c>
      <c r="DB79" s="8">
        <f t="shared" si="137"/>
        <v>0</v>
      </c>
      <c r="DC79" s="8">
        <f t="shared" si="138"/>
        <v>0</v>
      </c>
      <c r="DD79" s="8">
        <f t="shared" si="139"/>
        <v>0</v>
      </c>
      <c r="DE79" s="8">
        <f t="shared" si="140"/>
        <v>0</v>
      </c>
      <c r="DF79" s="8">
        <f t="shared" si="141"/>
        <v>0</v>
      </c>
      <c r="DG79" s="8">
        <f t="shared" si="142"/>
        <v>0</v>
      </c>
      <c r="DH79" s="8">
        <f t="shared" si="143"/>
        <v>0</v>
      </c>
      <c r="DI79" s="8">
        <f t="shared" si="144"/>
        <v>0</v>
      </c>
      <c r="DJ79" s="8">
        <f t="shared" si="145"/>
        <v>0</v>
      </c>
      <c r="DK79" s="8">
        <f t="shared" si="146"/>
        <v>0</v>
      </c>
      <c r="DL79" s="8">
        <f t="shared" si="147"/>
        <v>0</v>
      </c>
      <c r="DM79" s="8">
        <f t="shared" si="148"/>
        <v>0</v>
      </c>
      <c r="DN79" s="8">
        <f t="shared" si="149"/>
        <v>0</v>
      </c>
      <c r="DO79" s="8">
        <f t="shared" si="150"/>
        <v>0</v>
      </c>
      <c r="DP79" s="8">
        <f t="shared" si="151"/>
        <v>0</v>
      </c>
      <c r="DQ79" s="8">
        <f t="shared" si="152"/>
        <v>0</v>
      </c>
      <c r="DR79" s="8">
        <f t="shared" si="153"/>
        <v>0</v>
      </c>
      <c r="DS79" s="8">
        <f t="shared" si="154"/>
        <v>1.8252130708108538E-07</v>
      </c>
    </row>
    <row r="80" spans="1:123" ht="11.25">
      <c r="A80" s="77" t="s">
        <v>447</v>
      </c>
      <c r="B80" s="221" t="s">
        <v>73</v>
      </c>
      <c r="C80" s="78" t="s">
        <v>369</v>
      </c>
      <c r="D80" s="23"/>
      <c r="E80" s="54"/>
      <c r="F80" s="20"/>
      <c r="G80" s="20"/>
      <c r="H80" s="28"/>
      <c r="I80" s="226">
        <v>3.08</v>
      </c>
      <c r="J80" s="229">
        <v>0</v>
      </c>
      <c r="K80" s="217">
        <f t="shared" si="79"/>
        <v>2.08</v>
      </c>
      <c r="L80" s="227">
        <v>1</v>
      </c>
      <c r="M80" s="155">
        <v>107</v>
      </c>
      <c r="N80" s="112">
        <v>0</v>
      </c>
      <c r="O80" s="148">
        <v>0</v>
      </c>
      <c r="P80" s="112"/>
      <c r="Q80" s="157"/>
      <c r="R80" s="23"/>
      <c r="S80" s="23">
        <v>67251</v>
      </c>
      <c r="U80" s="8">
        <f t="shared" si="80"/>
        <v>0</v>
      </c>
      <c r="V80" s="8">
        <f t="shared" si="81"/>
        <v>0</v>
      </c>
      <c r="W80" s="8">
        <f t="shared" si="82"/>
        <v>0</v>
      </c>
      <c r="X80" s="8">
        <f t="shared" si="83"/>
        <v>0</v>
      </c>
      <c r="Y80" s="8">
        <f t="shared" si="84"/>
        <v>0</v>
      </c>
      <c r="Z80" s="8">
        <f t="shared" si="85"/>
        <v>0.00036244700683495037</v>
      </c>
      <c r="AA80" s="8">
        <f t="shared" si="86"/>
        <v>0</v>
      </c>
      <c r="AB80" s="8">
        <f t="shared" si="87"/>
        <v>0.0004342796105096501</v>
      </c>
      <c r="AC80" s="8">
        <f t="shared" si="88"/>
        <v>0.00026966876316152105</v>
      </c>
      <c r="AD80" s="8">
        <f t="shared" si="89"/>
        <v>0.0001549018737020399</v>
      </c>
      <c r="AE80" s="8">
        <f t="shared" si="90"/>
        <v>0</v>
      </c>
      <c r="AF80" s="8">
        <f t="shared" si="91"/>
        <v>0</v>
      </c>
      <c r="AG80" s="8">
        <f t="shared" si="92"/>
        <v>0</v>
      </c>
      <c r="AH80" s="8">
        <f t="shared" si="93"/>
        <v>0</v>
      </c>
      <c r="AI80" s="8">
        <f t="shared" si="94"/>
        <v>0</v>
      </c>
      <c r="AJ80" s="8">
        <v>0</v>
      </c>
      <c r="AK80" s="8">
        <v>0</v>
      </c>
      <c r="AL80" s="8">
        <v>0</v>
      </c>
      <c r="AM80" s="8">
        <f t="shared" si="95"/>
        <v>7.745093685101995E-05</v>
      </c>
      <c r="AN80" s="8">
        <f t="shared" si="96"/>
        <v>0.00021713980525482504</v>
      </c>
      <c r="AO80" s="8">
        <f t="shared" si="97"/>
        <v>0.00018122350341747518</v>
      </c>
      <c r="AP80" s="8">
        <f t="shared" si="98"/>
        <v>0.00021713980525482504</v>
      </c>
      <c r="AQ80" s="15">
        <f t="shared" si="99"/>
        <v>0.00016814712907548045</v>
      </c>
      <c r="AR80" s="15">
        <f t="shared" si="100"/>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8">
        <v>0</v>
      </c>
      <c r="BQ80" s="8">
        <v>0</v>
      </c>
      <c r="BR80" s="95">
        <f t="shared" si="101"/>
        <v>0.0001549018737020399</v>
      </c>
      <c r="BS80" s="8">
        <f t="shared" si="102"/>
        <v>0.00036244700683495037</v>
      </c>
      <c r="BT80" s="8">
        <f t="shared" si="103"/>
        <v>0</v>
      </c>
      <c r="BU80" s="8">
        <f t="shared" si="104"/>
        <v>0.0001549018737020399</v>
      </c>
      <c r="BV80" s="8">
        <f t="shared" si="105"/>
        <v>0.0001549018737020399</v>
      </c>
      <c r="BW80" s="8">
        <f t="shared" si="106"/>
        <v>0</v>
      </c>
      <c r="BX80" s="8">
        <f t="shared" si="107"/>
        <v>0.0001549018737020399</v>
      </c>
      <c r="BY80" s="8">
        <f t="shared" si="108"/>
        <v>0</v>
      </c>
      <c r="BZ80" s="8">
        <f t="shared" si="109"/>
        <v>0</v>
      </c>
      <c r="CA80" s="8">
        <f t="shared" si="110"/>
        <v>0</v>
      </c>
      <c r="CB80" s="8">
        <f t="shared" si="111"/>
        <v>0.0004342796105096501</v>
      </c>
      <c r="CC80" s="8">
        <f t="shared" si="112"/>
        <v>0.0001549018737020399</v>
      </c>
      <c r="CD80" s="8">
        <f t="shared" si="113"/>
        <v>0</v>
      </c>
      <c r="CE80" s="8">
        <f t="shared" si="114"/>
        <v>0</v>
      </c>
      <c r="CF80" s="8">
        <f t="shared" si="115"/>
        <v>0</v>
      </c>
      <c r="CG80" s="8">
        <f t="shared" si="116"/>
        <v>0</v>
      </c>
      <c r="CH80" s="8">
        <f t="shared" si="117"/>
        <v>0</v>
      </c>
      <c r="CI80" s="8">
        <f t="shared" si="118"/>
        <v>0.0001549018737020399</v>
      </c>
      <c r="CJ80" s="8">
        <f t="shared" si="119"/>
        <v>0.0001549018737020399</v>
      </c>
      <c r="CK80" s="8">
        <f t="shared" si="120"/>
        <v>0</v>
      </c>
      <c r="CL80" s="8">
        <f t="shared" si="121"/>
        <v>0</v>
      </c>
      <c r="CM80" s="8">
        <f t="shared" si="122"/>
        <v>0.00018122350341747518</v>
      </c>
      <c r="CN80" s="8">
        <f t="shared" si="123"/>
        <v>0</v>
      </c>
      <c r="CO80" s="8">
        <f t="shared" si="124"/>
        <v>0</v>
      </c>
      <c r="CP80" s="8">
        <f t="shared" si="125"/>
        <v>0</v>
      </c>
      <c r="CQ80" s="8">
        <f t="shared" si="126"/>
        <v>0</v>
      </c>
      <c r="CR80" s="8">
        <f t="shared" si="127"/>
        <v>0.00021713980525482504</v>
      </c>
      <c r="CS80" s="8">
        <f t="shared" si="128"/>
        <v>0</v>
      </c>
      <c r="CT80" s="8">
        <f t="shared" si="129"/>
        <v>0</v>
      </c>
      <c r="CU80" s="8">
        <f t="shared" si="130"/>
        <v>0</v>
      </c>
      <c r="CV80" s="8">
        <f t="shared" si="131"/>
        <v>0</v>
      </c>
      <c r="CW80" s="8">
        <f t="shared" si="132"/>
        <v>0</v>
      </c>
      <c r="CX80" s="8">
        <f t="shared" si="133"/>
        <v>0.0001549018737020399</v>
      </c>
      <c r="CY80" s="8">
        <f t="shared" si="134"/>
        <v>0</v>
      </c>
      <c r="CZ80" s="8">
        <f t="shared" si="135"/>
        <v>7.745093685101995E-05</v>
      </c>
      <c r="DA80" s="8">
        <f t="shared" si="136"/>
        <v>0.0001549018737020399</v>
      </c>
      <c r="DB80" s="8">
        <f t="shared" si="137"/>
        <v>0.0001549018737020399</v>
      </c>
      <c r="DC80" s="8">
        <f t="shared" si="138"/>
        <v>0.0001549018737020399</v>
      </c>
      <c r="DD80" s="8">
        <f t="shared" si="139"/>
        <v>0.0001549018737020399</v>
      </c>
      <c r="DE80" s="8">
        <f t="shared" si="140"/>
        <v>0.00036244700683495037</v>
      </c>
      <c r="DF80" s="8">
        <f t="shared" si="141"/>
        <v>0</v>
      </c>
      <c r="DG80" s="8">
        <f t="shared" si="142"/>
        <v>0</v>
      </c>
      <c r="DH80" s="8">
        <f t="shared" si="143"/>
        <v>0</v>
      </c>
      <c r="DI80" s="8">
        <f t="shared" si="144"/>
        <v>0</v>
      </c>
      <c r="DJ80" s="8">
        <f t="shared" si="145"/>
        <v>0</v>
      </c>
      <c r="DK80" s="8">
        <f t="shared" si="146"/>
        <v>0</v>
      </c>
      <c r="DL80" s="8">
        <f t="shared" si="147"/>
        <v>0</v>
      </c>
      <c r="DM80" s="8">
        <f t="shared" si="148"/>
        <v>0</v>
      </c>
      <c r="DN80" s="8">
        <f t="shared" si="149"/>
        <v>0</v>
      </c>
      <c r="DO80" s="8">
        <f t="shared" si="150"/>
        <v>0.00036244700683495037</v>
      </c>
      <c r="DP80" s="8">
        <f t="shared" si="151"/>
        <v>0</v>
      </c>
      <c r="DQ80" s="8">
        <f t="shared" si="152"/>
        <v>0.0001549018737020399</v>
      </c>
      <c r="DR80" s="8">
        <f t="shared" si="153"/>
        <v>0</v>
      </c>
      <c r="DS80" s="8">
        <f t="shared" si="154"/>
        <v>0.00016814712907548045</v>
      </c>
    </row>
    <row r="81" spans="1:123" ht="11.25">
      <c r="A81" s="77" t="s">
        <v>447</v>
      </c>
      <c r="B81" s="221" t="s">
        <v>74</v>
      </c>
      <c r="C81" s="78" t="s">
        <v>311</v>
      </c>
      <c r="D81" s="23"/>
      <c r="E81" s="54"/>
      <c r="F81" s="20"/>
      <c r="G81" s="20"/>
      <c r="H81" s="28"/>
      <c r="I81" s="226">
        <v>34</v>
      </c>
      <c r="J81" s="229">
        <v>0</v>
      </c>
      <c r="K81" s="217">
        <f t="shared" si="79"/>
        <v>15</v>
      </c>
      <c r="L81" s="227">
        <v>19</v>
      </c>
      <c r="M81" s="155">
        <f>17740-M96</f>
        <v>1884.1560000000009</v>
      </c>
      <c r="N81" s="112">
        <f>10707-N96</f>
        <v>8.018000000000029</v>
      </c>
      <c r="O81" s="148">
        <f>MAX(1417-O96,0)</f>
        <v>0</v>
      </c>
      <c r="P81" s="112">
        <v>9663</v>
      </c>
      <c r="Q81" s="157">
        <v>11214</v>
      </c>
      <c r="R81" s="23"/>
      <c r="S81" s="23">
        <v>1374993</v>
      </c>
      <c r="U81" s="8">
        <f t="shared" si="80"/>
        <v>0</v>
      </c>
      <c r="V81" s="8">
        <f t="shared" si="81"/>
        <v>0</v>
      </c>
      <c r="W81" s="8">
        <f t="shared" si="82"/>
        <v>0</v>
      </c>
      <c r="X81" s="8">
        <f t="shared" si="83"/>
        <v>0</v>
      </c>
      <c r="Y81" s="8">
        <f t="shared" si="84"/>
        <v>0</v>
      </c>
      <c r="Z81" s="8">
        <f t="shared" si="85"/>
        <v>0.004001038387139062</v>
      </c>
      <c r="AA81" s="8">
        <f t="shared" si="86"/>
        <v>0</v>
      </c>
      <c r="AB81" s="8">
        <f t="shared" si="87"/>
        <v>0.0031318241142522843</v>
      </c>
      <c r="AC81" s="8">
        <f t="shared" si="88"/>
        <v>0.0051237065000689</v>
      </c>
      <c r="AD81" s="8">
        <f t="shared" si="89"/>
        <v>0.002727656960251783</v>
      </c>
      <c r="AE81" s="8">
        <f t="shared" si="90"/>
        <v>4.556111412891477E-05</v>
      </c>
      <c r="AF81" s="8">
        <f t="shared" si="91"/>
        <v>0</v>
      </c>
      <c r="AG81" s="8">
        <f t="shared" si="92"/>
        <v>0.0016705602609275786</v>
      </c>
      <c r="AH81" s="8">
        <f t="shared" si="93"/>
        <v>0.0011556594075715168</v>
      </c>
      <c r="AI81" s="8">
        <f t="shared" si="94"/>
        <v>0</v>
      </c>
      <c r="AJ81" s="8">
        <v>0</v>
      </c>
      <c r="AK81" s="8">
        <v>0</v>
      </c>
      <c r="AL81" s="8">
        <v>0</v>
      </c>
      <c r="AM81" s="8">
        <f t="shared" si="95"/>
        <v>0.001386609037190349</v>
      </c>
      <c r="AN81" s="8">
        <f t="shared" si="96"/>
        <v>0.0015659120571261422</v>
      </c>
      <c r="AO81" s="8">
        <f t="shared" si="97"/>
        <v>0.002000519193569531</v>
      </c>
      <c r="AP81" s="8">
        <f t="shared" si="98"/>
        <v>0.0015659120571261422</v>
      </c>
      <c r="AQ81" s="15">
        <f t="shared" si="99"/>
        <v>0.0034378838299636005</v>
      </c>
      <c r="AR81" s="15">
        <f t="shared" si="100"/>
        <v>0</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c r="BK81" s="8">
        <v>0</v>
      </c>
      <c r="BL81" s="8">
        <v>0</v>
      </c>
      <c r="BM81" s="8">
        <v>0</v>
      </c>
      <c r="BN81" s="8">
        <v>0</v>
      </c>
      <c r="BO81" s="8">
        <v>0</v>
      </c>
      <c r="BP81" s="8">
        <v>0</v>
      </c>
      <c r="BQ81" s="8">
        <v>0</v>
      </c>
      <c r="BR81" s="95">
        <f t="shared" si="101"/>
        <v>0.002727656960251783</v>
      </c>
      <c r="BS81" s="8">
        <f t="shared" si="102"/>
        <v>0.004001038387139062</v>
      </c>
      <c r="BT81" s="8">
        <f t="shared" si="103"/>
        <v>0</v>
      </c>
      <c r="BU81" s="8">
        <f t="shared" si="104"/>
        <v>0.002727656960251783</v>
      </c>
      <c r="BV81" s="8">
        <f t="shared" si="105"/>
        <v>0.002727656960251783</v>
      </c>
      <c r="BW81" s="8">
        <f t="shared" si="106"/>
        <v>0.0016705602609275786</v>
      </c>
      <c r="BX81" s="8">
        <f t="shared" si="107"/>
        <v>0.002727656960251783</v>
      </c>
      <c r="BY81" s="8">
        <f t="shared" si="108"/>
        <v>0</v>
      </c>
      <c r="BZ81" s="8">
        <f t="shared" si="109"/>
        <v>0</v>
      </c>
      <c r="CA81" s="8">
        <f t="shared" si="110"/>
        <v>0</v>
      </c>
      <c r="CB81" s="8">
        <f t="shared" si="111"/>
        <v>0.0031318241142522843</v>
      </c>
      <c r="CC81" s="8">
        <f t="shared" si="112"/>
        <v>0.002727656960251783</v>
      </c>
      <c r="CD81" s="8">
        <f t="shared" si="113"/>
        <v>0</v>
      </c>
      <c r="CE81" s="8">
        <f t="shared" si="114"/>
        <v>0</v>
      </c>
      <c r="CF81" s="8">
        <f t="shared" si="115"/>
        <v>0</v>
      </c>
      <c r="CG81" s="8">
        <f t="shared" si="116"/>
        <v>0</v>
      </c>
      <c r="CH81" s="8">
        <f t="shared" si="117"/>
        <v>0</v>
      </c>
      <c r="CI81" s="8">
        <f t="shared" si="118"/>
        <v>0.002727656960251783</v>
      </c>
      <c r="CJ81" s="8">
        <f t="shared" si="119"/>
        <v>0.002727656960251783</v>
      </c>
      <c r="CK81" s="8">
        <f t="shared" si="120"/>
        <v>0</v>
      </c>
      <c r="CL81" s="8">
        <f t="shared" si="121"/>
        <v>0</v>
      </c>
      <c r="CM81" s="8">
        <f t="shared" si="122"/>
        <v>0.002000519193569531</v>
      </c>
      <c r="CN81" s="8">
        <f t="shared" si="123"/>
        <v>0</v>
      </c>
      <c r="CO81" s="8">
        <f t="shared" si="124"/>
        <v>0</v>
      </c>
      <c r="CP81" s="8">
        <f t="shared" si="125"/>
        <v>0</v>
      </c>
      <c r="CQ81" s="8">
        <f t="shared" si="126"/>
        <v>4.556111412891477E-05</v>
      </c>
      <c r="CR81" s="8">
        <f t="shared" si="127"/>
        <v>0.0015659120571261422</v>
      </c>
      <c r="CS81" s="8">
        <f t="shared" si="128"/>
        <v>4.556111412891477E-05</v>
      </c>
      <c r="CT81" s="8">
        <f t="shared" si="129"/>
        <v>0</v>
      </c>
      <c r="CU81" s="8">
        <f t="shared" si="130"/>
        <v>0</v>
      </c>
      <c r="CV81" s="8">
        <f t="shared" si="131"/>
        <v>0</v>
      </c>
      <c r="CW81" s="8">
        <f t="shared" si="132"/>
        <v>0</v>
      </c>
      <c r="CX81" s="8">
        <f t="shared" si="133"/>
        <v>0.002727656960251783</v>
      </c>
      <c r="CY81" s="8">
        <f t="shared" si="134"/>
        <v>0.0016705602609275786</v>
      </c>
      <c r="CZ81" s="8">
        <f t="shared" si="135"/>
        <v>0.001386609037190349</v>
      </c>
      <c r="DA81" s="8">
        <f t="shared" si="136"/>
        <v>0.002727656960251783</v>
      </c>
      <c r="DB81" s="8">
        <f t="shared" si="137"/>
        <v>0.002727656960251783</v>
      </c>
      <c r="DC81" s="8">
        <f t="shared" si="138"/>
        <v>0.002727656960251783</v>
      </c>
      <c r="DD81" s="8">
        <f t="shared" si="139"/>
        <v>0.002727656960251783</v>
      </c>
      <c r="DE81" s="8">
        <f t="shared" si="140"/>
        <v>0.004001038387139062</v>
      </c>
      <c r="DF81" s="8">
        <f t="shared" si="141"/>
        <v>0.0016705602609275786</v>
      </c>
      <c r="DG81" s="8">
        <f t="shared" si="142"/>
        <v>0</v>
      </c>
      <c r="DH81" s="8">
        <f t="shared" si="143"/>
        <v>0</v>
      </c>
      <c r="DI81" s="8">
        <f t="shared" si="144"/>
        <v>0</v>
      </c>
      <c r="DJ81" s="8">
        <f t="shared" si="145"/>
        <v>0</v>
      </c>
      <c r="DK81" s="8">
        <f t="shared" si="146"/>
        <v>0</v>
      </c>
      <c r="DL81" s="8">
        <f t="shared" si="147"/>
        <v>0</v>
      </c>
      <c r="DM81" s="8">
        <f t="shared" si="148"/>
        <v>0</v>
      </c>
      <c r="DN81" s="8">
        <f t="shared" si="149"/>
        <v>0</v>
      </c>
      <c r="DO81" s="8">
        <f t="shared" si="150"/>
        <v>0.004001038387139062</v>
      </c>
      <c r="DP81" s="8">
        <f t="shared" si="151"/>
        <v>0</v>
      </c>
      <c r="DQ81" s="8">
        <f t="shared" si="152"/>
        <v>0.002727656960251783</v>
      </c>
      <c r="DR81" s="8">
        <f t="shared" si="153"/>
        <v>0</v>
      </c>
      <c r="DS81" s="8">
        <f t="shared" si="154"/>
        <v>0.0034378838299636005</v>
      </c>
    </row>
    <row r="82" spans="1:123" ht="11.25">
      <c r="A82" s="77" t="s">
        <v>447</v>
      </c>
      <c r="B82" s="221" t="s">
        <v>75</v>
      </c>
      <c r="C82" s="78" t="s">
        <v>370</v>
      </c>
      <c r="D82" s="23"/>
      <c r="E82" s="54"/>
      <c r="F82" s="20"/>
      <c r="G82" s="20"/>
      <c r="H82" s="28"/>
      <c r="I82" s="226">
        <v>9</v>
      </c>
      <c r="J82" s="229">
        <v>0</v>
      </c>
      <c r="K82" s="217">
        <f t="shared" si="79"/>
        <v>5</v>
      </c>
      <c r="L82" s="227">
        <v>4</v>
      </c>
      <c r="M82" s="155">
        <v>357</v>
      </c>
      <c r="N82" s="112">
        <v>0</v>
      </c>
      <c r="O82" s="148">
        <v>7</v>
      </c>
      <c r="P82" s="112">
        <v>1962</v>
      </c>
      <c r="Q82" s="157">
        <v>1962</v>
      </c>
      <c r="R82" s="23"/>
      <c r="S82" s="23">
        <v>294388</v>
      </c>
      <c r="U82" s="8">
        <f t="shared" si="80"/>
        <v>0</v>
      </c>
      <c r="V82" s="8">
        <f t="shared" si="81"/>
        <v>0</v>
      </c>
      <c r="W82" s="8">
        <f t="shared" si="82"/>
        <v>0</v>
      </c>
      <c r="X82" s="8">
        <f t="shared" si="83"/>
        <v>0</v>
      </c>
      <c r="Y82" s="8">
        <f t="shared" si="84"/>
        <v>0</v>
      </c>
      <c r="Z82" s="8">
        <f t="shared" si="85"/>
        <v>0.0010590983965956342</v>
      </c>
      <c r="AA82" s="8">
        <f t="shared" si="86"/>
        <v>0</v>
      </c>
      <c r="AB82" s="8">
        <f t="shared" si="87"/>
        <v>0.0010439413714174281</v>
      </c>
      <c r="AC82" s="8">
        <f t="shared" si="88"/>
        <v>0.0010786750526460842</v>
      </c>
      <c r="AD82" s="8">
        <f t="shared" si="89"/>
        <v>0.0005168221393610117</v>
      </c>
      <c r="AE82" s="8">
        <f t="shared" si="90"/>
        <v>0</v>
      </c>
      <c r="AF82" s="8">
        <f t="shared" si="91"/>
        <v>0.00015007555339341944</v>
      </c>
      <c r="AG82" s="8">
        <f t="shared" si="92"/>
        <v>0.00033919478753388274</v>
      </c>
      <c r="AH82" s="8">
        <f t="shared" si="93"/>
        <v>0.00020219402154943072</v>
      </c>
      <c r="AI82" s="8">
        <f t="shared" si="94"/>
        <v>0</v>
      </c>
      <c r="AJ82" s="8">
        <v>0</v>
      </c>
      <c r="AK82" s="8">
        <v>0</v>
      </c>
      <c r="AL82" s="8">
        <v>0</v>
      </c>
      <c r="AM82" s="8">
        <f t="shared" si="95"/>
        <v>0.00025841106968050583</v>
      </c>
      <c r="AN82" s="8">
        <f t="shared" si="96"/>
        <v>0.0005219706857087141</v>
      </c>
      <c r="AO82" s="8">
        <f t="shared" si="97"/>
        <v>0.0005295491982978171</v>
      </c>
      <c r="AP82" s="8">
        <f t="shared" si="98"/>
        <v>0.0005219706857087141</v>
      </c>
      <c r="AQ82" s="15">
        <f t="shared" si="99"/>
        <v>0.0007360559253285831</v>
      </c>
      <c r="AR82" s="15">
        <f t="shared" si="100"/>
        <v>0</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8">
        <v>0</v>
      </c>
      <c r="BQ82" s="8">
        <v>0</v>
      </c>
      <c r="BR82" s="95">
        <f t="shared" si="101"/>
        <v>0.0005168221393610117</v>
      </c>
      <c r="BS82" s="8">
        <f t="shared" si="102"/>
        <v>0.0010590983965956342</v>
      </c>
      <c r="BT82" s="8">
        <f t="shared" si="103"/>
        <v>0.00015007555339341944</v>
      </c>
      <c r="BU82" s="8">
        <f t="shared" si="104"/>
        <v>0.0005168221393610117</v>
      </c>
      <c r="BV82" s="8">
        <f t="shared" si="105"/>
        <v>0.0005168221393610117</v>
      </c>
      <c r="BW82" s="8">
        <f t="shared" si="106"/>
        <v>0.00033919478753388274</v>
      </c>
      <c r="BX82" s="8">
        <f t="shared" si="107"/>
        <v>0.0005168221393610117</v>
      </c>
      <c r="BY82" s="8">
        <f t="shared" si="108"/>
        <v>0</v>
      </c>
      <c r="BZ82" s="8">
        <f t="shared" si="109"/>
        <v>0</v>
      </c>
      <c r="CA82" s="8">
        <f t="shared" si="110"/>
        <v>0</v>
      </c>
      <c r="CB82" s="8">
        <f t="shared" si="111"/>
        <v>0.0010439413714174281</v>
      </c>
      <c r="CC82" s="8">
        <f t="shared" si="112"/>
        <v>0.0005168221393610117</v>
      </c>
      <c r="CD82" s="8">
        <f t="shared" si="113"/>
        <v>0</v>
      </c>
      <c r="CE82" s="8">
        <f t="shared" si="114"/>
        <v>0</v>
      </c>
      <c r="CF82" s="8">
        <f t="shared" si="115"/>
        <v>0</v>
      </c>
      <c r="CG82" s="8">
        <f t="shared" si="116"/>
        <v>0</v>
      </c>
      <c r="CH82" s="8">
        <f t="shared" si="117"/>
        <v>0</v>
      </c>
      <c r="CI82" s="8">
        <f t="shared" si="118"/>
        <v>0.0005168221393610117</v>
      </c>
      <c r="CJ82" s="8">
        <f t="shared" si="119"/>
        <v>0.0005168221393610117</v>
      </c>
      <c r="CK82" s="8">
        <f t="shared" si="120"/>
        <v>0</v>
      </c>
      <c r="CL82" s="8">
        <f t="shared" si="121"/>
        <v>0</v>
      </c>
      <c r="CM82" s="8">
        <f t="shared" si="122"/>
        <v>0.0005295491982978171</v>
      </c>
      <c r="CN82" s="8">
        <f t="shared" si="123"/>
        <v>0</v>
      </c>
      <c r="CO82" s="8">
        <f t="shared" si="124"/>
        <v>0</v>
      </c>
      <c r="CP82" s="8">
        <f t="shared" si="125"/>
        <v>0</v>
      </c>
      <c r="CQ82" s="8">
        <f t="shared" si="126"/>
        <v>0</v>
      </c>
      <c r="CR82" s="8">
        <f t="shared" si="127"/>
        <v>0.0005219706857087141</v>
      </c>
      <c r="CS82" s="8">
        <f t="shared" si="128"/>
        <v>0</v>
      </c>
      <c r="CT82" s="8">
        <f t="shared" si="129"/>
        <v>0</v>
      </c>
      <c r="CU82" s="8">
        <f t="shared" si="130"/>
        <v>0</v>
      </c>
      <c r="CV82" s="8">
        <f t="shared" si="131"/>
        <v>0</v>
      </c>
      <c r="CW82" s="8">
        <f t="shared" si="132"/>
        <v>0</v>
      </c>
      <c r="CX82" s="8">
        <f t="shared" si="133"/>
        <v>0.0005168221393610117</v>
      </c>
      <c r="CY82" s="8">
        <f t="shared" si="134"/>
        <v>0.00033919478753388274</v>
      </c>
      <c r="CZ82" s="8">
        <f t="shared" si="135"/>
        <v>0.00025841106968050583</v>
      </c>
      <c r="DA82" s="8">
        <f t="shared" si="136"/>
        <v>0.0005168221393610117</v>
      </c>
      <c r="DB82" s="8">
        <f t="shared" si="137"/>
        <v>0.0005168221393610117</v>
      </c>
      <c r="DC82" s="8">
        <f t="shared" si="138"/>
        <v>0.0005168221393610117</v>
      </c>
      <c r="DD82" s="8">
        <f t="shared" si="139"/>
        <v>0.0005168221393610117</v>
      </c>
      <c r="DE82" s="8">
        <f t="shared" si="140"/>
        <v>0.0010590983965956342</v>
      </c>
      <c r="DF82" s="8">
        <f t="shared" si="141"/>
        <v>0.00033919478753388274</v>
      </c>
      <c r="DG82" s="8">
        <f t="shared" si="142"/>
        <v>0</v>
      </c>
      <c r="DH82" s="8">
        <f t="shared" si="143"/>
        <v>0</v>
      </c>
      <c r="DI82" s="8">
        <f t="shared" si="144"/>
        <v>0</v>
      </c>
      <c r="DJ82" s="8">
        <f t="shared" si="145"/>
        <v>0</v>
      </c>
      <c r="DK82" s="8">
        <f t="shared" si="146"/>
        <v>0</v>
      </c>
      <c r="DL82" s="8">
        <f t="shared" si="147"/>
        <v>0</v>
      </c>
      <c r="DM82" s="8">
        <f t="shared" si="148"/>
        <v>0</v>
      </c>
      <c r="DN82" s="8">
        <f t="shared" si="149"/>
        <v>0</v>
      </c>
      <c r="DO82" s="8">
        <f t="shared" si="150"/>
        <v>0.0010590983965956342</v>
      </c>
      <c r="DP82" s="8">
        <f t="shared" si="151"/>
        <v>0</v>
      </c>
      <c r="DQ82" s="8">
        <f t="shared" si="152"/>
        <v>0.0005168221393610117</v>
      </c>
      <c r="DR82" s="8">
        <f t="shared" si="153"/>
        <v>0.00015007555339341944</v>
      </c>
      <c r="DS82" s="8">
        <f t="shared" si="154"/>
        <v>0.0007360559253285831</v>
      </c>
    </row>
    <row r="83" spans="1:123" ht="11.25">
      <c r="A83" s="77" t="s">
        <v>447</v>
      </c>
      <c r="B83" s="221" t="s">
        <v>76</v>
      </c>
      <c r="C83" s="78" t="s">
        <v>313</v>
      </c>
      <c r="D83" s="23"/>
      <c r="E83" s="54"/>
      <c r="F83" s="20"/>
      <c r="G83" s="20"/>
      <c r="H83" s="28"/>
      <c r="I83" s="226">
        <v>0</v>
      </c>
      <c r="J83" s="229"/>
      <c r="K83" s="217">
        <f t="shared" si="79"/>
        <v>0</v>
      </c>
      <c r="L83" s="227">
        <v>0</v>
      </c>
      <c r="M83" s="155">
        <v>0</v>
      </c>
      <c r="N83" s="112">
        <v>0</v>
      </c>
      <c r="O83" s="148">
        <v>0</v>
      </c>
      <c r="P83" s="112">
        <v>0</v>
      </c>
      <c r="Q83" s="157"/>
      <c r="R83" s="23"/>
      <c r="S83" s="23">
        <v>164897</v>
      </c>
      <c r="U83" s="8">
        <f t="shared" si="80"/>
        <v>0</v>
      </c>
      <c r="V83" s="8">
        <f t="shared" si="81"/>
        <v>0</v>
      </c>
      <c r="W83" s="8">
        <f t="shared" si="82"/>
        <v>0</v>
      </c>
      <c r="X83" s="8">
        <f t="shared" si="83"/>
        <v>0</v>
      </c>
      <c r="Y83" s="8">
        <f t="shared" si="84"/>
        <v>0</v>
      </c>
      <c r="Z83" s="8">
        <f t="shared" si="85"/>
        <v>0</v>
      </c>
      <c r="AA83" s="8">
        <f t="shared" si="86"/>
        <v>0</v>
      </c>
      <c r="AB83" s="8">
        <f t="shared" si="87"/>
        <v>0</v>
      </c>
      <c r="AC83" s="8">
        <f t="shared" si="88"/>
        <v>0</v>
      </c>
      <c r="AD83" s="8">
        <f t="shared" si="89"/>
        <v>0</v>
      </c>
      <c r="AE83" s="8">
        <f t="shared" si="90"/>
        <v>0</v>
      </c>
      <c r="AF83" s="8">
        <f t="shared" si="91"/>
        <v>0</v>
      </c>
      <c r="AG83" s="8">
        <f t="shared" si="92"/>
        <v>0</v>
      </c>
      <c r="AH83" s="8">
        <f t="shared" si="93"/>
        <v>0</v>
      </c>
      <c r="AI83" s="8">
        <f t="shared" si="94"/>
        <v>0</v>
      </c>
      <c r="AJ83" s="8">
        <v>0</v>
      </c>
      <c r="AK83" s="8">
        <v>0</v>
      </c>
      <c r="AL83" s="8">
        <v>0</v>
      </c>
      <c r="AM83" s="8">
        <f t="shared" si="95"/>
        <v>0</v>
      </c>
      <c r="AN83" s="8">
        <f t="shared" si="96"/>
        <v>0</v>
      </c>
      <c r="AO83" s="8">
        <f t="shared" si="97"/>
        <v>0</v>
      </c>
      <c r="AP83" s="8">
        <f t="shared" si="98"/>
        <v>0</v>
      </c>
      <c r="AQ83" s="15">
        <f t="shared" si="99"/>
        <v>0.00041229062977739364</v>
      </c>
      <c r="AR83" s="15">
        <f t="shared" si="100"/>
        <v>0</v>
      </c>
      <c r="AT83" s="8">
        <v>0</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8">
        <v>0</v>
      </c>
      <c r="BQ83" s="8">
        <v>0</v>
      </c>
      <c r="BR83" s="95">
        <f t="shared" si="101"/>
        <v>0</v>
      </c>
      <c r="BS83" s="8">
        <f t="shared" si="102"/>
        <v>0</v>
      </c>
      <c r="BT83" s="8">
        <f t="shared" si="103"/>
        <v>0</v>
      </c>
      <c r="BU83" s="8">
        <f t="shared" si="104"/>
        <v>0</v>
      </c>
      <c r="BV83" s="8">
        <f t="shared" si="105"/>
        <v>0</v>
      </c>
      <c r="BW83" s="8">
        <f t="shared" si="106"/>
        <v>0</v>
      </c>
      <c r="BX83" s="8">
        <f t="shared" si="107"/>
        <v>0</v>
      </c>
      <c r="BY83" s="8">
        <f t="shared" si="108"/>
        <v>0</v>
      </c>
      <c r="BZ83" s="8">
        <f t="shared" si="109"/>
        <v>0</v>
      </c>
      <c r="CA83" s="8">
        <f t="shared" si="110"/>
        <v>0</v>
      </c>
      <c r="CB83" s="8">
        <f t="shared" si="111"/>
        <v>0</v>
      </c>
      <c r="CC83" s="8">
        <f t="shared" si="112"/>
        <v>0</v>
      </c>
      <c r="CD83" s="8">
        <f t="shared" si="113"/>
        <v>0</v>
      </c>
      <c r="CE83" s="8">
        <f t="shared" si="114"/>
        <v>0</v>
      </c>
      <c r="CF83" s="8">
        <f t="shared" si="115"/>
        <v>0</v>
      </c>
      <c r="CG83" s="8">
        <f t="shared" si="116"/>
        <v>0</v>
      </c>
      <c r="CH83" s="8">
        <f t="shared" si="117"/>
        <v>0</v>
      </c>
      <c r="CI83" s="8">
        <f t="shared" si="118"/>
        <v>0</v>
      </c>
      <c r="CJ83" s="8">
        <f t="shared" si="119"/>
        <v>0</v>
      </c>
      <c r="CK83" s="8">
        <f t="shared" si="120"/>
        <v>0</v>
      </c>
      <c r="CL83" s="8">
        <f t="shared" si="121"/>
        <v>0</v>
      </c>
      <c r="CM83" s="8">
        <f t="shared" si="122"/>
        <v>0</v>
      </c>
      <c r="CN83" s="8">
        <f t="shared" si="123"/>
        <v>0</v>
      </c>
      <c r="CO83" s="8">
        <f t="shared" si="124"/>
        <v>0</v>
      </c>
      <c r="CP83" s="8">
        <f t="shared" si="125"/>
        <v>0</v>
      </c>
      <c r="CQ83" s="8">
        <f t="shared" si="126"/>
        <v>0</v>
      </c>
      <c r="CR83" s="8">
        <f t="shared" si="127"/>
        <v>0</v>
      </c>
      <c r="CS83" s="8">
        <f t="shared" si="128"/>
        <v>0</v>
      </c>
      <c r="CT83" s="8">
        <f t="shared" si="129"/>
        <v>0</v>
      </c>
      <c r="CU83" s="8">
        <f t="shared" si="130"/>
        <v>0</v>
      </c>
      <c r="CV83" s="8">
        <f t="shared" si="131"/>
        <v>0</v>
      </c>
      <c r="CW83" s="8">
        <f t="shared" si="132"/>
        <v>0</v>
      </c>
      <c r="CX83" s="8">
        <f t="shared" si="133"/>
        <v>0</v>
      </c>
      <c r="CY83" s="8">
        <f t="shared" si="134"/>
        <v>0</v>
      </c>
      <c r="CZ83" s="8">
        <f t="shared" si="135"/>
        <v>0</v>
      </c>
      <c r="DA83" s="8">
        <f t="shared" si="136"/>
        <v>0</v>
      </c>
      <c r="DB83" s="8">
        <f t="shared" si="137"/>
        <v>0</v>
      </c>
      <c r="DC83" s="8">
        <f t="shared" si="138"/>
        <v>0</v>
      </c>
      <c r="DD83" s="8">
        <f t="shared" si="139"/>
        <v>0</v>
      </c>
      <c r="DE83" s="8">
        <f t="shared" si="140"/>
        <v>0</v>
      </c>
      <c r="DF83" s="8">
        <f t="shared" si="141"/>
        <v>0</v>
      </c>
      <c r="DG83" s="8">
        <f t="shared" si="142"/>
        <v>0</v>
      </c>
      <c r="DH83" s="8">
        <f t="shared" si="143"/>
        <v>0</v>
      </c>
      <c r="DI83" s="8">
        <f t="shared" si="144"/>
        <v>0</v>
      </c>
      <c r="DJ83" s="8">
        <f t="shared" si="145"/>
        <v>0</v>
      </c>
      <c r="DK83" s="8">
        <f t="shared" si="146"/>
        <v>0</v>
      </c>
      <c r="DL83" s="8">
        <f t="shared" si="147"/>
        <v>0</v>
      </c>
      <c r="DM83" s="8">
        <f t="shared" si="148"/>
        <v>0</v>
      </c>
      <c r="DN83" s="8">
        <f t="shared" si="149"/>
        <v>0</v>
      </c>
      <c r="DO83" s="8">
        <f t="shared" si="150"/>
        <v>0</v>
      </c>
      <c r="DP83" s="8">
        <f t="shared" si="151"/>
        <v>0</v>
      </c>
      <c r="DQ83" s="8">
        <f t="shared" si="152"/>
        <v>0</v>
      </c>
      <c r="DR83" s="8">
        <f t="shared" si="153"/>
        <v>0</v>
      </c>
      <c r="DS83" s="8">
        <f t="shared" si="154"/>
        <v>0.00041229062977739364</v>
      </c>
    </row>
    <row r="84" spans="1:123" ht="11.25">
      <c r="A84" s="77" t="s">
        <v>444</v>
      </c>
      <c r="B84" s="224" t="s">
        <v>450</v>
      </c>
      <c r="C84" s="78" t="s">
        <v>314</v>
      </c>
      <c r="D84" s="23"/>
      <c r="E84" s="54"/>
      <c r="F84" s="20"/>
      <c r="G84" s="20"/>
      <c r="H84" s="28"/>
      <c r="I84" s="226">
        <v>0</v>
      </c>
      <c r="J84" s="229"/>
      <c r="K84" s="217">
        <f t="shared" si="79"/>
        <v>0</v>
      </c>
      <c r="L84" s="227">
        <v>0</v>
      </c>
      <c r="M84" s="155">
        <v>0</v>
      </c>
      <c r="N84" s="112">
        <v>0</v>
      </c>
      <c r="O84" s="148">
        <v>0</v>
      </c>
      <c r="P84" s="112">
        <v>0</v>
      </c>
      <c r="Q84" s="157"/>
      <c r="R84" s="65">
        <v>1</v>
      </c>
      <c r="S84" s="23">
        <v>239035</v>
      </c>
      <c r="U84" s="8">
        <f t="shared" si="80"/>
        <v>0</v>
      </c>
      <c r="V84" s="8">
        <f t="shared" si="81"/>
        <v>0</v>
      </c>
      <c r="W84" s="8">
        <f t="shared" si="82"/>
        <v>0</v>
      </c>
      <c r="X84" s="8">
        <f t="shared" si="83"/>
        <v>0</v>
      </c>
      <c r="Y84" s="8">
        <f t="shared" si="84"/>
        <v>0</v>
      </c>
      <c r="Z84" s="8">
        <f t="shared" si="85"/>
        <v>0</v>
      </c>
      <c r="AA84" s="8">
        <f t="shared" si="86"/>
        <v>0</v>
      </c>
      <c r="AB84" s="8">
        <f t="shared" si="87"/>
        <v>0</v>
      </c>
      <c r="AC84" s="8">
        <f t="shared" si="88"/>
        <v>0</v>
      </c>
      <c r="AD84" s="8">
        <f t="shared" si="89"/>
        <v>0</v>
      </c>
      <c r="AE84" s="8">
        <f t="shared" si="90"/>
        <v>0</v>
      </c>
      <c r="AF84" s="8">
        <f t="shared" si="91"/>
        <v>0</v>
      </c>
      <c r="AG84" s="8">
        <f t="shared" si="92"/>
        <v>0</v>
      </c>
      <c r="AH84" s="8">
        <f t="shared" si="93"/>
        <v>0</v>
      </c>
      <c r="AI84" s="8">
        <f t="shared" si="94"/>
        <v>1</v>
      </c>
      <c r="AJ84" s="8">
        <v>0</v>
      </c>
      <c r="AK84" s="8">
        <v>0</v>
      </c>
      <c r="AL84" s="8">
        <v>0</v>
      </c>
      <c r="AM84" s="8">
        <f t="shared" si="95"/>
        <v>0</v>
      </c>
      <c r="AN84" s="8">
        <f t="shared" si="96"/>
        <v>0</v>
      </c>
      <c r="AO84" s="8">
        <f t="shared" si="97"/>
        <v>0</v>
      </c>
      <c r="AP84" s="8">
        <f t="shared" si="98"/>
        <v>0</v>
      </c>
      <c r="AQ84" s="15">
        <f t="shared" si="99"/>
        <v>0.0005976572690154417</v>
      </c>
      <c r="AR84" s="15">
        <f t="shared" si="100"/>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8">
        <v>0</v>
      </c>
      <c r="BQ84" s="8">
        <v>0</v>
      </c>
      <c r="BR84" s="95">
        <f t="shared" si="101"/>
        <v>0</v>
      </c>
      <c r="BS84" s="8">
        <f t="shared" si="102"/>
        <v>0</v>
      </c>
      <c r="BT84" s="8">
        <f t="shared" si="103"/>
        <v>0</v>
      </c>
      <c r="BU84" s="8">
        <f t="shared" si="104"/>
        <v>0</v>
      </c>
      <c r="BV84" s="8">
        <f t="shared" si="105"/>
        <v>0</v>
      </c>
      <c r="BW84" s="8">
        <f t="shared" si="106"/>
        <v>0</v>
      </c>
      <c r="BX84" s="8">
        <f t="shared" si="107"/>
        <v>0</v>
      </c>
      <c r="BY84" s="8">
        <f t="shared" si="108"/>
        <v>0</v>
      </c>
      <c r="BZ84" s="8">
        <f t="shared" si="109"/>
        <v>0</v>
      </c>
      <c r="CA84" s="8">
        <f t="shared" si="110"/>
        <v>0</v>
      </c>
      <c r="CB84" s="8">
        <f t="shared" si="111"/>
        <v>0</v>
      </c>
      <c r="CC84" s="8">
        <f t="shared" si="112"/>
        <v>0</v>
      </c>
      <c r="CD84" s="8">
        <f t="shared" si="113"/>
        <v>0</v>
      </c>
      <c r="CE84" s="8">
        <f t="shared" si="114"/>
        <v>0</v>
      </c>
      <c r="CF84" s="8">
        <f t="shared" si="115"/>
        <v>0</v>
      </c>
      <c r="CG84" s="8">
        <f t="shared" si="116"/>
        <v>0</v>
      </c>
      <c r="CH84" s="8">
        <f t="shared" si="117"/>
        <v>0</v>
      </c>
      <c r="CI84" s="8">
        <f t="shared" si="118"/>
        <v>0</v>
      </c>
      <c r="CJ84" s="8">
        <f t="shared" si="119"/>
        <v>0</v>
      </c>
      <c r="CK84" s="8">
        <f t="shared" si="120"/>
        <v>0</v>
      </c>
      <c r="CL84" s="8">
        <f t="shared" si="121"/>
        <v>0</v>
      </c>
      <c r="CM84" s="8">
        <f t="shared" si="122"/>
        <v>0</v>
      </c>
      <c r="CN84" s="8">
        <f t="shared" si="123"/>
        <v>0</v>
      </c>
      <c r="CO84" s="8">
        <f t="shared" si="124"/>
        <v>0</v>
      </c>
      <c r="CP84" s="8">
        <f t="shared" si="125"/>
        <v>0</v>
      </c>
      <c r="CQ84" s="8">
        <f t="shared" si="126"/>
        <v>0</v>
      </c>
      <c r="CR84" s="8">
        <f t="shared" si="127"/>
        <v>0</v>
      </c>
      <c r="CS84" s="8">
        <f t="shared" si="128"/>
        <v>0</v>
      </c>
      <c r="CT84" s="8">
        <f t="shared" si="129"/>
        <v>0</v>
      </c>
      <c r="CU84" s="8">
        <f t="shared" si="130"/>
        <v>0</v>
      </c>
      <c r="CV84" s="8">
        <f t="shared" si="131"/>
        <v>0</v>
      </c>
      <c r="CW84" s="8">
        <f t="shared" si="132"/>
        <v>0</v>
      </c>
      <c r="CX84" s="8">
        <f t="shared" si="133"/>
        <v>0</v>
      </c>
      <c r="CY84" s="8">
        <f t="shared" si="134"/>
        <v>0</v>
      </c>
      <c r="CZ84" s="8">
        <f t="shared" si="135"/>
        <v>0</v>
      </c>
      <c r="DA84" s="8">
        <f t="shared" si="136"/>
        <v>0</v>
      </c>
      <c r="DB84" s="8">
        <f t="shared" si="137"/>
        <v>0</v>
      </c>
      <c r="DC84" s="8">
        <f t="shared" si="138"/>
        <v>0</v>
      </c>
      <c r="DD84" s="8">
        <f t="shared" si="139"/>
        <v>0</v>
      </c>
      <c r="DE84" s="8">
        <f t="shared" si="140"/>
        <v>0</v>
      </c>
      <c r="DF84" s="8">
        <f t="shared" si="141"/>
        <v>0</v>
      </c>
      <c r="DG84" s="8">
        <f t="shared" si="142"/>
        <v>1</v>
      </c>
      <c r="DH84" s="8">
        <f t="shared" si="143"/>
        <v>0</v>
      </c>
      <c r="DI84" s="8">
        <f t="shared" si="144"/>
        <v>0</v>
      </c>
      <c r="DJ84" s="8">
        <f t="shared" si="145"/>
        <v>0</v>
      </c>
      <c r="DK84" s="8">
        <f t="shared" si="146"/>
        <v>0</v>
      </c>
      <c r="DL84" s="8">
        <f t="shared" si="147"/>
        <v>0</v>
      </c>
      <c r="DM84" s="8">
        <f t="shared" si="148"/>
        <v>0</v>
      </c>
      <c r="DN84" s="8">
        <f t="shared" si="149"/>
        <v>0</v>
      </c>
      <c r="DO84" s="8">
        <f t="shared" si="150"/>
        <v>0</v>
      </c>
      <c r="DP84" s="8">
        <f t="shared" si="151"/>
        <v>0</v>
      </c>
      <c r="DQ84" s="8">
        <f t="shared" si="152"/>
        <v>0</v>
      </c>
      <c r="DR84" s="8">
        <f t="shared" si="153"/>
        <v>0</v>
      </c>
      <c r="DS84" s="8">
        <f t="shared" si="154"/>
        <v>0.0005976572690154417</v>
      </c>
    </row>
    <row r="85" spans="1:123" ht="11.25">
      <c r="A85" s="77" t="s">
        <v>447</v>
      </c>
      <c r="B85" s="221" t="s">
        <v>77</v>
      </c>
      <c r="C85" s="78" t="s">
        <v>371</v>
      </c>
      <c r="D85" s="23"/>
      <c r="E85" s="54"/>
      <c r="F85" s="20"/>
      <c r="G85" s="20"/>
      <c r="H85" s="28"/>
      <c r="I85" s="226">
        <v>0</v>
      </c>
      <c r="J85" s="227"/>
      <c r="K85" s="217">
        <f t="shared" si="79"/>
        <v>0</v>
      </c>
      <c r="L85" s="227"/>
      <c r="M85" s="155">
        <v>0</v>
      </c>
      <c r="N85" s="112">
        <v>0</v>
      </c>
      <c r="O85" s="148">
        <v>0</v>
      </c>
      <c r="P85" s="112"/>
      <c r="Q85" s="157"/>
      <c r="R85" s="23"/>
      <c r="S85" s="23">
        <v>114540</v>
      </c>
      <c r="U85" s="8">
        <f t="shared" si="80"/>
        <v>0</v>
      </c>
      <c r="V85" s="8">
        <f t="shared" si="81"/>
        <v>0</v>
      </c>
      <c r="W85" s="8">
        <f t="shared" si="82"/>
        <v>0</v>
      </c>
      <c r="X85" s="8">
        <f t="shared" si="83"/>
        <v>0</v>
      </c>
      <c r="Y85" s="8">
        <f t="shared" si="84"/>
        <v>0</v>
      </c>
      <c r="Z85" s="8">
        <f t="shared" si="85"/>
        <v>0</v>
      </c>
      <c r="AA85" s="8">
        <f t="shared" si="86"/>
        <v>0</v>
      </c>
      <c r="AB85" s="8">
        <f t="shared" si="87"/>
        <v>0</v>
      </c>
      <c r="AC85" s="8">
        <f t="shared" si="88"/>
        <v>0</v>
      </c>
      <c r="AD85" s="8">
        <f t="shared" si="89"/>
        <v>0</v>
      </c>
      <c r="AE85" s="8">
        <f t="shared" si="90"/>
        <v>0</v>
      </c>
      <c r="AF85" s="8">
        <f t="shared" si="91"/>
        <v>0</v>
      </c>
      <c r="AG85" s="8">
        <f t="shared" si="92"/>
        <v>0</v>
      </c>
      <c r="AH85" s="8">
        <f t="shared" si="93"/>
        <v>0</v>
      </c>
      <c r="AI85" s="8">
        <f t="shared" si="94"/>
        <v>0</v>
      </c>
      <c r="AJ85" s="8">
        <v>0</v>
      </c>
      <c r="AK85" s="8">
        <v>0</v>
      </c>
      <c r="AL85" s="8">
        <v>0</v>
      </c>
      <c r="AM85" s="8">
        <f t="shared" si="95"/>
        <v>0</v>
      </c>
      <c r="AN85" s="8">
        <f t="shared" si="96"/>
        <v>0</v>
      </c>
      <c r="AO85" s="8">
        <f t="shared" si="97"/>
        <v>0</v>
      </c>
      <c r="AP85" s="8">
        <f t="shared" si="98"/>
        <v>0</v>
      </c>
      <c r="AQ85" s="15">
        <f t="shared" si="99"/>
        <v>0.0002863834316858564</v>
      </c>
      <c r="AR85" s="15">
        <f t="shared" si="100"/>
        <v>0</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8">
        <v>0</v>
      </c>
      <c r="BQ85" s="8">
        <v>0</v>
      </c>
      <c r="BR85" s="95">
        <f t="shared" si="101"/>
        <v>0</v>
      </c>
      <c r="BS85" s="8">
        <f t="shared" si="102"/>
        <v>0</v>
      </c>
      <c r="BT85" s="8">
        <f t="shared" si="103"/>
        <v>0</v>
      </c>
      <c r="BU85" s="8">
        <f t="shared" si="104"/>
        <v>0</v>
      </c>
      <c r="BV85" s="8">
        <f t="shared" si="105"/>
        <v>0</v>
      </c>
      <c r="BW85" s="8">
        <f t="shared" si="106"/>
        <v>0</v>
      </c>
      <c r="BX85" s="8">
        <f t="shared" si="107"/>
        <v>0</v>
      </c>
      <c r="BY85" s="8">
        <f t="shared" si="108"/>
        <v>0</v>
      </c>
      <c r="BZ85" s="8">
        <f t="shared" si="109"/>
        <v>0</v>
      </c>
      <c r="CA85" s="8">
        <f t="shared" si="110"/>
        <v>0</v>
      </c>
      <c r="CB85" s="8">
        <f t="shared" si="111"/>
        <v>0</v>
      </c>
      <c r="CC85" s="8">
        <f t="shared" si="112"/>
        <v>0</v>
      </c>
      <c r="CD85" s="8">
        <f t="shared" si="113"/>
        <v>0</v>
      </c>
      <c r="CE85" s="8">
        <f t="shared" si="114"/>
        <v>0</v>
      </c>
      <c r="CF85" s="8">
        <f t="shared" si="115"/>
        <v>0</v>
      </c>
      <c r="CG85" s="8">
        <f t="shared" si="116"/>
        <v>0</v>
      </c>
      <c r="CH85" s="8">
        <f t="shared" si="117"/>
        <v>0</v>
      </c>
      <c r="CI85" s="8">
        <f t="shared" si="118"/>
        <v>0</v>
      </c>
      <c r="CJ85" s="8">
        <f t="shared" si="119"/>
        <v>0</v>
      </c>
      <c r="CK85" s="8">
        <f t="shared" si="120"/>
        <v>0</v>
      </c>
      <c r="CL85" s="8">
        <f t="shared" si="121"/>
        <v>0</v>
      </c>
      <c r="CM85" s="8">
        <f t="shared" si="122"/>
        <v>0</v>
      </c>
      <c r="CN85" s="8">
        <f t="shared" si="123"/>
        <v>0</v>
      </c>
      <c r="CO85" s="8">
        <f t="shared" si="124"/>
        <v>0</v>
      </c>
      <c r="CP85" s="8">
        <f t="shared" si="125"/>
        <v>0</v>
      </c>
      <c r="CQ85" s="8">
        <f t="shared" si="126"/>
        <v>0</v>
      </c>
      <c r="CR85" s="8">
        <f t="shared" si="127"/>
        <v>0</v>
      </c>
      <c r="CS85" s="8">
        <f t="shared" si="128"/>
        <v>0</v>
      </c>
      <c r="CT85" s="8">
        <f t="shared" si="129"/>
        <v>0</v>
      </c>
      <c r="CU85" s="8">
        <f t="shared" si="130"/>
        <v>0</v>
      </c>
      <c r="CV85" s="8">
        <f t="shared" si="131"/>
        <v>0</v>
      </c>
      <c r="CW85" s="8">
        <f t="shared" si="132"/>
        <v>0</v>
      </c>
      <c r="CX85" s="8">
        <f t="shared" si="133"/>
        <v>0</v>
      </c>
      <c r="CY85" s="8">
        <f t="shared" si="134"/>
        <v>0</v>
      </c>
      <c r="CZ85" s="8">
        <f t="shared" si="135"/>
        <v>0</v>
      </c>
      <c r="DA85" s="8">
        <f t="shared" si="136"/>
        <v>0</v>
      </c>
      <c r="DB85" s="8">
        <f t="shared" si="137"/>
        <v>0</v>
      </c>
      <c r="DC85" s="8">
        <f t="shared" si="138"/>
        <v>0</v>
      </c>
      <c r="DD85" s="8">
        <f t="shared" si="139"/>
        <v>0</v>
      </c>
      <c r="DE85" s="8">
        <f t="shared" si="140"/>
        <v>0</v>
      </c>
      <c r="DF85" s="8">
        <f t="shared" si="141"/>
        <v>0</v>
      </c>
      <c r="DG85" s="8">
        <f t="shared" si="142"/>
        <v>0</v>
      </c>
      <c r="DH85" s="8">
        <f t="shared" si="143"/>
        <v>0</v>
      </c>
      <c r="DI85" s="8">
        <f t="shared" si="144"/>
        <v>0</v>
      </c>
      <c r="DJ85" s="8">
        <f t="shared" si="145"/>
        <v>0</v>
      </c>
      <c r="DK85" s="8">
        <f t="shared" si="146"/>
        <v>0</v>
      </c>
      <c r="DL85" s="8">
        <f t="shared" si="147"/>
        <v>0</v>
      </c>
      <c r="DM85" s="8">
        <f t="shared" si="148"/>
        <v>0</v>
      </c>
      <c r="DN85" s="8">
        <f t="shared" si="149"/>
        <v>0</v>
      </c>
      <c r="DO85" s="8">
        <f t="shared" si="150"/>
        <v>0</v>
      </c>
      <c r="DP85" s="8">
        <f t="shared" si="151"/>
        <v>0</v>
      </c>
      <c r="DQ85" s="8">
        <f t="shared" si="152"/>
        <v>0</v>
      </c>
      <c r="DR85" s="8">
        <f t="shared" si="153"/>
        <v>0</v>
      </c>
      <c r="DS85" s="8">
        <f t="shared" si="154"/>
        <v>0.0002863834316858564</v>
      </c>
    </row>
    <row r="86" spans="1:123" ht="11.25">
      <c r="A86" s="77" t="s">
        <v>447</v>
      </c>
      <c r="B86" s="221" t="s">
        <v>78</v>
      </c>
      <c r="C86" s="78" t="s">
        <v>372</v>
      </c>
      <c r="D86" s="23"/>
      <c r="E86" s="54"/>
      <c r="F86" s="20"/>
      <c r="G86" s="20"/>
      <c r="H86" s="28"/>
      <c r="I86" s="226">
        <v>0</v>
      </c>
      <c r="J86" s="227"/>
      <c r="K86" s="217">
        <f t="shared" si="79"/>
        <v>0</v>
      </c>
      <c r="L86" s="227"/>
      <c r="M86" s="155">
        <v>0</v>
      </c>
      <c r="N86" s="112">
        <v>0</v>
      </c>
      <c r="O86" s="148">
        <v>0</v>
      </c>
      <c r="P86" s="112"/>
      <c r="Q86" s="157"/>
      <c r="R86" s="23"/>
      <c r="S86" s="23">
        <v>0</v>
      </c>
      <c r="U86" s="8">
        <f t="shared" si="80"/>
        <v>0</v>
      </c>
      <c r="V86" s="8">
        <f t="shared" si="81"/>
        <v>0</v>
      </c>
      <c r="W86" s="8">
        <f t="shared" si="82"/>
        <v>0</v>
      </c>
      <c r="X86" s="8">
        <f t="shared" si="83"/>
        <v>0</v>
      </c>
      <c r="Y86" s="8">
        <f t="shared" si="84"/>
        <v>0</v>
      </c>
      <c r="Z86" s="8">
        <f t="shared" si="85"/>
        <v>0</v>
      </c>
      <c r="AA86" s="8">
        <f t="shared" si="86"/>
        <v>0</v>
      </c>
      <c r="AB86" s="8">
        <f t="shared" si="87"/>
        <v>0</v>
      </c>
      <c r="AC86" s="8">
        <f t="shared" si="88"/>
        <v>0</v>
      </c>
      <c r="AD86" s="8">
        <f t="shared" si="89"/>
        <v>0</v>
      </c>
      <c r="AE86" s="8">
        <f t="shared" si="90"/>
        <v>0</v>
      </c>
      <c r="AF86" s="8">
        <f t="shared" si="91"/>
        <v>0</v>
      </c>
      <c r="AG86" s="8">
        <f t="shared" si="92"/>
        <v>0</v>
      </c>
      <c r="AH86" s="8">
        <f t="shared" si="93"/>
        <v>0</v>
      </c>
      <c r="AI86" s="8">
        <f t="shared" si="94"/>
        <v>0</v>
      </c>
      <c r="AJ86" s="8">
        <v>0</v>
      </c>
      <c r="AK86" s="8">
        <v>0</v>
      </c>
      <c r="AL86" s="8">
        <v>0</v>
      </c>
      <c r="AM86" s="8">
        <f t="shared" si="95"/>
        <v>0</v>
      </c>
      <c r="AN86" s="8">
        <f t="shared" si="96"/>
        <v>0</v>
      </c>
      <c r="AO86" s="8">
        <f t="shared" si="97"/>
        <v>0</v>
      </c>
      <c r="AP86" s="8">
        <f t="shared" si="98"/>
        <v>0</v>
      </c>
      <c r="AQ86" s="15">
        <f t="shared" si="99"/>
        <v>0</v>
      </c>
      <c r="AR86" s="15">
        <f t="shared" si="100"/>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8">
        <v>0</v>
      </c>
      <c r="BQ86" s="8">
        <v>0</v>
      </c>
      <c r="BR86" s="95">
        <f t="shared" si="101"/>
        <v>0</v>
      </c>
      <c r="BS86" s="8">
        <f t="shared" si="102"/>
        <v>0</v>
      </c>
      <c r="BT86" s="8">
        <f t="shared" si="103"/>
        <v>0</v>
      </c>
      <c r="BU86" s="8">
        <f t="shared" si="104"/>
        <v>0</v>
      </c>
      <c r="BV86" s="8">
        <f t="shared" si="105"/>
        <v>0</v>
      </c>
      <c r="BW86" s="8">
        <f t="shared" si="106"/>
        <v>0</v>
      </c>
      <c r="BX86" s="8">
        <f t="shared" si="107"/>
        <v>0</v>
      </c>
      <c r="BY86" s="8">
        <f t="shared" si="108"/>
        <v>0</v>
      </c>
      <c r="BZ86" s="8">
        <f t="shared" si="109"/>
        <v>0</v>
      </c>
      <c r="CA86" s="8">
        <f t="shared" si="110"/>
        <v>0</v>
      </c>
      <c r="CB86" s="8">
        <f t="shared" si="111"/>
        <v>0</v>
      </c>
      <c r="CC86" s="8">
        <f t="shared" si="112"/>
        <v>0</v>
      </c>
      <c r="CD86" s="8">
        <f t="shared" si="113"/>
        <v>0</v>
      </c>
      <c r="CE86" s="8">
        <f t="shared" si="114"/>
        <v>0</v>
      </c>
      <c r="CF86" s="8">
        <f t="shared" si="115"/>
        <v>0</v>
      </c>
      <c r="CG86" s="8">
        <f t="shared" si="116"/>
        <v>0</v>
      </c>
      <c r="CH86" s="8">
        <f t="shared" si="117"/>
        <v>0</v>
      </c>
      <c r="CI86" s="8">
        <f t="shared" si="118"/>
        <v>0</v>
      </c>
      <c r="CJ86" s="8">
        <f t="shared" si="119"/>
        <v>0</v>
      </c>
      <c r="CK86" s="8">
        <f t="shared" si="120"/>
        <v>0</v>
      </c>
      <c r="CL86" s="8">
        <f t="shared" si="121"/>
        <v>0</v>
      </c>
      <c r="CM86" s="8">
        <f t="shared" si="122"/>
        <v>0</v>
      </c>
      <c r="CN86" s="8">
        <f t="shared" si="123"/>
        <v>0</v>
      </c>
      <c r="CO86" s="8">
        <f t="shared" si="124"/>
        <v>0</v>
      </c>
      <c r="CP86" s="8">
        <f t="shared" si="125"/>
        <v>0</v>
      </c>
      <c r="CQ86" s="8">
        <f t="shared" si="126"/>
        <v>0</v>
      </c>
      <c r="CR86" s="8">
        <f t="shared" si="127"/>
        <v>0</v>
      </c>
      <c r="CS86" s="8">
        <f t="shared" si="128"/>
        <v>0</v>
      </c>
      <c r="CT86" s="8">
        <f t="shared" si="129"/>
        <v>0</v>
      </c>
      <c r="CU86" s="8">
        <f t="shared" si="130"/>
        <v>0</v>
      </c>
      <c r="CV86" s="8">
        <f t="shared" si="131"/>
        <v>0</v>
      </c>
      <c r="CW86" s="8">
        <f t="shared" si="132"/>
        <v>0</v>
      </c>
      <c r="CX86" s="8">
        <f t="shared" si="133"/>
        <v>0</v>
      </c>
      <c r="CY86" s="8">
        <f t="shared" si="134"/>
        <v>0</v>
      </c>
      <c r="CZ86" s="8">
        <f t="shared" si="135"/>
        <v>0</v>
      </c>
      <c r="DA86" s="8">
        <f t="shared" si="136"/>
        <v>0</v>
      </c>
      <c r="DB86" s="8">
        <f t="shared" si="137"/>
        <v>0</v>
      </c>
      <c r="DC86" s="8">
        <f t="shared" si="138"/>
        <v>0</v>
      </c>
      <c r="DD86" s="8">
        <f t="shared" si="139"/>
        <v>0</v>
      </c>
      <c r="DE86" s="8">
        <f t="shared" si="140"/>
        <v>0</v>
      </c>
      <c r="DF86" s="8">
        <f t="shared" si="141"/>
        <v>0</v>
      </c>
      <c r="DG86" s="8">
        <f t="shared" si="142"/>
        <v>0</v>
      </c>
      <c r="DH86" s="8">
        <f t="shared" si="143"/>
        <v>0</v>
      </c>
      <c r="DI86" s="8">
        <f t="shared" si="144"/>
        <v>0</v>
      </c>
      <c r="DJ86" s="8">
        <f t="shared" si="145"/>
        <v>0</v>
      </c>
      <c r="DK86" s="8">
        <f t="shared" si="146"/>
        <v>0</v>
      </c>
      <c r="DL86" s="8">
        <f t="shared" si="147"/>
        <v>0</v>
      </c>
      <c r="DM86" s="8">
        <f t="shared" si="148"/>
        <v>0</v>
      </c>
      <c r="DN86" s="8">
        <f t="shared" si="149"/>
        <v>0</v>
      </c>
      <c r="DO86" s="8">
        <f t="shared" si="150"/>
        <v>0</v>
      </c>
      <c r="DP86" s="8">
        <f t="shared" si="151"/>
        <v>0</v>
      </c>
      <c r="DQ86" s="8">
        <f t="shared" si="152"/>
        <v>0</v>
      </c>
      <c r="DR86" s="8">
        <f t="shared" si="153"/>
        <v>0</v>
      </c>
      <c r="DS86" s="8">
        <f t="shared" si="154"/>
        <v>0</v>
      </c>
    </row>
    <row r="87" spans="1:123" ht="11.25">
      <c r="A87" s="77" t="s">
        <v>447</v>
      </c>
      <c r="B87" s="222" t="s">
        <v>79</v>
      </c>
      <c r="C87" s="76" t="s">
        <v>451</v>
      </c>
      <c r="D87" s="144"/>
      <c r="E87" s="70"/>
      <c r="F87" s="21"/>
      <c r="G87" s="21"/>
      <c r="H87" s="79"/>
      <c r="I87" s="226">
        <v>0</v>
      </c>
      <c r="J87" s="227"/>
      <c r="K87" s="217">
        <f t="shared" si="79"/>
        <v>0</v>
      </c>
      <c r="L87" s="227"/>
      <c r="M87" s="158">
        <v>0</v>
      </c>
      <c r="N87" s="159">
        <v>0</v>
      </c>
      <c r="O87" s="149">
        <v>0</v>
      </c>
      <c r="P87" s="159"/>
      <c r="Q87" s="157"/>
      <c r="R87" s="144"/>
      <c r="S87" s="144">
        <v>3073900</v>
      </c>
      <c r="U87" s="8">
        <f t="shared" si="80"/>
        <v>0</v>
      </c>
      <c r="V87" s="8">
        <f t="shared" si="81"/>
        <v>0</v>
      </c>
      <c r="W87" s="8">
        <f t="shared" si="82"/>
        <v>0</v>
      </c>
      <c r="X87" s="8">
        <f t="shared" si="83"/>
        <v>0</v>
      </c>
      <c r="Y87" s="8">
        <f t="shared" si="84"/>
        <v>0</v>
      </c>
      <c r="Z87" s="8">
        <f t="shared" si="85"/>
        <v>0</v>
      </c>
      <c r="AA87" s="8">
        <f t="shared" si="86"/>
        <v>0</v>
      </c>
      <c r="AB87" s="8">
        <f t="shared" si="87"/>
        <v>0</v>
      </c>
      <c r="AC87" s="8">
        <f t="shared" si="88"/>
        <v>0</v>
      </c>
      <c r="AD87" s="8">
        <f t="shared" si="89"/>
        <v>0</v>
      </c>
      <c r="AE87" s="8">
        <f t="shared" si="90"/>
        <v>0</v>
      </c>
      <c r="AF87" s="8">
        <f t="shared" si="91"/>
        <v>0</v>
      </c>
      <c r="AG87" s="8">
        <f t="shared" si="92"/>
        <v>0</v>
      </c>
      <c r="AH87" s="8">
        <f t="shared" si="93"/>
        <v>0</v>
      </c>
      <c r="AI87" s="8">
        <f t="shared" si="94"/>
        <v>0</v>
      </c>
      <c r="AJ87" s="8">
        <v>0</v>
      </c>
      <c r="AK87" s="8">
        <v>0</v>
      </c>
      <c r="AL87" s="8">
        <v>0</v>
      </c>
      <c r="AM87" s="8">
        <f t="shared" si="95"/>
        <v>0</v>
      </c>
      <c r="AN87" s="8">
        <f t="shared" si="96"/>
        <v>0</v>
      </c>
      <c r="AO87" s="8">
        <f t="shared" si="97"/>
        <v>0</v>
      </c>
      <c r="AP87" s="8">
        <f t="shared" si="98"/>
        <v>0</v>
      </c>
      <c r="AQ87" s="15">
        <f t="shared" si="99"/>
        <v>0.007685647203240388</v>
      </c>
      <c r="AR87" s="15">
        <f t="shared" si="100"/>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8">
        <v>0</v>
      </c>
      <c r="BQ87" s="8">
        <v>0</v>
      </c>
      <c r="BR87" s="95">
        <f t="shared" si="101"/>
        <v>0</v>
      </c>
      <c r="BS87" s="8">
        <f t="shared" si="102"/>
        <v>0</v>
      </c>
      <c r="BT87" s="8">
        <f t="shared" si="103"/>
        <v>0</v>
      </c>
      <c r="BU87" s="8">
        <f t="shared" si="104"/>
        <v>0</v>
      </c>
      <c r="BV87" s="8">
        <f t="shared" si="105"/>
        <v>0</v>
      </c>
      <c r="BW87" s="8">
        <f t="shared" si="106"/>
        <v>0</v>
      </c>
      <c r="BX87" s="8">
        <f t="shared" si="107"/>
        <v>0</v>
      </c>
      <c r="BY87" s="8">
        <f t="shared" si="108"/>
        <v>0</v>
      </c>
      <c r="BZ87" s="8">
        <f t="shared" si="109"/>
        <v>0</v>
      </c>
      <c r="CA87" s="8">
        <f t="shared" si="110"/>
        <v>0</v>
      </c>
      <c r="CB87" s="8">
        <f t="shared" si="111"/>
        <v>0</v>
      </c>
      <c r="CC87" s="8">
        <f t="shared" si="112"/>
        <v>0</v>
      </c>
      <c r="CD87" s="8">
        <f t="shared" si="113"/>
        <v>0</v>
      </c>
      <c r="CE87" s="8">
        <f t="shared" si="114"/>
        <v>0</v>
      </c>
      <c r="CF87" s="8">
        <f t="shared" si="115"/>
        <v>0</v>
      </c>
      <c r="CG87" s="8">
        <f t="shared" si="116"/>
        <v>0</v>
      </c>
      <c r="CH87" s="8">
        <f t="shared" si="117"/>
        <v>0</v>
      </c>
      <c r="CI87" s="8">
        <f t="shared" si="118"/>
        <v>0</v>
      </c>
      <c r="CJ87" s="8">
        <f t="shared" si="119"/>
        <v>0</v>
      </c>
      <c r="CK87" s="8">
        <f t="shared" si="120"/>
        <v>0</v>
      </c>
      <c r="CL87" s="8">
        <f t="shared" si="121"/>
        <v>0</v>
      </c>
      <c r="CM87" s="8">
        <f t="shared" si="122"/>
        <v>0</v>
      </c>
      <c r="CN87" s="8">
        <f t="shared" si="123"/>
        <v>0</v>
      </c>
      <c r="CO87" s="8">
        <f t="shared" si="124"/>
        <v>0</v>
      </c>
      <c r="CP87" s="8">
        <f t="shared" si="125"/>
        <v>0</v>
      </c>
      <c r="CQ87" s="8">
        <f t="shared" si="126"/>
        <v>0</v>
      </c>
      <c r="CR87" s="8">
        <f t="shared" si="127"/>
        <v>0</v>
      </c>
      <c r="CS87" s="8">
        <f t="shared" si="128"/>
        <v>0</v>
      </c>
      <c r="CT87" s="8">
        <f t="shared" si="129"/>
        <v>0</v>
      </c>
      <c r="CU87" s="8">
        <f t="shared" si="130"/>
        <v>0</v>
      </c>
      <c r="CV87" s="8">
        <f t="shared" si="131"/>
        <v>0</v>
      </c>
      <c r="CW87" s="8">
        <f t="shared" si="132"/>
        <v>0</v>
      </c>
      <c r="CX87" s="8">
        <f t="shared" si="133"/>
        <v>0</v>
      </c>
      <c r="CY87" s="8">
        <f t="shared" si="134"/>
        <v>0</v>
      </c>
      <c r="CZ87" s="8">
        <f t="shared" si="135"/>
        <v>0</v>
      </c>
      <c r="DA87" s="8">
        <f t="shared" si="136"/>
        <v>0</v>
      </c>
      <c r="DB87" s="8">
        <f t="shared" si="137"/>
        <v>0</v>
      </c>
      <c r="DC87" s="8">
        <f t="shared" si="138"/>
        <v>0</v>
      </c>
      <c r="DD87" s="8">
        <f t="shared" si="139"/>
        <v>0</v>
      </c>
      <c r="DE87" s="8">
        <f t="shared" si="140"/>
        <v>0</v>
      </c>
      <c r="DF87" s="8">
        <f t="shared" si="141"/>
        <v>0</v>
      </c>
      <c r="DG87" s="8">
        <f t="shared" si="142"/>
        <v>0</v>
      </c>
      <c r="DH87" s="8">
        <f t="shared" si="143"/>
        <v>0</v>
      </c>
      <c r="DI87" s="8">
        <f t="shared" si="144"/>
        <v>0</v>
      </c>
      <c r="DJ87" s="8">
        <f t="shared" si="145"/>
        <v>0</v>
      </c>
      <c r="DK87" s="8">
        <f t="shared" si="146"/>
        <v>0</v>
      </c>
      <c r="DL87" s="8">
        <f t="shared" si="147"/>
        <v>0</v>
      </c>
      <c r="DM87" s="8">
        <f t="shared" si="148"/>
        <v>0</v>
      </c>
      <c r="DN87" s="8">
        <f t="shared" si="149"/>
        <v>0</v>
      </c>
      <c r="DO87" s="8">
        <f t="shared" si="150"/>
        <v>0</v>
      </c>
      <c r="DP87" s="8">
        <f t="shared" si="151"/>
        <v>0</v>
      </c>
      <c r="DQ87" s="8">
        <f t="shared" si="152"/>
        <v>0</v>
      </c>
      <c r="DR87" s="8">
        <f t="shared" si="153"/>
        <v>0</v>
      </c>
      <c r="DS87" s="8">
        <f t="shared" si="154"/>
        <v>0.007685647203240388</v>
      </c>
    </row>
    <row r="88" spans="1:123" ht="11.25">
      <c r="A88" s="54"/>
      <c r="B88" s="20"/>
      <c r="C88" s="28"/>
      <c r="D88" s="23"/>
      <c r="E88" s="54"/>
      <c r="F88" s="20"/>
      <c r="G88" s="20"/>
      <c r="H88" s="28"/>
      <c r="I88" s="273"/>
      <c r="J88" s="274"/>
      <c r="K88" s="274"/>
      <c r="L88" s="275"/>
      <c r="M88" s="155"/>
      <c r="N88" s="112"/>
      <c r="O88" s="148"/>
      <c r="P88" s="155"/>
      <c r="Q88" s="213"/>
      <c r="R88" s="23"/>
      <c r="S88" s="23"/>
      <c r="AQ88" s="8"/>
      <c r="AT88" s="8"/>
      <c r="AU88" s="8"/>
      <c r="AV88" s="8"/>
      <c r="AW88" s="8"/>
      <c r="AX88" s="8"/>
      <c r="AY88" s="8"/>
      <c r="AZ88" s="8"/>
      <c r="BA88" s="8"/>
      <c r="BB88" s="8"/>
      <c r="BC88" s="8"/>
      <c r="BD88" s="8"/>
      <c r="BE88" s="8"/>
      <c r="BF88" s="8"/>
      <c r="BG88" s="8"/>
      <c r="BH88" s="8"/>
      <c r="BI88" s="8"/>
      <c r="BJ88" s="8"/>
      <c r="BK88" s="8"/>
      <c r="BL88" s="8"/>
      <c r="BM88" s="8"/>
      <c r="BN88" s="8"/>
      <c r="BO88" s="8"/>
      <c r="BP88" s="8"/>
      <c r="BQ88" s="8"/>
      <c r="BR88" s="95"/>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row>
    <row r="89" spans="1:123" ht="11.25">
      <c r="A89" s="70"/>
      <c r="B89" s="21"/>
      <c r="C89" s="79"/>
      <c r="D89" s="66">
        <f aca="true" t="shared" si="155" ref="D89:S89">SUM(D10:D87)</f>
        <v>1079304</v>
      </c>
      <c r="E89" s="56">
        <f t="shared" si="155"/>
        <v>36302</v>
      </c>
      <c r="F89" s="57">
        <f t="shared" si="155"/>
        <v>7396</v>
      </c>
      <c r="G89" s="57">
        <f t="shared" si="155"/>
        <v>27452</v>
      </c>
      <c r="H89" s="58">
        <f t="shared" si="155"/>
        <v>8850</v>
      </c>
      <c r="I89" s="231">
        <f t="shared" si="155"/>
        <v>8497.794</v>
      </c>
      <c r="J89" s="232">
        <f t="shared" si="155"/>
        <v>1842.35</v>
      </c>
      <c r="K89" s="232">
        <f t="shared" si="155"/>
        <v>4789.541</v>
      </c>
      <c r="L89" s="233">
        <f t="shared" si="155"/>
        <v>3708.2530000000006</v>
      </c>
      <c r="M89" s="150">
        <f t="shared" si="155"/>
        <v>690759.8820000001</v>
      </c>
      <c r="N89" s="151">
        <f t="shared" si="155"/>
        <v>175983.405</v>
      </c>
      <c r="O89" s="152">
        <f t="shared" si="155"/>
        <v>46643.172999999995</v>
      </c>
      <c r="P89" s="150">
        <f t="shared" si="155"/>
        <v>5784287</v>
      </c>
      <c r="Q89" s="114">
        <f t="shared" si="155"/>
        <v>9703551</v>
      </c>
      <c r="R89" s="114">
        <f t="shared" si="155"/>
        <v>1</v>
      </c>
      <c r="S89" s="114">
        <f t="shared" si="155"/>
        <v>399953305</v>
      </c>
      <c r="U89" s="8">
        <f aca="true" t="shared" si="156" ref="U89:AR89">SUM(U10:U88)</f>
        <v>0.9999999999999999</v>
      </c>
      <c r="V89" s="8">
        <f t="shared" si="156"/>
        <v>0.9999999999999997</v>
      </c>
      <c r="W89" s="8">
        <f t="shared" si="156"/>
        <v>0.9999999999999999</v>
      </c>
      <c r="X89" s="8">
        <f t="shared" si="156"/>
        <v>0.9999999999999999</v>
      </c>
      <c r="Y89" s="8">
        <f t="shared" si="156"/>
        <v>1</v>
      </c>
      <c r="Z89" s="8">
        <f t="shared" si="156"/>
        <v>1.0000000000000004</v>
      </c>
      <c r="AA89" s="8">
        <f t="shared" si="156"/>
        <v>0.9999999999999998</v>
      </c>
      <c r="AB89" s="8">
        <f t="shared" si="156"/>
        <v>0.9999999999999998</v>
      </c>
      <c r="AC89" s="8">
        <f t="shared" si="156"/>
        <v>0.9999999999999994</v>
      </c>
      <c r="AD89" s="8">
        <f t="shared" si="156"/>
        <v>0.9999999999999997</v>
      </c>
      <c r="AE89" s="8">
        <f t="shared" si="156"/>
        <v>1.0000000000000002</v>
      </c>
      <c r="AF89" s="8">
        <f t="shared" si="156"/>
        <v>1.0000000000000004</v>
      </c>
      <c r="AG89" s="8">
        <f t="shared" si="156"/>
        <v>0.9999999999999997</v>
      </c>
      <c r="AH89" s="8">
        <f t="shared" si="156"/>
        <v>0.9999999999999998</v>
      </c>
      <c r="AI89" s="8">
        <f t="shared" si="156"/>
        <v>1</v>
      </c>
      <c r="AJ89" s="8">
        <f t="shared" si="156"/>
        <v>0.9999999999999999</v>
      </c>
      <c r="AK89" s="8">
        <f t="shared" si="156"/>
        <v>1</v>
      </c>
      <c r="AL89" s="8">
        <f t="shared" si="156"/>
        <v>1</v>
      </c>
      <c r="AM89" s="8">
        <f t="shared" si="156"/>
        <v>0.9999999999999996</v>
      </c>
      <c r="AN89" s="8">
        <f t="shared" si="156"/>
        <v>0.9999999999999999</v>
      </c>
      <c r="AO89" s="8">
        <f t="shared" si="156"/>
        <v>1</v>
      </c>
      <c r="AP89" s="8">
        <f t="shared" si="156"/>
        <v>0.9999999999999998</v>
      </c>
      <c r="AQ89" s="8">
        <f t="shared" si="156"/>
        <v>1.0000000000000002</v>
      </c>
      <c r="AR89" s="8">
        <f t="shared" si="156"/>
        <v>1.0000000000000002</v>
      </c>
      <c r="AT89" s="8"/>
      <c r="AU89" s="8"/>
      <c r="AV89" s="8"/>
      <c r="AW89" s="8"/>
      <c r="AX89" s="8"/>
      <c r="AY89" s="8"/>
      <c r="AZ89" s="8"/>
      <c r="BA89" s="8"/>
      <c r="BB89" s="8"/>
      <c r="BC89" s="8"/>
      <c r="BD89" s="8"/>
      <c r="BE89" s="8"/>
      <c r="BF89" s="8"/>
      <c r="BG89" s="8"/>
      <c r="BH89" s="8"/>
      <c r="BI89" s="8"/>
      <c r="BJ89" s="8"/>
      <c r="BK89" s="8"/>
      <c r="BL89" s="8"/>
      <c r="BM89" s="8"/>
      <c r="BN89" s="8"/>
      <c r="BO89" s="8"/>
      <c r="BP89" s="8"/>
      <c r="BQ89" s="8"/>
      <c r="BR89" s="95">
        <f aca="true" t="shared" si="157" ref="BR89:CZ89">SUM(BR10:BR88)</f>
        <v>0.9999999999999997</v>
      </c>
      <c r="BS89" s="8">
        <f t="shared" si="157"/>
        <v>1.0000000000000004</v>
      </c>
      <c r="BT89" s="8">
        <f t="shared" si="157"/>
        <v>1.0000000000000004</v>
      </c>
      <c r="BU89" s="8">
        <f t="shared" si="157"/>
        <v>0.9999999999999997</v>
      </c>
      <c r="BV89" s="8">
        <f t="shared" si="157"/>
        <v>0.9999999999999997</v>
      </c>
      <c r="BW89" s="8">
        <f t="shared" si="157"/>
        <v>0.9999999999999997</v>
      </c>
      <c r="BX89" s="8">
        <f t="shared" si="157"/>
        <v>0.9999999999999997</v>
      </c>
      <c r="BY89" s="8">
        <f t="shared" si="157"/>
        <v>0.9999999999999999</v>
      </c>
      <c r="BZ89" s="8">
        <f t="shared" si="157"/>
        <v>0.9999999999999999</v>
      </c>
      <c r="CA89" s="8">
        <f t="shared" si="157"/>
        <v>0.9999999999999999</v>
      </c>
      <c r="CB89" s="8">
        <f t="shared" si="157"/>
        <v>0.9999999999999998</v>
      </c>
      <c r="CC89" s="8">
        <f t="shared" si="157"/>
        <v>0.9999999999999997</v>
      </c>
      <c r="CD89" s="8">
        <f t="shared" si="157"/>
        <v>0.9999999999999999</v>
      </c>
      <c r="CE89" s="8">
        <f t="shared" si="157"/>
        <v>0.9999999999999999</v>
      </c>
      <c r="CF89" s="8">
        <f t="shared" si="157"/>
        <v>0.9999999999999999</v>
      </c>
      <c r="CG89" s="8">
        <f t="shared" si="157"/>
        <v>0.9999999999999997</v>
      </c>
      <c r="CH89" s="8">
        <f t="shared" si="157"/>
        <v>0.9999999999999999</v>
      </c>
      <c r="CI89" s="8">
        <f t="shared" si="157"/>
        <v>0.9999999999999997</v>
      </c>
      <c r="CJ89" s="8">
        <f t="shared" si="157"/>
        <v>0.9999999999999997</v>
      </c>
      <c r="CK89" s="8">
        <f t="shared" si="157"/>
        <v>0.9999999999999997</v>
      </c>
      <c r="CL89" s="8">
        <f>SUM(CL10:CL88)</f>
        <v>1.0000000000000002</v>
      </c>
      <c r="CM89" s="8">
        <f>SUM(CM10:CM88)</f>
        <v>1</v>
      </c>
      <c r="CN89" s="8">
        <f t="shared" si="157"/>
        <v>1</v>
      </c>
      <c r="CO89" s="8">
        <f t="shared" si="157"/>
        <v>0.9999999999999999</v>
      </c>
      <c r="CP89" s="8">
        <f t="shared" si="157"/>
        <v>1</v>
      </c>
      <c r="CQ89" s="8">
        <f t="shared" si="157"/>
        <v>1.0000000000000002</v>
      </c>
      <c r="CR89" s="8">
        <f t="shared" si="157"/>
        <v>0.9999999999999998</v>
      </c>
      <c r="CS89" s="8">
        <f t="shared" si="157"/>
        <v>1.0000000000000002</v>
      </c>
      <c r="CT89" s="8">
        <f t="shared" si="157"/>
        <v>0.9999999999999998</v>
      </c>
      <c r="CU89" s="8">
        <f t="shared" si="157"/>
        <v>0.9999999999999998</v>
      </c>
      <c r="CV89" s="8">
        <f t="shared" si="157"/>
        <v>0.9999999999999999</v>
      </c>
      <c r="CW89" s="8">
        <f t="shared" si="157"/>
        <v>1</v>
      </c>
      <c r="CX89" s="8">
        <f t="shared" si="157"/>
        <v>0.9999999999999997</v>
      </c>
      <c r="CY89" s="8">
        <f t="shared" si="157"/>
        <v>0.9999999999999997</v>
      </c>
      <c r="CZ89" s="8">
        <f t="shared" si="157"/>
        <v>0.9999999999999996</v>
      </c>
      <c r="DA89" s="8">
        <f aca="true" t="shared" si="158" ref="DA89:DS89">SUM(DA10:DA88)</f>
        <v>0.9999999999999997</v>
      </c>
      <c r="DB89" s="8">
        <f t="shared" si="158"/>
        <v>0.9999999999999997</v>
      </c>
      <c r="DC89" s="8">
        <f t="shared" si="158"/>
        <v>0.9999999999999997</v>
      </c>
      <c r="DD89" s="8">
        <f t="shared" si="158"/>
        <v>0.9999999999999997</v>
      </c>
      <c r="DE89" s="8">
        <f t="shared" si="158"/>
        <v>1.0000000000000004</v>
      </c>
      <c r="DF89" s="8">
        <f t="shared" si="158"/>
        <v>0.9999999999999997</v>
      </c>
      <c r="DG89" s="8">
        <f t="shared" si="158"/>
        <v>1</v>
      </c>
      <c r="DH89" s="8">
        <f t="shared" si="158"/>
        <v>0.9999999999999997</v>
      </c>
      <c r="DI89" s="8">
        <f t="shared" si="158"/>
        <v>0.9999999999999997</v>
      </c>
      <c r="DJ89" s="8">
        <f t="shared" si="158"/>
        <v>0.9999999999999997</v>
      </c>
      <c r="DK89" s="8">
        <f t="shared" si="158"/>
        <v>0.9999999999999997</v>
      </c>
      <c r="DL89" s="8">
        <f t="shared" si="158"/>
        <v>0.9999999999999997</v>
      </c>
      <c r="DM89" s="8">
        <f t="shared" si="158"/>
        <v>0.9999999999999997</v>
      </c>
      <c r="DN89" s="8">
        <f t="shared" si="158"/>
        <v>0.9999999999999997</v>
      </c>
      <c r="DO89" s="8">
        <f t="shared" si="158"/>
        <v>1.0000000000000004</v>
      </c>
      <c r="DP89" s="8">
        <f t="shared" si="158"/>
        <v>0.9999999999999997</v>
      </c>
      <c r="DQ89" s="8">
        <f t="shared" si="158"/>
        <v>0.9999999999999997</v>
      </c>
      <c r="DR89" s="8">
        <f t="shared" si="158"/>
        <v>1.0000000000000004</v>
      </c>
      <c r="DS89" s="8">
        <f t="shared" si="158"/>
        <v>1.0000000000000002</v>
      </c>
    </row>
    <row r="90" spans="1:123" ht="11.25">
      <c r="A90" s="1"/>
      <c r="B90" s="1"/>
      <c r="I90" s="217"/>
      <c r="J90" s="217"/>
      <c r="K90" s="217"/>
      <c r="L90" s="217"/>
      <c r="M90" s="216"/>
      <c r="N90" s="216"/>
      <c r="O90" s="216"/>
      <c r="P90" s="216"/>
      <c r="Q90" s="235"/>
      <c r="AT90" s="8"/>
      <c r="AU90" s="8"/>
      <c r="AV90" s="8"/>
      <c r="AW90" s="8"/>
      <c r="AX90" s="8"/>
      <c r="AY90" s="8"/>
      <c r="AZ90" s="8"/>
      <c r="BA90" s="8"/>
      <c r="BB90" s="8"/>
      <c r="BC90" s="8"/>
      <c r="BD90" s="8"/>
      <c r="BE90" s="8"/>
      <c r="BF90" s="8"/>
      <c r="BG90" s="8"/>
      <c r="BH90" s="8"/>
      <c r="BI90" s="8"/>
      <c r="BJ90" s="8"/>
      <c r="BK90" s="8"/>
      <c r="BL90" s="8"/>
      <c r="BM90" s="8"/>
      <c r="BN90" s="8"/>
      <c r="BO90" s="8"/>
      <c r="BP90" s="8"/>
      <c r="BQ90" s="8"/>
      <c r="BR90" s="95"/>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row>
    <row r="91" spans="1:123" ht="11.25">
      <c r="A91" s="1"/>
      <c r="B91" s="3"/>
      <c r="C91" s="1"/>
      <c r="D91" s="3"/>
      <c r="E91" s="3"/>
      <c r="F91" s="3"/>
      <c r="G91" s="3"/>
      <c r="H91" s="3"/>
      <c r="I91" s="234"/>
      <c r="J91" s="234"/>
      <c r="K91" s="234"/>
      <c r="L91" s="234"/>
      <c r="M91" s="3"/>
      <c r="N91" s="3"/>
      <c r="O91" s="3"/>
      <c r="Q91" s="17"/>
      <c r="AT91" s="10" t="s">
        <v>452</v>
      </c>
      <c r="AU91" s="8"/>
      <c r="AV91" s="8"/>
      <c r="AW91" s="8"/>
      <c r="AX91" s="8"/>
      <c r="AY91" s="8"/>
      <c r="AZ91" s="8"/>
      <c r="BA91" s="8"/>
      <c r="BB91" s="8"/>
      <c r="BC91" s="8"/>
      <c r="BD91" s="8"/>
      <c r="BE91" s="8"/>
      <c r="BF91" s="8"/>
      <c r="BG91" s="8"/>
      <c r="BH91" s="8"/>
      <c r="BI91" s="8"/>
      <c r="BJ91" s="8"/>
      <c r="BK91" s="8"/>
      <c r="BL91" s="8"/>
      <c r="BM91" s="8"/>
      <c r="BN91" s="8"/>
      <c r="BO91" s="8"/>
      <c r="BP91" s="8"/>
      <c r="BQ91" s="8"/>
      <c r="BR91" s="95"/>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row>
    <row r="92" spans="1:123" ht="11.25">
      <c r="A92" s="1"/>
      <c r="B92" s="1"/>
      <c r="C92" s="1"/>
      <c r="I92" s="217"/>
      <c r="J92" s="217"/>
      <c r="K92" s="217"/>
      <c r="L92" s="217"/>
      <c r="M92" s="7" t="s">
        <v>475</v>
      </c>
      <c r="N92" s="3"/>
      <c r="O92" s="3"/>
      <c r="P92" s="3"/>
      <c r="Q92" s="3"/>
      <c r="R92" s="17"/>
      <c r="AQ92" s="13"/>
      <c r="AR92" s="13" t="s">
        <v>4</v>
      </c>
      <c r="AS92" s="13" t="s">
        <v>163</v>
      </c>
      <c r="AT92" s="8">
        <f>AT343-AT10</f>
        <v>1</v>
      </c>
      <c r="AU92" s="8">
        <f aca="true" t="shared" si="159" ref="AU92:DF92">AU343-AU10</f>
        <v>0</v>
      </c>
      <c r="AV92" s="8">
        <f t="shared" si="159"/>
        <v>0</v>
      </c>
      <c r="AW92" s="8">
        <f t="shared" si="159"/>
        <v>0</v>
      </c>
      <c r="AX92" s="8">
        <f t="shared" si="159"/>
        <v>0</v>
      </c>
      <c r="AY92" s="8">
        <f t="shared" si="159"/>
        <v>0</v>
      </c>
      <c r="AZ92" s="8">
        <f t="shared" si="159"/>
        <v>0</v>
      </c>
      <c r="BA92" s="8">
        <f t="shared" si="159"/>
        <v>0</v>
      </c>
      <c r="BB92" s="8">
        <f t="shared" si="159"/>
        <v>0</v>
      </c>
      <c r="BC92" s="8">
        <f t="shared" si="159"/>
        <v>0</v>
      </c>
      <c r="BD92" s="8">
        <f t="shared" si="159"/>
        <v>0</v>
      </c>
      <c r="BE92" s="8">
        <f t="shared" si="159"/>
        <v>0</v>
      </c>
      <c r="BF92" s="8">
        <f t="shared" si="159"/>
        <v>0</v>
      </c>
      <c r="BG92" s="8">
        <f t="shared" si="159"/>
        <v>0</v>
      </c>
      <c r="BH92" s="8">
        <f t="shared" si="159"/>
        <v>0</v>
      </c>
      <c r="BI92" s="8">
        <f t="shared" si="159"/>
        <v>0</v>
      </c>
      <c r="BJ92" s="8">
        <f t="shared" si="159"/>
        <v>0</v>
      </c>
      <c r="BK92" s="8">
        <f t="shared" si="159"/>
        <v>0</v>
      </c>
      <c r="BL92" s="8">
        <f t="shared" si="159"/>
        <v>0</v>
      </c>
      <c r="BM92" s="8">
        <f t="shared" si="159"/>
        <v>0</v>
      </c>
      <c r="BN92" s="8">
        <f t="shared" si="159"/>
        <v>0</v>
      </c>
      <c r="BO92" s="8">
        <f t="shared" si="159"/>
        <v>0</v>
      </c>
      <c r="BP92" s="8">
        <f t="shared" si="159"/>
        <v>0</v>
      </c>
      <c r="BQ92" s="8">
        <f t="shared" si="159"/>
        <v>0</v>
      </c>
      <c r="BR92" s="8">
        <f t="shared" si="159"/>
        <v>-0.158690455042958</v>
      </c>
      <c r="BS92" s="8">
        <f t="shared" si="159"/>
        <v>-0.17560675158752967</v>
      </c>
      <c r="BT92" s="8">
        <f t="shared" si="159"/>
        <v>-0.3010515601071994</v>
      </c>
      <c r="BU92" s="8">
        <f t="shared" si="159"/>
        <v>-0.158690455042958</v>
      </c>
      <c r="BV92" s="8">
        <f t="shared" si="159"/>
        <v>-0.158690455042958</v>
      </c>
      <c r="BW92" s="8">
        <f t="shared" si="159"/>
        <v>-0.13258228715138098</v>
      </c>
      <c r="BX92" s="8">
        <f t="shared" si="159"/>
        <v>-0.158690455042958</v>
      </c>
      <c r="BY92" s="8">
        <f t="shared" si="159"/>
        <v>-0.08775013520822066</v>
      </c>
      <c r="BZ92" s="8">
        <f t="shared" si="159"/>
        <v>-0.07977560833454757</v>
      </c>
      <c r="CA92" s="8">
        <f t="shared" si="159"/>
        <v>-0.050102658750454</v>
      </c>
      <c r="CB92" s="8">
        <f t="shared" si="159"/>
        <v>-0.18441015537814584</v>
      </c>
      <c r="CC92" s="8">
        <f t="shared" si="159"/>
        <v>-0.158690455042958</v>
      </c>
      <c r="CD92" s="8">
        <f t="shared" si="159"/>
        <v>-0.1932394316539153</v>
      </c>
      <c r="CE92" s="8">
        <f t="shared" si="159"/>
        <v>-0.07977560833454757</v>
      </c>
      <c r="CF92" s="8">
        <f t="shared" si="159"/>
        <v>-0.07977560833454757</v>
      </c>
      <c r="CG92" s="8">
        <f t="shared" si="159"/>
        <v>-0.07423833397608948</v>
      </c>
      <c r="CH92" s="8">
        <f t="shared" si="159"/>
        <v>-0.050102658750454</v>
      </c>
      <c r="CI92" s="8">
        <f t="shared" si="159"/>
        <v>-0.158690455042958</v>
      </c>
      <c r="CJ92" s="8">
        <f t="shared" si="159"/>
        <v>-0.158690455042958</v>
      </c>
      <c r="CK92" s="8">
        <f t="shared" si="159"/>
        <v>-0.07423833397608948</v>
      </c>
      <c r="CL92" s="8">
        <f t="shared" si="159"/>
        <v>-0.09141543309568856</v>
      </c>
      <c r="CM92" s="8">
        <f t="shared" si="159"/>
        <v>-0.12492254278180957</v>
      </c>
      <c r="CN92" s="8">
        <f t="shared" si="159"/>
        <v>-0.33049224286535145</v>
      </c>
      <c r="CO92" s="8">
        <f t="shared" si="159"/>
        <v>-0.1932394316539153</v>
      </c>
      <c r="CP92" s="8">
        <f t="shared" si="159"/>
        <v>-0.40505725719733504</v>
      </c>
      <c r="CQ92" s="8">
        <f t="shared" si="159"/>
        <v>-0.11765882129624665</v>
      </c>
      <c r="CR92" s="8">
        <f t="shared" si="159"/>
        <v>-0.12073615113540061</v>
      </c>
      <c r="CS92" s="8">
        <f t="shared" si="159"/>
        <v>-0.11765882129624665</v>
      </c>
      <c r="CT92" s="8">
        <f t="shared" si="159"/>
        <v>-0.12576871929872174</v>
      </c>
      <c r="CU92" s="8">
        <f t="shared" si="159"/>
        <v>-0.12576871929872174</v>
      </c>
      <c r="CV92" s="8">
        <f t="shared" si="159"/>
        <v>-0.1932394316539153</v>
      </c>
      <c r="CW92" s="8">
        <f t="shared" si="159"/>
        <v>-0.05706214689265537</v>
      </c>
      <c r="CX92" s="8">
        <f t="shared" si="159"/>
        <v>-0.158690455042958</v>
      </c>
      <c r="CY92" s="8">
        <f t="shared" si="159"/>
        <v>-0.13258228715138098</v>
      </c>
      <c r="CZ92" s="8">
        <f t="shared" si="159"/>
        <v>-0.13817463816960232</v>
      </c>
      <c r="DA92" s="8">
        <f t="shared" si="159"/>
        <v>-0.158690455042958</v>
      </c>
      <c r="DB92" s="8">
        <f t="shared" si="159"/>
        <v>-0.158690455042958</v>
      </c>
      <c r="DC92" s="8">
        <f t="shared" si="159"/>
        <v>-0.158690455042958</v>
      </c>
      <c r="DD92" s="8">
        <f t="shared" si="159"/>
        <v>-0.158690455042958</v>
      </c>
      <c r="DE92" s="8">
        <f t="shared" si="159"/>
        <v>-0.17560675158752967</v>
      </c>
      <c r="DF92" s="8">
        <f t="shared" si="159"/>
        <v>-0.13258228715138098</v>
      </c>
      <c r="DG92" s="8">
        <f aca="true" t="shared" si="160" ref="DG92:DS92">DG343-DG10</f>
        <v>0</v>
      </c>
      <c r="DH92" s="8">
        <f t="shared" si="160"/>
        <v>-0.07423833397608948</v>
      </c>
      <c r="DI92" s="8">
        <f t="shared" si="160"/>
        <v>-0.07423833397608948</v>
      </c>
      <c r="DJ92" s="8">
        <f t="shared" si="160"/>
        <v>-0.07423833397608948</v>
      </c>
      <c r="DK92" s="8">
        <f t="shared" si="160"/>
        <v>-0.07423833397608948</v>
      </c>
      <c r="DL92" s="8">
        <f t="shared" si="160"/>
        <v>-0.07423833397608948</v>
      </c>
      <c r="DM92" s="8">
        <f t="shared" si="160"/>
        <v>-0.07423833397608948</v>
      </c>
      <c r="DN92" s="8">
        <f t="shared" si="160"/>
        <v>-0.07423833397608948</v>
      </c>
      <c r="DO92" s="8">
        <f t="shared" si="160"/>
        <v>-0.17560675158752967</v>
      </c>
      <c r="DP92" s="8">
        <f t="shared" si="160"/>
        <v>-0.07423833397608948</v>
      </c>
      <c r="DQ92" s="8">
        <f t="shared" si="160"/>
        <v>-0.158690455042958</v>
      </c>
      <c r="DR92" s="8">
        <f t="shared" si="160"/>
        <v>-0.3010515601071994</v>
      </c>
      <c r="DS92" s="8">
        <f t="shared" si="160"/>
        <v>-0.1279578924844739</v>
      </c>
    </row>
    <row r="93" spans="1:123" ht="11.25">
      <c r="A93" s="1"/>
      <c r="B93" s="1"/>
      <c r="C93" s="1"/>
      <c r="I93" s="1" t="s">
        <v>476</v>
      </c>
      <c r="J93" s="7"/>
      <c r="K93" s="7"/>
      <c r="M93" s="7" t="s">
        <v>474</v>
      </c>
      <c r="N93" s="3"/>
      <c r="O93" s="3"/>
      <c r="P93" s="3"/>
      <c r="Q93" s="3"/>
      <c r="R93" s="17"/>
      <c r="AQ93" s="13"/>
      <c r="AR93" s="13" t="s">
        <v>5</v>
      </c>
      <c r="AS93" s="13" t="s">
        <v>164</v>
      </c>
      <c r="AT93" s="8">
        <f aca="true" t="shared" si="161" ref="AT93:DE93">AT344-AT11</f>
        <v>0</v>
      </c>
      <c r="AU93" s="8">
        <f t="shared" si="161"/>
        <v>1</v>
      </c>
      <c r="AV93" s="8">
        <f t="shared" si="161"/>
        <v>0</v>
      </c>
      <c r="AW93" s="8">
        <f t="shared" si="161"/>
        <v>0</v>
      </c>
      <c r="AX93" s="8">
        <f t="shared" si="161"/>
        <v>0</v>
      </c>
      <c r="AY93" s="8">
        <f t="shared" si="161"/>
        <v>0</v>
      </c>
      <c r="AZ93" s="8">
        <f t="shared" si="161"/>
        <v>0</v>
      </c>
      <c r="BA93" s="8">
        <f t="shared" si="161"/>
        <v>0</v>
      </c>
      <c r="BB93" s="8">
        <f t="shared" si="161"/>
        <v>0</v>
      </c>
      <c r="BC93" s="8">
        <f t="shared" si="161"/>
        <v>0</v>
      </c>
      <c r="BD93" s="8">
        <f t="shared" si="161"/>
        <v>0</v>
      </c>
      <c r="BE93" s="8">
        <f t="shared" si="161"/>
        <v>0</v>
      </c>
      <c r="BF93" s="8">
        <f t="shared" si="161"/>
        <v>0</v>
      </c>
      <c r="BG93" s="8">
        <f t="shared" si="161"/>
        <v>0</v>
      </c>
      <c r="BH93" s="8">
        <f t="shared" si="161"/>
        <v>0</v>
      </c>
      <c r="BI93" s="8">
        <f t="shared" si="161"/>
        <v>0</v>
      </c>
      <c r="BJ93" s="8">
        <f t="shared" si="161"/>
        <v>0</v>
      </c>
      <c r="BK93" s="8">
        <f t="shared" si="161"/>
        <v>0</v>
      </c>
      <c r="BL93" s="8">
        <f t="shared" si="161"/>
        <v>0</v>
      </c>
      <c r="BM93" s="8">
        <f t="shared" si="161"/>
        <v>0</v>
      </c>
      <c r="BN93" s="8">
        <f t="shared" si="161"/>
        <v>0</v>
      </c>
      <c r="BO93" s="8">
        <f t="shared" si="161"/>
        <v>0</v>
      </c>
      <c r="BP93" s="8">
        <f t="shared" si="161"/>
        <v>0</v>
      </c>
      <c r="BQ93" s="8">
        <f t="shared" si="161"/>
        <v>0</v>
      </c>
      <c r="BR93" s="8">
        <f t="shared" si="161"/>
        <v>-0.04154555113552468</v>
      </c>
      <c r="BS93" s="8">
        <f t="shared" si="161"/>
        <v>-0.031291650515416124</v>
      </c>
      <c r="BT93" s="8">
        <f t="shared" si="161"/>
        <v>-0.04142085273658377</v>
      </c>
      <c r="BU93" s="8">
        <f t="shared" si="161"/>
        <v>-0.04154555113552468</v>
      </c>
      <c r="BV93" s="8">
        <f t="shared" si="161"/>
        <v>-0.04154555113552468</v>
      </c>
      <c r="BW93" s="8">
        <f t="shared" si="161"/>
        <v>-0.0125593698929531</v>
      </c>
      <c r="BX93" s="8">
        <f t="shared" si="161"/>
        <v>-0.04154555113552468</v>
      </c>
      <c r="BY93" s="8">
        <f t="shared" si="161"/>
        <v>-0.09383450513791239</v>
      </c>
      <c r="BZ93" s="8">
        <f t="shared" si="161"/>
        <v>-0.11529214629170917</v>
      </c>
      <c r="CA93" s="8">
        <f t="shared" si="161"/>
        <v>-0.11873299830260983</v>
      </c>
      <c r="CB93" s="8">
        <f t="shared" si="161"/>
        <v>-0.0420791887990937</v>
      </c>
      <c r="CC93" s="8">
        <f t="shared" si="161"/>
        <v>-0.04154555113552468</v>
      </c>
      <c r="CD93" s="8">
        <f t="shared" si="161"/>
        <v>-0.050590558121496314</v>
      </c>
      <c r="CE93" s="8">
        <f t="shared" si="161"/>
        <v>-0.11529214629170917</v>
      </c>
      <c r="CF93" s="8">
        <f t="shared" si="161"/>
        <v>-0.11529214629170917</v>
      </c>
      <c r="CG93" s="8">
        <f t="shared" si="161"/>
        <v>-0.11360255633298441</v>
      </c>
      <c r="CH93" s="8">
        <f t="shared" si="161"/>
        <v>-0.11873299830260983</v>
      </c>
      <c r="CI93" s="8">
        <f t="shared" si="161"/>
        <v>-0.04154555113552468</v>
      </c>
      <c r="CJ93" s="8">
        <f t="shared" si="161"/>
        <v>-0.04154555113552468</v>
      </c>
      <c r="CK93" s="8">
        <f t="shared" si="161"/>
        <v>-0.11360255633298441</v>
      </c>
      <c r="CL93" s="8">
        <f t="shared" si="161"/>
        <v>-0.08361602313674855</v>
      </c>
      <c r="CM93" s="8">
        <f t="shared" si="161"/>
        <v>-0.07244710342420027</v>
      </c>
      <c r="CN93" s="8">
        <f t="shared" si="161"/>
        <v>0</v>
      </c>
      <c r="CO93" s="8">
        <f t="shared" si="161"/>
        <v>-0.050590558121496314</v>
      </c>
      <c r="CP93" s="8">
        <f t="shared" si="161"/>
        <v>0</v>
      </c>
      <c r="CQ93" s="8">
        <f t="shared" si="161"/>
        <v>-0.0029661887721742853</v>
      </c>
      <c r="CR93" s="8">
        <f t="shared" si="161"/>
        <v>-0.07522038535999882</v>
      </c>
      <c r="CS93" s="8">
        <f t="shared" si="161"/>
        <v>-0.0029661887721742853</v>
      </c>
      <c r="CT93" s="8">
        <f t="shared" si="161"/>
        <v>-0.05887046435259315</v>
      </c>
      <c r="CU93" s="8">
        <f t="shared" si="161"/>
        <v>-0.05887046435259315</v>
      </c>
      <c r="CV93" s="8">
        <f t="shared" si="161"/>
        <v>-0.050590558121496314</v>
      </c>
      <c r="CW93" s="8">
        <f t="shared" si="161"/>
        <v>-0.10836158192090395</v>
      </c>
      <c r="CX93" s="8">
        <f t="shared" si="161"/>
        <v>-0.04154555113552468</v>
      </c>
      <c r="CY93" s="8">
        <f t="shared" si="161"/>
        <v>-0.0125593698929531</v>
      </c>
      <c r="CZ93" s="8">
        <f t="shared" si="161"/>
        <v>-0.022255869953849483</v>
      </c>
      <c r="DA93" s="8">
        <f t="shared" si="161"/>
        <v>-0.04154555113552468</v>
      </c>
      <c r="DB93" s="8">
        <f t="shared" si="161"/>
        <v>-0.04154555113552468</v>
      </c>
      <c r="DC93" s="8">
        <f t="shared" si="161"/>
        <v>-0.04154555113552468</v>
      </c>
      <c r="DD93" s="8">
        <f t="shared" si="161"/>
        <v>-0.04154555113552468</v>
      </c>
      <c r="DE93" s="8">
        <f t="shared" si="161"/>
        <v>-0.031291650515416124</v>
      </c>
      <c r="DF93" s="8">
        <f aca="true" t="shared" si="162" ref="DF93:DS93">DF344-DF11</f>
        <v>-0.0125593698929531</v>
      </c>
      <c r="DG93" s="8">
        <f t="shared" si="162"/>
        <v>0</v>
      </c>
      <c r="DH93" s="8">
        <f t="shared" si="162"/>
        <v>-0.11360255633298441</v>
      </c>
      <c r="DI93" s="8">
        <f t="shared" si="162"/>
        <v>-0.11360255633298441</v>
      </c>
      <c r="DJ93" s="8">
        <f t="shared" si="162"/>
        <v>-0.11360255633298441</v>
      </c>
      <c r="DK93" s="8">
        <f t="shared" si="162"/>
        <v>-0.11360255633298441</v>
      </c>
      <c r="DL93" s="8">
        <f t="shared" si="162"/>
        <v>-0.11360255633298441</v>
      </c>
      <c r="DM93" s="8">
        <f t="shared" si="162"/>
        <v>-0.11360255633298441</v>
      </c>
      <c r="DN93" s="8">
        <f t="shared" si="162"/>
        <v>-0.11360255633298441</v>
      </c>
      <c r="DO93" s="8">
        <f t="shared" si="162"/>
        <v>-0.031291650515416124</v>
      </c>
      <c r="DP93" s="8">
        <f t="shared" si="162"/>
        <v>-0.11360255633298441</v>
      </c>
      <c r="DQ93" s="8">
        <f t="shared" si="162"/>
        <v>-0.04154555113552468</v>
      </c>
      <c r="DR93" s="8">
        <f t="shared" si="162"/>
        <v>-0.04142085273658377</v>
      </c>
      <c r="DS93" s="8">
        <f t="shared" si="162"/>
        <v>-0.05820192934772723</v>
      </c>
    </row>
    <row r="94" spans="1:123" ht="11.25">
      <c r="A94" s="1"/>
      <c r="B94" s="1"/>
      <c r="C94" s="1"/>
      <c r="D94" s="3"/>
      <c r="I94" s="1" t="s">
        <v>59</v>
      </c>
      <c r="J94" s="7" t="s">
        <v>209</v>
      </c>
      <c r="K94" s="7"/>
      <c r="M94" s="7">
        <v>4477.781</v>
      </c>
      <c r="N94" s="3">
        <v>1455.613</v>
      </c>
      <c r="O94" s="3">
        <v>371.427</v>
      </c>
      <c r="P94" s="3"/>
      <c r="Q94" s="3"/>
      <c r="R94" s="17"/>
      <c r="AQ94" s="13"/>
      <c r="AR94" s="13" t="s">
        <v>6</v>
      </c>
      <c r="AS94" s="13" t="s">
        <v>165</v>
      </c>
      <c r="AT94" s="8">
        <f aca="true" t="shared" si="163" ref="AT94:DE94">AT345-AT12</f>
        <v>0</v>
      </c>
      <c r="AU94" s="8">
        <f t="shared" si="163"/>
        <v>0</v>
      </c>
      <c r="AV94" s="8">
        <f t="shared" si="163"/>
        <v>1</v>
      </c>
      <c r="AW94" s="8">
        <f t="shared" si="163"/>
        <v>0</v>
      </c>
      <c r="AX94" s="8">
        <f t="shared" si="163"/>
        <v>0</v>
      </c>
      <c r="AY94" s="8">
        <f t="shared" si="163"/>
        <v>0</v>
      </c>
      <c r="AZ94" s="8">
        <f t="shared" si="163"/>
        <v>0</v>
      </c>
      <c r="BA94" s="8">
        <f t="shared" si="163"/>
        <v>0</v>
      </c>
      <c r="BB94" s="8">
        <f t="shared" si="163"/>
        <v>0</v>
      </c>
      <c r="BC94" s="8">
        <f t="shared" si="163"/>
        <v>0</v>
      </c>
      <c r="BD94" s="8">
        <f t="shared" si="163"/>
        <v>0</v>
      </c>
      <c r="BE94" s="8">
        <f t="shared" si="163"/>
        <v>0</v>
      </c>
      <c r="BF94" s="8">
        <f t="shared" si="163"/>
        <v>0</v>
      </c>
      <c r="BG94" s="8">
        <f t="shared" si="163"/>
        <v>0</v>
      </c>
      <c r="BH94" s="8">
        <f t="shared" si="163"/>
        <v>0</v>
      </c>
      <c r="BI94" s="8">
        <f t="shared" si="163"/>
        <v>0</v>
      </c>
      <c r="BJ94" s="8">
        <f t="shared" si="163"/>
        <v>0</v>
      </c>
      <c r="BK94" s="8">
        <f t="shared" si="163"/>
        <v>0</v>
      </c>
      <c r="BL94" s="8">
        <f t="shared" si="163"/>
        <v>0</v>
      </c>
      <c r="BM94" s="8">
        <f t="shared" si="163"/>
        <v>0</v>
      </c>
      <c r="BN94" s="8">
        <f t="shared" si="163"/>
        <v>0</v>
      </c>
      <c r="BO94" s="8">
        <f t="shared" si="163"/>
        <v>0</v>
      </c>
      <c r="BP94" s="8">
        <f t="shared" si="163"/>
        <v>0</v>
      </c>
      <c r="BQ94" s="8">
        <f t="shared" si="163"/>
        <v>0</v>
      </c>
      <c r="BR94" s="8">
        <f t="shared" si="163"/>
        <v>-0.027741912203291502</v>
      </c>
      <c r="BS94" s="8">
        <f t="shared" si="163"/>
        <v>-0.02423687841809298</v>
      </c>
      <c r="BT94" s="8">
        <f t="shared" si="163"/>
        <v>-0.005638552934638474</v>
      </c>
      <c r="BU94" s="8">
        <f t="shared" si="163"/>
        <v>-0.027741912203291502</v>
      </c>
      <c r="BV94" s="8">
        <f t="shared" si="163"/>
        <v>-0.027741912203291502</v>
      </c>
      <c r="BW94" s="8">
        <f t="shared" si="163"/>
        <v>-0.015162975142830914</v>
      </c>
      <c r="BX94" s="8">
        <f t="shared" si="163"/>
        <v>-0.027741912203291502</v>
      </c>
      <c r="BY94" s="8">
        <f t="shared" si="163"/>
        <v>-0.0159545700378583</v>
      </c>
      <c r="BZ94" s="8">
        <f t="shared" si="163"/>
        <v>-0.020253533440186506</v>
      </c>
      <c r="CA94" s="8">
        <f t="shared" si="163"/>
        <v>-0.03230322504132293</v>
      </c>
      <c r="CB94" s="8">
        <f t="shared" si="163"/>
        <v>-0.031215934888123933</v>
      </c>
      <c r="CC94" s="8">
        <f t="shared" si="163"/>
        <v>-0.027741912203291502</v>
      </c>
      <c r="CD94" s="8">
        <f t="shared" si="163"/>
        <v>-0.03378168740965342</v>
      </c>
      <c r="CE94" s="8">
        <f t="shared" si="163"/>
        <v>-0.020253533440186506</v>
      </c>
      <c r="CF94" s="8">
        <f t="shared" si="163"/>
        <v>-0.020253533440186506</v>
      </c>
      <c r="CG94" s="8">
        <f t="shared" si="163"/>
        <v>-0.03341413696215085</v>
      </c>
      <c r="CH94" s="8">
        <f t="shared" si="163"/>
        <v>-0.03230322504132293</v>
      </c>
      <c r="CI94" s="8">
        <f t="shared" si="163"/>
        <v>-0.027741912203291502</v>
      </c>
      <c r="CJ94" s="8">
        <f t="shared" si="163"/>
        <v>-0.027741912203291502</v>
      </c>
      <c r="CK94" s="8">
        <f t="shared" si="163"/>
        <v>-0.03341413696215085</v>
      </c>
      <c r="CL94" s="8">
        <f t="shared" si="163"/>
        <v>-0.05865906798290503</v>
      </c>
      <c r="CM94" s="8">
        <f t="shared" si="163"/>
        <v>-0.028825507690121915</v>
      </c>
      <c r="CN94" s="8">
        <f t="shared" si="163"/>
        <v>0</v>
      </c>
      <c r="CO94" s="8">
        <f t="shared" si="163"/>
        <v>-0.03378168740965342</v>
      </c>
      <c r="CP94" s="8">
        <f t="shared" si="163"/>
        <v>0</v>
      </c>
      <c r="CQ94" s="8">
        <f t="shared" si="163"/>
        <v>-0.0399639954687773</v>
      </c>
      <c r="CR94" s="8">
        <f t="shared" si="163"/>
        <v>-0.052726611511858576</v>
      </c>
      <c r="CS94" s="8">
        <f t="shared" si="163"/>
        <v>-0.0399639954687773</v>
      </c>
      <c r="CT94" s="8">
        <f t="shared" si="163"/>
        <v>-0.043080847830216845</v>
      </c>
      <c r="CU94" s="8">
        <f t="shared" si="163"/>
        <v>-0.043080847830216845</v>
      </c>
      <c r="CV94" s="8">
        <f t="shared" si="163"/>
        <v>-0.03378168740965342</v>
      </c>
      <c r="CW94" s="8">
        <f t="shared" si="163"/>
        <v>-0.07423728813559322</v>
      </c>
      <c r="CX94" s="8">
        <f t="shared" si="163"/>
        <v>-0.027741912203291502</v>
      </c>
      <c r="CY94" s="8">
        <f t="shared" si="163"/>
        <v>-0.015162975142830914</v>
      </c>
      <c r="CZ94" s="8">
        <f t="shared" si="163"/>
        <v>-0.0338529538360344</v>
      </c>
      <c r="DA94" s="8">
        <f t="shared" si="163"/>
        <v>-0.027741912203291502</v>
      </c>
      <c r="DB94" s="8">
        <f t="shared" si="163"/>
        <v>-0.027741912203291502</v>
      </c>
      <c r="DC94" s="8">
        <f t="shared" si="163"/>
        <v>-0.027741912203291502</v>
      </c>
      <c r="DD94" s="8">
        <f t="shared" si="163"/>
        <v>-0.027741912203291502</v>
      </c>
      <c r="DE94" s="8">
        <f t="shared" si="163"/>
        <v>-0.02423687841809298</v>
      </c>
      <c r="DF94" s="8">
        <f aca="true" t="shared" si="164" ref="DF94:DS94">DF345-DF12</f>
        <v>-0.015162975142830914</v>
      </c>
      <c r="DG94" s="8">
        <f t="shared" si="164"/>
        <v>0</v>
      </c>
      <c r="DH94" s="8">
        <f t="shared" si="164"/>
        <v>-0.03341413696215085</v>
      </c>
      <c r="DI94" s="8">
        <f t="shared" si="164"/>
        <v>-0.03341413696215085</v>
      </c>
      <c r="DJ94" s="8">
        <f t="shared" si="164"/>
        <v>-0.03341413696215085</v>
      </c>
      <c r="DK94" s="8">
        <f t="shared" si="164"/>
        <v>-0.03341413696215085</v>
      </c>
      <c r="DL94" s="8">
        <f t="shared" si="164"/>
        <v>-0.03341413696215085</v>
      </c>
      <c r="DM94" s="8">
        <f t="shared" si="164"/>
        <v>-0.03341413696215085</v>
      </c>
      <c r="DN94" s="8">
        <f t="shared" si="164"/>
        <v>-0.03341413696215085</v>
      </c>
      <c r="DO94" s="8">
        <f t="shared" si="164"/>
        <v>-0.02423687841809298</v>
      </c>
      <c r="DP94" s="8">
        <f t="shared" si="164"/>
        <v>-0.03341413696215085</v>
      </c>
      <c r="DQ94" s="8">
        <f t="shared" si="164"/>
        <v>-0.027741912203291502</v>
      </c>
      <c r="DR94" s="8">
        <f t="shared" si="164"/>
        <v>-0.005638552934638474</v>
      </c>
      <c r="DS94" s="8">
        <f t="shared" si="164"/>
        <v>-0.02830425916845468</v>
      </c>
    </row>
    <row r="95" spans="1:123" ht="11.25">
      <c r="A95" s="1"/>
      <c r="B95" s="1"/>
      <c r="C95" s="1"/>
      <c r="D95" s="3"/>
      <c r="I95" s="1" t="s">
        <v>477</v>
      </c>
      <c r="J95" s="7" t="s">
        <v>478</v>
      </c>
      <c r="K95" s="7"/>
      <c r="M95" s="7">
        <v>27353.393</v>
      </c>
      <c r="N95" s="3"/>
      <c r="O95" s="3"/>
      <c r="P95" s="3"/>
      <c r="Q95" s="3"/>
      <c r="R95" s="17"/>
      <c r="AQ95" s="13"/>
      <c r="AR95" s="13" t="s">
        <v>7</v>
      </c>
      <c r="AS95" s="13" t="s">
        <v>166</v>
      </c>
      <c r="AT95" s="8">
        <f aca="true" t="shared" si="165" ref="AT95:DE95">AT346-AT13</f>
        <v>0</v>
      </c>
      <c r="AU95" s="8">
        <f t="shared" si="165"/>
        <v>0</v>
      </c>
      <c r="AV95" s="8">
        <f t="shared" si="165"/>
        <v>0</v>
      </c>
      <c r="AW95" s="8">
        <f t="shared" si="165"/>
        <v>1</v>
      </c>
      <c r="AX95" s="8">
        <f t="shared" si="165"/>
        <v>0</v>
      </c>
      <c r="AY95" s="8">
        <f t="shared" si="165"/>
        <v>0</v>
      </c>
      <c r="AZ95" s="8">
        <f t="shared" si="165"/>
        <v>0</v>
      </c>
      <c r="BA95" s="8">
        <f t="shared" si="165"/>
        <v>0</v>
      </c>
      <c r="BB95" s="8">
        <f t="shared" si="165"/>
        <v>0</v>
      </c>
      <c r="BC95" s="8">
        <f t="shared" si="165"/>
        <v>0</v>
      </c>
      <c r="BD95" s="8">
        <f t="shared" si="165"/>
        <v>0</v>
      </c>
      <c r="BE95" s="8">
        <f t="shared" si="165"/>
        <v>0</v>
      </c>
      <c r="BF95" s="8">
        <f t="shared" si="165"/>
        <v>0</v>
      </c>
      <c r="BG95" s="8">
        <f t="shared" si="165"/>
        <v>0</v>
      </c>
      <c r="BH95" s="8">
        <f t="shared" si="165"/>
        <v>0</v>
      </c>
      <c r="BI95" s="8">
        <f t="shared" si="165"/>
        <v>0</v>
      </c>
      <c r="BJ95" s="8">
        <f t="shared" si="165"/>
        <v>0</v>
      </c>
      <c r="BK95" s="8">
        <f t="shared" si="165"/>
        <v>0</v>
      </c>
      <c r="BL95" s="8">
        <f t="shared" si="165"/>
        <v>0</v>
      </c>
      <c r="BM95" s="8">
        <f t="shared" si="165"/>
        <v>0</v>
      </c>
      <c r="BN95" s="8">
        <f t="shared" si="165"/>
        <v>0</v>
      </c>
      <c r="BO95" s="8">
        <f t="shared" si="165"/>
        <v>0</v>
      </c>
      <c r="BP95" s="8">
        <f t="shared" si="165"/>
        <v>0</v>
      </c>
      <c r="BQ95" s="8">
        <f t="shared" si="165"/>
        <v>0</v>
      </c>
      <c r="BR95" s="8">
        <f t="shared" si="165"/>
        <v>-0.19423971121704486</v>
      </c>
      <c r="BS95" s="8">
        <f t="shared" si="165"/>
        <v>-0.11556410993253072</v>
      </c>
      <c r="BT95" s="8">
        <f t="shared" si="165"/>
        <v>-0.2194747771554907</v>
      </c>
      <c r="BU95" s="8">
        <f t="shared" si="165"/>
        <v>-0.19423971121704486</v>
      </c>
      <c r="BV95" s="8">
        <f t="shared" si="165"/>
        <v>-0.19423971121704486</v>
      </c>
      <c r="BW95" s="8">
        <f t="shared" si="165"/>
        <v>-0.17877709041753978</v>
      </c>
      <c r="BX95" s="8">
        <f t="shared" si="165"/>
        <v>-0.19423971121704486</v>
      </c>
      <c r="BY95" s="8">
        <f t="shared" si="165"/>
        <v>-0.14832341806381827</v>
      </c>
      <c r="BZ95" s="8">
        <f t="shared" si="165"/>
        <v>-0.17565204720967506</v>
      </c>
      <c r="CA95" s="8">
        <f t="shared" si="165"/>
        <v>-0.16374719263525384</v>
      </c>
      <c r="CB95" s="8">
        <f t="shared" si="165"/>
        <v>-0.15201665462306302</v>
      </c>
      <c r="CC95" s="8">
        <f t="shared" si="165"/>
        <v>-0.19423971121704486</v>
      </c>
      <c r="CD95" s="8">
        <f t="shared" si="165"/>
        <v>-0.23652822338962734</v>
      </c>
      <c r="CE95" s="8">
        <f t="shared" si="165"/>
        <v>-0.17565204720967506</v>
      </c>
      <c r="CF95" s="8">
        <f t="shared" si="165"/>
        <v>-0.17565204720967506</v>
      </c>
      <c r="CG95" s="8">
        <f t="shared" si="165"/>
        <v>-0.18618808881053386</v>
      </c>
      <c r="CH95" s="8">
        <f t="shared" si="165"/>
        <v>-0.16374719263525384</v>
      </c>
      <c r="CI95" s="8">
        <f t="shared" si="165"/>
        <v>-0.19423971121704486</v>
      </c>
      <c r="CJ95" s="8">
        <f t="shared" si="165"/>
        <v>-0.19423971121704486</v>
      </c>
      <c r="CK95" s="8">
        <f t="shared" si="165"/>
        <v>-0.18618808881053386</v>
      </c>
      <c r="CL95" s="8">
        <f t="shared" si="165"/>
        <v>-0.2019174555832417</v>
      </c>
      <c r="CM95" s="8">
        <f t="shared" si="165"/>
        <v>-0.1508760993715323</v>
      </c>
      <c r="CN95" s="8">
        <f t="shared" si="165"/>
        <v>0</v>
      </c>
      <c r="CO95" s="8">
        <f t="shared" si="165"/>
        <v>-0.23652822338962734</v>
      </c>
      <c r="CP95" s="8">
        <f t="shared" si="165"/>
        <v>0</v>
      </c>
      <c r="CQ95" s="8">
        <f t="shared" si="165"/>
        <v>-0.3442483681913076</v>
      </c>
      <c r="CR95" s="8">
        <f t="shared" si="165"/>
        <v>-0.1854433555601191</v>
      </c>
      <c r="CS95" s="8">
        <f t="shared" si="165"/>
        <v>-0.3442483681913076</v>
      </c>
      <c r="CT95" s="8">
        <f t="shared" si="165"/>
        <v>-0.18496485466930823</v>
      </c>
      <c r="CU95" s="8">
        <f t="shared" si="165"/>
        <v>-0.18496485466930823</v>
      </c>
      <c r="CV95" s="8">
        <f t="shared" si="165"/>
        <v>-0.23652822338962734</v>
      </c>
      <c r="CW95" s="8">
        <f t="shared" si="165"/>
        <v>-0.21887005649717514</v>
      </c>
      <c r="CX95" s="8">
        <f t="shared" si="165"/>
        <v>-0.19423971121704486</v>
      </c>
      <c r="CY95" s="8">
        <f t="shared" si="165"/>
        <v>-0.17877709041753978</v>
      </c>
      <c r="CZ95" s="8">
        <f t="shared" si="165"/>
        <v>-0.2692440397041762</v>
      </c>
      <c r="DA95" s="8">
        <f t="shared" si="165"/>
        <v>-0.19423971121704486</v>
      </c>
      <c r="DB95" s="8">
        <f t="shared" si="165"/>
        <v>-0.19423971121704486</v>
      </c>
      <c r="DC95" s="8">
        <f t="shared" si="165"/>
        <v>-0.19423971121704486</v>
      </c>
      <c r="DD95" s="8">
        <f t="shared" si="165"/>
        <v>-0.19423971121704486</v>
      </c>
      <c r="DE95" s="8">
        <f t="shared" si="165"/>
        <v>-0.11556410993253072</v>
      </c>
      <c r="DF95" s="8">
        <f aca="true" t="shared" si="166" ref="DF95:DS95">DF346-DF13</f>
        <v>-0.17877709041753978</v>
      </c>
      <c r="DG95" s="8">
        <f t="shared" si="166"/>
        <v>0</v>
      </c>
      <c r="DH95" s="8">
        <f t="shared" si="166"/>
        <v>-0.18618808881053386</v>
      </c>
      <c r="DI95" s="8">
        <f t="shared" si="166"/>
        <v>-0.18618808881053386</v>
      </c>
      <c r="DJ95" s="8">
        <f t="shared" si="166"/>
        <v>-0.18618808881053386</v>
      </c>
      <c r="DK95" s="8">
        <f t="shared" si="166"/>
        <v>-0.18618808881053386</v>
      </c>
      <c r="DL95" s="8">
        <f t="shared" si="166"/>
        <v>-0.18618808881053386</v>
      </c>
      <c r="DM95" s="8">
        <f t="shared" si="166"/>
        <v>-0.18618808881053386</v>
      </c>
      <c r="DN95" s="8">
        <f t="shared" si="166"/>
        <v>-0.18618808881053386</v>
      </c>
      <c r="DO95" s="8">
        <f t="shared" si="166"/>
        <v>-0.11556410993253072</v>
      </c>
      <c r="DP95" s="8">
        <f t="shared" si="166"/>
        <v>-0.18618808881053386</v>
      </c>
      <c r="DQ95" s="8">
        <f t="shared" si="166"/>
        <v>-0.19423971121704486</v>
      </c>
      <c r="DR95" s="8">
        <f t="shared" si="166"/>
        <v>-0.2194747771554907</v>
      </c>
      <c r="DS95" s="8">
        <f t="shared" si="166"/>
        <v>-0.14835148318126787</v>
      </c>
    </row>
    <row r="96" spans="1:123" ht="11.25">
      <c r="A96" s="1"/>
      <c r="B96" s="1"/>
      <c r="C96" s="1"/>
      <c r="I96" s="1" t="s">
        <v>74</v>
      </c>
      <c r="J96" s="7" t="s">
        <v>479</v>
      </c>
      <c r="K96" s="7"/>
      <c r="M96" s="2">
        <v>15855.844</v>
      </c>
      <c r="N96" s="2">
        <v>10698.982</v>
      </c>
      <c r="O96" s="2">
        <v>1473.282</v>
      </c>
      <c r="AQ96" s="13"/>
      <c r="AR96" s="13" t="s">
        <v>8</v>
      </c>
      <c r="AS96" s="13" t="s">
        <v>167</v>
      </c>
      <c r="AT96" s="8">
        <f aca="true" t="shared" si="167" ref="AT96:DE96">AT347-AT14</f>
        <v>0</v>
      </c>
      <c r="AU96" s="8">
        <f t="shared" si="167"/>
        <v>0</v>
      </c>
      <c r="AV96" s="8">
        <f t="shared" si="167"/>
        <v>0</v>
      </c>
      <c r="AW96" s="8">
        <f t="shared" si="167"/>
        <v>0</v>
      </c>
      <c r="AX96" s="8">
        <f t="shared" si="167"/>
        <v>1</v>
      </c>
      <c r="AY96" s="8">
        <f t="shared" si="167"/>
        <v>0</v>
      </c>
      <c r="AZ96" s="8">
        <f t="shared" si="167"/>
        <v>0</v>
      </c>
      <c r="BA96" s="8">
        <f t="shared" si="167"/>
        <v>0</v>
      </c>
      <c r="BB96" s="8">
        <f t="shared" si="167"/>
        <v>0</v>
      </c>
      <c r="BC96" s="8">
        <f t="shared" si="167"/>
        <v>0</v>
      </c>
      <c r="BD96" s="8">
        <f t="shared" si="167"/>
        <v>0</v>
      </c>
      <c r="BE96" s="8">
        <f t="shared" si="167"/>
        <v>0</v>
      </c>
      <c r="BF96" s="8">
        <f t="shared" si="167"/>
        <v>0</v>
      </c>
      <c r="BG96" s="8">
        <f t="shared" si="167"/>
        <v>0</v>
      </c>
      <c r="BH96" s="8">
        <f t="shared" si="167"/>
        <v>0</v>
      </c>
      <c r="BI96" s="8">
        <f t="shared" si="167"/>
        <v>0</v>
      </c>
      <c r="BJ96" s="8">
        <f t="shared" si="167"/>
        <v>0</v>
      </c>
      <c r="BK96" s="8">
        <f t="shared" si="167"/>
        <v>0</v>
      </c>
      <c r="BL96" s="8">
        <f t="shared" si="167"/>
        <v>0</v>
      </c>
      <c r="BM96" s="8">
        <f t="shared" si="167"/>
        <v>0</v>
      </c>
      <c r="BN96" s="8">
        <f t="shared" si="167"/>
        <v>0</v>
      </c>
      <c r="BO96" s="8">
        <f t="shared" si="167"/>
        <v>0</v>
      </c>
      <c r="BP96" s="8">
        <f t="shared" si="167"/>
        <v>0</v>
      </c>
      <c r="BQ96" s="8">
        <f t="shared" si="167"/>
        <v>0</v>
      </c>
      <c r="BR96" s="8">
        <f t="shared" si="167"/>
        <v>-0.041447108823265445</v>
      </c>
      <c r="BS96" s="8">
        <f t="shared" si="167"/>
        <v>-0.050196556894648185</v>
      </c>
      <c r="BT96" s="8">
        <f t="shared" si="167"/>
        <v>-0.05111144561284457</v>
      </c>
      <c r="BU96" s="8">
        <f t="shared" si="167"/>
        <v>-0.041447108823265445</v>
      </c>
      <c r="BV96" s="8">
        <f t="shared" si="167"/>
        <v>-0.041447108823265445</v>
      </c>
      <c r="BW96" s="8">
        <f t="shared" si="167"/>
        <v>-0.09322428157523996</v>
      </c>
      <c r="BX96" s="8">
        <f t="shared" si="167"/>
        <v>-0.041447108823265445</v>
      </c>
      <c r="BY96" s="8">
        <f t="shared" si="167"/>
        <v>-0.06868577609518658</v>
      </c>
      <c r="BZ96" s="8">
        <f t="shared" si="167"/>
        <v>-0.07434795279032493</v>
      </c>
      <c r="CA96" s="8">
        <f t="shared" si="167"/>
        <v>-0.07203160555320837</v>
      </c>
      <c r="CB96" s="8">
        <f t="shared" si="167"/>
        <v>-0.06256340638904646</v>
      </c>
      <c r="CC96" s="8">
        <f t="shared" si="167"/>
        <v>-0.041447108823265445</v>
      </c>
      <c r="CD96" s="8">
        <f t="shared" si="167"/>
        <v>-0.050470683637132883</v>
      </c>
      <c r="CE96" s="8">
        <f t="shared" si="167"/>
        <v>-0.07434795279032493</v>
      </c>
      <c r="CF96" s="8">
        <f t="shared" si="167"/>
        <v>-0.07434795279032493</v>
      </c>
      <c r="CG96" s="8">
        <f t="shared" si="167"/>
        <v>-0.07586358878298716</v>
      </c>
      <c r="CH96" s="8">
        <f t="shared" si="167"/>
        <v>-0.07203160555320837</v>
      </c>
      <c r="CI96" s="8">
        <f t="shared" si="167"/>
        <v>-0.041447108823265445</v>
      </c>
      <c r="CJ96" s="8">
        <f t="shared" si="167"/>
        <v>-0.041447108823265445</v>
      </c>
      <c r="CK96" s="8">
        <f t="shared" si="167"/>
        <v>-0.07586358878298716</v>
      </c>
      <c r="CL96" s="8">
        <f t="shared" si="167"/>
        <v>-0.0902838428382812</v>
      </c>
      <c r="CM96" s="8">
        <f t="shared" si="167"/>
        <v>-0.06303007283881767</v>
      </c>
      <c r="CN96" s="8">
        <f t="shared" si="167"/>
        <v>0</v>
      </c>
      <c r="CO96" s="8">
        <f t="shared" si="167"/>
        <v>-0.050470683637132883</v>
      </c>
      <c r="CP96" s="8">
        <f t="shared" si="167"/>
        <v>0</v>
      </c>
      <c r="CQ96" s="8">
        <f t="shared" si="167"/>
        <v>-0.007767777876556031</v>
      </c>
      <c r="CR96" s="8">
        <f t="shared" si="167"/>
        <v>-0.07156418907022945</v>
      </c>
      <c r="CS96" s="8">
        <f t="shared" si="167"/>
        <v>-0.007767777876556031</v>
      </c>
      <c r="CT96" s="8">
        <f t="shared" si="167"/>
        <v>-0.10000271392514995</v>
      </c>
      <c r="CU96" s="8">
        <f t="shared" si="167"/>
        <v>-0.10000271392514995</v>
      </c>
      <c r="CV96" s="8">
        <f t="shared" si="167"/>
        <v>-0.050470683637132883</v>
      </c>
      <c r="CW96" s="8">
        <f t="shared" si="167"/>
        <v>-0.08056497175141243</v>
      </c>
      <c r="CX96" s="8">
        <f t="shared" si="167"/>
        <v>-0.041447108823265445</v>
      </c>
      <c r="CY96" s="8">
        <f t="shared" si="167"/>
        <v>-0.09322428157523996</v>
      </c>
      <c r="CZ96" s="8">
        <f t="shared" si="167"/>
        <v>-0.02460744334991074</v>
      </c>
      <c r="DA96" s="8">
        <f t="shared" si="167"/>
        <v>-0.041447108823265445</v>
      </c>
      <c r="DB96" s="8">
        <f t="shared" si="167"/>
        <v>-0.041447108823265445</v>
      </c>
      <c r="DC96" s="8">
        <f t="shared" si="167"/>
        <v>-0.041447108823265445</v>
      </c>
      <c r="DD96" s="8">
        <f t="shared" si="167"/>
        <v>-0.041447108823265445</v>
      </c>
      <c r="DE96" s="8">
        <f t="shared" si="167"/>
        <v>-0.050196556894648185</v>
      </c>
      <c r="DF96" s="8">
        <f aca="true" t="shared" si="168" ref="DF96:DS96">DF347-DF14</f>
        <v>-0.09322428157523996</v>
      </c>
      <c r="DG96" s="8">
        <f t="shared" si="168"/>
        <v>0</v>
      </c>
      <c r="DH96" s="8">
        <f t="shared" si="168"/>
        <v>-0.07586358878298716</v>
      </c>
      <c r="DI96" s="8">
        <f t="shared" si="168"/>
        <v>-0.07586358878298716</v>
      </c>
      <c r="DJ96" s="8">
        <f t="shared" si="168"/>
        <v>-0.07586358878298716</v>
      </c>
      <c r="DK96" s="8">
        <f t="shared" si="168"/>
        <v>-0.07586358878298716</v>
      </c>
      <c r="DL96" s="8">
        <f t="shared" si="168"/>
        <v>-0.07586358878298716</v>
      </c>
      <c r="DM96" s="8">
        <f t="shared" si="168"/>
        <v>-0.07586358878298716</v>
      </c>
      <c r="DN96" s="8">
        <f t="shared" si="168"/>
        <v>-0.07586358878298716</v>
      </c>
      <c r="DO96" s="8">
        <f t="shared" si="168"/>
        <v>-0.050196556894648185</v>
      </c>
      <c r="DP96" s="8">
        <f t="shared" si="168"/>
        <v>-0.07586358878298716</v>
      </c>
      <c r="DQ96" s="8">
        <f t="shared" si="168"/>
        <v>-0.041447108823265445</v>
      </c>
      <c r="DR96" s="8">
        <f t="shared" si="168"/>
        <v>-0.05111144561284457</v>
      </c>
      <c r="DS96" s="8">
        <f t="shared" si="168"/>
        <v>-0.052166247257289196</v>
      </c>
    </row>
    <row r="97" spans="43:123" ht="11.25">
      <c r="AQ97" s="13"/>
      <c r="AR97" s="13" t="s">
        <v>9</v>
      </c>
      <c r="AS97" s="13" t="s">
        <v>168</v>
      </c>
      <c r="AT97" s="8">
        <f aca="true" t="shared" si="169" ref="AT97:DE97">AT348-AT15</f>
        <v>0</v>
      </c>
      <c r="AU97" s="8">
        <f t="shared" si="169"/>
        <v>0</v>
      </c>
      <c r="AV97" s="8">
        <f t="shared" si="169"/>
        <v>0</v>
      </c>
      <c r="AW97" s="8">
        <f t="shared" si="169"/>
        <v>0</v>
      </c>
      <c r="AX97" s="8">
        <f t="shared" si="169"/>
        <v>0</v>
      </c>
      <c r="AY97" s="8">
        <f t="shared" si="169"/>
        <v>1</v>
      </c>
      <c r="AZ97" s="8">
        <f t="shared" si="169"/>
        <v>0</v>
      </c>
      <c r="BA97" s="8">
        <f t="shared" si="169"/>
        <v>0</v>
      </c>
      <c r="BB97" s="8">
        <f t="shared" si="169"/>
        <v>0</v>
      </c>
      <c r="BC97" s="8">
        <f t="shared" si="169"/>
        <v>0</v>
      </c>
      <c r="BD97" s="8">
        <f t="shared" si="169"/>
        <v>0</v>
      </c>
      <c r="BE97" s="8">
        <f t="shared" si="169"/>
        <v>0</v>
      </c>
      <c r="BF97" s="8">
        <f t="shared" si="169"/>
        <v>0</v>
      </c>
      <c r="BG97" s="8">
        <f t="shared" si="169"/>
        <v>0</v>
      </c>
      <c r="BH97" s="8">
        <f t="shared" si="169"/>
        <v>0</v>
      </c>
      <c r="BI97" s="8">
        <f t="shared" si="169"/>
        <v>0</v>
      </c>
      <c r="BJ97" s="8">
        <f t="shared" si="169"/>
        <v>0</v>
      </c>
      <c r="BK97" s="8">
        <f t="shared" si="169"/>
        <v>0</v>
      </c>
      <c r="BL97" s="8">
        <f t="shared" si="169"/>
        <v>0</v>
      </c>
      <c r="BM97" s="8">
        <f t="shared" si="169"/>
        <v>0</v>
      </c>
      <c r="BN97" s="8">
        <f t="shared" si="169"/>
        <v>0</v>
      </c>
      <c r="BO97" s="8">
        <f t="shared" si="169"/>
        <v>0</v>
      </c>
      <c r="BP97" s="8">
        <f t="shared" si="169"/>
        <v>0</v>
      </c>
      <c r="BQ97" s="8">
        <f t="shared" si="169"/>
        <v>0</v>
      </c>
      <c r="BR97" s="8">
        <f t="shared" si="169"/>
        <v>-0.014491287436985228</v>
      </c>
      <c r="BS97" s="8">
        <f t="shared" si="169"/>
        <v>-0.015003893951771484</v>
      </c>
      <c r="BT97" s="8">
        <f t="shared" si="169"/>
        <v>-0.06333188353202301</v>
      </c>
      <c r="BU97" s="8">
        <f t="shared" si="169"/>
        <v>-0.014491287436985228</v>
      </c>
      <c r="BV97" s="8">
        <f t="shared" si="169"/>
        <v>-0.014491287436985228</v>
      </c>
      <c r="BW97" s="8">
        <f t="shared" si="169"/>
        <v>-0.008690613034934125</v>
      </c>
      <c r="BX97" s="8">
        <f t="shared" si="169"/>
        <v>-0.014491287436985228</v>
      </c>
      <c r="BY97" s="8">
        <f t="shared" si="169"/>
        <v>0</v>
      </c>
      <c r="BZ97" s="8">
        <f t="shared" si="169"/>
        <v>-0.017448637622031183</v>
      </c>
      <c r="CA97" s="8">
        <f t="shared" si="169"/>
        <v>-0.013193687783979306</v>
      </c>
      <c r="CB97" s="8">
        <f t="shared" si="169"/>
        <v>-0.018901602470883953</v>
      </c>
      <c r="CC97" s="8">
        <f t="shared" si="169"/>
        <v>-0.014491287436985228</v>
      </c>
      <c r="CD97" s="8">
        <f t="shared" si="169"/>
        <v>-0.017646229242322745</v>
      </c>
      <c r="CE97" s="8">
        <f t="shared" si="169"/>
        <v>-0.017448637622031183</v>
      </c>
      <c r="CF97" s="8">
        <f t="shared" si="169"/>
        <v>-0.017448637622031183</v>
      </c>
      <c r="CG97" s="8">
        <f t="shared" si="169"/>
        <v>-0.01575670761941491</v>
      </c>
      <c r="CH97" s="8">
        <f t="shared" si="169"/>
        <v>-0.013193687783979306</v>
      </c>
      <c r="CI97" s="8">
        <f t="shared" si="169"/>
        <v>-0.014491287436985228</v>
      </c>
      <c r="CJ97" s="8">
        <f t="shared" si="169"/>
        <v>-0.014491287436985228</v>
      </c>
      <c r="CK97" s="8">
        <f t="shared" si="169"/>
        <v>-0.01575670761941491</v>
      </c>
      <c r="CL97" s="8">
        <f t="shared" si="169"/>
        <v>-0.013040488543325977</v>
      </c>
      <c r="CM97" s="8">
        <f t="shared" si="169"/>
        <v>-0.015380300785593198</v>
      </c>
      <c r="CN97" s="8">
        <f t="shared" si="169"/>
        <v>0</v>
      </c>
      <c r="CO97" s="8">
        <f t="shared" si="169"/>
        <v>-0.017646229242322745</v>
      </c>
      <c r="CP97" s="8">
        <f t="shared" si="169"/>
        <v>0</v>
      </c>
      <c r="CQ97" s="8">
        <f t="shared" si="169"/>
        <v>-0.008665589803765873</v>
      </c>
      <c r="CR97" s="8">
        <f t="shared" si="169"/>
        <v>-0.01470503852357757</v>
      </c>
      <c r="CS97" s="8">
        <f t="shared" si="169"/>
        <v>-0.008665589803765873</v>
      </c>
      <c r="CT97" s="8">
        <f t="shared" si="169"/>
        <v>-0.015572502510380766</v>
      </c>
      <c r="CU97" s="8">
        <f t="shared" si="169"/>
        <v>-0.015572502510380766</v>
      </c>
      <c r="CV97" s="8">
        <f t="shared" si="169"/>
        <v>-0.017646229242322745</v>
      </c>
      <c r="CW97" s="8">
        <f t="shared" si="169"/>
        <v>-0.010508474576271187</v>
      </c>
      <c r="CX97" s="8">
        <f t="shared" si="169"/>
        <v>-0.014491287436985228</v>
      </c>
      <c r="CY97" s="8">
        <f t="shared" si="169"/>
        <v>-0.008690613034934125</v>
      </c>
      <c r="CZ97" s="8">
        <f t="shared" si="169"/>
        <v>-0.01157843862037555</v>
      </c>
      <c r="DA97" s="8">
        <f t="shared" si="169"/>
        <v>-0.014491287436985228</v>
      </c>
      <c r="DB97" s="8">
        <f t="shared" si="169"/>
        <v>-0.014491287436985228</v>
      </c>
      <c r="DC97" s="8">
        <f t="shared" si="169"/>
        <v>-0.014491287436985228</v>
      </c>
      <c r="DD97" s="8">
        <f t="shared" si="169"/>
        <v>-0.014491287436985228</v>
      </c>
      <c r="DE97" s="8">
        <f t="shared" si="169"/>
        <v>-0.015003893951771484</v>
      </c>
      <c r="DF97" s="8">
        <f aca="true" t="shared" si="170" ref="DF97:DS97">DF348-DF15</f>
        <v>-0.008690613034934125</v>
      </c>
      <c r="DG97" s="8">
        <f t="shared" si="170"/>
        <v>0</v>
      </c>
      <c r="DH97" s="8">
        <f t="shared" si="170"/>
        <v>-0.01575670761941491</v>
      </c>
      <c r="DI97" s="8">
        <f t="shared" si="170"/>
        <v>-0.01575670761941491</v>
      </c>
      <c r="DJ97" s="8">
        <f t="shared" si="170"/>
        <v>-0.01575670761941491</v>
      </c>
      <c r="DK97" s="8">
        <f t="shared" si="170"/>
        <v>-0.01575670761941491</v>
      </c>
      <c r="DL97" s="8">
        <f t="shared" si="170"/>
        <v>-0.01575670761941491</v>
      </c>
      <c r="DM97" s="8">
        <f t="shared" si="170"/>
        <v>-0.01575670761941491</v>
      </c>
      <c r="DN97" s="8">
        <f t="shared" si="170"/>
        <v>-0.01575670761941491</v>
      </c>
      <c r="DO97" s="8">
        <f t="shared" si="170"/>
        <v>-0.015003893951771484</v>
      </c>
      <c r="DP97" s="8">
        <f t="shared" si="170"/>
        <v>-0.01575670761941491</v>
      </c>
      <c r="DQ97" s="8">
        <f t="shared" si="170"/>
        <v>-0.014491287436985228</v>
      </c>
      <c r="DR97" s="8">
        <f t="shared" si="170"/>
        <v>-0.06333188353202301</v>
      </c>
      <c r="DS97" s="8">
        <f t="shared" si="170"/>
        <v>-0.01057185913240547</v>
      </c>
    </row>
    <row r="98" spans="13:123" ht="11.25">
      <c r="M98" s="7"/>
      <c r="N98" s="3"/>
      <c r="O98" s="3"/>
      <c r="P98" s="3"/>
      <c r="R98" s="17"/>
      <c r="AQ98" s="13"/>
      <c r="AR98" s="13" t="s">
        <v>10</v>
      </c>
      <c r="AS98" s="13" t="s">
        <v>169</v>
      </c>
      <c r="AT98" s="8">
        <f aca="true" t="shared" si="171" ref="AT98:DE98">AT349-AT16</f>
        <v>0</v>
      </c>
      <c r="AU98" s="8">
        <f t="shared" si="171"/>
        <v>0</v>
      </c>
      <c r="AV98" s="8">
        <f t="shared" si="171"/>
        <v>0</v>
      </c>
      <c r="AW98" s="8">
        <f t="shared" si="171"/>
        <v>0</v>
      </c>
      <c r="AX98" s="8">
        <f t="shared" si="171"/>
        <v>0</v>
      </c>
      <c r="AY98" s="8">
        <f t="shared" si="171"/>
        <v>0</v>
      </c>
      <c r="AZ98" s="8">
        <f t="shared" si="171"/>
        <v>1</v>
      </c>
      <c r="BA98" s="8">
        <f t="shared" si="171"/>
        <v>0</v>
      </c>
      <c r="BB98" s="8">
        <f t="shared" si="171"/>
        <v>0</v>
      </c>
      <c r="BC98" s="8">
        <f t="shared" si="171"/>
        <v>0</v>
      </c>
      <c r="BD98" s="8">
        <f t="shared" si="171"/>
        <v>0</v>
      </c>
      <c r="BE98" s="8">
        <f t="shared" si="171"/>
        <v>0</v>
      </c>
      <c r="BF98" s="8">
        <f t="shared" si="171"/>
        <v>0</v>
      </c>
      <c r="BG98" s="8">
        <f t="shared" si="171"/>
        <v>0</v>
      </c>
      <c r="BH98" s="8">
        <f t="shared" si="171"/>
        <v>0</v>
      </c>
      <c r="BI98" s="8">
        <f t="shared" si="171"/>
        <v>0</v>
      </c>
      <c r="BJ98" s="8">
        <f t="shared" si="171"/>
        <v>0</v>
      </c>
      <c r="BK98" s="8">
        <f t="shared" si="171"/>
        <v>0</v>
      </c>
      <c r="BL98" s="8">
        <f t="shared" si="171"/>
        <v>0</v>
      </c>
      <c r="BM98" s="8">
        <f t="shared" si="171"/>
        <v>0</v>
      </c>
      <c r="BN98" s="8">
        <f t="shared" si="171"/>
        <v>0</v>
      </c>
      <c r="BO98" s="8">
        <f t="shared" si="171"/>
        <v>0</v>
      </c>
      <c r="BP98" s="8">
        <f t="shared" si="171"/>
        <v>0</v>
      </c>
      <c r="BQ98" s="8">
        <f t="shared" si="171"/>
        <v>0</v>
      </c>
      <c r="BR98" s="8">
        <f t="shared" si="171"/>
        <v>-0.011927444275057071</v>
      </c>
      <c r="BS98" s="8">
        <f t="shared" si="171"/>
        <v>-0.01021088531917813</v>
      </c>
      <c r="BT98" s="8">
        <f t="shared" si="171"/>
        <v>-0.024698148215602744</v>
      </c>
      <c r="BU98" s="8">
        <f t="shared" si="171"/>
        <v>-0.011927444275057071</v>
      </c>
      <c r="BV98" s="8">
        <f t="shared" si="171"/>
        <v>-0.011927444275057071</v>
      </c>
      <c r="BW98" s="8">
        <f t="shared" si="171"/>
        <v>-0.008603653311116824</v>
      </c>
      <c r="BX98" s="8">
        <f t="shared" si="171"/>
        <v>-0.011927444275057071</v>
      </c>
      <c r="BY98" s="8">
        <f t="shared" si="171"/>
        <v>0</v>
      </c>
      <c r="BZ98" s="8">
        <f t="shared" si="171"/>
        <v>0</v>
      </c>
      <c r="CA98" s="8">
        <f t="shared" si="171"/>
        <v>-0.016785817526850638</v>
      </c>
      <c r="CB98" s="8">
        <f t="shared" si="171"/>
        <v>-0.01153972791964825</v>
      </c>
      <c r="CC98" s="8">
        <f t="shared" si="171"/>
        <v>-0.011927444275057071</v>
      </c>
      <c r="CD98" s="8">
        <f t="shared" si="171"/>
        <v>-0.014524204068681029</v>
      </c>
      <c r="CE98" s="8">
        <f t="shared" si="171"/>
        <v>0</v>
      </c>
      <c r="CF98" s="8">
        <f t="shared" si="171"/>
        <v>0</v>
      </c>
      <c r="CG98" s="8">
        <f t="shared" si="171"/>
        <v>-0.016610655060327256</v>
      </c>
      <c r="CH98" s="8">
        <f t="shared" si="171"/>
        <v>-0.016785817526850638</v>
      </c>
      <c r="CI98" s="8">
        <f t="shared" si="171"/>
        <v>-0.011927444275057071</v>
      </c>
      <c r="CJ98" s="8">
        <f t="shared" si="171"/>
        <v>-0.011927444275057071</v>
      </c>
      <c r="CK98" s="8">
        <f t="shared" si="171"/>
        <v>-0.016610655060327256</v>
      </c>
      <c r="CL98" s="8">
        <f t="shared" si="171"/>
        <v>-0.04200602767375675</v>
      </c>
      <c r="CM98" s="8">
        <f t="shared" si="171"/>
        <v>-0.013410770189752692</v>
      </c>
      <c r="CN98" s="8">
        <f t="shared" si="171"/>
        <v>0</v>
      </c>
      <c r="CO98" s="8">
        <f t="shared" si="171"/>
        <v>-0.014524204068681029</v>
      </c>
      <c r="CP98" s="8">
        <f t="shared" si="171"/>
        <v>0</v>
      </c>
      <c r="CQ98" s="8">
        <f t="shared" si="171"/>
        <v>-0.0001761529730601587</v>
      </c>
      <c r="CR98" s="8">
        <f t="shared" si="171"/>
        <v>-0.03983766056999361</v>
      </c>
      <c r="CS98" s="8">
        <f t="shared" si="171"/>
        <v>-0.0001761529730601587</v>
      </c>
      <c r="CT98" s="8">
        <f t="shared" si="171"/>
        <v>-0.015876462127174532</v>
      </c>
      <c r="CU98" s="8">
        <f t="shared" si="171"/>
        <v>-0.015876462127174532</v>
      </c>
      <c r="CV98" s="8">
        <f t="shared" si="171"/>
        <v>-0.014524204068681029</v>
      </c>
      <c r="CW98" s="8">
        <f t="shared" si="171"/>
        <v>-0.06813559322033898</v>
      </c>
      <c r="CX98" s="8">
        <f t="shared" si="171"/>
        <v>-0.011927444275057071</v>
      </c>
      <c r="CY98" s="8">
        <f t="shared" si="171"/>
        <v>-0.008603653311116824</v>
      </c>
      <c r="CZ98" s="8">
        <f t="shared" si="171"/>
        <v>-0.006051798624058615</v>
      </c>
      <c r="DA98" s="8">
        <f t="shared" si="171"/>
        <v>-0.011927444275057071</v>
      </c>
      <c r="DB98" s="8">
        <f t="shared" si="171"/>
        <v>-0.011927444275057071</v>
      </c>
      <c r="DC98" s="8">
        <f t="shared" si="171"/>
        <v>-0.011927444275057071</v>
      </c>
      <c r="DD98" s="8">
        <f t="shared" si="171"/>
        <v>-0.011927444275057071</v>
      </c>
      <c r="DE98" s="8">
        <f t="shared" si="171"/>
        <v>-0.01021088531917813</v>
      </c>
      <c r="DF98" s="8">
        <f aca="true" t="shared" si="172" ref="DF98:DS98">DF349-DF16</f>
        <v>-0.008603653311116824</v>
      </c>
      <c r="DG98" s="8">
        <f t="shared" si="172"/>
        <v>0</v>
      </c>
      <c r="DH98" s="8">
        <f t="shared" si="172"/>
        <v>-0.016610655060327256</v>
      </c>
      <c r="DI98" s="8">
        <f t="shared" si="172"/>
        <v>-0.016610655060327256</v>
      </c>
      <c r="DJ98" s="8">
        <f t="shared" si="172"/>
        <v>-0.016610655060327256</v>
      </c>
      <c r="DK98" s="8">
        <f t="shared" si="172"/>
        <v>-0.016610655060327256</v>
      </c>
      <c r="DL98" s="8">
        <f t="shared" si="172"/>
        <v>-0.016610655060327256</v>
      </c>
      <c r="DM98" s="8">
        <f t="shared" si="172"/>
        <v>-0.016610655060327256</v>
      </c>
      <c r="DN98" s="8">
        <f t="shared" si="172"/>
        <v>-0.016610655060327256</v>
      </c>
      <c r="DO98" s="8">
        <f t="shared" si="172"/>
        <v>-0.01021088531917813</v>
      </c>
      <c r="DP98" s="8">
        <f t="shared" si="172"/>
        <v>-0.016610655060327256</v>
      </c>
      <c r="DQ98" s="8">
        <f t="shared" si="172"/>
        <v>-0.011927444275057071</v>
      </c>
      <c r="DR98" s="8">
        <f t="shared" si="172"/>
        <v>-0.024698148215602744</v>
      </c>
      <c r="DS98" s="8">
        <f t="shared" si="172"/>
        <v>-0.019759249145347105</v>
      </c>
    </row>
    <row r="99" spans="1:123" ht="11.25">
      <c r="A99" s="1"/>
      <c r="B99" s="1"/>
      <c r="C99" s="1"/>
      <c r="I99" s="7"/>
      <c r="J99" s="7"/>
      <c r="K99" s="7"/>
      <c r="M99" s="7"/>
      <c r="N99" s="3"/>
      <c r="O99" s="3"/>
      <c r="P99" s="3"/>
      <c r="R99" s="17"/>
      <c r="AQ99" s="13"/>
      <c r="AR99" s="13" t="s">
        <v>11</v>
      </c>
      <c r="AS99" s="13" t="s">
        <v>170</v>
      </c>
      <c r="AT99" s="8">
        <f aca="true" t="shared" si="173" ref="AT99:DE99">AT350-AT17</f>
        <v>0</v>
      </c>
      <c r="AU99" s="8">
        <f t="shared" si="173"/>
        <v>0</v>
      </c>
      <c r="AV99" s="8">
        <f t="shared" si="173"/>
        <v>0</v>
      </c>
      <c r="AW99" s="8">
        <f t="shared" si="173"/>
        <v>0</v>
      </c>
      <c r="AX99" s="8">
        <f t="shared" si="173"/>
        <v>0</v>
      </c>
      <c r="AY99" s="8">
        <f t="shared" si="173"/>
        <v>0</v>
      </c>
      <c r="AZ99" s="8">
        <f t="shared" si="173"/>
        <v>0</v>
      </c>
      <c r="BA99" s="8">
        <f t="shared" si="173"/>
        <v>1</v>
      </c>
      <c r="BB99" s="8">
        <f t="shared" si="173"/>
        <v>0</v>
      </c>
      <c r="BC99" s="8">
        <f t="shared" si="173"/>
        <v>0</v>
      </c>
      <c r="BD99" s="8">
        <f t="shared" si="173"/>
        <v>0</v>
      </c>
      <c r="BE99" s="8">
        <f t="shared" si="173"/>
        <v>0</v>
      </c>
      <c r="BF99" s="8">
        <f t="shared" si="173"/>
        <v>0</v>
      </c>
      <c r="BG99" s="8">
        <f t="shared" si="173"/>
        <v>0</v>
      </c>
      <c r="BH99" s="8">
        <f t="shared" si="173"/>
        <v>0</v>
      </c>
      <c r="BI99" s="8">
        <f t="shared" si="173"/>
        <v>0</v>
      </c>
      <c r="BJ99" s="8">
        <f t="shared" si="173"/>
        <v>0</v>
      </c>
      <c r="BK99" s="8">
        <f t="shared" si="173"/>
        <v>0</v>
      </c>
      <c r="BL99" s="8">
        <f t="shared" si="173"/>
        <v>0</v>
      </c>
      <c r="BM99" s="8">
        <f t="shared" si="173"/>
        <v>0</v>
      </c>
      <c r="BN99" s="8">
        <f t="shared" si="173"/>
        <v>0</v>
      </c>
      <c r="BO99" s="8">
        <f t="shared" si="173"/>
        <v>0</v>
      </c>
      <c r="BP99" s="8">
        <f t="shared" si="173"/>
        <v>0</v>
      </c>
      <c r="BQ99" s="8">
        <f t="shared" si="173"/>
        <v>0</v>
      </c>
      <c r="BR99" s="8">
        <f t="shared" si="173"/>
        <v>-0.17703546946867998</v>
      </c>
      <c r="BS99" s="8">
        <f t="shared" si="173"/>
        <v>-0.1645344662391204</v>
      </c>
      <c r="BT99" s="8">
        <f t="shared" si="173"/>
        <v>-0.09441896244923133</v>
      </c>
      <c r="BU99" s="8">
        <f t="shared" si="173"/>
        <v>-0.17703546946867998</v>
      </c>
      <c r="BV99" s="8">
        <f t="shared" si="173"/>
        <v>-0.17703546946867998</v>
      </c>
      <c r="BW99" s="8">
        <f t="shared" si="173"/>
        <v>-0.19258000164929576</v>
      </c>
      <c r="BX99" s="8">
        <f t="shared" si="173"/>
        <v>-0.17703546946867998</v>
      </c>
      <c r="BY99" s="8">
        <f t="shared" si="173"/>
        <v>-0.5452947539210384</v>
      </c>
      <c r="BZ99" s="8">
        <f t="shared" si="173"/>
        <v>-0.47198746903686434</v>
      </c>
      <c r="CA99" s="8">
        <f t="shared" si="173"/>
        <v>-0.46461886549109427</v>
      </c>
      <c r="CB99" s="8">
        <f t="shared" si="173"/>
        <v>-0.22889040933149965</v>
      </c>
      <c r="CC99" s="8">
        <f t="shared" si="173"/>
        <v>-0.17703546946867998</v>
      </c>
      <c r="CD99" s="8">
        <f t="shared" si="173"/>
        <v>-0.21557839438705356</v>
      </c>
      <c r="CE99" s="8">
        <f t="shared" si="173"/>
        <v>-0.47198746903686434</v>
      </c>
      <c r="CF99" s="8">
        <f t="shared" si="173"/>
        <v>-0.47198746903686434</v>
      </c>
      <c r="CG99" s="8">
        <f t="shared" si="173"/>
        <v>-0.41460525590876535</v>
      </c>
      <c r="CH99" s="8">
        <f t="shared" si="173"/>
        <v>-0.46461886549109427</v>
      </c>
      <c r="CI99" s="8">
        <f t="shared" si="173"/>
        <v>-0.17703546946867998</v>
      </c>
      <c r="CJ99" s="8">
        <f t="shared" si="173"/>
        <v>-0.17703546946867998</v>
      </c>
      <c r="CK99" s="8">
        <f t="shared" si="173"/>
        <v>-0.41460525590876535</v>
      </c>
      <c r="CL99" s="8">
        <f t="shared" si="173"/>
        <v>-0.27691229835881126</v>
      </c>
      <c r="CM99" s="8">
        <f t="shared" si="173"/>
        <v>-0.2895698610739429</v>
      </c>
      <c r="CN99" s="8">
        <f t="shared" si="173"/>
        <v>-0.5168550086190385</v>
      </c>
      <c r="CO99" s="8">
        <f t="shared" si="173"/>
        <v>-0.21557839438705356</v>
      </c>
      <c r="CP99" s="8">
        <f t="shared" si="173"/>
        <v>-0.45188289157160755</v>
      </c>
      <c r="CQ99" s="8">
        <f t="shared" si="173"/>
        <v>-0.18400598624626</v>
      </c>
      <c r="CR99" s="8">
        <f t="shared" si="173"/>
        <v>-0.23275028941151255</v>
      </c>
      <c r="CS99" s="8">
        <f t="shared" si="173"/>
        <v>-0.18400598624626</v>
      </c>
      <c r="CT99" s="8">
        <f t="shared" si="173"/>
        <v>-0.3172144272260971</v>
      </c>
      <c r="CU99" s="8">
        <f t="shared" si="173"/>
        <v>-0.3172144272260971</v>
      </c>
      <c r="CV99" s="8">
        <f t="shared" si="173"/>
        <v>-0.21557839438705356</v>
      </c>
      <c r="CW99" s="8">
        <f t="shared" si="173"/>
        <v>-0.2366101694915254</v>
      </c>
      <c r="CX99" s="8">
        <f t="shared" si="173"/>
        <v>-0.17703546946867998</v>
      </c>
      <c r="CY99" s="8">
        <f t="shared" si="173"/>
        <v>-0.19258000164929576</v>
      </c>
      <c r="CZ99" s="8">
        <f t="shared" si="173"/>
        <v>-0.18052072785746998</v>
      </c>
      <c r="DA99" s="8">
        <f t="shared" si="173"/>
        <v>-0.17703546946867998</v>
      </c>
      <c r="DB99" s="8">
        <f t="shared" si="173"/>
        <v>-0.17703546946867998</v>
      </c>
      <c r="DC99" s="8">
        <f t="shared" si="173"/>
        <v>-0.17703546946867998</v>
      </c>
      <c r="DD99" s="8">
        <f t="shared" si="173"/>
        <v>-0.17703546946867998</v>
      </c>
      <c r="DE99" s="8">
        <f t="shared" si="173"/>
        <v>-0.1645344662391204</v>
      </c>
      <c r="DF99" s="8">
        <f aca="true" t="shared" si="174" ref="DF99:DS99">DF350-DF17</f>
        <v>-0.19258000164929576</v>
      </c>
      <c r="DG99" s="8">
        <f t="shared" si="174"/>
        <v>0</v>
      </c>
      <c r="DH99" s="8">
        <f t="shared" si="174"/>
        <v>-0.41460525590876535</v>
      </c>
      <c r="DI99" s="8">
        <f t="shared" si="174"/>
        <v>-0.41460525590876535</v>
      </c>
      <c r="DJ99" s="8">
        <f t="shared" si="174"/>
        <v>-0.41460525590876535</v>
      </c>
      <c r="DK99" s="8">
        <f t="shared" si="174"/>
        <v>-0.41460525590876535</v>
      </c>
      <c r="DL99" s="8">
        <f t="shared" si="174"/>
        <v>-0.41460525590876535</v>
      </c>
      <c r="DM99" s="8">
        <f t="shared" si="174"/>
        <v>-0.41460525590876535</v>
      </c>
      <c r="DN99" s="8">
        <f t="shared" si="174"/>
        <v>-0.41460525590876535</v>
      </c>
      <c r="DO99" s="8">
        <f t="shared" si="174"/>
        <v>-0.1645344662391204</v>
      </c>
      <c r="DP99" s="8">
        <f t="shared" si="174"/>
        <v>-0.41460525590876535</v>
      </c>
      <c r="DQ99" s="8">
        <f t="shared" si="174"/>
        <v>-0.17703546946867998</v>
      </c>
      <c r="DR99" s="8">
        <f t="shared" si="174"/>
        <v>-0.09441896244923133</v>
      </c>
      <c r="DS99" s="8">
        <f t="shared" si="174"/>
        <v>-0.20564670418212946</v>
      </c>
    </row>
    <row r="100" spans="1:123" ht="11.25">
      <c r="A100" s="1"/>
      <c r="B100" s="1"/>
      <c r="C100" s="1"/>
      <c r="I100" s="7"/>
      <c r="J100" s="7"/>
      <c r="K100" s="7"/>
      <c r="M100" s="7"/>
      <c r="N100" s="3"/>
      <c r="O100" s="3"/>
      <c r="P100" s="3"/>
      <c r="R100" s="17"/>
      <c r="AQ100" s="13"/>
      <c r="AR100" s="13" t="s">
        <v>12</v>
      </c>
      <c r="AS100" s="13" t="s">
        <v>171</v>
      </c>
      <c r="AT100" s="8">
        <f aca="true" t="shared" si="175" ref="AT100:DE100">AT351-AT18</f>
        <v>0</v>
      </c>
      <c r="AU100" s="8">
        <f t="shared" si="175"/>
        <v>0</v>
      </c>
      <c r="AV100" s="8">
        <f t="shared" si="175"/>
        <v>0</v>
      </c>
      <c r="AW100" s="8">
        <f t="shared" si="175"/>
        <v>0</v>
      </c>
      <c r="AX100" s="8">
        <f t="shared" si="175"/>
        <v>0</v>
      </c>
      <c r="AY100" s="8">
        <f t="shared" si="175"/>
        <v>0</v>
      </c>
      <c r="AZ100" s="8">
        <f t="shared" si="175"/>
        <v>0</v>
      </c>
      <c r="BA100" s="8">
        <f t="shared" si="175"/>
        <v>0</v>
      </c>
      <c r="BB100" s="8">
        <f t="shared" si="175"/>
        <v>1</v>
      </c>
      <c r="BC100" s="8">
        <f t="shared" si="175"/>
        <v>0</v>
      </c>
      <c r="BD100" s="8">
        <f t="shared" si="175"/>
        <v>0</v>
      </c>
      <c r="BE100" s="8">
        <f t="shared" si="175"/>
        <v>0</v>
      </c>
      <c r="BF100" s="8">
        <f t="shared" si="175"/>
        <v>0</v>
      </c>
      <c r="BG100" s="8">
        <f t="shared" si="175"/>
        <v>0</v>
      </c>
      <c r="BH100" s="8">
        <f t="shared" si="175"/>
        <v>0</v>
      </c>
      <c r="BI100" s="8">
        <f t="shared" si="175"/>
        <v>0</v>
      </c>
      <c r="BJ100" s="8">
        <f t="shared" si="175"/>
        <v>0</v>
      </c>
      <c r="BK100" s="8">
        <f t="shared" si="175"/>
        <v>0</v>
      </c>
      <c r="BL100" s="8">
        <f t="shared" si="175"/>
        <v>0</v>
      </c>
      <c r="BM100" s="8">
        <f t="shared" si="175"/>
        <v>0</v>
      </c>
      <c r="BN100" s="8">
        <f t="shared" si="175"/>
        <v>0</v>
      </c>
      <c r="BO100" s="8">
        <f t="shared" si="175"/>
        <v>0</v>
      </c>
      <c r="BP100" s="8">
        <f t="shared" si="175"/>
        <v>0</v>
      </c>
      <c r="BQ100" s="8">
        <f t="shared" si="175"/>
        <v>0</v>
      </c>
      <c r="BR100" s="8">
        <f t="shared" si="175"/>
        <v>-0.014455095410419332</v>
      </c>
      <c r="BS100" s="8">
        <f t="shared" si="175"/>
        <v>-0.015067439855567221</v>
      </c>
      <c r="BT100" s="8">
        <f t="shared" si="175"/>
        <v>-0.011341423963588414</v>
      </c>
      <c r="BU100" s="8">
        <f t="shared" si="175"/>
        <v>-0.014455095410419332</v>
      </c>
      <c r="BV100" s="8">
        <f t="shared" si="175"/>
        <v>-0.014455095410419332</v>
      </c>
      <c r="BW100" s="8">
        <f t="shared" si="175"/>
        <v>-0.022765122131733782</v>
      </c>
      <c r="BX100" s="8">
        <f t="shared" si="175"/>
        <v>-0.014455095410419332</v>
      </c>
      <c r="BY100" s="8">
        <f t="shared" si="175"/>
        <v>-0.02704164413196322</v>
      </c>
      <c r="BZ100" s="8">
        <f t="shared" si="175"/>
        <v>-0.039414250327844964</v>
      </c>
      <c r="CA100" s="8">
        <f t="shared" si="175"/>
        <v>-0.03250057444427149</v>
      </c>
      <c r="CB100" s="8">
        <f t="shared" si="175"/>
        <v>-0.01911247862791027</v>
      </c>
      <c r="CC100" s="8">
        <f t="shared" si="175"/>
        <v>-0.014455095410419332</v>
      </c>
      <c r="CD100" s="8">
        <f t="shared" si="175"/>
        <v>-0.017602157740718542</v>
      </c>
      <c r="CE100" s="8">
        <f t="shared" si="175"/>
        <v>-0.039414250327844964</v>
      </c>
      <c r="CF100" s="8">
        <f t="shared" si="175"/>
        <v>-0.039414250327844964</v>
      </c>
      <c r="CG100" s="8">
        <f t="shared" si="175"/>
        <v>-0.035562778910252876</v>
      </c>
      <c r="CH100" s="8">
        <f t="shared" si="175"/>
        <v>-0.03250057444427149</v>
      </c>
      <c r="CI100" s="8">
        <f t="shared" si="175"/>
        <v>-0.014455095410419332</v>
      </c>
      <c r="CJ100" s="8">
        <f t="shared" si="175"/>
        <v>-0.014455095410419332</v>
      </c>
      <c r="CK100" s="8">
        <f t="shared" si="175"/>
        <v>-0.035562778910252876</v>
      </c>
      <c r="CL100" s="8">
        <f t="shared" si="175"/>
        <v>-0.024897170602701444</v>
      </c>
      <c r="CM100" s="8">
        <f t="shared" si="175"/>
        <v>-0.02531510938291005</v>
      </c>
      <c r="CN100" s="8">
        <f t="shared" si="175"/>
        <v>0</v>
      </c>
      <c r="CO100" s="8">
        <f t="shared" si="175"/>
        <v>-0.017602157740718542</v>
      </c>
      <c r="CP100" s="8">
        <f t="shared" si="175"/>
        <v>0</v>
      </c>
      <c r="CQ100" s="8">
        <f t="shared" si="175"/>
        <v>-0.011131731426608095</v>
      </c>
      <c r="CR100" s="8">
        <f t="shared" si="175"/>
        <v>-0.02136414891847491</v>
      </c>
      <c r="CS100" s="8">
        <f t="shared" si="175"/>
        <v>-0.011131731426608095</v>
      </c>
      <c r="CT100" s="8">
        <f t="shared" si="175"/>
        <v>-0.02617852199636334</v>
      </c>
      <c r="CU100" s="8">
        <f t="shared" si="175"/>
        <v>-0.02617852199636334</v>
      </c>
      <c r="CV100" s="8">
        <f t="shared" si="175"/>
        <v>-0.017602157740718542</v>
      </c>
      <c r="CW100" s="8">
        <f t="shared" si="175"/>
        <v>-0.02361581920903955</v>
      </c>
      <c r="CX100" s="8">
        <f t="shared" si="175"/>
        <v>-0.014455095410419332</v>
      </c>
      <c r="CY100" s="8">
        <f t="shared" si="175"/>
        <v>-0.022765122131733782</v>
      </c>
      <c r="CZ100" s="8">
        <f t="shared" si="175"/>
        <v>-0.012793413418513713</v>
      </c>
      <c r="DA100" s="8">
        <f t="shared" si="175"/>
        <v>-0.014455095410419332</v>
      </c>
      <c r="DB100" s="8">
        <f t="shared" si="175"/>
        <v>-0.014455095410419332</v>
      </c>
      <c r="DC100" s="8">
        <f t="shared" si="175"/>
        <v>-0.014455095410419332</v>
      </c>
      <c r="DD100" s="8">
        <f t="shared" si="175"/>
        <v>-0.014455095410419332</v>
      </c>
      <c r="DE100" s="8">
        <f t="shared" si="175"/>
        <v>-0.015067439855567221</v>
      </c>
      <c r="DF100" s="8">
        <f aca="true" t="shared" si="176" ref="DF100:DS100">DF351-DF18</f>
        <v>-0.022765122131733782</v>
      </c>
      <c r="DG100" s="8">
        <f t="shared" si="176"/>
        <v>0</v>
      </c>
      <c r="DH100" s="8">
        <f t="shared" si="176"/>
        <v>-0.035562778910252876</v>
      </c>
      <c r="DI100" s="8">
        <f t="shared" si="176"/>
        <v>-0.035562778910252876</v>
      </c>
      <c r="DJ100" s="8">
        <f t="shared" si="176"/>
        <v>-0.035562778910252876</v>
      </c>
      <c r="DK100" s="8">
        <f t="shared" si="176"/>
        <v>-0.035562778910252876</v>
      </c>
      <c r="DL100" s="8">
        <f t="shared" si="176"/>
        <v>-0.035562778910252876</v>
      </c>
      <c r="DM100" s="8">
        <f t="shared" si="176"/>
        <v>-0.035562778910252876</v>
      </c>
      <c r="DN100" s="8">
        <f t="shared" si="176"/>
        <v>-0.035562778910252876</v>
      </c>
      <c r="DO100" s="8">
        <f t="shared" si="176"/>
        <v>-0.015067439855567221</v>
      </c>
      <c r="DP100" s="8">
        <f t="shared" si="176"/>
        <v>-0.035562778910252876</v>
      </c>
      <c r="DQ100" s="8">
        <f t="shared" si="176"/>
        <v>-0.014455095410419332</v>
      </c>
      <c r="DR100" s="8">
        <f t="shared" si="176"/>
        <v>-0.011341423963588414</v>
      </c>
      <c r="DS100" s="8">
        <f t="shared" si="176"/>
        <v>-0.017549488683435182</v>
      </c>
    </row>
    <row r="101" spans="1:123" ht="11.25">
      <c r="A101" s="1"/>
      <c r="B101" s="1"/>
      <c r="C101" s="1"/>
      <c r="I101" s="7"/>
      <c r="J101" s="7"/>
      <c r="K101" s="7"/>
      <c r="M101" s="7"/>
      <c r="N101" s="3"/>
      <c r="O101" s="3"/>
      <c r="P101" s="3"/>
      <c r="R101" s="17"/>
      <c r="AQ101" s="13"/>
      <c r="AR101" s="13" t="s">
        <v>13</v>
      </c>
      <c r="AS101" s="13" t="s">
        <v>172</v>
      </c>
      <c r="AT101" s="8">
        <f aca="true" t="shared" si="177" ref="AT101:DE101">AT352-AT19</f>
        <v>0</v>
      </c>
      <c r="AU101" s="8">
        <f t="shared" si="177"/>
        <v>0</v>
      </c>
      <c r="AV101" s="8">
        <f t="shared" si="177"/>
        <v>0</v>
      </c>
      <c r="AW101" s="8">
        <f t="shared" si="177"/>
        <v>0</v>
      </c>
      <c r="AX101" s="8">
        <f t="shared" si="177"/>
        <v>0</v>
      </c>
      <c r="AY101" s="8">
        <f t="shared" si="177"/>
        <v>0</v>
      </c>
      <c r="AZ101" s="8">
        <f t="shared" si="177"/>
        <v>0</v>
      </c>
      <c r="BA101" s="8">
        <f t="shared" si="177"/>
        <v>0</v>
      </c>
      <c r="BB101" s="8">
        <f t="shared" si="177"/>
        <v>0</v>
      </c>
      <c r="BC101" s="8">
        <f t="shared" si="177"/>
        <v>1</v>
      </c>
      <c r="BD101" s="8">
        <f t="shared" si="177"/>
        <v>0</v>
      </c>
      <c r="BE101" s="8">
        <f t="shared" si="177"/>
        <v>0</v>
      </c>
      <c r="BF101" s="8">
        <f t="shared" si="177"/>
        <v>0</v>
      </c>
      <c r="BG101" s="8">
        <f t="shared" si="177"/>
        <v>0</v>
      </c>
      <c r="BH101" s="8">
        <f t="shared" si="177"/>
        <v>0</v>
      </c>
      <c r="BI101" s="8">
        <f t="shared" si="177"/>
        <v>0</v>
      </c>
      <c r="BJ101" s="8">
        <f t="shared" si="177"/>
        <v>0</v>
      </c>
      <c r="BK101" s="8">
        <f t="shared" si="177"/>
        <v>0</v>
      </c>
      <c r="BL101" s="8">
        <f t="shared" si="177"/>
        <v>0</v>
      </c>
      <c r="BM101" s="8">
        <f t="shared" si="177"/>
        <v>0</v>
      </c>
      <c r="BN101" s="8">
        <f t="shared" si="177"/>
        <v>0</v>
      </c>
      <c r="BO101" s="8">
        <f t="shared" si="177"/>
        <v>0</v>
      </c>
      <c r="BP101" s="8">
        <f t="shared" si="177"/>
        <v>0</v>
      </c>
      <c r="BQ101" s="8">
        <f t="shared" si="177"/>
        <v>0</v>
      </c>
      <c r="BR101" s="8">
        <f t="shared" si="177"/>
        <v>-0.038050849050321654</v>
      </c>
      <c r="BS101" s="8">
        <f t="shared" si="177"/>
        <v>-0.04071174236513617</v>
      </c>
      <c r="BT101" s="8">
        <f t="shared" si="177"/>
        <v>-0.016851340709603955</v>
      </c>
      <c r="BU101" s="8">
        <f t="shared" si="177"/>
        <v>-0.038050849050321654</v>
      </c>
      <c r="BV101" s="8">
        <f t="shared" si="177"/>
        <v>-0.038050849050321654</v>
      </c>
      <c r="BW101" s="8">
        <f t="shared" si="177"/>
        <v>-0.029004784859395807</v>
      </c>
      <c r="BX101" s="8">
        <f t="shared" si="177"/>
        <v>-0.038050849050321654</v>
      </c>
      <c r="BY101" s="8">
        <f t="shared" si="177"/>
        <v>0</v>
      </c>
      <c r="BZ101" s="8">
        <f t="shared" si="177"/>
        <v>0</v>
      </c>
      <c r="CA101" s="8">
        <f t="shared" si="177"/>
        <v>-0.015242230177966542</v>
      </c>
      <c r="CB101" s="8">
        <f t="shared" si="177"/>
        <v>-0.04121271746081722</v>
      </c>
      <c r="CC101" s="8">
        <f t="shared" si="177"/>
        <v>-0.038050849050321654</v>
      </c>
      <c r="CD101" s="8">
        <f t="shared" si="177"/>
        <v>-0.046335013926594504</v>
      </c>
      <c r="CE101" s="8">
        <f t="shared" si="177"/>
        <v>0</v>
      </c>
      <c r="CF101" s="8">
        <f t="shared" si="177"/>
        <v>0</v>
      </c>
      <c r="CG101" s="8">
        <f t="shared" si="177"/>
        <v>-0.012230731089196187</v>
      </c>
      <c r="CH101" s="8">
        <f t="shared" si="177"/>
        <v>-0.015242230177966542</v>
      </c>
      <c r="CI101" s="8">
        <f t="shared" si="177"/>
        <v>-0.038050849050321654</v>
      </c>
      <c r="CJ101" s="8">
        <f t="shared" si="177"/>
        <v>-0.038050849050321654</v>
      </c>
      <c r="CK101" s="8">
        <f t="shared" si="177"/>
        <v>-0.012230731089196187</v>
      </c>
      <c r="CL101" s="8">
        <f t="shared" si="177"/>
        <v>-0.04600096689333308</v>
      </c>
      <c r="CM101" s="8">
        <f t="shared" si="177"/>
        <v>-0.02647123672716618</v>
      </c>
      <c r="CN101" s="8">
        <f t="shared" si="177"/>
        <v>-0.06089191087275746</v>
      </c>
      <c r="CO101" s="8">
        <f t="shared" si="177"/>
        <v>-0.046335013926594504</v>
      </c>
      <c r="CP101" s="8">
        <f t="shared" si="177"/>
        <v>-0.09712476119739415</v>
      </c>
      <c r="CQ101" s="8">
        <f t="shared" si="177"/>
        <v>-0.021678180394338886</v>
      </c>
      <c r="CR101" s="8">
        <f t="shared" si="177"/>
        <v>-0.04569110449312047</v>
      </c>
      <c r="CS101" s="8">
        <f t="shared" si="177"/>
        <v>-0.021678180394338886</v>
      </c>
      <c r="CT101" s="8">
        <f t="shared" si="177"/>
        <v>-0.041832442261242435</v>
      </c>
      <c r="CU101" s="8">
        <f t="shared" si="177"/>
        <v>-0.041832442261242435</v>
      </c>
      <c r="CV101" s="8">
        <f t="shared" si="177"/>
        <v>-0.046335013926594504</v>
      </c>
      <c r="CW101" s="8">
        <f t="shared" si="177"/>
        <v>-0.05016949152542373</v>
      </c>
      <c r="CX101" s="8">
        <f t="shared" si="177"/>
        <v>-0.038050849050321654</v>
      </c>
      <c r="CY101" s="8">
        <f t="shared" si="177"/>
        <v>-0.029004784859395807</v>
      </c>
      <c r="CZ101" s="8">
        <f t="shared" si="177"/>
        <v>-0.02986451472233027</v>
      </c>
      <c r="DA101" s="8">
        <f t="shared" si="177"/>
        <v>-0.038050849050321654</v>
      </c>
      <c r="DB101" s="8">
        <f t="shared" si="177"/>
        <v>-0.038050849050321654</v>
      </c>
      <c r="DC101" s="8">
        <f t="shared" si="177"/>
        <v>-0.038050849050321654</v>
      </c>
      <c r="DD101" s="8">
        <f t="shared" si="177"/>
        <v>-0.038050849050321654</v>
      </c>
      <c r="DE101" s="8">
        <f t="shared" si="177"/>
        <v>-0.04071174236513617</v>
      </c>
      <c r="DF101" s="8">
        <f aca="true" t="shared" si="178" ref="DF101:DS101">DF352-DF19</f>
        <v>-0.029004784859395807</v>
      </c>
      <c r="DG101" s="8">
        <f t="shared" si="178"/>
        <v>0</v>
      </c>
      <c r="DH101" s="8">
        <f t="shared" si="178"/>
        <v>-0.012230731089196187</v>
      </c>
      <c r="DI101" s="8">
        <f t="shared" si="178"/>
        <v>-0.012230731089196187</v>
      </c>
      <c r="DJ101" s="8">
        <f t="shared" si="178"/>
        <v>-0.012230731089196187</v>
      </c>
      <c r="DK101" s="8">
        <f t="shared" si="178"/>
        <v>-0.012230731089196187</v>
      </c>
      <c r="DL101" s="8">
        <f t="shared" si="178"/>
        <v>-0.012230731089196187</v>
      </c>
      <c r="DM101" s="8">
        <f t="shared" si="178"/>
        <v>-0.012230731089196187</v>
      </c>
      <c r="DN101" s="8">
        <f t="shared" si="178"/>
        <v>-0.012230731089196187</v>
      </c>
      <c r="DO101" s="8">
        <f t="shared" si="178"/>
        <v>-0.04071174236513617</v>
      </c>
      <c r="DP101" s="8">
        <f t="shared" si="178"/>
        <v>-0.012230731089196187</v>
      </c>
      <c r="DQ101" s="8">
        <f t="shared" si="178"/>
        <v>-0.038050849050321654</v>
      </c>
      <c r="DR101" s="8">
        <f t="shared" si="178"/>
        <v>-0.016851340709603955</v>
      </c>
      <c r="DS101" s="8">
        <f t="shared" si="178"/>
        <v>-0.0351210824473622</v>
      </c>
    </row>
    <row r="102" spans="1:123" ht="11.25">
      <c r="A102" s="1"/>
      <c r="B102" s="1"/>
      <c r="C102" s="1"/>
      <c r="I102" s="7"/>
      <c r="J102" s="7"/>
      <c r="K102" s="7"/>
      <c r="AQ102" s="13"/>
      <c r="AR102" s="13" t="s">
        <v>14</v>
      </c>
      <c r="AS102" s="13" t="s">
        <v>173</v>
      </c>
      <c r="AT102" s="8">
        <f aca="true" t="shared" si="179" ref="AT102:DE102">AT353-AT20</f>
        <v>0</v>
      </c>
      <c r="AU102" s="8">
        <f t="shared" si="179"/>
        <v>0</v>
      </c>
      <c r="AV102" s="8">
        <f t="shared" si="179"/>
        <v>0</v>
      </c>
      <c r="AW102" s="8">
        <f t="shared" si="179"/>
        <v>0</v>
      </c>
      <c r="AX102" s="8">
        <f t="shared" si="179"/>
        <v>0</v>
      </c>
      <c r="AY102" s="8">
        <f t="shared" si="179"/>
        <v>0</v>
      </c>
      <c r="AZ102" s="8">
        <f t="shared" si="179"/>
        <v>0</v>
      </c>
      <c r="BA102" s="8">
        <f t="shared" si="179"/>
        <v>0</v>
      </c>
      <c r="BB102" s="8">
        <f t="shared" si="179"/>
        <v>0</v>
      </c>
      <c r="BC102" s="8">
        <f t="shared" si="179"/>
        <v>0</v>
      </c>
      <c r="BD102" s="8">
        <f t="shared" si="179"/>
        <v>1</v>
      </c>
      <c r="BE102" s="8">
        <f t="shared" si="179"/>
        <v>0</v>
      </c>
      <c r="BF102" s="8">
        <f t="shared" si="179"/>
        <v>0</v>
      </c>
      <c r="BG102" s="8">
        <f t="shared" si="179"/>
        <v>0</v>
      </c>
      <c r="BH102" s="8">
        <f t="shared" si="179"/>
        <v>0</v>
      </c>
      <c r="BI102" s="8">
        <f t="shared" si="179"/>
        <v>0</v>
      </c>
      <c r="BJ102" s="8">
        <f t="shared" si="179"/>
        <v>0</v>
      </c>
      <c r="BK102" s="8">
        <f t="shared" si="179"/>
        <v>0</v>
      </c>
      <c r="BL102" s="8">
        <f t="shared" si="179"/>
        <v>0</v>
      </c>
      <c r="BM102" s="8">
        <f t="shared" si="179"/>
        <v>0</v>
      </c>
      <c r="BN102" s="8">
        <f t="shared" si="179"/>
        <v>0</v>
      </c>
      <c r="BO102" s="8">
        <f t="shared" si="179"/>
        <v>0</v>
      </c>
      <c r="BP102" s="8">
        <f t="shared" si="179"/>
        <v>0</v>
      </c>
      <c r="BQ102" s="8">
        <f t="shared" si="179"/>
        <v>0</v>
      </c>
      <c r="BR102" s="8">
        <f t="shared" si="179"/>
        <v>-0.00024755346171073667</v>
      </c>
      <c r="BS102" s="8">
        <f t="shared" si="179"/>
        <v>-0.0006472267979195542</v>
      </c>
      <c r="BT102" s="8">
        <f t="shared" si="179"/>
        <v>-0.00021439364770488493</v>
      </c>
      <c r="BU102" s="8">
        <f t="shared" si="179"/>
        <v>-0.00024755346171073667</v>
      </c>
      <c r="BV102" s="8">
        <f t="shared" si="179"/>
        <v>-0.00024755346171073667</v>
      </c>
      <c r="BW102" s="8">
        <f t="shared" si="179"/>
        <v>-0.003172214656707041</v>
      </c>
      <c r="BX102" s="8">
        <f t="shared" si="179"/>
        <v>-0.00024755346171073667</v>
      </c>
      <c r="BY102" s="8">
        <f t="shared" si="179"/>
        <v>0</v>
      </c>
      <c r="BZ102" s="8">
        <f t="shared" si="179"/>
        <v>0</v>
      </c>
      <c r="CA102" s="8">
        <f t="shared" si="179"/>
        <v>-0.0022495978890099545</v>
      </c>
      <c r="CB102" s="8">
        <f t="shared" si="179"/>
        <v>0</v>
      </c>
      <c r="CC102" s="8">
        <f t="shared" si="179"/>
        <v>-0.00024755346171073667</v>
      </c>
      <c r="CD102" s="8">
        <f t="shared" si="179"/>
        <v>-0.0003014490709727462</v>
      </c>
      <c r="CE102" s="8">
        <f t="shared" si="179"/>
        <v>0</v>
      </c>
      <c r="CF102" s="8">
        <f t="shared" si="179"/>
        <v>0</v>
      </c>
      <c r="CG102" s="8">
        <f t="shared" si="179"/>
        <v>0</v>
      </c>
      <c r="CH102" s="8">
        <f t="shared" si="179"/>
        <v>-0.0022495978890099545</v>
      </c>
      <c r="CI102" s="8">
        <f t="shared" si="179"/>
        <v>-0.00024755346171073667</v>
      </c>
      <c r="CJ102" s="8">
        <f t="shared" si="179"/>
        <v>-0.00024755346171073667</v>
      </c>
      <c r="CK102" s="8">
        <f t="shared" si="179"/>
        <v>0</v>
      </c>
      <c r="CL102" s="8">
        <f t="shared" si="179"/>
        <v>0</v>
      </c>
      <c r="CM102" s="8">
        <f t="shared" si="179"/>
        <v>-0.0003236133989597771</v>
      </c>
      <c r="CN102" s="8">
        <f t="shared" si="179"/>
        <v>0</v>
      </c>
      <c r="CO102" s="8">
        <f t="shared" si="179"/>
        <v>-0.0003014490709727462</v>
      </c>
      <c r="CP102" s="8">
        <f t="shared" si="179"/>
        <v>0</v>
      </c>
      <c r="CQ102" s="8">
        <f t="shared" si="179"/>
        <v>0</v>
      </c>
      <c r="CR102" s="8">
        <f t="shared" si="179"/>
        <v>0</v>
      </c>
      <c r="CS102" s="8">
        <f t="shared" si="179"/>
        <v>0</v>
      </c>
      <c r="CT102" s="8">
        <f t="shared" si="179"/>
        <v>0</v>
      </c>
      <c r="CU102" s="8">
        <f t="shared" si="179"/>
        <v>0</v>
      </c>
      <c r="CV102" s="8">
        <f t="shared" si="179"/>
        <v>-0.0003014490709727462</v>
      </c>
      <c r="CW102" s="8">
        <f t="shared" si="179"/>
        <v>0</v>
      </c>
      <c r="CX102" s="8">
        <f t="shared" si="179"/>
        <v>-0.00024755346171073667</v>
      </c>
      <c r="CY102" s="8">
        <f t="shared" si="179"/>
        <v>-0.003172214656707041</v>
      </c>
      <c r="CZ102" s="8">
        <f t="shared" si="179"/>
        <v>-0.00012377673085536833</v>
      </c>
      <c r="DA102" s="8">
        <f t="shared" si="179"/>
        <v>-0.00024755346171073667</v>
      </c>
      <c r="DB102" s="8">
        <f t="shared" si="179"/>
        <v>-0.00024755346171073667</v>
      </c>
      <c r="DC102" s="8">
        <f t="shared" si="179"/>
        <v>-0.00024755346171073667</v>
      </c>
      <c r="DD102" s="8">
        <f t="shared" si="179"/>
        <v>-0.00024755346171073667</v>
      </c>
      <c r="DE102" s="8">
        <f t="shared" si="179"/>
        <v>-0.0006472267979195542</v>
      </c>
      <c r="DF102" s="8">
        <f aca="true" t="shared" si="180" ref="DF102:DS102">DF353-DF20</f>
        <v>-0.003172214656707041</v>
      </c>
      <c r="DG102" s="8">
        <f t="shared" si="180"/>
        <v>0</v>
      </c>
      <c r="DH102" s="8">
        <f t="shared" si="180"/>
        <v>0</v>
      </c>
      <c r="DI102" s="8">
        <f t="shared" si="180"/>
        <v>0</v>
      </c>
      <c r="DJ102" s="8">
        <f t="shared" si="180"/>
        <v>0</v>
      </c>
      <c r="DK102" s="8">
        <f t="shared" si="180"/>
        <v>0</v>
      </c>
      <c r="DL102" s="8">
        <f t="shared" si="180"/>
        <v>0</v>
      </c>
      <c r="DM102" s="8">
        <f t="shared" si="180"/>
        <v>0</v>
      </c>
      <c r="DN102" s="8">
        <f t="shared" si="180"/>
        <v>0</v>
      </c>
      <c r="DO102" s="8">
        <f t="shared" si="180"/>
        <v>-0.0006472267979195542</v>
      </c>
      <c r="DP102" s="8">
        <f t="shared" si="180"/>
        <v>0</v>
      </c>
      <c r="DQ102" s="8">
        <f t="shared" si="180"/>
        <v>-0.00024755346171073667</v>
      </c>
      <c r="DR102" s="8">
        <f t="shared" si="180"/>
        <v>-0.00021439364770488493</v>
      </c>
      <c r="DS102" s="8">
        <f t="shared" si="180"/>
        <v>-0.0003989790758198635</v>
      </c>
    </row>
    <row r="103" spans="1:123" ht="11.25">
      <c r="A103" s="1"/>
      <c r="B103" s="1"/>
      <c r="C103" s="1"/>
      <c r="D103" s="3"/>
      <c r="I103" s="7"/>
      <c r="J103" s="7"/>
      <c r="K103" s="7"/>
      <c r="L103" s="7"/>
      <c r="M103" s="3"/>
      <c r="N103" s="3"/>
      <c r="O103" s="3"/>
      <c r="P103" s="3"/>
      <c r="Q103" s="17"/>
      <c r="S103" s="14"/>
      <c r="AQ103" s="13"/>
      <c r="AR103" s="13" t="s">
        <v>15</v>
      </c>
      <c r="AS103" s="13" t="s">
        <v>174</v>
      </c>
      <c r="AT103" s="8">
        <f aca="true" t="shared" si="181" ref="AT103:DE103">AT354-AT21</f>
        <v>0</v>
      </c>
      <c r="AU103" s="8">
        <f t="shared" si="181"/>
        <v>0</v>
      </c>
      <c r="AV103" s="8">
        <f t="shared" si="181"/>
        <v>0</v>
      </c>
      <c r="AW103" s="8">
        <f t="shared" si="181"/>
        <v>0</v>
      </c>
      <c r="AX103" s="8">
        <f t="shared" si="181"/>
        <v>0</v>
      </c>
      <c r="AY103" s="8">
        <f t="shared" si="181"/>
        <v>0</v>
      </c>
      <c r="AZ103" s="8">
        <f t="shared" si="181"/>
        <v>0</v>
      </c>
      <c r="BA103" s="8">
        <f t="shared" si="181"/>
        <v>0</v>
      </c>
      <c r="BB103" s="8">
        <f t="shared" si="181"/>
        <v>0</v>
      </c>
      <c r="BC103" s="8">
        <f t="shared" si="181"/>
        <v>0</v>
      </c>
      <c r="BD103" s="8">
        <f t="shared" si="181"/>
        <v>0</v>
      </c>
      <c r="BE103" s="8">
        <f t="shared" si="181"/>
        <v>1</v>
      </c>
      <c r="BF103" s="8">
        <f t="shared" si="181"/>
        <v>0</v>
      </c>
      <c r="BG103" s="8">
        <f t="shared" si="181"/>
        <v>0</v>
      </c>
      <c r="BH103" s="8">
        <f t="shared" si="181"/>
        <v>0</v>
      </c>
      <c r="BI103" s="8">
        <f t="shared" si="181"/>
        <v>0</v>
      </c>
      <c r="BJ103" s="8">
        <f t="shared" si="181"/>
        <v>0</v>
      </c>
      <c r="BK103" s="8">
        <f t="shared" si="181"/>
        <v>0</v>
      </c>
      <c r="BL103" s="8">
        <f t="shared" si="181"/>
        <v>0</v>
      </c>
      <c r="BM103" s="8">
        <f t="shared" si="181"/>
        <v>0</v>
      </c>
      <c r="BN103" s="8">
        <f t="shared" si="181"/>
        <v>0</v>
      </c>
      <c r="BO103" s="8">
        <f t="shared" si="181"/>
        <v>0</v>
      </c>
      <c r="BP103" s="8">
        <f t="shared" si="181"/>
        <v>0</v>
      </c>
      <c r="BQ103" s="8">
        <f t="shared" si="181"/>
        <v>0</v>
      </c>
      <c r="BR103" s="8">
        <f t="shared" si="181"/>
        <v>-0.00800422859531382</v>
      </c>
      <c r="BS103" s="8">
        <f t="shared" si="181"/>
        <v>-0.007509007631863046</v>
      </c>
      <c r="BT103" s="8">
        <f t="shared" si="181"/>
        <v>-0.0005145447544917239</v>
      </c>
      <c r="BU103" s="8">
        <f t="shared" si="181"/>
        <v>-0.00800422859531382</v>
      </c>
      <c r="BV103" s="8">
        <f t="shared" si="181"/>
        <v>-0.00800422859531382</v>
      </c>
      <c r="BW103" s="8">
        <f t="shared" si="181"/>
        <v>-1.3657690221802618E-05</v>
      </c>
      <c r="BX103" s="8">
        <f t="shared" si="181"/>
        <v>-0.00800422859531382</v>
      </c>
      <c r="BY103" s="8">
        <f t="shared" si="181"/>
        <v>-0.013115197404002164</v>
      </c>
      <c r="BZ103" s="8">
        <f t="shared" si="181"/>
        <v>-0.005828354946816261</v>
      </c>
      <c r="CA103" s="8">
        <f t="shared" si="181"/>
        <v>-0.001984612305708123</v>
      </c>
      <c r="CB103" s="8">
        <f t="shared" si="181"/>
        <v>-0.009098992993274303</v>
      </c>
      <c r="CC103" s="8">
        <f t="shared" si="181"/>
        <v>-0.00800422859531382</v>
      </c>
      <c r="CD103" s="8">
        <f t="shared" si="181"/>
        <v>-0.00974685329478546</v>
      </c>
      <c r="CE103" s="8">
        <f t="shared" si="181"/>
        <v>-0.005828354946816261</v>
      </c>
      <c r="CF103" s="8">
        <f t="shared" si="181"/>
        <v>-0.005828354946816261</v>
      </c>
      <c r="CG103" s="8">
        <f t="shared" si="181"/>
        <v>-0.0044074706627734005</v>
      </c>
      <c r="CH103" s="8">
        <f t="shared" si="181"/>
        <v>-0.001984612305708123</v>
      </c>
      <c r="CI103" s="8">
        <f t="shared" si="181"/>
        <v>-0.00800422859531382</v>
      </c>
      <c r="CJ103" s="8">
        <f t="shared" si="181"/>
        <v>-0.00800422859531382</v>
      </c>
      <c r="CK103" s="8">
        <f t="shared" si="181"/>
        <v>-0.0044074706627734005</v>
      </c>
      <c r="CL103" s="8">
        <f t="shared" si="181"/>
        <v>-0.0009444459521806389</v>
      </c>
      <c r="CM103" s="8">
        <f t="shared" si="181"/>
        <v>-0.005958239147318223</v>
      </c>
      <c r="CN103" s="8">
        <f t="shared" si="181"/>
        <v>0</v>
      </c>
      <c r="CO103" s="8">
        <f t="shared" si="181"/>
        <v>-0.00974685329478546</v>
      </c>
      <c r="CP103" s="8">
        <f t="shared" si="181"/>
        <v>0</v>
      </c>
      <c r="CQ103" s="8">
        <f t="shared" si="181"/>
        <v>-0.007352966036769206</v>
      </c>
      <c r="CR103" s="8">
        <f t="shared" si="181"/>
        <v>-0.004549496496637152</v>
      </c>
      <c r="CS103" s="8">
        <f t="shared" si="181"/>
        <v>-0.007352966036769206</v>
      </c>
      <c r="CT103" s="8">
        <f t="shared" si="181"/>
        <v>-0.0018888919043612779</v>
      </c>
      <c r="CU103" s="8">
        <f t="shared" si="181"/>
        <v>-0.0018888919043612779</v>
      </c>
      <c r="CV103" s="8">
        <f t="shared" si="181"/>
        <v>-0.00974685329478546</v>
      </c>
      <c r="CW103" s="8">
        <f t="shared" si="181"/>
        <v>0</v>
      </c>
      <c r="CX103" s="8">
        <f t="shared" si="181"/>
        <v>-0.00800422859531382</v>
      </c>
      <c r="CY103" s="8">
        <f t="shared" si="181"/>
        <v>-1.3657690221802618E-05</v>
      </c>
      <c r="CZ103" s="8">
        <f t="shared" si="181"/>
        <v>-0.007678597316041513</v>
      </c>
      <c r="DA103" s="8">
        <f t="shared" si="181"/>
        <v>-0.00800422859531382</v>
      </c>
      <c r="DB103" s="8">
        <f t="shared" si="181"/>
        <v>-0.00800422859531382</v>
      </c>
      <c r="DC103" s="8">
        <f t="shared" si="181"/>
        <v>-0.00800422859531382</v>
      </c>
      <c r="DD103" s="8">
        <f t="shared" si="181"/>
        <v>-0.00800422859531382</v>
      </c>
      <c r="DE103" s="8">
        <f t="shared" si="181"/>
        <v>-0.007509007631863046</v>
      </c>
      <c r="DF103" s="8">
        <f aca="true" t="shared" si="182" ref="DF103:DS103">DF354-DF21</f>
        <v>-1.3657690221802618E-05</v>
      </c>
      <c r="DG103" s="8">
        <f t="shared" si="182"/>
        <v>0</v>
      </c>
      <c r="DH103" s="8">
        <f t="shared" si="182"/>
        <v>-0.0044074706627734005</v>
      </c>
      <c r="DI103" s="8">
        <f t="shared" si="182"/>
        <v>-0.0044074706627734005</v>
      </c>
      <c r="DJ103" s="8">
        <f t="shared" si="182"/>
        <v>-0.0044074706627734005</v>
      </c>
      <c r="DK103" s="8">
        <f t="shared" si="182"/>
        <v>-0.0044074706627734005</v>
      </c>
      <c r="DL103" s="8">
        <f t="shared" si="182"/>
        <v>-0.0044074706627734005</v>
      </c>
      <c r="DM103" s="8">
        <f t="shared" si="182"/>
        <v>-0.0044074706627734005</v>
      </c>
      <c r="DN103" s="8">
        <f t="shared" si="182"/>
        <v>-0.0044074706627734005</v>
      </c>
      <c r="DO103" s="8">
        <f t="shared" si="182"/>
        <v>-0.007509007631863046</v>
      </c>
      <c r="DP103" s="8">
        <f t="shared" si="182"/>
        <v>-0.0044074706627734005</v>
      </c>
      <c r="DQ103" s="8">
        <f t="shared" si="182"/>
        <v>-0.00800422859531382</v>
      </c>
      <c r="DR103" s="8">
        <f t="shared" si="182"/>
        <v>-0.0005145447544917239</v>
      </c>
      <c r="DS103" s="8">
        <f t="shared" si="182"/>
        <v>-0.005072137108605716</v>
      </c>
    </row>
    <row r="104" spans="1:123" ht="11.25">
      <c r="A104" s="1"/>
      <c r="B104" s="1"/>
      <c r="C104" s="1"/>
      <c r="D104" s="3"/>
      <c r="Q104" s="17"/>
      <c r="AQ104" s="13"/>
      <c r="AR104" s="13" t="s">
        <v>16</v>
      </c>
      <c r="AS104" s="13" t="s">
        <v>175</v>
      </c>
      <c r="AT104" s="8">
        <f aca="true" t="shared" si="183" ref="AT104:DE104">AT355-AT22</f>
        <v>0</v>
      </c>
      <c r="AU104" s="8">
        <f t="shared" si="183"/>
        <v>0</v>
      </c>
      <c r="AV104" s="8">
        <f t="shared" si="183"/>
        <v>0</v>
      </c>
      <c r="AW104" s="8">
        <f t="shared" si="183"/>
        <v>0</v>
      </c>
      <c r="AX104" s="8">
        <f t="shared" si="183"/>
        <v>0</v>
      </c>
      <c r="AY104" s="8">
        <f t="shared" si="183"/>
        <v>0</v>
      </c>
      <c r="AZ104" s="8">
        <f t="shared" si="183"/>
        <v>0</v>
      </c>
      <c r="BA104" s="8">
        <f t="shared" si="183"/>
        <v>0</v>
      </c>
      <c r="BB104" s="8">
        <f t="shared" si="183"/>
        <v>0</v>
      </c>
      <c r="BC104" s="8">
        <f t="shared" si="183"/>
        <v>0</v>
      </c>
      <c r="BD104" s="8">
        <f t="shared" si="183"/>
        <v>0</v>
      </c>
      <c r="BE104" s="8">
        <f t="shared" si="183"/>
        <v>0</v>
      </c>
      <c r="BF104" s="8">
        <f t="shared" si="183"/>
        <v>1</v>
      </c>
      <c r="BG104" s="8">
        <f t="shared" si="183"/>
        <v>0</v>
      </c>
      <c r="BH104" s="8">
        <f t="shared" si="183"/>
        <v>0</v>
      </c>
      <c r="BI104" s="8">
        <f t="shared" si="183"/>
        <v>0</v>
      </c>
      <c r="BJ104" s="8">
        <f t="shared" si="183"/>
        <v>0</v>
      </c>
      <c r="BK104" s="8">
        <f t="shared" si="183"/>
        <v>0</v>
      </c>
      <c r="BL104" s="8">
        <f t="shared" si="183"/>
        <v>0</v>
      </c>
      <c r="BM104" s="8">
        <f t="shared" si="183"/>
        <v>0</v>
      </c>
      <c r="BN104" s="8">
        <f t="shared" si="183"/>
        <v>0</v>
      </c>
      <c r="BO104" s="8">
        <f t="shared" si="183"/>
        <v>0</v>
      </c>
      <c r="BP104" s="8">
        <f t="shared" si="183"/>
        <v>0</v>
      </c>
      <c r="BQ104" s="8">
        <f t="shared" si="183"/>
        <v>0</v>
      </c>
      <c r="BR104" s="8">
        <f t="shared" si="183"/>
        <v>-0.0037104065635357782</v>
      </c>
      <c r="BS104" s="8">
        <f t="shared" si="183"/>
        <v>-0.003176118413790685</v>
      </c>
      <c r="BT104" s="8">
        <f t="shared" si="183"/>
        <v>-0.007010672279949738</v>
      </c>
      <c r="BU104" s="8">
        <f t="shared" si="183"/>
        <v>-0.0037104065635357782</v>
      </c>
      <c r="BV104" s="8">
        <f t="shared" si="183"/>
        <v>-0.0037104065635357782</v>
      </c>
      <c r="BW104" s="8">
        <f t="shared" si="183"/>
        <v>-0.0016800687794364284</v>
      </c>
      <c r="BX104" s="8">
        <f t="shared" si="183"/>
        <v>-0.0037104065635357782</v>
      </c>
      <c r="BY104" s="8">
        <f t="shared" si="183"/>
        <v>0</v>
      </c>
      <c r="BZ104" s="8">
        <f t="shared" si="183"/>
        <v>0</v>
      </c>
      <c r="CA104" s="8">
        <f t="shared" si="183"/>
        <v>-0.0033549398501256365</v>
      </c>
      <c r="CB104" s="8">
        <f t="shared" si="183"/>
        <v>-0.004382465877210363</v>
      </c>
      <c r="CC104" s="8">
        <f t="shared" si="183"/>
        <v>-0.0037104065635357782</v>
      </c>
      <c r="CD104" s="8">
        <f t="shared" si="183"/>
        <v>-0.004518210344462857</v>
      </c>
      <c r="CE104" s="8">
        <f t="shared" si="183"/>
        <v>0</v>
      </c>
      <c r="CF104" s="8">
        <f t="shared" si="183"/>
        <v>0</v>
      </c>
      <c r="CG104" s="8">
        <f t="shared" si="183"/>
        <v>-0.0028648559308027104</v>
      </c>
      <c r="CH104" s="8">
        <f t="shared" si="183"/>
        <v>-0.0033549398501256365</v>
      </c>
      <c r="CI104" s="8">
        <f t="shared" si="183"/>
        <v>-0.0037104065635357782</v>
      </c>
      <c r="CJ104" s="8">
        <f t="shared" si="183"/>
        <v>-0.0037104065635357782</v>
      </c>
      <c r="CK104" s="8">
        <f t="shared" si="183"/>
        <v>-0.0028648559308027104</v>
      </c>
      <c r="CL104" s="8">
        <f t="shared" si="183"/>
        <v>-0.008364375577188247</v>
      </c>
      <c r="CM104" s="8">
        <f t="shared" si="183"/>
        <v>-0.0030204871722966974</v>
      </c>
      <c r="CN104" s="8">
        <f t="shared" si="183"/>
        <v>0</v>
      </c>
      <c r="CO104" s="8">
        <f t="shared" si="183"/>
        <v>-0.004518210344462857</v>
      </c>
      <c r="CP104" s="8">
        <f t="shared" si="183"/>
        <v>0</v>
      </c>
      <c r="CQ104" s="8">
        <f t="shared" si="183"/>
        <v>-0.00030116476039317457</v>
      </c>
      <c r="CR104" s="8">
        <f t="shared" si="183"/>
        <v>-0.008066939153294447</v>
      </c>
      <c r="CS104" s="8">
        <f t="shared" si="183"/>
        <v>-0.00030116476039317457</v>
      </c>
      <c r="CT104" s="8">
        <f t="shared" si="183"/>
        <v>-0.004977338724997965</v>
      </c>
      <c r="CU104" s="8">
        <f t="shared" si="183"/>
        <v>-0.004977338724997965</v>
      </c>
      <c r="CV104" s="8">
        <f t="shared" si="183"/>
        <v>-0.004518210344462857</v>
      </c>
      <c r="CW104" s="8">
        <f t="shared" si="183"/>
        <v>-0.01175141242937853</v>
      </c>
      <c r="CX104" s="8">
        <f t="shared" si="183"/>
        <v>-0.0037104065635357782</v>
      </c>
      <c r="CY104" s="8">
        <f t="shared" si="183"/>
        <v>-0.0016800687794364284</v>
      </c>
      <c r="CZ104" s="8">
        <f t="shared" si="183"/>
        <v>-0.0020057856619644762</v>
      </c>
      <c r="DA104" s="8">
        <f t="shared" si="183"/>
        <v>-0.0037104065635357782</v>
      </c>
      <c r="DB104" s="8">
        <f t="shared" si="183"/>
        <v>-0.0037104065635357782</v>
      </c>
      <c r="DC104" s="8">
        <f t="shared" si="183"/>
        <v>-0.0037104065635357782</v>
      </c>
      <c r="DD104" s="8">
        <f t="shared" si="183"/>
        <v>-0.0037104065635357782</v>
      </c>
      <c r="DE104" s="8">
        <f t="shared" si="183"/>
        <v>-0.003176118413790685</v>
      </c>
      <c r="DF104" s="8">
        <f aca="true" t="shared" si="184" ref="DF104:DS104">DF355-DF22</f>
        <v>-0.0016800687794364284</v>
      </c>
      <c r="DG104" s="8">
        <f t="shared" si="184"/>
        <v>0</v>
      </c>
      <c r="DH104" s="8">
        <f t="shared" si="184"/>
        <v>-0.0028648559308027104</v>
      </c>
      <c r="DI104" s="8">
        <f t="shared" si="184"/>
        <v>-0.0028648559308027104</v>
      </c>
      <c r="DJ104" s="8">
        <f t="shared" si="184"/>
        <v>-0.0028648559308027104</v>
      </c>
      <c r="DK104" s="8">
        <f t="shared" si="184"/>
        <v>-0.0028648559308027104</v>
      </c>
      <c r="DL104" s="8">
        <f t="shared" si="184"/>
        <v>-0.0028648559308027104</v>
      </c>
      <c r="DM104" s="8">
        <f t="shared" si="184"/>
        <v>-0.0028648559308027104</v>
      </c>
      <c r="DN104" s="8">
        <f t="shared" si="184"/>
        <v>-0.0028648559308027104</v>
      </c>
      <c r="DO104" s="8">
        <f t="shared" si="184"/>
        <v>-0.003176118413790685</v>
      </c>
      <c r="DP104" s="8">
        <f t="shared" si="184"/>
        <v>-0.0028648559308027104</v>
      </c>
      <c r="DQ104" s="8">
        <f t="shared" si="184"/>
        <v>-0.0037104065635357782</v>
      </c>
      <c r="DR104" s="8">
        <f t="shared" si="184"/>
        <v>-0.007010672279949738</v>
      </c>
      <c r="DS104" s="8">
        <f t="shared" si="184"/>
        <v>-0.004743096197192319</v>
      </c>
    </row>
    <row r="105" spans="1:123" ht="11.25">
      <c r="A105" s="1"/>
      <c r="B105" s="1"/>
      <c r="C105" s="1"/>
      <c r="D105" s="3"/>
      <c r="Q105" s="17"/>
      <c r="AQ105" s="13"/>
      <c r="AR105" s="13" t="s">
        <v>17</v>
      </c>
      <c r="AS105" s="13" t="s">
        <v>176</v>
      </c>
      <c r="AT105" s="8">
        <f aca="true" t="shared" si="185" ref="AT105:DE105">AT356-AT23</f>
        <v>0</v>
      </c>
      <c r="AU105" s="8">
        <f t="shared" si="185"/>
        <v>0</v>
      </c>
      <c r="AV105" s="8">
        <f t="shared" si="185"/>
        <v>0</v>
      </c>
      <c r="AW105" s="8">
        <f t="shared" si="185"/>
        <v>0</v>
      </c>
      <c r="AX105" s="8">
        <f t="shared" si="185"/>
        <v>0</v>
      </c>
      <c r="AY105" s="8">
        <f t="shared" si="185"/>
        <v>0</v>
      </c>
      <c r="AZ105" s="8">
        <f t="shared" si="185"/>
        <v>0</v>
      </c>
      <c r="BA105" s="8">
        <f t="shared" si="185"/>
        <v>0</v>
      </c>
      <c r="BB105" s="8">
        <f t="shared" si="185"/>
        <v>0</v>
      </c>
      <c r="BC105" s="8">
        <f t="shared" si="185"/>
        <v>0</v>
      </c>
      <c r="BD105" s="8">
        <f t="shared" si="185"/>
        <v>0</v>
      </c>
      <c r="BE105" s="8">
        <f t="shared" si="185"/>
        <v>0</v>
      </c>
      <c r="BF105" s="8">
        <f t="shared" si="185"/>
        <v>0</v>
      </c>
      <c r="BG105" s="8">
        <f t="shared" si="185"/>
        <v>1</v>
      </c>
      <c r="BH105" s="8">
        <f t="shared" si="185"/>
        <v>0</v>
      </c>
      <c r="BI105" s="8">
        <f t="shared" si="185"/>
        <v>0</v>
      </c>
      <c r="BJ105" s="8">
        <f t="shared" si="185"/>
        <v>0</v>
      </c>
      <c r="BK105" s="8">
        <f t="shared" si="185"/>
        <v>0</v>
      </c>
      <c r="BL105" s="8">
        <f t="shared" si="185"/>
        <v>0</v>
      </c>
      <c r="BM105" s="8">
        <f t="shared" si="185"/>
        <v>0</v>
      </c>
      <c r="BN105" s="8">
        <f t="shared" si="185"/>
        <v>0</v>
      </c>
      <c r="BO105" s="8">
        <f t="shared" si="185"/>
        <v>0</v>
      </c>
      <c r="BP105" s="8">
        <f t="shared" si="185"/>
        <v>0</v>
      </c>
      <c r="BQ105" s="8">
        <f t="shared" si="185"/>
        <v>0</v>
      </c>
      <c r="BR105" s="8">
        <f t="shared" si="185"/>
        <v>-0.01799612328962671</v>
      </c>
      <c r="BS105" s="8">
        <f t="shared" si="185"/>
        <v>-0.013674137076045855</v>
      </c>
      <c r="BT105" s="8">
        <f t="shared" si="185"/>
        <v>-0.04255713906941966</v>
      </c>
      <c r="BU105" s="8">
        <f t="shared" si="185"/>
        <v>-0.01799612328962671</v>
      </c>
      <c r="BV105" s="8">
        <f t="shared" si="185"/>
        <v>-0.01799612328962671</v>
      </c>
      <c r="BW105" s="8">
        <f t="shared" si="185"/>
        <v>-0.0279448443688911</v>
      </c>
      <c r="BX105" s="8">
        <f t="shared" si="185"/>
        <v>-0.01799612328962671</v>
      </c>
      <c r="BY105" s="8">
        <f t="shared" si="185"/>
        <v>0</v>
      </c>
      <c r="BZ105" s="8">
        <f t="shared" si="185"/>
        <v>0</v>
      </c>
      <c r="CA105" s="8">
        <f t="shared" si="185"/>
        <v>0</v>
      </c>
      <c r="CB105" s="8">
        <f t="shared" si="185"/>
        <v>-0.015794832949545687</v>
      </c>
      <c r="CC105" s="8">
        <f t="shared" si="185"/>
        <v>-0.01799612328962671</v>
      </c>
      <c r="CD105" s="8">
        <f t="shared" si="185"/>
        <v>-0.02191411345767373</v>
      </c>
      <c r="CE105" s="8">
        <f t="shared" si="185"/>
        <v>0</v>
      </c>
      <c r="CF105" s="8">
        <f t="shared" si="185"/>
        <v>0</v>
      </c>
      <c r="CG105" s="8">
        <f t="shared" si="185"/>
        <v>0</v>
      </c>
      <c r="CH105" s="8">
        <f t="shared" si="185"/>
        <v>0</v>
      </c>
      <c r="CI105" s="8">
        <f t="shared" si="185"/>
        <v>-0.01799612328962671</v>
      </c>
      <c r="CJ105" s="8">
        <f t="shared" si="185"/>
        <v>-0.01799612328962671</v>
      </c>
      <c r="CK105" s="8">
        <f t="shared" si="185"/>
        <v>0</v>
      </c>
      <c r="CL105" s="8">
        <f t="shared" si="185"/>
        <v>0</v>
      </c>
      <c r="CM105" s="8">
        <f t="shared" si="185"/>
        <v>-0.006837068538022927</v>
      </c>
      <c r="CN105" s="8">
        <f t="shared" si="185"/>
        <v>-0.09176083764285259</v>
      </c>
      <c r="CO105" s="8">
        <f t="shared" si="185"/>
        <v>-0.02191411345767373</v>
      </c>
      <c r="CP105" s="8">
        <f t="shared" si="185"/>
        <v>-0.04593509003366331</v>
      </c>
      <c r="CQ105" s="8">
        <f t="shared" si="185"/>
        <v>-0.032667852971704915</v>
      </c>
      <c r="CR105" s="8">
        <f t="shared" si="185"/>
        <v>-0.007897416474772843</v>
      </c>
      <c r="CS105" s="8">
        <f t="shared" si="185"/>
        <v>-0.032667852971704915</v>
      </c>
      <c r="CT105" s="8">
        <f t="shared" si="185"/>
        <v>0</v>
      </c>
      <c r="CU105" s="8">
        <f t="shared" si="185"/>
        <v>0</v>
      </c>
      <c r="CV105" s="8">
        <f t="shared" si="185"/>
        <v>-0.02191411345767373</v>
      </c>
      <c r="CW105" s="8">
        <f t="shared" si="185"/>
        <v>0</v>
      </c>
      <c r="CX105" s="8">
        <f t="shared" si="185"/>
        <v>-0.01799612328962671</v>
      </c>
      <c r="CY105" s="8">
        <f t="shared" si="185"/>
        <v>-0.0279448443688911</v>
      </c>
      <c r="CZ105" s="8">
        <f t="shared" si="185"/>
        <v>-0.02533198813066581</v>
      </c>
      <c r="DA105" s="8">
        <f t="shared" si="185"/>
        <v>-0.01799612328962671</v>
      </c>
      <c r="DB105" s="8">
        <f t="shared" si="185"/>
        <v>-0.01799612328962671</v>
      </c>
      <c r="DC105" s="8">
        <f t="shared" si="185"/>
        <v>-0.01799612328962671</v>
      </c>
      <c r="DD105" s="8">
        <f t="shared" si="185"/>
        <v>-0.01799612328962671</v>
      </c>
      <c r="DE105" s="8">
        <f t="shared" si="185"/>
        <v>-0.013674137076045855</v>
      </c>
      <c r="DF105" s="8">
        <f aca="true" t="shared" si="186" ref="DF105:DS105">DF356-DF23</f>
        <v>-0.0279448443688911</v>
      </c>
      <c r="DG105" s="8">
        <f t="shared" si="186"/>
        <v>0</v>
      </c>
      <c r="DH105" s="8">
        <f t="shared" si="186"/>
        <v>0</v>
      </c>
      <c r="DI105" s="8">
        <f t="shared" si="186"/>
        <v>0</v>
      </c>
      <c r="DJ105" s="8">
        <f t="shared" si="186"/>
        <v>0</v>
      </c>
      <c r="DK105" s="8">
        <f t="shared" si="186"/>
        <v>0</v>
      </c>
      <c r="DL105" s="8">
        <f t="shared" si="186"/>
        <v>0</v>
      </c>
      <c r="DM105" s="8">
        <f t="shared" si="186"/>
        <v>0</v>
      </c>
      <c r="DN105" s="8">
        <f t="shared" si="186"/>
        <v>0</v>
      </c>
      <c r="DO105" s="8">
        <f t="shared" si="186"/>
        <v>-0.013674137076045855</v>
      </c>
      <c r="DP105" s="8">
        <f t="shared" si="186"/>
        <v>0</v>
      </c>
      <c r="DQ105" s="8">
        <f t="shared" si="186"/>
        <v>-0.01799612328962671</v>
      </c>
      <c r="DR105" s="8">
        <f t="shared" si="186"/>
        <v>-0.04255713906941966</v>
      </c>
      <c r="DS105" s="8">
        <f t="shared" si="186"/>
        <v>-0.00846463564040307</v>
      </c>
    </row>
    <row r="106" spans="1:123" ht="11.25">
      <c r="A106" s="1"/>
      <c r="B106" s="1"/>
      <c r="C106" s="1"/>
      <c r="M106" s="3"/>
      <c r="N106" s="3"/>
      <c r="O106" s="3"/>
      <c r="Q106" s="17"/>
      <c r="AQ106" s="13"/>
      <c r="AR106" s="13">
        <v>66</v>
      </c>
      <c r="AS106" s="13" t="s">
        <v>177</v>
      </c>
      <c r="AT106" s="8">
        <f aca="true" t="shared" si="187" ref="AT106:DE106">AT357-AT24</f>
        <v>0</v>
      </c>
      <c r="AU106" s="8">
        <f t="shared" si="187"/>
        <v>0</v>
      </c>
      <c r="AV106" s="8">
        <f t="shared" si="187"/>
        <v>0</v>
      </c>
      <c r="AW106" s="8">
        <f t="shared" si="187"/>
        <v>0</v>
      </c>
      <c r="AX106" s="8">
        <f t="shared" si="187"/>
        <v>0</v>
      </c>
      <c r="AY106" s="8">
        <f t="shared" si="187"/>
        <v>0</v>
      </c>
      <c r="AZ106" s="8">
        <f t="shared" si="187"/>
        <v>0</v>
      </c>
      <c r="BA106" s="8">
        <f t="shared" si="187"/>
        <v>0</v>
      </c>
      <c r="BB106" s="8">
        <f t="shared" si="187"/>
        <v>0</v>
      </c>
      <c r="BC106" s="8">
        <f t="shared" si="187"/>
        <v>0</v>
      </c>
      <c r="BD106" s="8">
        <f t="shared" si="187"/>
        <v>0</v>
      </c>
      <c r="BE106" s="8">
        <f t="shared" si="187"/>
        <v>0</v>
      </c>
      <c r="BF106" s="8">
        <f t="shared" si="187"/>
        <v>0</v>
      </c>
      <c r="BG106" s="8">
        <f t="shared" si="187"/>
        <v>0</v>
      </c>
      <c r="BH106" s="8">
        <f t="shared" si="187"/>
        <v>1</v>
      </c>
      <c r="BI106" s="8">
        <f t="shared" si="187"/>
        <v>0</v>
      </c>
      <c r="BJ106" s="8">
        <f t="shared" si="187"/>
        <v>0</v>
      </c>
      <c r="BK106" s="8">
        <f t="shared" si="187"/>
        <v>0</v>
      </c>
      <c r="BL106" s="8">
        <f t="shared" si="187"/>
        <v>0</v>
      </c>
      <c r="BM106" s="8">
        <f t="shared" si="187"/>
        <v>0</v>
      </c>
      <c r="BN106" s="8">
        <f t="shared" si="187"/>
        <v>0</v>
      </c>
      <c r="BO106" s="8">
        <f t="shared" si="187"/>
        <v>0</v>
      </c>
      <c r="BP106" s="8">
        <f t="shared" si="187"/>
        <v>0</v>
      </c>
      <c r="BQ106" s="8">
        <f t="shared" si="187"/>
        <v>0</v>
      </c>
      <c r="BR106" s="8">
        <f t="shared" si="187"/>
        <v>-0.0013651632420656414</v>
      </c>
      <c r="BS106" s="8">
        <f t="shared" si="187"/>
        <v>-0.0007743186055110303</v>
      </c>
      <c r="BT106" s="8">
        <f t="shared" si="187"/>
        <v>-4.2878729540976985E-05</v>
      </c>
      <c r="BU106" s="8">
        <f t="shared" si="187"/>
        <v>-0.0013651632420656414</v>
      </c>
      <c r="BV106" s="8">
        <f t="shared" si="187"/>
        <v>-0.0013651632420656414</v>
      </c>
      <c r="BW106" s="8">
        <f t="shared" si="187"/>
        <v>-0.0030752277679167717</v>
      </c>
      <c r="BX106" s="8">
        <f t="shared" si="187"/>
        <v>-0.0013651632420656414</v>
      </c>
      <c r="BY106" s="8">
        <f t="shared" si="187"/>
        <v>0</v>
      </c>
      <c r="BZ106" s="8">
        <f t="shared" si="187"/>
        <v>0</v>
      </c>
      <c r="CA106" s="8">
        <f t="shared" si="187"/>
        <v>0</v>
      </c>
      <c r="CB106" s="8">
        <f t="shared" si="187"/>
        <v>-0.0006368042365646312</v>
      </c>
      <c r="CC106" s="8">
        <f t="shared" si="187"/>
        <v>-0.0013651632420656414</v>
      </c>
      <c r="CD106" s="8">
        <f t="shared" si="187"/>
        <v>-0.0016623770405105242</v>
      </c>
      <c r="CE106" s="8">
        <f t="shared" si="187"/>
        <v>0</v>
      </c>
      <c r="CF106" s="8">
        <f t="shared" si="187"/>
        <v>0</v>
      </c>
      <c r="CG106" s="8">
        <f t="shared" si="187"/>
        <v>0</v>
      </c>
      <c r="CH106" s="8">
        <f t="shared" si="187"/>
        <v>0</v>
      </c>
      <c r="CI106" s="8">
        <f t="shared" si="187"/>
        <v>-0.0013651632420656414</v>
      </c>
      <c r="CJ106" s="8">
        <f t="shared" si="187"/>
        <v>-0.0013651632420656414</v>
      </c>
      <c r="CK106" s="8">
        <f t="shared" si="187"/>
        <v>0</v>
      </c>
      <c r="CL106" s="8">
        <f t="shared" si="187"/>
        <v>0</v>
      </c>
      <c r="CM106" s="8">
        <f t="shared" si="187"/>
        <v>-0.00038715930275551514</v>
      </c>
      <c r="CN106" s="8">
        <f t="shared" si="187"/>
        <v>0</v>
      </c>
      <c r="CO106" s="8">
        <f t="shared" si="187"/>
        <v>-0.0016623770405105242</v>
      </c>
      <c r="CP106" s="8">
        <f t="shared" si="187"/>
        <v>0</v>
      </c>
      <c r="CQ106" s="8">
        <f t="shared" si="187"/>
        <v>-0.001824035624268095</v>
      </c>
      <c r="CR106" s="8">
        <f t="shared" si="187"/>
        <v>-0.0003184021182823156</v>
      </c>
      <c r="CS106" s="8">
        <f t="shared" si="187"/>
        <v>-0.001824035624268095</v>
      </c>
      <c r="CT106" s="8">
        <f t="shared" si="187"/>
        <v>0</v>
      </c>
      <c r="CU106" s="8">
        <f t="shared" si="187"/>
        <v>0</v>
      </c>
      <c r="CV106" s="8">
        <f t="shared" si="187"/>
        <v>-0.0016623770405105242</v>
      </c>
      <c r="CW106" s="8">
        <f t="shared" si="187"/>
        <v>0</v>
      </c>
      <c r="CX106" s="8">
        <f t="shared" si="187"/>
        <v>-0.0013651632420656414</v>
      </c>
      <c r="CY106" s="8">
        <f t="shared" si="187"/>
        <v>-0.0030752277679167717</v>
      </c>
      <c r="CZ106" s="8">
        <f t="shared" si="187"/>
        <v>-0.0015945994331668682</v>
      </c>
      <c r="DA106" s="8">
        <f t="shared" si="187"/>
        <v>-0.0013651632420656414</v>
      </c>
      <c r="DB106" s="8">
        <f t="shared" si="187"/>
        <v>-0.0013651632420656414</v>
      </c>
      <c r="DC106" s="8">
        <f t="shared" si="187"/>
        <v>-0.0013651632420656414</v>
      </c>
      <c r="DD106" s="8">
        <f t="shared" si="187"/>
        <v>-0.0013651632420656414</v>
      </c>
      <c r="DE106" s="8">
        <f t="shared" si="187"/>
        <v>-0.0007743186055110303</v>
      </c>
      <c r="DF106" s="8">
        <f aca="true" t="shared" si="188" ref="DF106:DS106">DF357-DF24</f>
        <v>-0.0030752277679167717</v>
      </c>
      <c r="DG106" s="8">
        <f t="shared" si="188"/>
        <v>0</v>
      </c>
      <c r="DH106" s="8">
        <f t="shared" si="188"/>
        <v>0</v>
      </c>
      <c r="DI106" s="8">
        <f t="shared" si="188"/>
        <v>0</v>
      </c>
      <c r="DJ106" s="8">
        <f t="shared" si="188"/>
        <v>0</v>
      </c>
      <c r="DK106" s="8">
        <f t="shared" si="188"/>
        <v>0</v>
      </c>
      <c r="DL106" s="8">
        <f t="shared" si="188"/>
        <v>0</v>
      </c>
      <c r="DM106" s="8">
        <f t="shared" si="188"/>
        <v>0</v>
      </c>
      <c r="DN106" s="8">
        <f t="shared" si="188"/>
        <v>0</v>
      </c>
      <c r="DO106" s="8">
        <f t="shared" si="188"/>
        <v>-0.0007743186055110303</v>
      </c>
      <c r="DP106" s="8">
        <f t="shared" si="188"/>
        <v>0</v>
      </c>
      <c r="DQ106" s="8">
        <f t="shared" si="188"/>
        <v>-0.0013651632420656414</v>
      </c>
      <c r="DR106" s="8">
        <f t="shared" si="188"/>
        <v>-4.2878729540976985E-05</v>
      </c>
      <c r="DS106" s="8">
        <f t="shared" si="188"/>
        <v>-0.001696768076463326</v>
      </c>
    </row>
    <row r="107" spans="1:123" ht="11.25">
      <c r="A107" s="1"/>
      <c r="B107" s="1"/>
      <c r="C107" s="1"/>
      <c r="I107" s="7"/>
      <c r="J107" s="7"/>
      <c r="K107" s="7"/>
      <c r="L107" s="7"/>
      <c r="M107" s="3"/>
      <c r="Q107" s="17"/>
      <c r="AQ107" s="13"/>
      <c r="AR107" s="13" t="s">
        <v>18</v>
      </c>
      <c r="AS107" s="13" t="s">
        <v>178</v>
      </c>
      <c r="AT107" s="8">
        <f aca="true" t="shared" si="189" ref="AT107:DE107">AT358-AT25</f>
        <v>0</v>
      </c>
      <c r="AU107" s="8">
        <f t="shared" si="189"/>
        <v>0</v>
      </c>
      <c r="AV107" s="8">
        <f t="shared" si="189"/>
        <v>0</v>
      </c>
      <c r="AW107" s="8">
        <f t="shared" si="189"/>
        <v>0</v>
      </c>
      <c r="AX107" s="8">
        <f t="shared" si="189"/>
        <v>0</v>
      </c>
      <c r="AY107" s="8">
        <f t="shared" si="189"/>
        <v>0</v>
      </c>
      <c r="AZ107" s="8">
        <f t="shared" si="189"/>
        <v>0</v>
      </c>
      <c r="BA107" s="8">
        <f t="shared" si="189"/>
        <v>0</v>
      </c>
      <c r="BB107" s="8">
        <f t="shared" si="189"/>
        <v>0</v>
      </c>
      <c r="BC107" s="8">
        <f t="shared" si="189"/>
        <v>0</v>
      </c>
      <c r="BD107" s="8">
        <f t="shared" si="189"/>
        <v>0</v>
      </c>
      <c r="BE107" s="8">
        <f t="shared" si="189"/>
        <v>0</v>
      </c>
      <c r="BF107" s="8">
        <f t="shared" si="189"/>
        <v>0</v>
      </c>
      <c r="BG107" s="8">
        <f t="shared" si="189"/>
        <v>0</v>
      </c>
      <c r="BH107" s="8">
        <f t="shared" si="189"/>
        <v>0</v>
      </c>
      <c r="BI107" s="8">
        <f t="shared" si="189"/>
        <v>1</v>
      </c>
      <c r="BJ107" s="8">
        <f t="shared" si="189"/>
        <v>0</v>
      </c>
      <c r="BK107" s="8">
        <f t="shared" si="189"/>
        <v>0</v>
      </c>
      <c r="BL107" s="8">
        <f t="shared" si="189"/>
        <v>0</v>
      </c>
      <c r="BM107" s="8">
        <f t="shared" si="189"/>
        <v>0</v>
      </c>
      <c r="BN107" s="8">
        <f t="shared" si="189"/>
        <v>0</v>
      </c>
      <c r="BO107" s="8">
        <f t="shared" si="189"/>
        <v>0</v>
      </c>
      <c r="BP107" s="8">
        <f t="shared" si="189"/>
        <v>0</v>
      </c>
      <c r="BQ107" s="8">
        <f t="shared" si="189"/>
        <v>0</v>
      </c>
      <c r="BR107" s="8">
        <f t="shared" si="189"/>
        <v>-0.005981818150811485</v>
      </c>
      <c r="BS107" s="8">
        <f t="shared" si="189"/>
        <v>-0.005607337621975774</v>
      </c>
      <c r="BT107" s="8">
        <f t="shared" si="189"/>
        <v>-0.00025727237724586195</v>
      </c>
      <c r="BU107" s="8">
        <f t="shared" si="189"/>
        <v>-0.005981818150811485</v>
      </c>
      <c r="BV107" s="8">
        <f t="shared" si="189"/>
        <v>-0.005981818150811485</v>
      </c>
      <c r="BW107" s="8">
        <f t="shared" si="189"/>
        <v>-0.002521140462082881</v>
      </c>
      <c r="BX107" s="8">
        <f t="shared" si="189"/>
        <v>-0.005981818150811485</v>
      </c>
      <c r="BY107" s="8">
        <f t="shared" si="189"/>
        <v>0</v>
      </c>
      <c r="BZ107" s="8">
        <f t="shared" si="189"/>
        <v>0</v>
      </c>
      <c r="CA107" s="8">
        <f t="shared" si="189"/>
        <v>-0.0083007197230808</v>
      </c>
      <c r="CB107" s="8">
        <f t="shared" si="189"/>
        <v>-0.008153182110770112</v>
      </c>
      <c r="CC107" s="8">
        <f t="shared" si="189"/>
        <v>-0.005981818150811485</v>
      </c>
      <c r="CD107" s="8">
        <f t="shared" si="189"/>
        <v>-0.007284137785142615</v>
      </c>
      <c r="CE107" s="8">
        <f t="shared" si="189"/>
        <v>0</v>
      </c>
      <c r="CF107" s="8">
        <f t="shared" si="189"/>
        <v>0</v>
      </c>
      <c r="CG107" s="8">
        <f t="shared" si="189"/>
        <v>-0.007960993884634456</v>
      </c>
      <c r="CH107" s="8">
        <f t="shared" si="189"/>
        <v>-0.0083007197230808</v>
      </c>
      <c r="CI107" s="8">
        <f t="shared" si="189"/>
        <v>-0.005981818150811485</v>
      </c>
      <c r="CJ107" s="8">
        <f t="shared" si="189"/>
        <v>-0.005981818150811485</v>
      </c>
      <c r="CK107" s="8">
        <f t="shared" si="189"/>
        <v>-0.007960993884634456</v>
      </c>
      <c r="CL107" s="8">
        <f t="shared" si="189"/>
        <v>-0.019855786310746883</v>
      </c>
      <c r="CM107" s="8">
        <f t="shared" si="189"/>
        <v>-0.0067841657533051145</v>
      </c>
      <c r="CN107" s="8">
        <f t="shared" si="189"/>
        <v>0</v>
      </c>
      <c r="CO107" s="8">
        <f t="shared" si="189"/>
        <v>-0.007284137785142615</v>
      </c>
      <c r="CP107" s="8">
        <f t="shared" si="189"/>
        <v>0</v>
      </c>
      <c r="CQ107" s="8">
        <f t="shared" si="189"/>
        <v>-0.014416132021084601</v>
      </c>
      <c r="CR107" s="8">
        <f t="shared" si="189"/>
        <v>-0.020404274671204266</v>
      </c>
      <c r="CS107" s="8">
        <f t="shared" si="189"/>
        <v>-0.014416132021084601</v>
      </c>
      <c r="CT107" s="8">
        <f t="shared" si="189"/>
        <v>-0.007056205389855348</v>
      </c>
      <c r="CU107" s="8">
        <f t="shared" si="189"/>
        <v>-0.007056205389855348</v>
      </c>
      <c r="CV107" s="8">
        <f t="shared" si="189"/>
        <v>-0.007284137785142615</v>
      </c>
      <c r="CW107" s="8">
        <f t="shared" si="189"/>
        <v>-0.03265536723163842</v>
      </c>
      <c r="CX107" s="8">
        <f t="shared" si="189"/>
        <v>-0.005981818150811485</v>
      </c>
      <c r="CY107" s="8">
        <f t="shared" si="189"/>
        <v>-0.002521140462082881</v>
      </c>
      <c r="CZ107" s="8">
        <f t="shared" si="189"/>
        <v>-0.010198975085948043</v>
      </c>
      <c r="DA107" s="8">
        <f t="shared" si="189"/>
        <v>-0.005981818150811485</v>
      </c>
      <c r="DB107" s="8">
        <f t="shared" si="189"/>
        <v>-0.005981818150811485</v>
      </c>
      <c r="DC107" s="8">
        <f t="shared" si="189"/>
        <v>-0.005981818150811485</v>
      </c>
      <c r="DD107" s="8">
        <f t="shared" si="189"/>
        <v>-0.005981818150811485</v>
      </c>
      <c r="DE107" s="8">
        <f t="shared" si="189"/>
        <v>-0.005607337621975774</v>
      </c>
      <c r="DF107" s="8">
        <f aca="true" t="shared" si="190" ref="DF107:DS107">DF358-DF25</f>
        <v>-0.002521140462082881</v>
      </c>
      <c r="DG107" s="8">
        <f t="shared" si="190"/>
        <v>0</v>
      </c>
      <c r="DH107" s="8">
        <f t="shared" si="190"/>
        <v>-0.007960993884634456</v>
      </c>
      <c r="DI107" s="8">
        <f t="shared" si="190"/>
        <v>-0.007960993884634456</v>
      </c>
      <c r="DJ107" s="8">
        <f t="shared" si="190"/>
        <v>-0.007960993884634456</v>
      </c>
      <c r="DK107" s="8">
        <f t="shared" si="190"/>
        <v>-0.007960993884634456</v>
      </c>
      <c r="DL107" s="8">
        <f t="shared" si="190"/>
        <v>-0.007960993884634456</v>
      </c>
      <c r="DM107" s="8">
        <f t="shared" si="190"/>
        <v>-0.007960993884634456</v>
      </c>
      <c r="DN107" s="8">
        <f t="shared" si="190"/>
        <v>-0.007960993884634456</v>
      </c>
      <c r="DO107" s="8">
        <f t="shared" si="190"/>
        <v>-0.005607337621975774</v>
      </c>
      <c r="DP107" s="8">
        <f t="shared" si="190"/>
        <v>-0.007960993884634456</v>
      </c>
      <c r="DQ107" s="8">
        <f t="shared" si="190"/>
        <v>-0.005981818150811485</v>
      </c>
      <c r="DR107" s="8">
        <f t="shared" si="190"/>
        <v>-0.00025727237724586195</v>
      </c>
      <c r="DS107" s="8">
        <f t="shared" si="190"/>
        <v>-0.004365657135899902</v>
      </c>
    </row>
    <row r="108" spans="1:123" ht="11.25">
      <c r="A108" s="1"/>
      <c r="B108" s="1"/>
      <c r="C108" s="1"/>
      <c r="M108" s="3"/>
      <c r="N108" s="3"/>
      <c r="O108" s="3"/>
      <c r="Q108" s="17"/>
      <c r="AP108" s="26"/>
      <c r="AQ108" s="13"/>
      <c r="AR108" s="13" t="s">
        <v>19</v>
      </c>
      <c r="AS108" s="13" t="s">
        <v>179</v>
      </c>
      <c r="AT108" s="8">
        <f aca="true" t="shared" si="191" ref="AT108:DE108">AT359-AT26</f>
        <v>0</v>
      </c>
      <c r="AU108" s="8">
        <f t="shared" si="191"/>
        <v>0</v>
      </c>
      <c r="AV108" s="8">
        <f t="shared" si="191"/>
        <v>0</v>
      </c>
      <c r="AW108" s="8">
        <f t="shared" si="191"/>
        <v>0</v>
      </c>
      <c r="AX108" s="8">
        <f t="shared" si="191"/>
        <v>0</v>
      </c>
      <c r="AY108" s="8">
        <f t="shared" si="191"/>
        <v>0</v>
      </c>
      <c r="AZ108" s="8">
        <f t="shared" si="191"/>
        <v>0</v>
      </c>
      <c r="BA108" s="8">
        <f t="shared" si="191"/>
        <v>0</v>
      </c>
      <c r="BB108" s="8">
        <f t="shared" si="191"/>
        <v>0</v>
      </c>
      <c r="BC108" s="8">
        <f t="shared" si="191"/>
        <v>0</v>
      </c>
      <c r="BD108" s="8">
        <f t="shared" si="191"/>
        <v>0</v>
      </c>
      <c r="BE108" s="8">
        <f t="shared" si="191"/>
        <v>0</v>
      </c>
      <c r="BF108" s="8">
        <f t="shared" si="191"/>
        <v>0</v>
      </c>
      <c r="BG108" s="8">
        <f t="shared" si="191"/>
        <v>0</v>
      </c>
      <c r="BH108" s="8">
        <f t="shared" si="191"/>
        <v>0</v>
      </c>
      <c r="BI108" s="8">
        <f t="shared" si="191"/>
        <v>0</v>
      </c>
      <c r="BJ108" s="8">
        <f t="shared" si="191"/>
        <v>1</v>
      </c>
      <c r="BK108" s="8">
        <f t="shared" si="191"/>
        <v>0</v>
      </c>
      <c r="BL108" s="8">
        <f t="shared" si="191"/>
        <v>0</v>
      </c>
      <c r="BM108" s="8">
        <f t="shared" si="191"/>
        <v>0</v>
      </c>
      <c r="BN108" s="8">
        <f t="shared" si="191"/>
        <v>0</v>
      </c>
      <c r="BO108" s="8">
        <f t="shared" si="191"/>
        <v>0</v>
      </c>
      <c r="BP108" s="8">
        <f t="shared" si="191"/>
        <v>0</v>
      </c>
      <c r="BQ108" s="8">
        <f t="shared" si="191"/>
        <v>0</v>
      </c>
      <c r="BR108" s="8">
        <f t="shared" si="191"/>
        <v>-0.008813337541221015</v>
      </c>
      <c r="BS108" s="8">
        <f t="shared" si="191"/>
        <v>-0.007673050205735747</v>
      </c>
      <c r="BT108" s="8">
        <f t="shared" si="191"/>
        <v>-0.008833018285441259</v>
      </c>
      <c r="BU108" s="8">
        <f t="shared" si="191"/>
        <v>-0.008813337541221015</v>
      </c>
      <c r="BV108" s="8">
        <f t="shared" si="191"/>
        <v>-0.008813337541221015</v>
      </c>
      <c r="BW108" s="8">
        <f t="shared" si="191"/>
        <v>-0.0021224742133300095</v>
      </c>
      <c r="BX108" s="8">
        <f t="shared" si="191"/>
        <v>-0.008813337541221015</v>
      </c>
      <c r="BY108" s="8">
        <f t="shared" si="191"/>
        <v>0</v>
      </c>
      <c r="BZ108" s="8">
        <f t="shared" si="191"/>
        <v>0</v>
      </c>
      <c r="CA108" s="8">
        <f t="shared" si="191"/>
        <v>0</v>
      </c>
      <c r="CB108" s="8">
        <f t="shared" si="191"/>
        <v>-0.004426520203084177</v>
      </c>
      <c r="CC108" s="8">
        <f t="shared" si="191"/>
        <v>-0.008813337541221015</v>
      </c>
      <c r="CD108" s="8">
        <f t="shared" si="191"/>
        <v>0</v>
      </c>
      <c r="CE108" s="8">
        <f t="shared" si="191"/>
        <v>0</v>
      </c>
      <c r="CF108" s="8">
        <f t="shared" si="191"/>
        <v>0</v>
      </c>
      <c r="CG108" s="8">
        <f t="shared" si="191"/>
        <v>0</v>
      </c>
      <c r="CH108" s="8">
        <f t="shared" si="191"/>
        <v>0</v>
      </c>
      <c r="CI108" s="8">
        <f t="shared" si="191"/>
        <v>-0.008813337541221015</v>
      </c>
      <c r="CJ108" s="8">
        <f t="shared" si="191"/>
        <v>-0.008813337541221015</v>
      </c>
      <c r="CK108" s="8">
        <f t="shared" si="191"/>
        <v>0</v>
      </c>
      <c r="CL108" s="8">
        <f t="shared" si="191"/>
        <v>0</v>
      </c>
      <c r="CM108" s="8">
        <f t="shared" si="191"/>
        <v>-0.0038365251028678734</v>
      </c>
      <c r="CN108" s="8">
        <f t="shared" si="191"/>
        <v>0</v>
      </c>
      <c r="CO108" s="8">
        <f t="shared" si="191"/>
        <v>0</v>
      </c>
      <c r="CP108" s="8">
        <f t="shared" si="191"/>
        <v>0</v>
      </c>
      <c r="CQ108" s="8">
        <f t="shared" si="191"/>
        <v>-0.0018183532702984125</v>
      </c>
      <c r="CR108" s="8">
        <f t="shared" si="191"/>
        <v>-0.0022132601015420884</v>
      </c>
      <c r="CS108" s="8">
        <f t="shared" si="191"/>
        <v>-0.0018183532702984125</v>
      </c>
      <c r="CT108" s="8">
        <f t="shared" si="191"/>
        <v>0</v>
      </c>
      <c r="CU108" s="8">
        <f t="shared" si="191"/>
        <v>0</v>
      </c>
      <c r="CV108" s="8">
        <f t="shared" si="191"/>
        <v>0</v>
      </c>
      <c r="CW108" s="8">
        <f t="shared" si="191"/>
        <v>0</v>
      </c>
      <c r="CX108" s="8">
        <f t="shared" si="191"/>
        <v>-0.008813337541221015</v>
      </c>
      <c r="CY108" s="8">
        <f t="shared" si="191"/>
        <v>-0.0021224742133300095</v>
      </c>
      <c r="CZ108" s="8">
        <f t="shared" si="191"/>
        <v>-0.005315845405759714</v>
      </c>
      <c r="DA108" s="8">
        <f t="shared" si="191"/>
        <v>-0.008813337541221015</v>
      </c>
      <c r="DB108" s="8">
        <f t="shared" si="191"/>
        <v>-0.008813337541221015</v>
      </c>
      <c r="DC108" s="8">
        <f t="shared" si="191"/>
        <v>-0.008813337541221015</v>
      </c>
      <c r="DD108" s="8">
        <f t="shared" si="191"/>
        <v>-0.008813337541221015</v>
      </c>
      <c r="DE108" s="8">
        <f t="shared" si="191"/>
        <v>-0.007673050205735747</v>
      </c>
      <c r="DF108" s="8">
        <f aca="true" t="shared" si="192" ref="DF108:DS108">DF359-DF26</f>
        <v>-0.0021224742133300095</v>
      </c>
      <c r="DG108" s="8">
        <f t="shared" si="192"/>
        <v>0</v>
      </c>
      <c r="DH108" s="8">
        <f t="shared" si="192"/>
        <v>0</v>
      </c>
      <c r="DI108" s="8">
        <f t="shared" si="192"/>
        <v>0</v>
      </c>
      <c r="DJ108" s="8">
        <f t="shared" si="192"/>
        <v>0</v>
      </c>
      <c r="DK108" s="8">
        <f t="shared" si="192"/>
        <v>0</v>
      </c>
      <c r="DL108" s="8">
        <f t="shared" si="192"/>
        <v>0</v>
      </c>
      <c r="DM108" s="8">
        <f t="shared" si="192"/>
        <v>0</v>
      </c>
      <c r="DN108" s="8">
        <f t="shared" si="192"/>
        <v>0</v>
      </c>
      <c r="DO108" s="8">
        <f t="shared" si="192"/>
        <v>-0.007673050205735747</v>
      </c>
      <c r="DP108" s="8">
        <f t="shared" si="192"/>
        <v>0</v>
      </c>
      <c r="DQ108" s="8">
        <f t="shared" si="192"/>
        <v>-0.008813337541221015</v>
      </c>
      <c r="DR108" s="8">
        <f t="shared" si="192"/>
        <v>-0.008833018285441259</v>
      </c>
      <c r="DS108" s="8">
        <f t="shared" si="192"/>
        <v>-0.005762120155501653</v>
      </c>
    </row>
    <row r="109" spans="1:123" ht="11.25">
      <c r="A109" s="1"/>
      <c r="B109" s="1"/>
      <c r="C109" s="1"/>
      <c r="I109" s="7"/>
      <c r="J109" s="7"/>
      <c r="K109" s="7"/>
      <c r="L109" s="7"/>
      <c r="M109" s="3"/>
      <c r="N109" s="3"/>
      <c r="O109" s="3"/>
      <c r="Q109" s="17"/>
      <c r="AQ109" s="13"/>
      <c r="AR109" s="13" t="s">
        <v>20</v>
      </c>
      <c r="AS109" s="13" t="s">
        <v>180</v>
      </c>
      <c r="AT109" s="8">
        <f aca="true" t="shared" si="193" ref="AT109:DE109">AT360-AT27</f>
        <v>0</v>
      </c>
      <c r="AU109" s="8">
        <f t="shared" si="193"/>
        <v>0</v>
      </c>
      <c r="AV109" s="8">
        <f t="shared" si="193"/>
        <v>0</v>
      </c>
      <c r="AW109" s="8">
        <f t="shared" si="193"/>
        <v>0</v>
      </c>
      <c r="AX109" s="8">
        <f t="shared" si="193"/>
        <v>0</v>
      </c>
      <c r="AY109" s="8">
        <f t="shared" si="193"/>
        <v>0</v>
      </c>
      <c r="AZ109" s="8">
        <f t="shared" si="193"/>
        <v>0</v>
      </c>
      <c r="BA109" s="8">
        <f t="shared" si="193"/>
        <v>0</v>
      </c>
      <c r="BB109" s="8">
        <f t="shared" si="193"/>
        <v>0</v>
      </c>
      <c r="BC109" s="8">
        <f t="shared" si="193"/>
        <v>0</v>
      </c>
      <c r="BD109" s="8">
        <f t="shared" si="193"/>
        <v>0</v>
      </c>
      <c r="BE109" s="8">
        <f t="shared" si="193"/>
        <v>0</v>
      </c>
      <c r="BF109" s="8">
        <f t="shared" si="193"/>
        <v>0</v>
      </c>
      <c r="BG109" s="8">
        <f t="shared" si="193"/>
        <v>0</v>
      </c>
      <c r="BH109" s="8">
        <f t="shared" si="193"/>
        <v>0</v>
      </c>
      <c r="BI109" s="8">
        <f t="shared" si="193"/>
        <v>0</v>
      </c>
      <c r="BJ109" s="8">
        <f t="shared" si="193"/>
        <v>0</v>
      </c>
      <c r="BK109" s="8">
        <f t="shared" si="193"/>
        <v>1</v>
      </c>
      <c r="BL109" s="8">
        <f t="shared" si="193"/>
        <v>0</v>
      </c>
      <c r="BM109" s="8">
        <f t="shared" si="193"/>
        <v>0</v>
      </c>
      <c r="BN109" s="8">
        <f t="shared" si="193"/>
        <v>0</v>
      </c>
      <c r="BO109" s="8">
        <f t="shared" si="193"/>
        <v>0</v>
      </c>
      <c r="BP109" s="8">
        <f t="shared" si="193"/>
        <v>0</v>
      </c>
      <c r="BQ109" s="8">
        <f t="shared" si="193"/>
        <v>0</v>
      </c>
      <c r="BR109" s="8">
        <f t="shared" si="193"/>
        <v>-0.007345533711814491</v>
      </c>
      <c r="BS109" s="8">
        <f t="shared" si="193"/>
        <v>-0.007106550241156705</v>
      </c>
      <c r="BT109" s="8">
        <f t="shared" si="193"/>
        <v>-0.007653853223064392</v>
      </c>
      <c r="BU109" s="8">
        <f t="shared" si="193"/>
        <v>-0.007345533711814491</v>
      </c>
      <c r="BV109" s="8">
        <f t="shared" si="193"/>
        <v>-0.007345533711814491</v>
      </c>
      <c r="BW109" s="8">
        <f t="shared" si="193"/>
        <v>-0.0022481595398015346</v>
      </c>
      <c r="BX109" s="8">
        <f t="shared" si="193"/>
        <v>-0.007345533711814491</v>
      </c>
      <c r="BY109" s="8">
        <f t="shared" si="193"/>
        <v>0</v>
      </c>
      <c r="BZ109" s="8">
        <f t="shared" si="193"/>
        <v>0</v>
      </c>
      <c r="CA109" s="8">
        <f t="shared" si="193"/>
        <v>-0.004851274525064301</v>
      </c>
      <c r="CB109" s="8">
        <f t="shared" si="193"/>
        <v>-0.011021932999425206</v>
      </c>
      <c r="CC109" s="8">
        <f t="shared" si="193"/>
        <v>-0.007345533711814491</v>
      </c>
      <c r="CD109" s="8">
        <f t="shared" si="193"/>
        <v>-0.008944751965588972</v>
      </c>
      <c r="CE109" s="8">
        <f t="shared" si="193"/>
        <v>0</v>
      </c>
      <c r="CF109" s="8">
        <f t="shared" si="193"/>
        <v>0</v>
      </c>
      <c r="CG109" s="8">
        <f t="shared" si="193"/>
        <v>-0.006693846069087103</v>
      </c>
      <c r="CH109" s="8">
        <f t="shared" si="193"/>
        <v>-0.004851274525064301</v>
      </c>
      <c r="CI109" s="8">
        <f t="shared" si="193"/>
        <v>-0.007345533711814491</v>
      </c>
      <c r="CJ109" s="8">
        <f t="shared" si="193"/>
        <v>-0.007345533711814491</v>
      </c>
      <c r="CK109" s="8">
        <f t="shared" si="193"/>
        <v>-0.006693846069087103</v>
      </c>
      <c r="CL109" s="8">
        <f t="shared" si="193"/>
        <v>-0.01779970128423858</v>
      </c>
      <c r="CM109" s="8">
        <f t="shared" si="193"/>
        <v>-0.006900198155121905</v>
      </c>
      <c r="CN109" s="8">
        <f t="shared" si="193"/>
        <v>0</v>
      </c>
      <c r="CO109" s="8">
        <f t="shared" si="193"/>
        <v>-0.008944751965588972</v>
      </c>
      <c r="CP109" s="8">
        <f t="shared" si="193"/>
        <v>0</v>
      </c>
      <c r="CQ109" s="8">
        <f t="shared" si="193"/>
        <v>-0.01049530778200365</v>
      </c>
      <c r="CR109" s="8">
        <f t="shared" si="193"/>
        <v>-0.019239780059034636</v>
      </c>
      <c r="CS109" s="8">
        <f t="shared" si="193"/>
        <v>-0.01049530778200365</v>
      </c>
      <c r="CT109" s="8">
        <f t="shared" si="193"/>
        <v>-0.008141775449833095</v>
      </c>
      <c r="CU109" s="8">
        <f t="shared" si="193"/>
        <v>-0.008141775449833095</v>
      </c>
      <c r="CV109" s="8">
        <f t="shared" si="193"/>
        <v>-0.008944751965588972</v>
      </c>
      <c r="CW109" s="8">
        <f t="shared" si="193"/>
        <v>-0.02745762711864407</v>
      </c>
      <c r="CX109" s="8">
        <f t="shared" si="193"/>
        <v>-0.007345533711814491</v>
      </c>
      <c r="CY109" s="8">
        <f t="shared" si="193"/>
        <v>-0.0022481595398015346</v>
      </c>
      <c r="CZ109" s="8">
        <f t="shared" si="193"/>
        <v>-0.008920420746909071</v>
      </c>
      <c r="DA109" s="8">
        <f t="shared" si="193"/>
        <v>-0.007345533711814491</v>
      </c>
      <c r="DB109" s="8">
        <f t="shared" si="193"/>
        <v>-0.007345533711814491</v>
      </c>
      <c r="DC109" s="8">
        <f t="shared" si="193"/>
        <v>-0.007345533711814491</v>
      </c>
      <c r="DD109" s="8">
        <f t="shared" si="193"/>
        <v>-0.007345533711814491</v>
      </c>
      <c r="DE109" s="8">
        <f t="shared" si="193"/>
        <v>-0.007106550241156705</v>
      </c>
      <c r="DF109" s="8">
        <f aca="true" t="shared" si="194" ref="DF109:DS109">DF360-DF27</f>
        <v>-0.0022481595398015346</v>
      </c>
      <c r="DG109" s="8">
        <f t="shared" si="194"/>
        <v>0</v>
      </c>
      <c r="DH109" s="8">
        <f t="shared" si="194"/>
        <v>-0.006693846069087103</v>
      </c>
      <c r="DI109" s="8">
        <f t="shared" si="194"/>
        <v>-0.006693846069087103</v>
      </c>
      <c r="DJ109" s="8">
        <f t="shared" si="194"/>
        <v>-0.006693846069087103</v>
      </c>
      <c r="DK109" s="8">
        <f t="shared" si="194"/>
        <v>-0.006693846069087103</v>
      </c>
      <c r="DL109" s="8">
        <f t="shared" si="194"/>
        <v>-0.006693846069087103</v>
      </c>
      <c r="DM109" s="8">
        <f t="shared" si="194"/>
        <v>-0.006693846069087103</v>
      </c>
      <c r="DN109" s="8">
        <f t="shared" si="194"/>
        <v>-0.006693846069087103</v>
      </c>
      <c r="DO109" s="8">
        <f t="shared" si="194"/>
        <v>-0.007106550241156705</v>
      </c>
      <c r="DP109" s="8">
        <f t="shared" si="194"/>
        <v>-0.006693846069087103</v>
      </c>
      <c r="DQ109" s="8">
        <f t="shared" si="194"/>
        <v>-0.007345533711814491</v>
      </c>
      <c r="DR109" s="8">
        <f t="shared" si="194"/>
        <v>-0.007653853223064392</v>
      </c>
      <c r="DS109" s="8">
        <f t="shared" si="194"/>
        <v>-0.004783038359940543</v>
      </c>
    </row>
    <row r="110" spans="2:123" ht="11.25">
      <c r="B110" s="1"/>
      <c r="C110" s="1"/>
      <c r="I110" s="7"/>
      <c r="J110" s="7"/>
      <c r="K110" s="7"/>
      <c r="L110" s="7"/>
      <c r="M110" s="3"/>
      <c r="N110" s="3"/>
      <c r="O110" s="3"/>
      <c r="Q110" s="17"/>
      <c r="S110" s="14"/>
      <c r="AQ110" s="13"/>
      <c r="AR110" s="13" t="s">
        <v>21</v>
      </c>
      <c r="AS110" s="13" t="s">
        <v>181</v>
      </c>
      <c r="AT110" s="8">
        <f aca="true" t="shared" si="195" ref="AT110:DE110">AT361-AT28</f>
        <v>0</v>
      </c>
      <c r="AU110" s="8">
        <f t="shared" si="195"/>
        <v>0</v>
      </c>
      <c r="AV110" s="8">
        <f t="shared" si="195"/>
        <v>0</v>
      </c>
      <c r="AW110" s="8">
        <f t="shared" si="195"/>
        <v>0</v>
      </c>
      <c r="AX110" s="8">
        <f t="shared" si="195"/>
        <v>0</v>
      </c>
      <c r="AY110" s="8">
        <f t="shared" si="195"/>
        <v>0</v>
      </c>
      <c r="AZ110" s="8">
        <f t="shared" si="195"/>
        <v>0</v>
      </c>
      <c r="BA110" s="8">
        <f t="shared" si="195"/>
        <v>0</v>
      </c>
      <c r="BB110" s="8">
        <f t="shared" si="195"/>
        <v>0</v>
      </c>
      <c r="BC110" s="8">
        <f t="shared" si="195"/>
        <v>0</v>
      </c>
      <c r="BD110" s="8">
        <f t="shared" si="195"/>
        <v>0</v>
      </c>
      <c r="BE110" s="8">
        <f t="shared" si="195"/>
        <v>0</v>
      </c>
      <c r="BF110" s="8">
        <f t="shared" si="195"/>
        <v>0</v>
      </c>
      <c r="BG110" s="8">
        <f t="shared" si="195"/>
        <v>0</v>
      </c>
      <c r="BH110" s="8">
        <f t="shared" si="195"/>
        <v>0</v>
      </c>
      <c r="BI110" s="8">
        <f t="shared" si="195"/>
        <v>0</v>
      </c>
      <c r="BJ110" s="8">
        <f t="shared" si="195"/>
        <v>0</v>
      </c>
      <c r="BK110" s="8">
        <f t="shared" si="195"/>
        <v>0</v>
      </c>
      <c r="BL110" s="8">
        <f t="shared" si="195"/>
        <v>1</v>
      </c>
      <c r="BM110" s="8">
        <f t="shared" si="195"/>
        <v>0</v>
      </c>
      <c r="BN110" s="8">
        <f t="shared" si="195"/>
        <v>0</v>
      </c>
      <c r="BO110" s="8">
        <f t="shared" si="195"/>
        <v>0</v>
      </c>
      <c r="BP110" s="8">
        <f t="shared" si="195"/>
        <v>0</v>
      </c>
      <c r="BQ110" s="8">
        <f t="shared" si="195"/>
        <v>0</v>
      </c>
      <c r="BR110" s="8">
        <f t="shared" si="195"/>
        <v>-0.007837745273110692</v>
      </c>
      <c r="BS110" s="8">
        <f t="shared" si="195"/>
        <v>-0.0031772951897869025</v>
      </c>
      <c r="BT110" s="8">
        <f t="shared" si="195"/>
        <v>-0.0018866640998029874</v>
      </c>
      <c r="BU110" s="8">
        <f t="shared" si="195"/>
        <v>-0.007837745273110692</v>
      </c>
      <c r="BV110" s="8">
        <f t="shared" si="195"/>
        <v>-0.007837745273110692</v>
      </c>
      <c r="BW110" s="8">
        <f t="shared" si="195"/>
        <v>-0.0014914543486517873</v>
      </c>
      <c r="BX110" s="8">
        <f t="shared" si="195"/>
        <v>-0.007837745273110692</v>
      </c>
      <c r="BY110" s="8">
        <f t="shared" si="195"/>
        <v>0</v>
      </c>
      <c r="BZ110" s="8">
        <f t="shared" si="195"/>
        <v>0</v>
      </c>
      <c r="CA110" s="8">
        <f t="shared" si="195"/>
        <v>0</v>
      </c>
      <c r="CB110" s="8">
        <f t="shared" si="195"/>
        <v>-0.0033406123885357697</v>
      </c>
      <c r="CC110" s="8">
        <f t="shared" si="195"/>
        <v>-0.007837745273110692</v>
      </c>
      <c r="CD110" s="8">
        <f t="shared" si="195"/>
        <v>0</v>
      </c>
      <c r="CE110" s="8">
        <f t="shared" si="195"/>
        <v>0</v>
      </c>
      <c r="CF110" s="8">
        <f t="shared" si="195"/>
        <v>0</v>
      </c>
      <c r="CG110" s="8">
        <f t="shared" si="195"/>
        <v>0</v>
      </c>
      <c r="CH110" s="8">
        <f t="shared" si="195"/>
        <v>0</v>
      </c>
      <c r="CI110" s="8">
        <f t="shared" si="195"/>
        <v>-0.007837745273110692</v>
      </c>
      <c r="CJ110" s="8">
        <f t="shared" si="195"/>
        <v>-0.007837745273110692</v>
      </c>
      <c r="CK110" s="8">
        <f t="shared" si="195"/>
        <v>0</v>
      </c>
      <c r="CL110" s="8">
        <f t="shared" si="195"/>
        <v>0</v>
      </c>
      <c r="CM110" s="8">
        <f t="shared" si="195"/>
        <v>-0.0015886475948934512</v>
      </c>
      <c r="CN110" s="8">
        <f t="shared" si="195"/>
        <v>0</v>
      </c>
      <c r="CO110" s="8">
        <f t="shared" si="195"/>
        <v>0</v>
      </c>
      <c r="CP110" s="8">
        <f t="shared" si="195"/>
        <v>0</v>
      </c>
      <c r="CQ110" s="8">
        <f t="shared" si="195"/>
        <v>-0.0018524473941165078</v>
      </c>
      <c r="CR110" s="8">
        <f t="shared" si="195"/>
        <v>-0.0016703061942678849</v>
      </c>
      <c r="CS110" s="8">
        <f t="shared" si="195"/>
        <v>-0.0018524473941165078</v>
      </c>
      <c r="CT110" s="8">
        <f t="shared" si="195"/>
        <v>0</v>
      </c>
      <c r="CU110" s="8">
        <f t="shared" si="195"/>
        <v>0</v>
      </c>
      <c r="CV110" s="8">
        <f t="shared" si="195"/>
        <v>0</v>
      </c>
      <c r="CW110" s="8">
        <f t="shared" si="195"/>
        <v>0</v>
      </c>
      <c r="CX110" s="8">
        <f t="shared" si="195"/>
        <v>-0.007837745273110692</v>
      </c>
      <c r="CY110" s="8">
        <f t="shared" si="195"/>
        <v>-0.0014914543486517873</v>
      </c>
      <c r="CZ110" s="8">
        <f t="shared" si="195"/>
        <v>-0.0048450963336136</v>
      </c>
      <c r="DA110" s="8">
        <f t="shared" si="195"/>
        <v>-0.007837745273110692</v>
      </c>
      <c r="DB110" s="8">
        <f t="shared" si="195"/>
        <v>-0.007837745273110692</v>
      </c>
      <c r="DC110" s="8">
        <f t="shared" si="195"/>
        <v>-0.007837745273110692</v>
      </c>
      <c r="DD110" s="8">
        <f t="shared" si="195"/>
        <v>-0.007837745273110692</v>
      </c>
      <c r="DE110" s="8">
        <f t="shared" si="195"/>
        <v>-0.0031772951897869025</v>
      </c>
      <c r="DF110" s="8">
        <f aca="true" t="shared" si="196" ref="DF110:DS110">DF361-DF28</f>
        <v>-0.0014914543486517873</v>
      </c>
      <c r="DG110" s="8">
        <f t="shared" si="196"/>
        <v>0</v>
      </c>
      <c r="DH110" s="8">
        <f t="shared" si="196"/>
        <v>0</v>
      </c>
      <c r="DI110" s="8">
        <f t="shared" si="196"/>
        <v>0</v>
      </c>
      <c r="DJ110" s="8">
        <f t="shared" si="196"/>
        <v>0</v>
      </c>
      <c r="DK110" s="8">
        <f t="shared" si="196"/>
        <v>0</v>
      </c>
      <c r="DL110" s="8">
        <f t="shared" si="196"/>
        <v>0</v>
      </c>
      <c r="DM110" s="8">
        <f t="shared" si="196"/>
        <v>0</v>
      </c>
      <c r="DN110" s="8">
        <f t="shared" si="196"/>
        <v>0</v>
      </c>
      <c r="DO110" s="8">
        <f t="shared" si="196"/>
        <v>-0.0031772951897869025</v>
      </c>
      <c r="DP110" s="8">
        <f t="shared" si="196"/>
        <v>0</v>
      </c>
      <c r="DQ110" s="8">
        <f t="shared" si="196"/>
        <v>-0.007837745273110692</v>
      </c>
      <c r="DR110" s="8">
        <f t="shared" si="196"/>
        <v>-0.0018866640998029874</v>
      </c>
      <c r="DS110" s="8">
        <f t="shared" si="196"/>
        <v>-0.0025740904928889135</v>
      </c>
    </row>
    <row r="111" spans="2:123" ht="11.25">
      <c r="B111" s="1"/>
      <c r="C111" s="1"/>
      <c r="M111" s="3"/>
      <c r="N111" s="3"/>
      <c r="O111" s="3"/>
      <c r="Q111" s="17"/>
      <c r="AP111" s="26"/>
      <c r="AQ111" s="13"/>
      <c r="AR111" s="13" t="s">
        <v>22</v>
      </c>
      <c r="AS111" s="13" t="s">
        <v>182</v>
      </c>
      <c r="AT111" s="8">
        <f aca="true" t="shared" si="197" ref="AT111:DE111">AT362-AT29</f>
        <v>0</v>
      </c>
      <c r="AU111" s="8">
        <f t="shared" si="197"/>
        <v>0</v>
      </c>
      <c r="AV111" s="8">
        <f t="shared" si="197"/>
        <v>0</v>
      </c>
      <c r="AW111" s="8">
        <f t="shared" si="197"/>
        <v>0</v>
      </c>
      <c r="AX111" s="8">
        <f t="shared" si="197"/>
        <v>0</v>
      </c>
      <c r="AY111" s="8">
        <f t="shared" si="197"/>
        <v>0</v>
      </c>
      <c r="AZ111" s="8">
        <f t="shared" si="197"/>
        <v>0</v>
      </c>
      <c r="BA111" s="8">
        <f t="shared" si="197"/>
        <v>0</v>
      </c>
      <c r="BB111" s="8">
        <f t="shared" si="197"/>
        <v>0</v>
      </c>
      <c r="BC111" s="8">
        <f t="shared" si="197"/>
        <v>0</v>
      </c>
      <c r="BD111" s="8">
        <f t="shared" si="197"/>
        <v>0</v>
      </c>
      <c r="BE111" s="8">
        <f t="shared" si="197"/>
        <v>0</v>
      </c>
      <c r="BF111" s="8">
        <f t="shared" si="197"/>
        <v>0</v>
      </c>
      <c r="BG111" s="8">
        <f t="shared" si="197"/>
        <v>0</v>
      </c>
      <c r="BH111" s="8">
        <f t="shared" si="197"/>
        <v>0</v>
      </c>
      <c r="BI111" s="8">
        <f t="shared" si="197"/>
        <v>0</v>
      </c>
      <c r="BJ111" s="8">
        <f t="shared" si="197"/>
        <v>0</v>
      </c>
      <c r="BK111" s="8">
        <f t="shared" si="197"/>
        <v>0</v>
      </c>
      <c r="BL111" s="8">
        <f t="shared" si="197"/>
        <v>0</v>
      </c>
      <c r="BM111" s="8">
        <f t="shared" si="197"/>
        <v>1</v>
      </c>
      <c r="BN111" s="8">
        <f t="shared" si="197"/>
        <v>0</v>
      </c>
      <c r="BO111" s="8">
        <f t="shared" si="197"/>
        <v>0</v>
      </c>
      <c r="BP111" s="8">
        <f t="shared" si="197"/>
        <v>0</v>
      </c>
      <c r="BQ111" s="8">
        <f t="shared" si="197"/>
        <v>0</v>
      </c>
      <c r="BR111" s="8">
        <f t="shared" si="197"/>
        <v>-0.037971226591876676</v>
      </c>
      <c r="BS111" s="8">
        <f t="shared" si="197"/>
        <v>-0.04051639754976409</v>
      </c>
      <c r="BT111" s="8">
        <f t="shared" si="197"/>
        <v>-0.021096334934160677</v>
      </c>
      <c r="BU111" s="8">
        <f t="shared" si="197"/>
        <v>-0.037971226591876676</v>
      </c>
      <c r="BV111" s="8">
        <f t="shared" si="197"/>
        <v>-0.037971226591876676</v>
      </c>
      <c r="BW111" s="8">
        <f t="shared" si="197"/>
        <v>-0.13040224318053376</v>
      </c>
      <c r="BX111" s="8">
        <f t="shared" si="197"/>
        <v>-0.037971226591876676</v>
      </c>
      <c r="BY111" s="8">
        <f t="shared" si="197"/>
        <v>0</v>
      </c>
      <c r="BZ111" s="8">
        <f t="shared" si="197"/>
        <v>0</v>
      </c>
      <c r="CA111" s="8">
        <f t="shared" si="197"/>
        <v>0</v>
      </c>
      <c r="CB111" s="8">
        <f t="shared" si="197"/>
        <v>-0.02458481929688043</v>
      </c>
      <c r="CC111" s="8">
        <f t="shared" si="197"/>
        <v>-0.037971226591876676</v>
      </c>
      <c r="CD111" s="8">
        <f t="shared" si="197"/>
        <v>0</v>
      </c>
      <c r="CE111" s="8">
        <f t="shared" si="197"/>
        <v>0</v>
      </c>
      <c r="CF111" s="8">
        <f t="shared" si="197"/>
        <v>0</v>
      </c>
      <c r="CG111" s="8">
        <f t="shared" si="197"/>
        <v>0</v>
      </c>
      <c r="CH111" s="8">
        <f t="shared" si="197"/>
        <v>0</v>
      </c>
      <c r="CI111" s="8">
        <f t="shared" si="197"/>
        <v>-0.037971226591876676</v>
      </c>
      <c r="CJ111" s="8">
        <f t="shared" si="197"/>
        <v>-0.037971226591876676</v>
      </c>
      <c r="CK111" s="8">
        <f t="shared" si="197"/>
        <v>0</v>
      </c>
      <c r="CL111" s="8">
        <f t="shared" si="197"/>
        <v>-0.0223220343582924</v>
      </c>
      <c r="CM111" s="8">
        <f t="shared" si="197"/>
        <v>-0.020258198774882046</v>
      </c>
      <c r="CN111" s="8">
        <f t="shared" si="197"/>
        <v>0</v>
      </c>
      <c r="CO111" s="8">
        <f t="shared" si="197"/>
        <v>0</v>
      </c>
      <c r="CP111" s="8">
        <f t="shared" si="197"/>
        <v>0</v>
      </c>
      <c r="CQ111" s="8">
        <f t="shared" si="197"/>
        <v>-0.004875459705987619</v>
      </c>
      <c r="CR111" s="8">
        <f t="shared" si="197"/>
        <v>-0.012292409648440215</v>
      </c>
      <c r="CS111" s="8">
        <f t="shared" si="197"/>
        <v>-0.004875459705987619</v>
      </c>
      <c r="CT111" s="8">
        <f t="shared" si="197"/>
        <v>-0.0446440687165848</v>
      </c>
      <c r="CU111" s="8">
        <f t="shared" si="197"/>
        <v>-0.0446440687165848</v>
      </c>
      <c r="CV111" s="8">
        <f t="shared" si="197"/>
        <v>0</v>
      </c>
      <c r="CW111" s="8">
        <f t="shared" si="197"/>
        <v>0</v>
      </c>
      <c r="CX111" s="8">
        <f t="shared" si="197"/>
        <v>-0.037971226591876676</v>
      </c>
      <c r="CY111" s="8">
        <f t="shared" si="197"/>
        <v>-0.13040224318053376</v>
      </c>
      <c r="CZ111" s="8">
        <f t="shared" si="197"/>
        <v>-0.02142334314893215</v>
      </c>
      <c r="DA111" s="8">
        <f t="shared" si="197"/>
        <v>-0.037971226591876676</v>
      </c>
      <c r="DB111" s="8">
        <f t="shared" si="197"/>
        <v>-0.037971226591876676</v>
      </c>
      <c r="DC111" s="8">
        <f t="shared" si="197"/>
        <v>-0.037971226591876676</v>
      </c>
      <c r="DD111" s="8">
        <f t="shared" si="197"/>
        <v>-0.037971226591876676</v>
      </c>
      <c r="DE111" s="8">
        <f t="shared" si="197"/>
        <v>-0.04051639754976409</v>
      </c>
      <c r="DF111" s="8">
        <f aca="true" t="shared" si="198" ref="DF111:DS111">DF362-DF29</f>
        <v>-0.13040224318053376</v>
      </c>
      <c r="DG111" s="8">
        <f t="shared" si="198"/>
        <v>0</v>
      </c>
      <c r="DH111" s="8">
        <f t="shared" si="198"/>
        <v>0</v>
      </c>
      <c r="DI111" s="8">
        <f t="shared" si="198"/>
        <v>0</v>
      </c>
      <c r="DJ111" s="8">
        <f t="shared" si="198"/>
        <v>0</v>
      </c>
      <c r="DK111" s="8">
        <f t="shared" si="198"/>
        <v>0</v>
      </c>
      <c r="DL111" s="8">
        <f t="shared" si="198"/>
        <v>0</v>
      </c>
      <c r="DM111" s="8">
        <f t="shared" si="198"/>
        <v>0</v>
      </c>
      <c r="DN111" s="8">
        <f t="shared" si="198"/>
        <v>0</v>
      </c>
      <c r="DO111" s="8">
        <f t="shared" si="198"/>
        <v>-0.04051639754976409</v>
      </c>
      <c r="DP111" s="8">
        <f t="shared" si="198"/>
        <v>0</v>
      </c>
      <c r="DQ111" s="8">
        <f t="shared" si="198"/>
        <v>-0.037971226591876676</v>
      </c>
      <c r="DR111" s="8">
        <f t="shared" si="198"/>
        <v>-0.021096334934160677</v>
      </c>
      <c r="DS111" s="8">
        <f t="shared" si="198"/>
        <v>-0.034628114899563085</v>
      </c>
    </row>
    <row r="112" spans="2:123" ht="11.25">
      <c r="B112" s="1"/>
      <c r="C112" s="1"/>
      <c r="M112" s="3"/>
      <c r="N112" s="3"/>
      <c r="O112" s="3"/>
      <c r="Q112" s="17"/>
      <c r="AQ112" s="13"/>
      <c r="AR112" s="13" t="s">
        <v>23</v>
      </c>
      <c r="AS112" s="13" t="s">
        <v>183</v>
      </c>
      <c r="AT112" s="8">
        <f aca="true" t="shared" si="199" ref="AT112:DE112">AT363-AT30</f>
        <v>0</v>
      </c>
      <c r="AU112" s="8">
        <f t="shared" si="199"/>
        <v>0</v>
      </c>
      <c r="AV112" s="8">
        <f t="shared" si="199"/>
        <v>0</v>
      </c>
      <c r="AW112" s="8">
        <f t="shared" si="199"/>
        <v>0</v>
      </c>
      <c r="AX112" s="8">
        <f t="shared" si="199"/>
        <v>0</v>
      </c>
      <c r="AY112" s="8">
        <f t="shared" si="199"/>
        <v>0</v>
      </c>
      <c r="AZ112" s="8">
        <f t="shared" si="199"/>
        <v>0</v>
      </c>
      <c r="BA112" s="8">
        <f t="shared" si="199"/>
        <v>0</v>
      </c>
      <c r="BB112" s="8">
        <f t="shared" si="199"/>
        <v>0</v>
      </c>
      <c r="BC112" s="8">
        <f t="shared" si="199"/>
        <v>0</v>
      </c>
      <c r="BD112" s="8">
        <f t="shared" si="199"/>
        <v>0</v>
      </c>
      <c r="BE112" s="8">
        <f t="shared" si="199"/>
        <v>0</v>
      </c>
      <c r="BF112" s="8">
        <f t="shared" si="199"/>
        <v>0</v>
      </c>
      <c r="BG112" s="8">
        <f t="shared" si="199"/>
        <v>0</v>
      </c>
      <c r="BH112" s="8">
        <f t="shared" si="199"/>
        <v>0</v>
      </c>
      <c r="BI112" s="8">
        <f t="shared" si="199"/>
        <v>0</v>
      </c>
      <c r="BJ112" s="8">
        <f t="shared" si="199"/>
        <v>0</v>
      </c>
      <c r="BK112" s="8">
        <f t="shared" si="199"/>
        <v>0</v>
      </c>
      <c r="BL112" s="8">
        <f t="shared" si="199"/>
        <v>0</v>
      </c>
      <c r="BM112" s="8">
        <f t="shared" si="199"/>
        <v>0</v>
      </c>
      <c r="BN112" s="8">
        <f t="shared" si="199"/>
        <v>1</v>
      </c>
      <c r="BO112" s="8">
        <f t="shared" si="199"/>
        <v>0</v>
      </c>
      <c r="BP112" s="8">
        <f t="shared" si="199"/>
        <v>0</v>
      </c>
      <c r="BQ112" s="8">
        <f t="shared" si="199"/>
        <v>0</v>
      </c>
      <c r="BR112" s="8">
        <f t="shared" si="199"/>
        <v>-0.056935848512406795</v>
      </c>
      <c r="BS112" s="8">
        <f t="shared" si="199"/>
        <v>-0.030152531351077705</v>
      </c>
      <c r="BT112" s="8">
        <f t="shared" si="199"/>
        <v>-0.011727332529457206</v>
      </c>
      <c r="BU112" s="8">
        <f t="shared" si="199"/>
        <v>-0.056935848512406795</v>
      </c>
      <c r="BV112" s="8">
        <f t="shared" si="199"/>
        <v>-0.056935848512406795</v>
      </c>
      <c r="BW112" s="8">
        <f t="shared" si="199"/>
        <v>-0.015800218765078564</v>
      </c>
      <c r="BX112" s="8">
        <f t="shared" si="199"/>
        <v>-0.056935848512406795</v>
      </c>
      <c r="BY112" s="8">
        <f t="shared" si="199"/>
        <v>0</v>
      </c>
      <c r="BZ112" s="8">
        <f t="shared" si="199"/>
        <v>0</v>
      </c>
      <c r="CA112" s="8">
        <f t="shared" si="199"/>
        <v>0</v>
      </c>
      <c r="CB112" s="8">
        <f t="shared" si="199"/>
        <v>-0.03799111438862305</v>
      </c>
      <c r="CC112" s="8">
        <f t="shared" si="199"/>
        <v>-0.056935848512406795</v>
      </c>
      <c r="CD112" s="8">
        <f t="shared" si="199"/>
        <v>-0.06933152346366746</v>
      </c>
      <c r="CE112" s="8">
        <f t="shared" si="199"/>
        <v>0</v>
      </c>
      <c r="CF112" s="8">
        <f t="shared" si="199"/>
        <v>0</v>
      </c>
      <c r="CG112" s="8">
        <f t="shared" si="199"/>
        <v>0</v>
      </c>
      <c r="CH112" s="8">
        <f t="shared" si="199"/>
        <v>0</v>
      </c>
      <c r="CI112" s="8">
        <f t="shared" si="199"/>
        <v>-0.056935848512406795</v>
      </c>
      <c r="CJ112" s="8">
        <f t="shared" si="199"/>
        <v>-0.056935848512406795</v>
      </c>
      <c r="CK112" s="8">
        <f t="shared" si="199"/>
        <v>0</v>
      </c>
      <c r="CL112" s="8">
        <f t="shared" si="199"/>
        <v>0</v>
      </c>
      <c r="CM112" s="8">
        <f t="shared" si="199"/>
        <v>-0.015076265675538852</v>
      </c>
      <c r="CN112" s="8">
        <f t="shared" si="199"/>
        <v>0</v>
      </c>
      <c r="CO112" s="8">
        <f t="shared" si="199"/>
        <v>-0.06933152346366746</v>
      </c>
      <c r="CP112" s="8">
        <f t="shared" si="199"/>
        <v>0</v>
      </c>
      <c r="CQ112" s="8">
        <f t="shared" si="199"/>
        <v>-0.1602026054672598</v>
      </c>
      <c r="CR112" s="8">
        <f t="shared" si="199"/>
        <v>-0.018995557194311525</v>
      </c>
      <c r="CS112" s="8">
        <f t="shared" si="199"/>
        <v>-0.1602026054672598</v>
      </c>
      <c r="CT112" s="8">
        <f t="shared" si="199"/>
        <v>0</v>
      </c>
      <c r="CU112" s="8">
        <f t="shared" si="199"/>
        <v>0</v>
      </c>
      <c r="CV112" s="8">
        <f t="shared" si="199"/>
        <v>-0.06933152346366746</v>
      </c>
      <c r="CW112" s="8">
        <f t="shared" si="199"/>
        <v>0</v>
      </c>
      <c r="CX112" s="8">
        <f t="shared" si="199"/>
        <v>-0.056935848512406795</v>
      </c>
      <c r="CY112" s="8">
        <f t="shared" si="199"/>
        <v>-0.015800218765078564</v>
      </c>
      <c r="CZ112" s="8">
        <f t="shared" si="199"/>
        <v>-0.1085692269898333</v>
      </c>
      <c r="DA112" s="8">
        <f t="shared" si="199"/>
        <v>-0.056935848512406795</v>
      </c>
      <c r="DB112" s="8">
        <f t="shared" si="199"/>
        <v>-0.056935848512406795</v>
      </c>
      <c r="DC112" s="8">
        <f t="shared" si="199"/>
        <v>-0.056935848512406795</v>
      </c>
      <c r="DD112" s="8">
        <f t="shared" si="199"/>
        <v>-0.056935848512406795</v>
      </c>
      <c r="DE112" s="8">
        <f t="shared" si="199"/>
        <v>-0.030152531351077705</v>
      </c>
      <c r="DF112" s="8">
        <f aca="true" t="shared" si="200" ref="DF112:DS112">DF363-DF30</f>
        <v>-0.015800218765078564</v>
      </c>
      <c r="DG112" s="8">
        <f t="shared" si="200"/>
        <v>0</v>
      </c>
      <c r="DH112" s="8">
        <f t="shared" si="200"/>
        <v>0</v>
      </c>
      <c r="DI112" s="8">
        <f t="shared" si="200"/>
        <v>0</v>
      </c>
      <c r="DJ112" s="8">
        <f t="shared" si="200"/>
        <v>0</v>
      </c>
      <c r="DK112" s="8">
        <f t="shared" si="200"/>
        <v>0</v>
      </c>
      <c r="DL112" s="8">
        <f t="shared" si="200"/>
        <v>0</v>
      </c>
      <c r="DM112" s="8">
        <f t="shared" si="200"/>
        <v>0</v>
      </c>
      <c r="DN112" s="8">
        <f t="shared" si="200"/>
        <v>0</v>
      </c>
      <c r="DO112" s="8">
        <f t="shared" si="200"/>
        <v>-0.030152531351077705</v>
      </c>
      <c r="DP112" s="8">
        <f t="shared" si="200"/>
        <v>0</v>
      </c>
      <c r="DQ112" s="8">
        <f t="shared" si="200"/>
        <v>-0.056935848512406795</v>
      </c>
      <c r="DR112" s="8">
        <f t="shared" si="200"/>
        <v>-0.011727332529457206</v>
      </c>
      <c r="DS112" s="8">
        <f t="shared" si="200"/>
        <v>-0.02638929061981373</v>
      </c>
    </row>
    <row r="113" spans="2:123" ht="11.25">
      <c r="B113" s="1"/>
      <c r="C113" s="1"/>
      <c r="M113" s="3"/>
      <c r="N113" s="3"/>
      <c r="O113" s="3"/>
      <c r="Q113" s="17"/>
      <c r="S113" s="14"/>
      <c r="AQ113" s="13"/>
      <c r="AR113" s="13" t="s">
        <v>24</v>
      </c>
      <c r="AS113" s="13" t="s">
        <v>184</v>
      </c>
      <c r="AT113" s="8">
        <f aca="true" t="shared" si="201" ref="AT113:DE113">AT364-AT31</f>
        <v>0</v>
      </c>
      <c r="AU113" s="8">
        <f t="shared" si="201"/>
        <v>0</v>
      </c>
      <c r="AV113" s="8">
        <f t="shared" si="201"/>
        <v>0</v>
      </c>
      <c r="AW113" s="8">
        <f t="shared" si="201"/>
        <v>0</v>
      </c>
      <c r="AX113" s="8">
        <f t="shared" si="201"/>
        <v>0</v>
      </c>
      <c r="AY113" s="8">
        <f t="shared" si="201"/>
        <v>0</v>
      </c>
      <c r="AZ113" s="8">
        <f t="shared" si="201"/>
        <v>0</v>
      </c>
      <c r="BA113" s="8">
        <f t="shared" si="201"/>
        <v>0</v>
      </c>
      <c r="BB113" s="8">
        <f t="shared" si="201"/>
        <v>0</v>
      </c>
      <c r="BC113" s="8">
        <f t="shared" si="201"/>
        <v>0</v>
      </c>
      <c r="BD113" s="8">
        <f t="shared" si="201"/>
        <v>0</v>
      </c>
      <c r="BE113" s="8">
        <f t="shared" si="201"/>
        <v>0</v>
      </c>
      <c r="BF113" s="8">
        <f t="shared" si="201"/>
        <v>0</v>
      </c>
      <c r="BG113" s="8">
        <f t="shared" si="201"/>
        <v>0</v>
      </c>
      <c r="BH113" s="8">
        <f t="shared" si="201"/>
        <v>0</v>
      </c>
      <c r="BI113" s="8">
        <f t="shared" si="201"/>
        <v>0</v>
      </c>
      <c r="BJ113" s="8">
        <f t="shared" si="201"/>
        <v>0</v>
      </c>
      <c r="BK113" s="8">
        <f t="shared" si="201"/>
        <v>0</v>
      </c>
      <c r="BL113" s="8">
        <f t="shared" si="201"/>
        <v>0</v>
      </c>
      <c r="BM113" s="8">
        <f t="shared" si="201"/>
        <v>0</v>
      </c>
      <c r="BN113" s="8">
        <f t="shared" si="201"/>
        <v>0</v>
      </c>
      <c r="BO113" s="8">
        <f t="shared" si="201"/>
        <v>1</v>
      </c>
      <c r="BP113" s="8">
        <f t="shared" si="201"/>
        <v>0</v>
      </c>
      <c r="BQ113" s="8">
        <f t="shared" si="201"/>
        <v>0</v>
      </c>
      <c r="BR113" s="8">
        <f t="shared" si="201"/>
        <v>-0.0025377849028007096</v>
      </c>
      <c r="BS113" s="8">
        <f t="shared" si="201"/>
        <v>-0.005009535415897349</v>
      </c>
      <c r="BT113" s="8">
        <f t="shared" si="201"/>
        <v>-0.009025972568375656</v>
      </c>
      <c r="BU113" s="8">
        <f t="shared" si="201"/>
        <v>-0.0025377849028007096</v>
      </c>
      <c r="BV113" s="8">
        <f t="shared" si="201"/>
        <v>-0.0025377849028007096</v>
      </c>
      <c r="BW113" s="8">
        <f t="shared" si="201"/>
        <v>-0.0063999244850748245</v>
      </c>
      <c r="BX113" s="8">
        <f t="shared" si="201"/>
        <v>-0.0025377849028007096</v>
      </c>
      <c r="BY113" s="8">
        <f t="shared" si="201"/>
        <v>0</v>
      </c>
      <c r="BZ113" s="8">
        <f t="shared" si="201"/>
        <v>0</v>
      </c>
      <c r="CA113" s="8">
        <f t="shared" si="201"/>
        <v>0</v>
      </c>
      <c r="CB113" s="8">
        <f t="shared" si="201"/>
        <v>-0.007844175464830554</v>
      </c>
      <c r="CC113" s="8">
        <f t="shared" si="201"/>
        <v>-0.0025377849028007096</v>
      </c>
      <c r="CD113" s="8">
        <f t="shared" si="201"/>
        <v>0</v>
      </c>
      <c r="CE113" s="8">
        <f t="shared" si="201"/>
        <v>0</v>
      </c>
      <c r="CF113" s="8">
        <f t="shared" si="201"/>
        <v>0</v>
      </c>
      <c r="CG113" s="8">
        <f t="shared" si="201"/>
        <v>0</v>
      </c>
      <c r="CH113" s="8">
        <f t="shared" si="201"/>
        <v>0</v>
      </c>
      <c r="CI113" s="8">
        <f t="shared" si="201"/>
        <v>-0.0025377849028007096</v>
      </c>
      <c r="CJ113" s="8">
        <f t="shared" si="201"/>
        <v>-0.0025377849028007096</v>
      </c>
      <c r="CK113" s="8">
        <f t="shared" si="201"/>
        <v>0</v>
      </c>
      <c r="CL113" s="8">
        <f t="shared" si="201"/>
        <v>0</v>
      </c>
      <c r="CM113" s="8">
        <f t="shared" si="201"/>
        <v>-0.0025047677079486747</v>
      </c>
      <c r="CN113" s="8">
        <f t="shared" si="201"/>
        <v>0</v>
      </c>
      <c r="CO113" s="8">
        <f t="shared" si="201"/>
        <v>0</v>
      </c>
      <c r="CP113" s="8">
        <f t="shared" si="201"/>
        <v>0</v>
      </c>
      <c r="CQ113" s="8">
        <f t="shared" si="201"/>
        <v>-0.006551754127043967</v>
      </c>
      <c r="CR113" s="8">
        <f t="shared" si="201"/>
        <v>-0.003922087732415277</v>
      </c>
      <c r="CS113" s="8">
        <f t="shared" si="201"/>
        <v>-0.006551754127043967</v>
      </c>
      <c r="CT113" s="8">
        <f t="shared" si="201"/>
        <v>0</v>
      </c>
      <c r="CU113" s="8">
        <f t="shared" si="201"/>
        <v>0</v>
      </c>
      <c r="CV113" s="8">
        <f t="shared" si="201"/>
        <v>0</v>
      </c>
      <c r="CW113" s="8">
        <f t="shared" si="201"/>
        <v>0</v>
      </c>
      <c r="CX113" s="8">
        <f t="shared" si="201"/>
        <v>-0.0025377849028007096</v>
      </c>
      <c r="CY113" s="8">
        <f t="shared" si="201"/>
        <v>-0.0063999244850748245</v>
      </c>
      <c r="CZ113" s="8">
        <f t="shared" si="201"/>
        <v>-0.004544769514922338</v>
      </c>
      <c r="DA113" s="8">
        <f t="shared" si="201"/>
        <v>-0.0025377849028007096</v>
      </c>
      <c r="DB113" s="8">
        <f t="shared" si="201"/>
        <v>-0.0025377849028007096</v>
      </c>
      <c r="DC113" s="8">
        <f t="shared" si="201"/>
        <v>-0.0025377849028007096</v>
      </c>
      <c r="DD113" s="8">
        <f t="shared" si="201"/>
        <v>-0.0025377849028007096</v>
      </c>
      <c r="DE113" s="8">
        <f t="shared" si="201"/>
        <v>-0.005009535415897349</v>
      </c>
      <c r="DF113" s="8">
        <f aca="true" t="shared" si="202" ref="DF113:DS113">DF364-DF31</f>
        <v>-0.0063999244850748245</v>
      </c>
      <c r="DG113" s="8">
        <f t="shared" si="202"/>
        <v>0</v>
      </c>
      <c r="DH113" s="8">
        <f t="shared" si="202"/>
        <v>0</v>
      </c>
      <c r="DI113" s="8">
        <f t="shared" si="202"/>
        <v>0</v>
      </c>
      <c r="DJ113" s="8">
        <f t="shared" si="202"/>
        <v>0</v>
      </c>
      <c r="DK113" s="8">
        <f t="shared" si="202"/>
        <v>0</v>
      </c>
      <c r="DL113" s="8">
        <f t="shared" si="202"/>
        <v>0</v>
      </c>
      <c r="DM113" s="8">
        <f t="shared" si="202"/>
        <v>0</v>
      </c>
      <c r="DN113" s="8">
        <f t="shared" si="202"/>
        <v>0</v>
      </c>
      <c r="DO113" s="8">
        <f t="shared" si="202"/>
        <v>-0.005009535415897349</v>
      </c>
      <c r="DP113" s="8">
        <f t="shared" si="202"/>
        <v>0</v>
      </c>
      <c r="DQ113" s="8">
        <f t="shared" si="202"/>
        <v>-0.0025377849028007096</v>
      </c>
      <c r="DR113" s="8">
        <f t="shared" si="202"/>
        <v>-0.009025972568375656</v>
      </c>
      <c r="DS113" s="8">
        <f t="shared" si="202"/>
        <v>-0.00020002335022584699</v>
      </c>
    </row>
    <row r="114" spans="2:123" ht="11.25">
      <c r="B114" s="1"/>
      <c r="C114" s="1"/>
      <c r="M114" s="3"/>
      <c r="N114" s="3"/>
      <c r="O114" s="3"/>
      <c r="Q114" s="17"/>
      <c r="AQ114" s="13"/>
      <c r="AR114" s="13">
        <v>174</v>
      </c>
      <c r="AS114" s="16" t="s">
        <v>354</v>
      </c>
      <c r="AT114" s="8">
        <f aca="true" t="shared" si="203" ref="AT114:DE114">AT365-AT32</f>
        <v>0</v>
      </c>
      <c r="AU114" s="8">
        <f t="shared" si="203"/>
        <v>0</v>
      </c>
      <c r="AV114" s="8">
        <f t="shared" si="203"/>
        <v>0</v>
      </c>
      <c r="AW114" s="8">
        <f t="shared" si="203"/>
        <v>0</v>
      </c>
      <c r="AX114" s="8">
        <f t="shared" si="203"/>
        <v>0</v>
      </c>
      <c r="AY114" s="8">
        <f t="shared" si="203"/>
        <v>0</v>
      </c>
      <c r="AZ114" s="8">
        <f t="shared" si="203"/>
        <v>0</v>
      </c>
      <c r="BA114" s="8">
        <f t="shared" si="203"/>
        <v>0</v>
      </c>
      <c r="BB114" s="8">
        <f t="shared" si="203"/>
        <v>0</v>
      </c>
      <c r="BC114" s="8">
        <f t="shared" si="203"/>
        <v>0</v>
      </c>
      <c r="BD114" s="8">
        <f t="shared" si="203"/>
        <v>0</v>
      </c>
      <c r="BE114" s="8">
        <f t="shared" si="203"/>
        <v>0</v>
      </c>
      <c r="BF114" s="8">
        <f t="shared" si="203"/>
        <v>0</v>
      </c>
      <c r="BG114" s="8">
        <f t="shared" si="203"/>
        <v>0</v>
      </c>
      <c r="BH114" s="8">
        <f t="shared" si="203"/>
        <v>0</v>
      </c>
      <c r="BI114" s="8">
        <f t="shared" si="203"/>
        <v>0</v>
      </c>
      <c r="BJ114" s="8">
        <f t="shared" si="203"/>
        <v>0</v>
      </c>
      <c r="BK114" s="8">
        <f t="shared" si="203"/>
        <v>0</v>
      </c>
      <c r="BL114" s="8">
        <f t="shared" si="203"/>
        <v>0</v>
      </c>
      <c r="BM114" s="8">
        <f t="shared" si="203"/>
        <v>0</v>
      </c>
      <c r="BN114" s="8">
        <f t="shared" si="203"/>
        <v>0</v>
      </c>
      <c r="BO114" s="8">
        <f t="shared" si="203"/>
        <v>0</v>
      </c>
      <c r="BP114" s="8">
        <f t="shared" si="203"/>
        <v>1</v>
      </c>
      <c r="BQ114" s="8">
        <f t="shared" si="203"/>
        <v>0</v>
      </c>
      <c r="BR114" s="8">
        <f t="shared" si="203"/>
        <v>-0.0030777699391638957</v>
      </c>
      <c r="BS114" s="8">
        <f t="shared" si="203"/>
        <v>-0.0020711257533425737</v>
      </c>
      <c r="BT114" s="8">
        <f t="shared" si="203"/>
        <v>-2.1439364770488492E-05</v>
      </c>
      <c r="BU114" s="8">
        <f t="shared" si="203"/>
        <v>-0.0030777699391638957</v>
      </c>
      <c r="BV114" s="8">
        <f t="shared" si="203"/>
        <v>-0.0030777699391638957</v>
      </c>
      <c r="BW114" s="8">
        <f t="shared" si="203"/>
        <v>-0.00224885106842036</v>
      </c>
      <c r="BX114" s="8">
        <f t="shared" si="203"/>
        <v>-0.0030777699391638957</v>
      </c>
      <c r="BY114" s="8">
        <f t="shared" si="203"/>
        <v>0</v>
      </c>
      <c r="BZ114" s="8">
        <f t="shared" si="203"/>
        <v>0</v>
      </c>
      <c r="CA114" s="8">
        <f t="shared" si="203"/>
        <v>0</v>
      </c>
      <c r="CB114" s="8">
        <f t="shared" si="203"/>
        <v>-0.002296671017118342</v>
      </c>
      <c r="CC114" s="8">
        <f t="shared" si="203"/>
        <v>-0.0030777699391638957</v>
      </c>
      <c r="CD114" s="8">
        <f t="shared" si="203"/>
        <v>0</v>
      </c>
      <c r="CE114" s="8">
        <f t="shared" si="203"/>
        <v>0</v>
      </c>
      <c r="CF114" s="8">
        <f t="shared" si="203"/>
        <v>0</v>
      </c>
      <c r="CG114" s="8">
        <f t="shared" si="203"/>
        <v>0</v>
      </c>
      <c r="CH114" s="8">
        <f t="shared" si="203"/>
        <v>0</v>
      </c>
      <c r="CI114" s="8">
        <f t="shared" si="203"/>
        <v>-0.0030777699391638957</v>
      </c>
      <c r="CJ114" s="8">
        <f t="shared" si="203"/>
        <v>-0.0030777699391638957</v>
      </c>
      <c r="CK114" s="8">
        <f t="shared" si="203"/>
        <v>0</v>
      </c>
      <c r="CL114" s="8">
        <f t="shared" si="203"/>
        <v>0</v>
      </c>
      <c r="CM114" s="8">
        <f t="shared" si="203"/>
        <v>-0.0010355628766712869</v>
      </c>
      <c r="CN114" s="8">
        <f t="shared" si="203"/>
        <v>0</v>
      </c>
      <c r="CO114" s="8">
        <f t="shared" si="203"/>
        <v>0</v>
      </c>
      <c r="CP114" s="8">
        <f t="shared" si="203"/>
        <v>0</v>
      </c>
      <c r="CQ114" s="8">
        <f t="shared" si="203"/>
        <v>-0.0019433650576314283</v>
      </c>
      <c r="CR114" s="8">
        <f t="shared" si="203"/>
        <v>-0.001148335508559171</v>
      </c>
      <c r="CS114" s="8">
        <f t="shared" si="203"/>
        <v>-0.0019433650576314283</v>
      </c>
      <c r="CT114" s="8">
        <f t="shared" si="203"/>
        <v>0</v>
      </c>
      <c r="CU114" s="8">
        <f t="shared" si="203"/>
        <v>0</v>
      </c>
      <c r="CV114" s="8">
        <f t="shared" si="203"/>
        <v>0</v>
      </c>
      <c r="CW114" s="8">
        <f t="shared" si="203"/>
        <v>0</v>
      </c>
      <c r="CX114" s="8">
        <f t="shared" si="203"/>
        <v>-0.0030777699391638957</v>
      </c>
      <c r="CY114" s="8">
        <f t="shared" si="203"/>
        <v>-0.00224885106842036</v>
      </c>
      <c r="CZ114" s="8">
        <f t="shared" si="203"/>
        <v>-0.002510567498397662</v>
      </c>
      <c r="DA114" s="8">
        <f t="shared" si="203"/>
        <v>-0.0030777699391638957</v>
      </c>
      <c r="DB114" s="8">
        <f t="shared" si="203"/>
        <v>-0.0030777699391638957</v>
      </c>
      <c r="DC114" s="8">
        <f t="shared" si="203"/>
        <v>-0.0030777699391638957</v>
      </c>
      <c r="DD114" s="8">
        <f t="shared" si="203"/>
        <v>-0.0030777699391638957</v>
      </c>
      <c r="DE114" s="8">
        <f t="shared" si="203"/>
        <v>-0.0020711257533425737</v>
      </c>
      <c r="DF114" s="8">
        <f aca="true" t="shared" si="204" ref="DF114:DS114">DF365-DF32</f>
        <v>-0.00224885106842036</v>
      </c>
      <c r="DG114" s="8">
        <f t="shared" si="204"/>
        <v>0</v>
      </c>
      <c r="DH114" s="8">
        <f t="shared" si="204"/>
        <v>0</v>
      </c>
      <c r="DI114" s="8">
        <f t="shared" si="204"/>
        <v>0</v>
      </c>
      <c r="DJ114" s="8">
        <f t="shared" si="204"/>
        <v>0</v>
      </c>
      <c r="DK114" s="8">
        <f t="shared" si="204"/>
        <v>0</v>
      </c>
      <c r="DL114" s="8">
        <f t="shared" si="204"/>
        <v>0</v>
      </c>
      <c r="DM114" s="8">
        <f t="shared" si="204"/>
        <v>0</v>
      </c>
      <c r="DN114" s="8">
        <f t="shared" si="204"/>
        <v>0</v>
      </c>
      <c r="DO114" s="8">
        <f t="shared" si="204"/>
        <v>-0.0020711257533425737</v>
      </c>
      <c r="DP114" s="8">
        <f t="shared" si="204"/>
        <v>0</v>
      </c>
      <c r="DQ114" s="8">
        <f t="shared" si="204"/>
        <v>-0.0030777699391638957</v>
      </c>
      <c r="DR114" s="8">
        <f t="shared" si="204"/>
        <v>-2.1439364770488492E-05</v>
      </c>
      <c r="DS114" s="8">
        <f t="shared" si="204"/>
        <v>-0.0049710803114878625</v>
      </c>
    </row>
    <row r="115" spans="2:123" ht="11.25">
      <c r="B115" s="1"/>
      <c r="C115" s="1"/>
      <c r="M115" s="3"/>
      <c r="N115" s="3"/>
      <c r="O115" s="3"/>
      <c r="Q115" s="17"/>
      <c r="AQ115" s="13"/>
      <c r="AR115" s="13" t="s">
        <v>26</v>
      </c>
      <c r="AS115" s="16" t="s">
        <v>355</v>
      </c>
      <c r="AT115" s="8">
        <f aca="true" t="shared" si="205" ref="AT115:DE115">AT366-AT33</f>
        <v>0</v>
      </c>
      <c r="AU115" s="8">
        <f t="shared" si="205"/>
        <v>0</v>
      </c>
      <c r="AV115" s="8">
        <f t="shared" si="205"/>
        <v>0</v>
      </c>
      <c r="AW115" s="8">
        <f t="shared" si="205"/>
        <v>0</v>
      </c>
      <c r="AX115" s="8">
        <f t="shared" si="205"/>
        <v>0</v>
      </c>
      <c r="AY115" s="8">
        <f t="shared" si="205"/>
        <v>0</v>
      </c>
      <c r="AZ115" s="8">
        <f t="shared" si="205"/>
        <v>0</v>
      </c>
      <c r="BA115" s="8">
        <f t="shared" si="205"/>
        <v>0</v>
      </c>
      <c r="BB115" s="8">
        <f t="shared" si="205"/>
        <v>0</v>
      </c>
      <c r="BC115" s="8">
        <f t="shared" si="205"/>
        <v>0</v>
      </c>
      <c r="BD115" s="8">
        <f t="shared" si="205"/>
        <v>0</v>
      </c>
      <c r="BE115" s="8">
        <f t="shared" si="205"/>
        <v>0</v>
      </c>
      <c r="BF115" s="8">
        <f t="shared" si="205"/>
        <v>0</v>
      </c>
      <c r="BG115" s="8">
        <f t="shared" si="205"/>
        <v>0</v>
      </c>
      <c r="BH115" s="8">
        <f t="shared" si="205"/>
        <v>0</v>
      </c>
      <c r="BI115" s="8">
        <f t="shared" si="205"/>
        <v>0</v>
      </c>
      <c r="BJ115" s="8">
        <f t="shared" si="205"/>
        <v>0</v>
      </c>
      <c r="BK115" s="8">
        <f t="shared" si="205"/>
        <v>0</v>
      </c>
      <c r="BL115" s="8">
        <f t="shared" si="205"/>
        <v>0</v>
      </c>
      <c r="BM115" s="8">
        <f t="shared" si="205"/>
        <v>0</v>
      </c>
      <c r="BN115" s="8">
        <f t="shared" si="205"/>
        <v>0</v>
      </c>
      <c r="BO115" s="8">
        <f t="shared" si="205"/>
        <v>0</v>
      </c>
      <c r="BP115" s="8">
        <f t="shared" si="205"/>
        <v>0</v>
      </c>
      <c r="BQ115" s="8">
        <f t="shared" si="205"/>
        <v>1</v>
      </c>
      <c r="BR115" s="8">
        <f t="shared" si="205"/>
        <v>-0.004852626921955493</v>
      </c>
      <c r="BS115" s="8">
        <f t="shared" si="205"/>
        <v>-0.0028007268709973436</v>
      </c>
      <c r="BT115" s="8">
        <f t="shared" si="205"/>
        <v>-0.00015007555339341944</v>
      </c>
      <c r="BU115" s="8">
        <f t="shared" si="205"/>
        <v>-0.004852626921955493</v>
      </c>
      <c r="BV115" s="8">
        <f t="shared" si="205"/>
        <v>-0.004852626921955493</v>
      </c>
      <c r="BW115" s="8">
        <f t="shared" si="205"/>
        <v>-0.004295084251524864</v>
      </c>
      <c r="BX115" s="8">
        <f t="shared" si="205"/>
        <v>-0.004852626921955493</v>
      </c>
      <c r="BY115" s="8">
        <f t="shared" si="205"/>
        <v>0</v>
      </c>
      <c r="BZ115" s="8">
        <f t="shared" si="205"/>
        <v>0</v>
      </c>
      <c r="CA115" s="8">
        <f t="shared" si="205"/>
        <v>0</v>
      </c>
      <c r="CB115" s="8">
        <f t="shared" si="205"/>
        <v>-0.0025054592914018274</v>
      </c>
      <c r="CC115" s="8">
        <f t="shared" si="205"/>
        <v>-0.004852626921955493</v>
      </c>
      <c r="CD115" s="8">
        <f t="shared" si="205"/>
        <v>0</v>
      </c>
      <c r="CE115" s="8">
        <f t="shared" si="205"/>
        <v>0</v>
      </c>
      <c r="CF115" s="8">
        <f t="shared" si="205"/>
        <v>0</v>
      </c>
      <c r="CG115" s="8">
        <f t="shared" si="205"/>
        <v>0</v>
      </c>
      <c r="CH115" s="8">
        <f t="shared" si="205"/>
        <v>0</v>
      </c>
      <c r="CI115" s="8">
        <f t="shared" si="205"/>
        <v>-0.004852626921955493</v>
      </c>
      <c r="CJ115" s="8">
        <f t="shared" si="205"/>
        <v>-0.004852626921955493</v>
      </c>
      <c r="CK115" s="8">
        <f t="shared" si="205"/>
        <v>0</v>
      </c>
      <c r="CL115" s="8">
        <f t="shared" si="205"/>
        <v>-0.0016283550899666187</v>
      </c>
      <c r="CM115" s="8">
        <f t="shared" si="205"/>
        <v>-0.0014003634354986718</v>
      </c>
      <c r="CN115" s="8">
        <f t="shared" si="205"/>
        <v>0</v>
      </c>
      <c r="CO115" s="8">
        <f t="shared" si="205"/>
        <v>0</v>
      </c>
      <c r="CP115" s="8">
        <f t="shared" si="205"/>
        <v>0</v>
      </c>
      <c r="CQ115" s="8">
        <f t="shared" si="205"/>
        <v>-0.0010682825463003173</v>
      </c>
      <c r="CR115" s="8">
        <f t="shared" si="205"/>
        <v>-0.0012527296457009137</v>
      </c>
      <c r="CS115" s="8">
        <f t="shared" si="205"/>
        <v>-0.0010682825463003173</v>
      </c>
      <c r="CT115" s="8">
        <f t="shared" si="205"/>
        <v>-0.0032567101799332375</v>
      </c>
      <c r="CU115" s="8">
        <f t="shared" si="205"/>
        <v>-0.0032567101799332375</v>
      </c>
      <c r="CV115" s="8">
        <f t="shared" si="205"/>
        <v>0</v>
      </c>
      <c r="CW115" s="8">
        <f t="shared" si="205"/>
        <v>0</v>
      </c>
      <c r="CX115" s="8">
        <f t="shared" si="205"/>
        <v>-0.004852626921955493</v>
      </c>
      <c r="CY115" s="8">
        <f t="shared" si="205"/>
        <v>-0.004295084251524864</v>
      </c>
      <c r="CZ115" s="8">
        <f t="shared" si="205"/>
        <v>-0.0029604547341279056</v>
      </c>
      <c r="DA115" s="8">
        <f t="shared" si="205"/>
        <v>-0.004852626921955493</v>
      </c>
      <c r="DB115" s="8">
        <f t="shared" si="205"/>
        <v>-0.004852626921955493</v>
      </c>
      <c r="DC115" s="8">
        <f t="shared" si="205"/>
        <v>-0.004852626921955493</v>
      </c>
      <c r="DD115" s="8">
        <f t="shared" si="205"/>
        <v>-0.004852626921955493</v>
      </c>
      <c r="DE115" s="8">
        <f t="shared" si="205"/>
        <v>-0.0028007268709973436</v>
      </c>
      <c r="DF115" s="8">
        <f aca="true" t="shared" si="206" ref="DF115:DS115">DF366-DF33</f>
        <v>-0.004295084251524864</v>
      </c>
      <c r="DG115" s="8">
        <f t="shared" si="206"/>
        <v>0</v>
      </c>
      <c r="DH115" s="8">
        <f t="shared" si="206"/>
        <v>0</v>
      </c>
      <c r="DI115" s="8">
        <f t="shared" si="206"/>
        <v>0</v>
      </c>
      <c r="DJ115" s="8">
        <f t="shared" si="206"/>
        <v>0</v>
      </c>
      <c r="DK115" s="8">
        <f t="shared" si="206"/>
        <v>0</v>
      </c>
      <c r="DL115" s="8">
        <f t="shared" si="206"/>
        <v>0</v>
      </c>
      <c r="DM115" s="8">
        <f t="shared" si="206"/>
        <v>0</v>
      </c>
      <c r="DN115" s="8">
        <f t="shared" si="206"/>
        <v>0</v>
      </c>
      <c r="DO115" s="8">
        <f t="shared" si="206"/>
        <v>-0.0028007268709973436</v>
      </c>
      <c r="DP115" s="8">
        <f t="shared" si="206"/>
        <v>0</v>
      </c>
      <c r="DQ115" s="8">
        <f t="shared" si="206"/>
        <v>-0.004852626921955493</v>
      </c>
      <c r="DR115" s="8">
        <f t="shared" si="206"/>
        <v>-0.00015007555339341944</v>
      </c>
      <c r="DS115" s="8">
        <f t="shared" si="206"/>
        <v>-0.0022955179730293766</v>
      </c>
    </row>
    <row r="116" spans="1:123" ht="11.25">
      <c r="A116" s="1"/>
      <c r="B116" s="1"/>
      <c r="C116" s="1"/>
      <c r="I116" s="7"/>
      <c r="J116" s="7"/>
      <c r="K116" s="7"/>
      <c r="L116" s="7"/>
      <c r="M116" s="3"/>
      <c r="N116" s="3"/>
      <c r="O116" s="3"/>
      <c r="P116" s="3"/>
      <c r="Q116" s="17"/>
      <c r="AQ116" s="92"/>
      <c r="AR116" s="92" t="s">
        <v>28</v>
      </c>
      <c r="AS116" s="93" t="s">
        <v>226</v>
      </c>
      <c r="AT116" s="8">
        <f aca="true" t="shared" si="207" ref="AT116:DE116">AT367-AT34</f>
        <v>0</v>
      </c>
      <c r="AU116" s="8">
        <f t="shared" si="207"/>
        <v>0</v>
      </c>
      <c r="AV116" s="8">
        <f t="shared" si="207"/>
        <v>0</v>
      </c>
      <c r="AW116" s="8">
        <f t="shared" si="207"/>
        <v>0</v>
      </c>
      <c r="AX116" s="8">
        <f t="shared" si="207"/>
        <v>0</v>
      </c>
      <c r="AY116" s="8">
        <f t="shared" si="207"/>
        <v>0</v>
      </c>
      <c r="AZ116" s="8">
        <f t="shared" si="207"/>
        <v>0</v>
      </c>
      <c r="BA116" s="8">
        <f t="shared" si="207"/>
        <v>0</v>
      </c>
      <c r="BB116" s="8">
        <f t="shared" si="207"/>
        <v>0</v>
      </c>
      <c r="BC116" s="8">
        <f t="shared" si="207"/>
        <v>0</v>
      </c>
      <c r="BD116" s="8">
        <f t="shared" si="207"/>
        <v>0</v>
      </c>
      <c r="BE116" s="8">
        <f t="shared" si="207"/>
        <v>0</v>
      </c>
      <c r="BF116" s="8">
        <f t="shared" si="207"/>
        <v>0</v>
      </c>
      <c r="BG116" s="8">
        <f t="shared" si="207"/>
        <v>0</v>
      </c>
      <c r="BH116" s="8">
        <f t="shared" si="207"/>
        <v>0</v>
      </c>
      <c r="BI116" s="8">
        <f t="shared" si="207"/>
        <v>0</v>
      </c>
      <c r="BJ116" s="8">
        <f t="shared" si="207"/>
        <v>0</v>
      </c>
      <c r="BK116" s="8">
        <f t="shared" si="207"/>
        <v>0</v>
      </c>
      <c r="BL116" s="8">
        <f t="shared" si="207"/>
        <v>0</v>
      </c>
      <c r="BM116" s="8">
        <f t="shared" si="207"/>
        <v>0</v>
      </c>
      <c r="BN116" s="8">
        <f t="shared" si="207"/>
        <v>0</v>
      </c>
      <c r="BO116" s="8">
        <f t="shared" si="207"/>
        <v>0</v>
      </c>
      <c r="BP116" s="8">
        <f t="shared" si="207"/>
        <v>0</v>
      </c>
      <c r="BQ116" s="8">
        <f t="shared" si="207"/>
        <v>0</v>
      </c>
      <c r="BR116" s="8">
        <f t="shared" si="207"/>
        <v>0.9972899410507456</v>
      </c>
      <c r="BS116" s="8">
        <f t="shared" si="207"/>
        <v>-0.002588907191678217</v>
      </c>
      <c r="BT116" s="8">
        <f t="shared" si="207"/>
        <v>-0.006281733877753128</v>
      </c>
      <c r="BU116" s="8">
        <f t="shared" si="207"/>
        <v>-0.0027100589492543804</v>
      </c>
      <c r="BV116" s="8">
        <f t="shared" si="207"/>
        <v>-0.0027100589492543804</v>
      </c>
      <c r="BW116" s="8">
        <f t="shared" si="207"/>
        <v>-0.0012864161131700416</v>
      </c>
      <c r="BX116" s="8">
        <f t="shared" si="207"/>
        <v>-0.0027100589492543804</v>
      </c>
      <c r="BY116" s="8">
        <f t="shared" si="207"/>
        <v>0</v>
      </c>
      <c r="BZ116" s="8">
        <f t="shared" si="207"/>
        <v>0</v>
      </c>
      <c r="CA116" s="8">
        <f t="shared" si="207"/>
        <v>0</v>
      </c>
      <c r="CB116" s="8">
        <f t="shared" si="207"/>
        <v>-0.001983488605693113</v>
      </c>
      <c r="CC116" s="8">
        <f t="shared" si="207"/>
        <v>-0.0027100589492543804</v>
      </c>
      <c r="CD116" s="8">
        <f t="shared" si="207"/>
        <v>0</v>
      </c>
      <c r="CE116" s="8">
        <f t="shared" si="207"/>
        <v>0</v>
      </c>
      <c r="CF116" s="8">
        <f t="shared" si="207"/>
        <v>0</v>
      </c>
      <c r="CG116" s="8">
        <f t="shared" si="207"/>
        <v>0</v>
      </c>
      <c r="CH116" s="8">
        <f t="shared" si="207"/>
        <v>0</v>
      </c>
      <c r="CI116" s="8">
        <f t="shared" si="207"/>
        <v>-0.0027100589492543804</v>
      </c>
      <c r="CJ116" s="8">
        <f t="shared" si="207"/>
        <v>-0.0027100589492543804</v>
      </c>
      <c r="CK116" s="8">
        <f t="shared" si="207"/>
        <v>0</v>
      </c>
      <c r="CL116" s="8">
        <f t="shared" si="207"/>
        <v>0</v>
      </c>
      <c r="CM116" s="8">
        <f t="shared" si="207"/>
        <v>-0.0012944535958391084</v>
      </c>
      <c r="CN116" s="8">
        <f t="shared" si="207"/>
        <v>0</v>
      </c>
      <c r="CO116" s="8">
        <f t="shared" si="207"/>
        <v>0</v>
      </c>
      <c r="CP116" s="8">
        <f t="shared" si="207"/>
        <v>0</v>
      </c>
      <c r="CQ116" s="8">
        <f t="shared" si="207"/>
        <v>-0.0001306941413026984</v>
      </c>
      <c r="CR116" s="8">
        <f t="shared" si="207"/>
        <v>-0.0009917443028465566</v>
      </c>
      <c r="CS116" s="8">
        <f t="shared" si="207"/>
        <v>-0.0001306941413026984</v>
      </c>
      <c r="CT116" s="8">
        <f t="shared" si="207"/>
        <v>0</v>
      </c>
      <c r="CU116" s="8">
        <f t="shared" si="207"/>
        <v>0</v>
      </c>
      <c r="CV116" s="8">
        <f t="shared" si="207"/>
        <v>0</v>
      </c>
      <c r="CW116" s="8">
        <f t="shared" si="207"/>
        <v>0</v>
      </c>
      <c r="CX116" s="8">
        <f t="shared" si="207"/>
        <v>-0.0027100589492543804</v>
      </c>
      <c r="CY116" s="8">
        <f t="shared" si="207"/>
        <v>-0.0012864161131700416</v>
      </c>
      <c r="CZ116" s="8">
        <f t="shared" si="207"/>
        <v>-0.0014203765452785394</v>
      </c>
      <c r="DA116" s="8">
        <f t="shared" si="207"/>
        <v>-0.0027100589492543804</v>
      </c>
      <c r="DB116" s="8">
        <f t="shared" si="207"/>
        <v>-0.0027100589492543804</v>
      </c>
      <c r="DC116" s="8">
        <f t="shared" si="207"/>
        <v>-0.0027100589492543804</v>
      </c>
      <c r="DD116" s="8">
        <f t="shared" si="207"/>
        <v>-0.0027100589492543804</v>
      </c>
      <c r="DE116" s="8">
        <f t="shared" si="207"/>
        <v>-0.002588907191678217</v>
      </c>
      <c r="DF116" s="8">
        <f aca="true" t="shared" si="208" ref="DF116:DS116">DF367-DF34</f>
        <v>-0.0012864161131700416</v>
      </c>
      <c r="DG116" s="8">
        <f t="shared" si="208"/>
        <v>0</v>
      </c>
      <c r="DH116" s="8">
        <f t="shared" si="208"/>
        <v>0</v>
      </c>
      <c r="DI116" s="8">
        <f t="shared" si="208"/>
        <v>0</v>
      </c>
      <c r="DJ116" s="8">
        <f t="shared" si="208"/>
        <v>0</v>
      </c>
      <c r="DK116" s="8">
        <f t="shared" si="208"/>
        <v>0</v>
      </c>
      <c r="DL116" s="8">
        <f t="shared" si="208"/>
        <v>0</v>
      </c>
      <c r="DM116" s="8">
        <f t="shared" si="208"/>
        <v>0</v>
      </c>
      <c r="DN116" s="8">
        <f t="shared" si="208"/>
        <v>0</v>
      </c>
      <c r="DO116" s="8">
        <f t="shared" si="208"/>
        <v>-0.002588907191678217</v>
      </c>
      <c r="DP116" s="8">
        <f t="shared" si="208"/>
        <v>0</v>
      </c>
      <c r="DQ116" s="8">
        <f t="shared" si="208"/>
        <v>-0.0027100589492543804</v>
      </c>
      <c r="DR116" s="8">
        <f t="shared" si="208"/>
        <v>-0.006281733877753128</v>
      </c>
      <c r="DS116" s="8">
        <f t="shared" si="208"/>
        <v>-0.0027499935273694012</v>
      </c>
    </row>
    <row r="117" spans="1:123" ht="11.25">
      <c r="A117" s="1"/>
      <c r="B117" s="1"/>
      <c r="C117" s="1"/>
      <c r="M117" s="3"/>
      <c r="N117" s="3"/>
      <c r="O117" s="3"/>
      <c r="P117" s="3"/>
      <c r="Q117" s="17"/>
      <c r="AQ117" s="13"/>
      <c r="AR117" s="13" t="s">
        <v>29</v>
      </c>
      <c r="AS117" s="16" t="s">
        <v>229</v>
      </c>
      <c r="AT117" s="8">
        <f aca="true" t="shared" si="209" ref="AT117:DE117">AT368-AT35</f>
        <v>0</v>
      </c>
      <c r="AU117" s="8">
        <f t="shared" si="209"/>
        <v>0</v>
      </c>
      <c r="AV117" s="8">
        <f t="shared" si="209"/>
        <v>0</v>
      </c>
      <c r="AW117" s="8">
        <f t="shared" si="209"/>
        <v>0</v>
      </c>
      <c r="AX117" s="8">
        <f t="shared" si="209"/>
        <v>0</v>
      </c>
      <c r="AY117" s="8">
        <f t="shared" si="209"/>
        <v>0</v>
      </c>
      <c r="AZ117" s="8">
        <f t="shared" si="209"/>
        <v>0</v>
      </c>
      <c r="BA117" s="8">
        <f t="shared" si="209"/>
        <v>0</v>
      </c>
      <c r="BB117" s="8">
        <f t="shared" si="209"/>
        <v>0</v>
      </c>
      <c r="BC117" s="8">
        <f t="shared" si="209"/>
        <v>0</v>
      </c>
      <c r="BD117" s="8">
        <f t="shared" si="209"/>
        <v>0</v>
      </c>
      <c r="BE117" s="8">
        <f t="shared" si="209"/>
        <v>0</v>
      </c>
      <c r="BF117" s="8">
        <f t="shared" si="209"/>
        <v>0</v>
      </c>
      <c r="BG117" s="8">
        <f t="shared" si="209"/>
        <v>0</v>
      </c>
      <c r="BH117" s="8">
        <f t="shared" si="209"/>
        <v>0</v>
      </c>
      <c r="BI117" s="8">
        <f t="shared" si="209"/>
        <v>0</v>
      </c>
      <c r="BJ117" s="8">
        <f t="shared" si="209"/>
        <v>0</v>
      </c>
      <c r="BK117" s="8">
        <f t="shared" si="209"/>
        <v>0</v>
      </c>
      <c r="BL117" s="8">
        <f t="shared" si="209"/>
        <v>0</v>
      </c>
      <c r="BM117" s="8">
        <f t="shared" si="209"/>
        <v>0</v>
      </c>
      <c r="BN117" s="8">
        <f t="shared" si="209"/>
        <v>0</v>
      </c>
      <c r="BO117" s="8">
        <f t="shared" si="209"/>
        <v>0</v>
      </c>
      <c r="BP117" s="8">
        <f t="shared" si="209"/>
        <v>0</v>
      </c>
      <c r="BQ117" s="8">
        <f t="shared" si="209"/>
        <v>0</v>
      </c>
      <c r="BR117" s="8">
        <f t="shared" si="209"/>
        <v>-0.0005356419931752781</v>
      </c>
      <c r="BS117" s="8">
        <f t="shared" si="209"/>
        <v>0.9992939344022695</v>
      </c>
      <c r="BT117" s="8">
        <f t="shared" si="209"/>
        <v>0.00010719682385244247</v>
      </c>
      <c r="BU117" s="8">
        <f t="shared" si="209"/>
        <v>-0.0005356419931752781</v>
      </c>
      <c r="BV117" s="8">
        <f t="shared" si="209"/>
        <v>-0.0005356419931752781</v>
      </c>
      <c r="BW117" s="8">
        <f t="shared" si="209"/>
        <v>-0.00031550993233911114</v>
      </c>
      <c r="BX117" s="8">
        <f t="shared" si="209"/>
        <v>-0.0005356419931752781</v>
      </c>
      <c r="BY117" s="8">
        <f t="shared" si="209"/>
        <v>0</v>
      </c>
      <c r="BZ117" s="8">
        <f t="shared" si="209"/>
        <v>0</v>
      </c>
      <c r="CA117" s="8">
        <f t="shared" si="209"/>
        <v>0</v>
      </c>
      <c r="CB117" s="8">
        <f t="shared" si="209"/>
        <v>-0.0006263648228504568</v>
      </c>
      <c r="CC117" s="8">
        <f t="shared" si="209"/>
        <v>-0.0005356419931752781</v>
      </c>
      <c r="CD117" s="8">
        <f t="shared" si="209"/>
        <v>0</v>
      </c>
      <c r="CE117" s="8">
        <f t="shared" si="209"/>
        <v>0</v>
      </c>
      <c r="CF117" s="8">
        <f t="shared" si="209"/>
        <v>0</v>
      </c>
      <c r="CG117" s="8">
        <f t="shared" si="209"/>
        <v>0</v>
      </c>
      <c r="CH117" s="8">
        <f t="shared" si="209"/>
        <v>0</v>
      </c>
      <c r="CI117" s="8">
        <f t="shared" si="209"/>
        <v>-0.0005356419931752781</v>
      </c>
      <c r="CJ117" s="8">
        <f t="shared" si="209"/>
        <v>-0.0005356419931752781</v>
      </c>
      <c r="CK117" s="8">
        <f t="shared" si="209"/>
        <v>0</v>
      </c>
      <c r="CL117" s="8">
        <f t="shared" si="209"/>
        <v>0</v>
      </c>
      <c r="CM117" s="8">
        <f t="shared" si="209"/>
        <v>-0.00035303279886521137</v>
      </c>
      <c r="CN117" s="8">
        <f t="shared" si="209"/>
        <v>0</v>
      </c>
      <c r="CO117" s="8">
        <f t="shared" si="209"/>
        <v>0</v>
      </c>
      <c r="CP117" s="8">
        <f t="shared" si="209"/>
        <v>0</v>
      </c>
      <c r="CQ117" s="8">
        <f t="shared" si="209"/>
        <v>0</v>
      </c>
      <c r="CR117" s="8">
        <f t="shared" si="209"/>
        <v>-0.0003131824114252284</v>
      </c>
      <c r="CS117" s="8">
        <f t="shared" si="209"/>
        <v>0</v>
      </c>
      <c r="CT117" s="8">
        <f t="shared" si="209"/>
        <v>0</v>
      </c>
      <c r="CU117" s="8">
        <f t="shared" si="209"/>
        <v>0</v>
      </c>
      <c r="CV117" s="8">
        <f t="shared" si="209"/>
        <v>0</v>
      </c>
      <c r="CW117" s="8">
        <f t="shared" si="209"/>
        <v>0</v>
      </c>
      <c r="CX117" s="8">
        <f t="shared" si="209"/>
        <v>-0.0005356419931752781</v>
      </c>
      <c r="CY117" s="8">
        <f t="shared" si="209"/>
        <v>-0.00031550993233911114</v>
      </c>
      <c r="CZ117" s="8">
        <f t="shared" si="209"/>
        <v>-0.00026782099658763907</v>
      </c>
      <c r="DA117" s="8">
        <f t="shared" si="209"/>
        <v>-0.0005356419931752781</v>
      </c>
      <c r="DB117" s="8">
        <f t="shared" si="209"/>
        <v>-0.0005356419931752781</v>
      </c>
      <c r="DC117" s="8">
        <f t="shared" si="209"/>
        <v>-0.0005356419931752781</v>
      </c>
      <c r="DD117" s="8">
        <f t="shared" si="209"/>
        <v>-0.0005356419931752781</v>
      </c>
      <c r="DE117" s="8">
        <f t="shared" si="209"/>
        <v>-0.0007060655977304227</v>
      </c>
      <c r="DF117" s="8">
        <f aca="true" t="shared" si="210" ref="DF117:DS117">DF368-DF35</f>
        <v>-0.00031550993233911114</v>
      </c>
      <c r="DG117" s="8">
        <f t="shared" si="210"/>
        <v>0</v>
      </c>
      <c r="DH117" s="8">
        <f t="shared" si="210"/>
        <v>0</v>
      </c>
      <c r="DI117" s="8">
        <f t="shared" si="210"/>
        <v>0</v>
      </c>
      <c r="DJ117" s="8">
        <f t="shared" si="210"/>
        <v>0</v>
      </c>
      <c r="DK117" s="8">
        <f t="shared" si="210"/>
        <v>0</v>
      </c>
      <c r="DL117" s="8">
        <f t="shared" si="210"/>
        <v>0</v>
      </c>
      <c r="DM117" s="8">
        <f t="shared" si="210"/>
        <v>0</v>
      </c>
      <c r="DN117" s="8">
        <f t="shared" si="210"/>
        <v>0</v>
      </c>
      <c r="DO117" s="8">
        <f t="shared" si="210"/>
        <v>-0.0007060655977304227</v>
      </c>
      <c r="DP117" s="8">
        <f t="shared" si="210"/>
        <v>0</v>
      </c>
      <c r="DQ117" s="8">
        <f t="shared" si="210"/>
        <v>-0.0005356419931752781</v>
      </c>
      <c r="DR117" s="8">
        <f t="shared" si="210"/>
        <v>0.00010719682385244247</v>
      </c>
      <c r="DS117" s="8">
        <f t="shared" si="210"/>
        <v>-0.0011629032544186626</v>
      </c>
    </row>
    <row r="118" spans="1:123" ht="11.25">
      <c r="A118" s="1"/>
      <c r="B118" s="12"/>
      <c r="C118" s="1"/>
      <c r="I118" s="7"/>
      <c r="J118" s="7"/>
      <c r="K118" s="7"/>
      <c r="L118" s="7"/>
      <c r="M118" s="3"/>
      <c r="Q118" s="17"/>
      <c r="AQ118" s="13"/>
      <c r="AR118" s="13" t="s">
        <v>30</v>
      </c>
      <c r="AS118" s="16" t="s">
        <v>356</v>
      </c>
      <c r="AT118" s="8">
        <f aca="true" t="shared" si="211" ref="AT118:DE118">AT369-AT36</f>
        <v>0</v>
      </c>
      <c r="AU118" s="8">
        <f t="shared" si="211"/>
        <v>0</v>
      </c>
      <c r="AV118" s="8">
        <f t="shared" si="211"/>
        <v>0</v>
      </c>
      <c r="AW118" s="8">
        <f t="shared" si="211"/>
        <v>0</v>
      </c>
      <c r="AX118" s="8">
        <f t="shared" si="211"/>
        <v>0</v>
      </c>
      <c r="AY118" s="8">
        <f t="shared" si="211"/>
        <v>0</v>
      </c>
      <c r="AZ118" s="8">
        <f t="shared" si="211"/>
        <v>0</v>
      </c>
      <c r="BA118" s="8">
        <f t="shared" si="211"/>
        <v>0</v>
      </c>
      <c r="BB118" s="8">
        <f t="shared" si="211"/>
        <v>0</v>
      </c>
      <c r="BC118" s="8">
        <f t="shared" si="211"/>
        <v>0</v>
      </c>
      <c r="BD118" s="8">
        <f t="shared" si="211"/>
        <v>0</v>
      </c>
      <c r="BE118" s="8">
        <f t="shared" si="211"/>
        <v>0</v>
      </c>
      <c r="BF118" s="8">
        <f t="shared" si="211"/>
        <v>0</v>
      </c>
      <c r="BG118" s="8">
        <f t="shared" si="211"/>
        <v>0</v>
      </c>
      <c r="BH118" s="8">
        <f t="shared" si="211"/>
        <v>0</v>
      </c>
      <c r="BI118" s="8">
        <f t="shared" si="211"/>
        <v>0</v>
      </c>
      <c r="BJ118" s="8">
        <f t="shared" si="211"/>
        <v>0</v>
      </c>
      <c r="BK118" s="8">
        <f t="shared" si="211"/>
        <v>0</v>
      </c>
      <c r="BL118" s="8">
        <f t="shared" si="211"/>
        <v>0</v>
      </c>
      <c r="BM118" s="8">
        <f t="shared" si="211"/>
        <v>0</v>
      </c>
      <c r="BN118" s="8">
        <f t="shared" si="211"/>
        <v>0</v>
      </c>
      <c r="BO118" s="8">
        <f t="shared" si="211"/>
        <v>0</v>
      </c>
      <c r="BP118" s="8">
        <f t="shared" si="211"/>
        <v>0</v>
      </c>
      <c r="BQ118" s="8">
        <f t="shared" si="211"/>
        <v>0</v>
      </c>
      <c r="BR118" s="8">
        <f t="shared" si="211"/>
        <v>-0.001433204252009528</v>
      </c>
      <c r="BS118" s="8">
        <f t="shared" si="211"/>
        <v>-0.0016357186347421462</v>
      </c>
      <c r="BT118" s="8">
        <f t="shared" si="211"/>
        <v>0.9993782584216558</v>
      </c>
      <c r="BU118" s="8">
        <f t="shared" si="211"/>
        <v>-0.001433204252009528</v>
      </c>
      <c r="BV118" s="8">
        <f t="shared" si="211"/>
        <v>-0.001433204252009528</v>
      </c>
      <c r="BW118" s="8">
        <f t="shared" si="211"/>
        <v>-0.00023978754857772444</v>
      </c>
      <c r="BX118" s="8">
        <f t="shared" si="211"/>
        <v>-0.001433204252009528</v>
      </c>
      <c r="BY118" s="8">
        <f t="shared" si="211"/>
        <v>0</v>
      </c>
      <c r="BZ118" s="8">
        <f t="shared" si="211"/>
        <v>0</v>
      </c>
      <c r="CA118" s="8">
        <f t="shared" si="211"/>
        <v>0</v>
      </c>
      <c r="CB118" s="8">
        <f t="shared" si="211"/>
        <v>-0.0018999732959797194</v>
      </c>
      <c r="CC118" s="8">
        <f t="shared" si="211"/>
        <v>-0.001433204252009528</v>
      </c>
      <c r="CD118" s="8">
        <f t="shared" si="211"/>
        <v>0</v>
      </c>
      <c r="CE118" s="8">
        <f t="shared" si="211"/>
        <v>0</v>
      </c>
      <c r="CF118" s="8">
        <f t="shared" si="211"/>
        <v>0</v>
      </c>
      <c r="CG118" s="8">
        <f t="shared" si="211"/>
        <v>0</v>
      </c>
      <c r="CH118" s="8">
        <f t="shared" si="211"/>
        <v>0</v>
      </c>
      <c r="CI118" s="8">
        <f t="shared" si="211"/>
        <v>-0.001433204252009528</v>
      </c>
      <c r="CJ118" s="8">
        <f t="shared" si="211"/>
        <v>-0.001433204252009528</v>
      </c>
      <c r="CK118" s="8">
        <f t="shared" si="211"/>
        <v>0</v>
      </c>
      <c r="CL118" s="8">
        <f t="shared" si="211"/>
        <v>0</v>
      </c>
      <c r="CM118" s="8">
        <f t="shared" si="211"/>
        <v>-0.0008178593173710731</v>
      </c>
      <c r="CN118" s="8">
        <f t="shared" si="211"/>
        <v>0</v>
      </c>
      <c r="CO118" s="8">
        <f t="shared" si="211"/>
        <v>0</v>
      </c>
      <c r="CP118" s="8">
        <f t="shared" si="211"/>
        <v>0</v>
      </c>
      <c r="CQ118" s="8">
        <f t="shared" si="211"/>
        <v>0</v>
      </c>
      <c r="CR118" s="8">
        <f t="shared" si="211"/>
        <v>-0.0009499866479898597</v>
      </c>
      <c r="CS118" s="8">
        <f t="shared" si="211"/>
        <v>0</v>
      </c>
      <c r="CT118" s="8">
        <f t="shared" si="211"/>
        <v>0</v>
      </c>
      <c r="CU118" s="8">
        <f t="shared" si="211"/>
        <v>0</v>
      </c>
      <c r="CV118" s="8">
        <f t="shared" si="211"/>
        <v>0</v>
      </c>
      <c r="CW118" s="8">
        <f t="shared" si="211"/>
        <v>0</v>
      </c>
      <c r="CX118" s="8">
        <f t="shared" si="211"/>
        <v>-0.001433204252009528</v>
      </c>
      <c r="CY118" s="8">
        <f t="shared" si="211"/>
        <v>-0.00023978754857772444</v>
      </c>
      <c r="CZ118" s="8">
        <f t="shared" si="211"/>
        <v>-0.000716602126004764</v>
      </c>
      <c r="DA118" s="8">
        <f t="shared" si="211"/>
        <v>-0.001433204252009528</v>
      </c>
      <c r="DB118" s="8">
        <f t="shared" si="211"/>
        <v>-0.001433204252009528</v>
      </c>
      <c r="DC118" s="8">
        <f t="shared" si="211"/>
        <v>-0.001433204252009528</v>
      </c>
      <c r="DD118" s="8">
        <f t="shared" si="211"/>
        <v>-0.001433204252009528</v>
      </c>
      <c r="DE118" s="8">
        <f t="shared" si="211"/>
        <v>-0.0016357186347421462</v>
      </c>
      <c r="DF118" s="8">
        <f aca="true" t="shared" si="212" ref="DF118:DS118">DF369-DF36</f>
        <v>-0.00023978754857772444</v>
      </c>
      <c r="DG118" s="8">
        <f t="shared" si="212"/>
        <v>0</v>
      </c>
      <c r="DH118" s="8">
        <f t="shared" si="212"/>
        <v>0</v>
      </c>
      <c r="DI118" s="8">
        <f t="shared" si="212"/>
        <v>0</v>
      </c>
      <c r="DJ118" s="8">
        <f t="shared" si="212"/>
        <v>0</v>
      </c>
      <c r="DK118" s="8">
        <f t="shared" si="212"/>
        <v>0</v>
      </c>
      <c r="DL118" s="8">
        <f t="shared" si="212"/>
        <v>0</v>
      </c>
      <c r="DM118" s="8">
        <f t="shared" si="212"/>
        <v>0</v>
      </c>
      <c r="DN118" s="8">
        <f t="shared" si="212"/>
        <v>0</v>
      </c>
      <c r="DO118" s="8">
        <f t="shared" si="212"/>
        <v>-0.0016357186347421462</v>
      </c>
      <c r="DP118" s="8">
        <f t="shared" si="212"/>
        <v>0</v>
      </c>
      <c r="DQ118" s="8">
        <f t="shared" si="212"/>
        <v>-0.001433204252009528</v>
      </c>
      <c r="DR118" s="8">
        <f t="shared" si="212"/>
        <v>-0.0006217415783441663</v>
      </c>
      <c r="DS118" s="8">
        <f t="shared" si="212"/>
        <v>-0.003303695665172713</v>
      </c>
    </row>
    <row r="119" spans="1:123" ht="11.25">
      <c r="A119" s="1"/>
      <c r="B119" s="1"/>
      <c r="C119" s="1"/>
      <c r="I119" s="7"/>
      <c r="J119" s="7"/>
      <c r="K119" s="7"/>
      <c r="L119" s="7"/>
      <c r="M119" s="3"/>
      <c r="N119" s="3"/>
      <c r="O119" s="3"/>
      <c r="P119" s="3"/>
      <c r="Q119" s="17"/>
      <c r="S119" s="14"/>
      <c r="AQ119" s="13"/>
      <c r="AR119" s="13" t="s">
        <v>31</v>
      </c>
      <c r="AS119" s="16" t="s">
        <v>235</v>
      </c>
      <c r="AT119" s="8">
        <f aca="true" t="shared" si="213" ref="AT119:DE119">AT370-AT37</f>
        <v>0</v>
      </c>
      <c r="AU119" s="8">
        <f t="shared" si="213"/>
        <v>0</v>
      </c>
      <c r="AV119" s="8">
        <f t="shared" si="213"/>
        <v>0</v>
      </c>
      <c r="AW119" s="8">
        <f t="shared" si="213"/>
        <v>0</v>
      </c>
      <c r="AX119" s="8">
        <f t="shared" si="213"/>
        <v>0</v>
      </c>
      <c r="AY119" s="8">
        <f t="shared" si="213"/>
        <v>0</v>
      </c>
      <c r="AZ119" s="8">
        <f t="shared" si="213"/>
        <v>0</v>
      </c>
      <c r="BA119" s="8">
        <f t="shared" si="213"/>
        <v>0</v>
      </c>
      <c r="BB119" s="8">
        <f t="shared" si="213"/>
        <v>0</v>
      </c>
      <c r="BC119" s="8">
        <f t="shared" si="213"/>
        <v>0</v>
      </c>
      <c r="BD119" s="8">
        <f t="shared" si="213"/>
        <v>0</v>
      </c>
      <c r="BE119" s="8">
        <f t="shared" si="213"/>
        <v>0</v>
      </c>
      <c r="BF119" s="8">
        <f t="shared" si="213"/>
        <v>0</v>
      </c>
      <c r="BG119" s="8">
        <f t="shared" si="213"/>
        <v>0</v>
      </c>
      <c r="BH119" s="8">
        <f t="shared" si="213"/>
        <v>0</v>
      </c>
      <c r="BI119" s="8">
        <f t="shared" si="213"/>
        <v>0</v>
      </c>
      <c r="BJ119" s="8">
        <f t="shared" si="213"/>
        <v>0</v>
      </c>
      <c r="BK119" s="8">
        <f t="shared" si="213"/>
        <v>0</v>
      </c>
      <c r="BL119" s="8">
        <f t="shared" si="213"/>
        <v>0</v>
      </c>
      <c r="BM119" s="8">
        <f t="shared" si="213"/>
        <v>0</v>
      </c>
      <c r="BN119" s="8">
        <f t="shared" si="213"/>
        <v>0</v>
      </c>
      <c r="BO119" s="8">
        <f t="shared" si="213"/>
        <v>0</v>
      </c>
      <c r="BP119" s="8">
        <f t="shared" si="213"/>
        <v>0</v>
      </c>
      <c r="BQ119" s="8">
        <f t="shared" si="213"/>
        <v>0</v>
      </c>
      <c r="BR119" s="8">
        <f t="shared" si="213"/>
        <v>-0.001896462192053012</v>
      </c>
      <c r="BS119" s="8">
        <f t="shared" si="213"/>
        <v>-0.003651535916262503</v>
      </c>
      <c r="BT119" s="8">
        <f t="shared" si="213"/>
        <v>0</v>
      </c>
      <c r="BU119" s="8">
        <f t="shared" si="213"/>
        <v>0.998103537807947</v>
      </c>
      <c r="BV119" s="8">
        <f t="shared" si="213"/>
        <v>-0.001896462192053012</v>
      </c>
      <c r="BW119" s="8">
        <f t="shared" si="213"/>
        <v>-0.001179747823716216</v>
      </c>
      <c r="BX119" s="8">
        <f t="shared" si="213"/>
        <v>-0.001896462192053012</v>
      </c>
      <c r="BY119" s="8">
        <f t="shared" si="213"/>
        <v>0</v>
      </c>
      <c r="BZ119" s="8">
        <f t="shared" si="213"/>
        <v>0</v>
      </c>
      <c r="CA119" s="8">
        <f t="shared" si="213"/>
        <v>0</v>
      </c>
      <c r="CB119" s="8">
        <f t="shared" si="213"/>
        <v>-0.005010918582803655</v>
      </c>
      <c r="CC119" s="8">
        <f t="shared" si="213"/>
        <v>-0.001896462192053012</v>
      </c>
      <c r="CD119" s="8">
        <f t="shared" si="213"/>
        <v>0</v>
      </c>
      <c r="CE119" s="8">
        <f t="shared" si="213"/>
        <v>0</v>
      </c>
      <c r="CF119" s="8">
        <f t="shared" si="213"/>
        <v>0</v>
      </c>
      <c r="CG119" s="8">
        <f t="shared" si="213"/>
        <v>0</v>
      </c>
      <c r="CH119" s="8">
        <f t="shared" si="213"/>
        <v>0</v>
      </c>
      <c r="CI119" s="8">
        <f t="shared" si="213"/>
        <v>-0.001896462192053012</v>
      </c>
      <c r="CJ119" s="8">
        <f t="shared" si="213"/>
        <v>-0.001896462192053012</v>
      </c>
      <c r="CK119" s="8">
        <f t="shared" si="213"/>
        <v>0</v>
      </c>
      <c r="CL119" s="8">
        <f t="shared" si="213"/>
        <v>0</v>
      </c>
      <c r="CM119" s="8">
        <f t="shared" si="213"/>
        <v>-0.0018257679581312515</v>
      </c>
      <c r="CN119" s="8">
        <f t="shared" si="213"/>
        <v>0</v>
      </c>
      <c r="CO119" s="8">
        <f t="shared" si="213"/>
        <v>0</v>
      </c>
      <c r="CP119" s="8">
        <f t="shared" si="213"/>
        <v>0</v>
      </c>
      <c r="CQ119" s="8">
        <f t="shared" si="213"/>
        <v>0</v>
      </c>
      <c r="CR119" s="8">
        <f t="shared" si="213"/>
        <v>-0.0025054592914018274</v>
      </c>
      <c r="CS119" s="8">
        <f t="shared" si="213"/>
        <v>0</v>
      </c>
      <c r="CT119" s="8">
        <f t="shared" si="213"/>
        <v>0</v>
      </c>
      <c r="CU119" s="8">
        <f t="shared" si="213"/>
        <v>0</v>
      </c>
      <c r="CV119" s="8">
        <f t="shared" si="213"/>
        <v>0</v>
      </c>
      <c r="CW119" s="8">
        <f t="shared" si="213"/>
        <v>0</v>
      </c>
      <c r="CX119" s="8">
        <f t="shared" si="213"/>
        <v>-0.001896462192053012</v>
      </c>
      <c r="CY119" s="8">
        <f t="shared" si="213"/>
        <v>-0.001179747823716216</v>
      </c>
      <c r="CZ119" s="8">
        <f t="shared" si="213"/>
        <v>-0.000948231096026506</v>
      </c>
      <c r="DA119" s="8">
        <f t="shared" si="213"/>
        <v>-0.001896462192053012</v>
      </c>
      <c r="DB119" s="8">
        <f t="shared" si="213"/>
        <v>-0.001896462192053012</v>
      </c>
      <c r="DC119" s="8">
        <f t="shared" si="213"/>
        <v>-0.001896462192053012</v>
      </c>
      <c r="DD119" s="8">
        <f t="shared" si="213"/>
        <v>-0.001896462192053012</v>
      </c>
      <c r="DE119" s="8">
        <f t="shared" si="213"/>
        <v>-0.003651535916262503</v>
      </c>
      <c r="DF119" s="8">
        <f aca="true" t="shared" si="214" ref="DF119:DS119">DF370-DF37</f>
        <v>-0.001179747823716216</v>
      </c>
      <c r="DG119" s="8">
        <f t="shared" si="214"/>
        <v>0</v>
      </c>
      <c r="DH119" s="8">
        <f t="shared" si="214"/>
        <v>0</v>
      </c>
      <c r="DI119" s="8">
        <f t="shared" si="214"/>
        <v>0</v>
      </c>
      <c r="DJ119" s="8">
        <f t="shared" si="214"/>
        <v>0</v>
      </c>
      <c r="DK119" s="8">
        <f t="shared" si="214"/>
        <v>0</v>
      </c>
      <c r="DL119" s="8">
        <f t="shared" si="214"/>
        <v>0</v>
      </c>
      <c r="DM119" s="8">
        <f t="shared" si="214"/>
        <v>0</v>
      </c>
      <c r="DN119" s="8">
        <f t="shared" si="214"/>
        <v>0</v>
      </c>
      <c r="DO119" s="8">
        <f t="shared" si="214"/>
        <v>-0.003651535916262503</v>
      </c>
      <c r="DP119" s="8">
        <f t="shared" si="214"/>
        <v>0</v>
      </c>
      <c r="DQ119" s="8">
        <f t="shared" si="214"/>
        <v>-0.001896462192053012</v>
      </c>
      <c r="DR119" s="8">
        <f t="shared" si="214"/>
        <v>0</v>
      </c>
      <c r="DS119" s="8">
        <f t="shared" si="214"/>
        <v>-0.003163496798707539</v>
      </c>
    </row>
    <row r="120" spans="9:123" ht="11.25">
      <c r="I120" s="7"/>
      <c r="J120" s="7"/>
      <c r="K120" s="7"/>
      <c r="L120" s="7"/>
      <c r="Q120" s="17"/>
      <c r="AQ120" s="162"/>
      <c r="AR120" s="162" t="s">
        <v>32</v>
      </c>
      <c r="AS120" s="108" t="s">
        <v>236</v>
      </c>
      <c r="AT120" s="8">
        <f aca="true" t="shared" si="215" ref="AT120:DE120">AT371-AT38</f>
        <v>0</v>
      </c>
      <c r="AU120" s="8">
        <f t="shared" si="215"/>
        <v>0</v>
      </c>
      <c r="AV120" s="8">
        <f t="shared" si="215"/>
        <v>0</v>
      </c>
      <c r="AW120" s="8">
        <f t="shared" si="215"/>
        <v>0</v>
      </c>
      <c r="AX120" s="8">
        <f t="shared" si="215"/>
        <v>0</v>
      </c>
      <c r="AY120" s="8">
        <f t="shared" si="215"/>
        <v>0</v>
      </c>
      <c r="AZ120" s="8">
        <f t="shared" si="215"/>
        <v>0</v>
      </c>
      <c r="BA120" s="8">
        <f t="shared" si="215"/>
        <v>0</v>
      </c>
      <c r="BB120" s="8">
        <f t="shared" si="215"/>
        <v>0</v>
      </c>
      <c r="BC120" s="8">
        <f t="shared" si="215"/>
        <v>0</v>
      </c>
      <c r="BD120" s="8">
        <f t="shared" si="215"/>
        <v>0</v>
      </c>
      <c r="BE120" s="8">
        <f t="shared" si="215"/>
        <v>0</v>
      </c>
      <c r="BF120" s="8">
        <f t="shared" si="215"/>
        <v>0</v>
      </c>
      <c r="BG120" s="8">
        <f t="shared" si="215"/>
        <v>0</v>
      </c>
      <c r="BH120" s="8">
        <f t="shared" si="215"/>
        <v>0</v>
      </c>
      <c r="BI120" s="8">
        <f t="shared" si="215"/>
        <v>0</v>
      </c>
      <c r="BJ120" s="8">
        <f t="shared" si="215"/>
        <v>0</v>
      </c>
      <c r="BK120" s="8">
        <f t="shared" si="215"/>
        <v>0</v>
      </c>
      <c r="BL120" s="8">
        <f t="shared" si="215"/>
        <v>0</v>
      </c>
      <c r="BM120" s="8">
        <f t="shared" si="215"/>
        <v>0</v>
      </c>
      <c r="BN120" s="8">
        <f t="shared" si="215"/>
        <v>0</v>
      </c>
      <c r="BO120" s="8">
        <f t="shared" si="215"/>
        <v>0</v>
      </c>
      <c r="BP120" s="8">
        <f t="shared" si="215"/>
        <v>0</v>
      </c>
      <c r="BQ120" s="8">
        <f t="shared" si="215"/>
        <v>0</v>
      </c>
      <c r="BR120" s="8">
        <f t="shared" si="215"/>
        <v>0</v>
      </c>
      <c r="BS120" s="8">
        <f t="shared" si="215"/>
        <v>-0.00011767759962173713</v>
      </c>
      <c r="BT120" s="8">
        <f t="shared" si="215"/>
        <v>0</v>
      </c>
      <c r="BU120" s="8">
        <f t="shared" si="215"/>
        <v>0</v>
      </c>
      <c r="BV120" s="8">
        <f t="shared" si="215"/>
        <v>1</v>
      </c>
      <c r="BW120" s="8">
        <f t="shared" si="215"/>
        <v>0</v>
      </c>
      <c r="BX120" s="8">
        <f t="shared" si="215"/>
        <v>0</v>
      </c>
      <c r="BY120" s="8">
        <f t="shared" si="215"/>
        <v>0</v>
      </c>
      <c r="BZ120" s="8">
        <f t="shared" si="215"/>
        <v>0</v>
      </c>
      <c r="CA120" s="8">
        <f t="shared" si="215"/>
        <v>0</v>
      </c>
      <c r="CB120" s="8">
        <f t="shared" si="215"/>
        <v>0</v>
      </c>
      <c r="CC120" s="8">
        <f t="shared" si="215"/>
        <v>0</v>
      </c>
      <c r="CD120" s="8">
        <f t="shared" si="215"/>
        <v>0</v>
      </c>
      <c r="CE120" s="8">
        <f t="shared" si="215"/>
        <v>0</v>
      </c>
      <c r="CF120" s="8">
        <f t="shared" si="215"/>
        <v>0</v>
      </c>
      <c r="CG120" s="8">
        <f t="shared" si="215"/>
        <v>0</v>
      </c>
      <c r="CH120" s="8">
        <f t="shared" si="215"/>
        <v>0</v>
      </c>
      <c r="CI120" s="8">
        <f t="shared" si="215"/>
        <v>0</v>
      </c>
      <c r="CJ120" s="8">
        <f t="shared" si="215"/>
        <v>0</v>
      </c>
      <c r="CK120" s="8">
        <f t="shared" si="215"/>
        <v>0</v>
      </c>
      <c r="CL120" s="8">
        <f t="shared" si="215"/>
        <v>0</v>
      </c>
      <c r="CM120" s="8">
        <f t="shared" si="215"/>
        <v>-5.8838799810868564E-05</v>
      </c>
      <c r="CN120" s="8">
        <f t="shared" si="215"/>
        <v>0</v>
      </c>
      <c r="CO120" s="8">
        <f t="shared" si="215"/>
        <v>0</v>
      </c>
      <c r="CP120" s="8">
        <f t="shared" si="215"/>
        <v>0</v>
      </c>
      <c r="CQ120" s="8">
        <f t="shared" si="215"/>
        <v>0</v>
      </c>
      <c r="CR120" s="8">
        <f t="shared" si="215"/>
        <v>0</v>
      </c>
      <c r="CS120" s="8">
        <f t="shared" si="215"/>
        <v>0</v>
      </c>
      <c r="CT120" s="8">
        <f t="shared" si="215"/>
        <v>0</v>
      </c>
      <c r="CU120" s="8">
        <f t="shared" si="215"/>
        <v>0</v>
      </c>
      <c r="CV120" s="8">
        <f t="shared" si="215"/>
        <v>0</v>
      </c>
      <c r="CW120" s="8">
        <f t="shared" si="215"/>
        <v>0</v>
      </c>
      <c r="CX120" s="8">
        <f t="shared" si="215"/>
        <v>0</v>
      </c>
      <c r="CY120" s="8">
        <f t="shared" si="215"/>
        <v>0</v>
      </c>
      <c r="CZ120" s="8">
        <f t="shared" si="215"/>
        <v>0</v>
      </c>
      <c r="DA120" s="8">
        <f t="shared" si="215"/>
        <v>0</v>
      </c>
      <c r="DB120" s="8">
        <f t="shared" si="215"/>
        <v>0</v>
      </c>
      <c r="DC120" s="8">
        <f t="shared" si="215"/>
        <v>0</v>
      </c>
      <c r="DD120" s="8">
        <f t="shared" si="215"/>
        <v>0</v>
      </c>
      <c r="DE120" s="8">
        <f t="shared" si="215"/>
        <v>-0.00011767759962173713</v>
      </c>
      <c r="DF120" s="8">
        <f aca="true" t="shared" si="216" ref="DF120:DS120">DF371-DF38</f>
        <v>0</v>
      </c>
      <c r="DG120" s="8">
        <f t="shared" si="216"/>
        <v>0</v>
      </c>
      <c r="DH120" s="8">
        <f t="shared" si="216"/>
        <v>0</v>
      </c>
      <c r="DI120" s="8">
        <f t="shared" si="216"/>
        <v>0</v>
      </c>
      <c r="DJ120" s="8">
        <f t="shared" si="216"/>
        <v>0</v>
      </c>
      <c r="DK120" s="8">
        <f t="shared" si="216"/>
        <v>0</v>
      </c>
      <c r="DL120" s="8">
        <f t="shared" si="216"/>
        <v>0</v>
      </c>
      <c r="DM120" s="8">
        <f t="shared" si="216"/>
        <v>0</v>
      </c>
      <c r="DN120" s="8">
        <f t="shared" si="216"/>
        <v>0</v>
      </c>
      <c r="DO120" s="8">
        <f t="shared" si="216"/>
        <v>-0.00011767759962173713</v>
      </c>
      <c r="DP120" s="8">
        <f t="shared" si="216"/>
        <v>0</v>
      </c>
      <c r="DQ120" s="8">
        <f t="shared" si="216"/>
        <v>0</v>
      </c>
      <c r="DR120" s="8">
        <f t="shared" si="216"/>
        <v>0</v>
      </c>
      <c r="DS120" s="8">
        <f t="shared" si="216"/>
        <v>-0.0014411707386691053</v>
      </c>
    </row>
    <row r="121" spans="9:126" ht="11.25">
      <c r="I121" s="7"/>
      <c r="J121" s="7"/>
      <c r="K121" s="7"/>
      <c r="L121" s="7"/>
      <c r="Q121" s="17"/>
      <c r="AQ121" s="13"/>
      <c r="AR121" s="13" t="s">
        <v>33</v>
      </c>
      <c r="AS121" s="16" t="s">
        <v>357</v>
      </c>
      <c r="AT121" s="8">
        <f aca="true" t="shared" si="217" ref="AT121:DE121">AT372-AT39</f>
        <v>0</v>
      </c>
      <c r="AU121" s="8">
        <f t="shared" si="217"/>
        <v>0</v>
      </c>
      <c r="AV121" s="8">
        <f t="shared" si="217"/>
        <v>0</v>
      </c>
      <c r="AW121" s="8">
        <f t="shared" si="217"/>
        <v>0</v>
      </c>
      <c r="AX121" s="8">
        <f t="shared" si="217"/>
        <v>0</v>
      </c>
      <c r="AY121" s="8">
        <f t="shared" si="217"/>
        <v>0</v>
      </c>
      <c r="AZ121" s="8">
        <f t="shared" si="217"/>
        <v>0</v>
      </c>
      <c r="BA121" s="8">
        <f t="shared" si="217"/>
        <v>0</v>
      </c>
      <c r="BB121" s="8">
        <f t="shared" si="217"/>
        <v>0</v>
      </c>
      <c r="BC121" s="8">
        <f t="shared" si="217"/>
        <v>0</v>
      </c>
      <c r="BD121" s="8">
        <f t="shared" si="217"/>
        <v>0</v>
      </c>
      <c r="BE121" s="8">
        <f t="shared" si="217"/>
        <v>0</v>
      </c>
      <c r="BF121" s="8">
        <f t="shared" si="217"/>
        <v>0</v>
      </c>
      <c r="BG121" s="8">
        <f t="shared" si="217"/>
        <v>0</v>
      </c>
      <c r="BH121" s="8">
        <f t="shared" si="217"/>
        <v>0</v>
      </c>
      <c r="BI121" s="8">
        <f t="shared" si="217"/>
        <v>0</v>
      </c>
      <c r="BJ121" s="8">
        <f t="shared" si="217"/>
        <v>0</v>
      </c>
      <c r="BK121" s="8">
        <f t="shared" si="217"/>
        <v>0</v>
      </c>
      <c r="BL121" s="8">
        <f t="shared" si="217"/>
        <v>0</v>
      </c>
      <c r="BM121" s="8">
        <f t="shared" si="217"/>
        <v>0</v>
      </c>
      <c r="BN121" s="8">
        <f t="shared" si="217"/>
        <v>0</v>
      </c>
      <c r="BO121" s="8">
        <f t="shared" si="217"/>
        <v>0</v>
      </c>
      <c r="BP121" s="8">
        <f t="shared" si="217"/>
        <v>0</v>
      </c>
      <c r="BQ121" s="8">
        <f t="shared" si="217"/>
        <v>0</v>
      </c>
      <c r="BR121" s="8">
        <f t="shared" si="217"/>
        <v>-0.004589148968555761</v>
      </c>
      <c r="BS121" s="8">
        <f t="shared" si="217"/>
        <v>0</v>
      </c>
      <c r="BT121" s="8">
        <f t="shared" si="217"/>
        <v>0</v>
      </c>
      <c r="BU121" s="8">
        <f t="shared" si="217"/>
        <v>-0.004589148968555761</v>
      </c>
      <c r="BV121" s="8">
        <f t="shared" si="217"/>
        <v>-0.004589148968555761</v>
      </c>
      <c r="BW121" s="8">
        <f t="shared" si="217"/>
        <v>1</v>
      </c>
      <c r="BX121" s="8">
        <f t="shared" si="217"/>
        <v>-0.004589148968555761</v>
      </c>
      <c r="BY121" s="8">
        <f t="shared" si="217"/>
        <v>0</v>
      </c>
      <c r="BZ121" s="8">
        <f t="shared" si="217"/>
        <v>0</v>
      </c>
      <c r="CA121" s="8">
        <f t="shared" si="217"/>
        <v>0</v>
      </c>
      <c r="CB121" s="8">
        <f t="shared" si="217"/>
        <v>0</v>
      </c>
      <c r="CC121" s="8">
        <f t="shared" si="217"/>
        <v>-0.004589148968555761</v>
      </c>
      <c r="CD121" s="8">
        <f t="shared" si="217"/>
        <v>0</v>
      </c>
      <c r="CE121" s="8">
        <f t="shared" si="217"/>
        <v>0</v>
      </c>
      <c r="CF121" s="8">
        <f t="shared" si="217"/>
        <v>0</v>
      </c>
      <c r="CG121" s="8">
        <f t="shared" si="217"/>
        <v>0</v>
      </c>
      <c r="CH121" s="8">
        <f t="shared" si="217"/>
        <v>0</v>
      </c>
      <c r="CI121" s="8">
        <f t="shared" si="217"/>
        <v>-0.004589148968555761</v>
      </c>
      <c r="CJ121" s="8">
        <f t="shared" si="217"/>
        <v>-0.004589148968555761</v>
      </c>
      <c r="CK121" s="8">
        <f t="shared" si="217"/>
        <v>0</v>
      </c>
      <c r="CL121" s="8">
        <f t="shared" si="217"/>
        <v>0</v>
      </c>
      <c r="CM121" s="8">
        <f t="shared" si="217"/>
        <v>0</v>
      </c>
      <c r="CN121" s="8">
        <f t="shared" si="217"/>
        <v>0</v>
      </c>
      <c r="CO121" s="8">
        <f t="shared" si="217"/>
        <v>0</v>
      </c>
      <c r="CP121" s="8">
        <f t="shared" si="217"/>
        <v>0</v>
      </c>
      <c r="CQ121" s="8">
        <f t="shared" si="217"/>
        <v>0</v>
      </c>
      <c r="CR121" s="8">
        <f t="shared" si="217"/>
        <v>0</v>
      </c>
      <c r="CS121" s="8">
        <f t="shared" si="217"/>
        <v>0</v>
      </c>
      <c r="CT121" s="8">
        <f t="shared" si="217"/>
        <v>0</v>
      </c>
      <c r="CU121" s="8">
        <f t="shared" si="217"/>
        <v>0</v>
      </c>
      <c r="CV121" s="8">
        <f t="shared" si="217"/>
        <v>0</v>
      </c>
      <c r="CW121" s="8">
        <f t="shared" si="217"/>
        <v>0</v>
      </c>
      <c r="CX121" s="8">
        <f t="shared" si="217"/>
        <v>-0.004589148968555761</v>
      </c>
      <c r="CY121" s="8">
        <f t="shared" si="217"/>
        <v>0</v>
      </c>
      <c r="CZ121" s="8">
        <f t="shared" si="217"/>
        <v>-0.0022945744842778806</v>
      </c>
      <c r="DA121" s="8">
        <f t="shared" si="217"/>
        <v>-0.004589148968555761</v>
      </c>
      <c r="DB121" s="8">
        <f t="shared" si="217"/>
        <v>-0.004589148968555761</v>
      </c>
      <c r="DC121" s="8">
        <f t="shared" si="217"/>
        <v>-0.004589148968555761</v>
      </c>
      <c r="DD121" s="8">
        <f t="shared" si="217"/>
        <v>-0.004589148968555761</v>
      </c>
      <c r="DE121" s="8">
        <f t="shared" si="217"/>
        <v>0</v>
      </c>
      <c r="DF121" s="8">
        <f aca="true" t="shared" si="218" ref="DF121:DS121">DF372-DF39</f>
        <v>0</v>
      </c>
      <c r="DG121" s="8">
        <f t="shared" si="218"/>
        <v>0</v>
      </c>
      <c r="DH121" s="8">
        <f t="shared" si="218"/>
        <v>0</v>
      </c>
      <c r="DI121" s="8">
        <f t="shared" si="218"/>
        <v>0</v>
      </c>
      <c r="DJ121" s="8">
        <f t="shared" si="218"/>
        <v>0</v>
      </c>
      <c r="DK121" s="8">
        <f t="shared" si="218"/>
        <v>0</v>
      </c>
      <c r="DL121" s="8">
        <f t="shared" si="218"/>
        <v>0</v>
      </c>
      <c r="DM121" s="8">
        <f t="shared" si="218"/>
        <v>0</v>
      </c>
      <c r="DN121" s="8">
        <f t="shared" si="218"/>
        <v>0</v>
      </c>
      <c r="DO121" s="8">
        <f t="shared" si="218"/>
        <v>0</v>
      </c>
      <c r="DP121" s="8">
        <f t="shared" si="218"/>
        <v>0</v>
      </c>
      <c r="DQ121" s="8">
        <f t="shared" si="218"/>
        <v>-0.004589148968555761</v>
      </c>
      <c r="DR121" s="8">
        <f t="shared" si="218"/>
        <v>0</v>
      </c>
      <c r="DS121" s="8">
        <f t="shared" si="218"/>
        <v>-0.0017427659461396374</v>
      </c>
      <c r="DU121" s="1"/>
      <c r="DV121" s="6"/>
    </row>
    <row r="122" spans="17:126" ht="11.25">
      <c r="Q122" s="17"/>
      <c r="AQ122" s="13"/>
      <c r="AR122" s="13" t="s">
        <v>34</v>
      </c>
      <c r="AS122" s="16" t="s">
        <v>240</v>
      </c>
      <c r="AT122" s="8">
        <f aca="true" t="shared" si="219" ref="AT122:DE122">AT373-AT40</f>
        <v>0</v>
      </c>
      <c r="AU122" s="8">
        <f t="shared" si="219"/>
        <v>0</v>
      </c>
      <c r="AV122" s="8">
        <f t="shared" si="219"/>
        <v>0</v>
      </c>
      <c r="AW122" s="8">
        <f t="shared" si="219"/>
        <v>0</v>
      </c>
      <c r="AX122" s="8">
        <f t="shared" si="219"/>
        <v>0</v>
      </c>
      <c r="AY122" s="8">
        <f t="shared" si="219"/>
        <v>0</v>
      </c>
      <c r="AZ122" s="8">
        <f t="shared" si="219"/>
        <v>0</v>
      </c>
      <c r="BA122" s="8">
        <f t="shared" si="219"/>
        <v>0</v>
      </c>
      <c r="BB122" s="8">
        <f t="shared" si="219"/>
        <v>0</v>
      </c>
      <c r="BC122" s="8">
        <f t="shared" si="219"/>
        <v>0</v>
      </c>
      <c r="BD122" s="8">
        <f t="shared" si="219"/>
        <v>0</v>
      </c>
      <c r="BE122" s="8">
        <f t="shared" si="219"/>
        <v>0</v>
      </c>
      <c r="BF122" s="8">
        <f t="shared" si="219"/>
        <v>0</v>
      </c>
      <c r="BG122" s="8">
        <f t="shared" si="219"/>
        <v>0</v>
      </c>
      <c r="BH122" s="8">
        <f t="shared" si="219"/>
        <v>0</v>
      </c>
      <c r="BI122" s="8">
        <f t="shared" si="219"/>
        <v>0</v>
      </c>
      <c r="BJ122" s="8">
        <f t="shared" si="219"/>
        <v>0</v>
      </c>
      <c r="BK122" s="8">
        <f t="shared" si="219"/>
        <v>0</v>
      </c>
      <c r="BL122" s="8">
        <f t="shared" si="219"/>
        <v>0</v>
      </c>
      <c r="BM122" s="8">
        <f t="shared" si="219"/>
        <v>0</v>
      </c>
      <c r="BN122" s="8">
        <f t="shared" si="219"/>
        <v>0</v>
      </c>
      <c r="BO122" s="8">
        <f t="shared" si="219"/>
        <v>0</v>
      </c>
      <c r="BP122" s="8">
        <f t="shared" si="219"/>
        <v>0</v>
      </c>
      <c r="BQ122" s="8">
        <f t="shared" si="219"/>
        <v>0</v>
      </c>
      <c r="BR122" s="8">
        <f t="shared" si="219"/>
        <v>-0.0029431356003387582</v>
      </c>
      <c r="BS122" s="8">
        <f t="shared" si="219"/>
        <v>-0.00205465088939553</v>
      </c>
      <c r="BT122" s="8">
        <f t="shared" si="219"/>
        <v>-0.0022725726656717803</v>
      </c>
      <c r="BU122" s="8">
        <f t="shared" si="219"/>
        <v>-0.0029431356003387582</v>
      </c>
      <c r="BV122" s="8">
        <f t="shared" si="219"/>
        <v>-0.0029431356003387582</v>
      </c>
      <c r="BW122" s="8">
        <f t="shared" si="219"/>
        <v>-0.0006315385111423413</v>
      </c>
      <c r="BX122" s="8">
        <f t="shared" si="219"/>
        <v>0.9970568643996612</v>
      </c>
      <c r="BY122" s="8">
        <f t="shared" si="219"/>
        <v>0</v>
      </c>
      <c r="BZ122" s="8">
        <f t="shared" si="219"/>
        <v>0</v>
      </c>
      <c r="CA122" s="8">
        <f t="shared" si="219"/>
        <v>0</v>
      </c>
      <c r="CB122" s="8">
        <f t="shared" si="219"/>
        <v>-0.0021839253490052598</v>
      </c>
      <c r="CC122" s="8">
        <f t="shared" si="219"/>
        <v>-0.0029431356003387582</v>
      </c>
      <c r="CD122" s="8">
        <f t="shared" si="219"/>
        <v>0</v>
      </c>
      <c r="CE122" s="8">
        <f t="shared" si="219"/>
        <v>0</v>
      </c>
      <c r="CF122" s="8">
        <f t="shared" si="219"/>
        <v>0</v>
      </c>
      <c r="CG122" s="8">
        <f t="shared" si="219"/>
        <v>0</v>
      </c>
      <c r="CH122" s="8">
        <f t="shared" si="219"/>
        <v>0</v>
      </c>
      <c r="CI122" s="8">
        <f t="shared" si="219"/>
        <v>-0.0029431356003387582</v>
      </c>
      <c r="CJ122" s="8">
        <f t="shared" si="219"/>
        <v>-0.0029431356003387582</v>
      </c>
      <c r="CK122" s="8">
        <f t="shared" si="219"/>
        <v>0</v>
      </c>
      <c r="CL122" s="8">
        <f t="shared" si="219"/>
        <v>0</v>
      </c>
      <c r="CM122" s="8">
        <f t="shared" si="219"/>
        <v>-0.001027325444697765</v>
      </c>
      <c r="CN122" s="8">
        <f t="shared" si="219"/>
        <v>0</v>
      </c>
      <c r="CO122" s="8">
        <f t="shared" si="219"/>
        <v>0</v>
      </c>
      <c r="CP122" s="8">
        <f t="shared" si="219"/>
        <v>0</v>
      </c>
      <c r="CQ122" s="8">
        <f t="shared" si="219"/>
        <v>-6.250589366650793E-05</v>
      </c>
      <c r="CR122" s="8">
        <f t="shared" si="219"/>
        <v>-0.0010919626745026299</v>
      </c>
      <c r="CS122" s="8">
        <f t="shared" si="219"/>
        <v>-6.250589366650793E-05</v>
      </c>
      <c r="CT122" s="8">
        <f t="shared" si="219"/>
        <v>0</v>
      </c>
      <c r="CU122" s="8">
        <f t="shared" si="219"/>
        <v>0</v>
      </c>
      <c r="CV122" s="8">
        <f t="shared" si="219"/>
        <v>0</v>
      </c>
      <c r="CW122" s="8">
        <f t="shared" si="219"/>
        <v>0</v>
      </c>
      <c r="CX122" s="8">
        <f t="shared" si="219"/>
        <v>-0.0029431356003387582</v>
      </c>
      <c r="CY122" s="8">
        <f t="shared" si="219"/>
        <v>-0.0006315385111423413</v>
      </c>
      <c r="CZ122" s="8">
        <f t="shared" si="219"/>
        <v>-0.0015028207470026331</v>
      </c>
      <c r="DA122" s="8">
        <f t="shared" si="219"/>
        <v>-0.0029431356003387582</v>
      </c>
      <c r="DB122" s="8">
        <f t="shared" si="219"/>
        <v>-0.0029431356003387582</v>
      </c>
      <c r="DC122" s="8">
        <f t="shared" si="219"/>
        <v>-0.0029431356003387582</v>
      </c>
      <c r="DD122" s="8">
        <f t="shared" si="219"/>
        <v>-0.0029431356003387582</v>
      </c>
      <c r="DE122" s="8">
        <f t="shared" si="219"/>
        <v>-0.00205465088939553</v>
      </c>
      <c r="DF122" s="8">
        <f aca="true" t="shared" si="220" ref="DF122:DS122">DF373-DF40</f>
        <v>-0.0006315385111423413</v>
      </c>
      <c r="DG122" s="8">
        <f t="shared" si="220"/>
        <v>0</v>
      </c>
      <c r="DH122" s="8">
        <f t="shared" si="220"/>
        <v>0</v>
      </c>
      <c r="DI122" s="8">
        <f t="shared" si="220"/>
        <v>0</v>
      </c>
      <c r="DJ122" s="8">
        <f t="shared" si="220"/>
        <v>0</v>
      </c>
      <c r="DK122" s="8">
        <f t="shared" si="220"/>
        <v>0</v>
      </c>
      <c r="DL122" s="8">
        <f t="shared" si="220"/>
        <v>0</v>
      </c>
      <c r="DM122" s="8">
        <f t="shared" si="220"/>
        <v>0</v>
      </c>
      <c r="DN122" s="8">
        <f t="shared" si="220"/>
        <v>0</v>
      </c>
      <c r="DO122" s="8">
        <f t="shared" si="220"/>
        <v>-0.00205465088939553</v>
      </c>
      <c r="DP122" s="8">
        <f t="shared" si="220"/>
        <v>0</v>
      </c>
      <c r="DQ122" s="8">
        <f t="shared" si="220"/>
        <v>-0.0029431356003387582</v>
      </c>
      <c r="DR122" s="8">
        <f t="shared" si="220"/>
        <v>-0.0022725726656717803</v>
      </c>
      <c r="DS122" s="8">
        <f t="shared" si="220"/>
        <v>-0.003852277205210243</v>
      </c>
      <c r="DU122" s="1"/>
      <c r="DV122" s="6"/>
    </row>
    <row r="123" spans="1:126" ht="11.25">
      <c r="A123" s="1"/>
      <c r="D123" s="3"/>
      <c r="E123" s="3"/>
      <c r="F123" s="3"/>
      <c r="G123" s="3"/>
      <c r="H123" s="3"/>
      <c r="I123" s="3"/>
      <c r="J123" s="3"/>
      <c r="K123" s="3"/>
      <c r="L123" s="3"/>
      <c r="M123" s="3"/>
      <c r="N123" s="3"/>
      <c r="O123" s="3"/>
      <c r="P123" s="3"/>
      <c r="Q123" s="3"/>
      <c r="R123" s="3"/>
      <c r="S123" s="3"/>
      <c r="AQ123" s="13"/>
      <c r="AR123" s="13" t="s">
        <v>35</v>
      </c>
      <c r="AS123" s="16" t="s">
        <v>358</v>
      </c>
      <c r="AT123" s="8">
        <f aca="true" t="shared" si="221" ref="AT123:DE123">AT374-AT41</f>
        <v>0</v>
      </c>
      <c r="AU123" s="8">
        <f t="shared" si="221"/>
        <v>0</v>
      </c>
      <c r="AV123" s="8">
        <f t="shared" si="221"/>
        <v>0</v>
      </c>
      <c r="AW123" s="8">
        <f t="shared" si="221"/>
        <v>0</v>
      </c>
      <c r="AX123" s="8">
        <f t="shared" si="221"/>
        <v>0</v>
      </c>
      <c r="AY123" s="8">
        <f t="shared" si="221"/>
        <v>0</v>
      </c>
      <c r="AZ123" s="8">
        <f t="shared" si="221"/>
        <v>0</v>
      </c>
      <c r="BA123" s="8">
        <f t="shared" si="221"/>
        <v>0</v>
      </c>
      <c r="BB123" s="8">
        <f t="shared" si="221"/>
        <v>0</v>
      </c>
      <c r="BC123" s="8">
        <f t="shared" si="221"/>
        <v>0</v>
      </c>
      <c r="BD123" s="8">
        <f t="shared" si="221"/>
        <v>0</v>
      </c>
      <c r="BE123" s="8">
        <f t="shared" si="221"/>
        <v>0</v>
      </c>
      <c r="BF123" s="8">
        <f t="shared" si="221"/>
        <v>0</v>
      </c>
      <c r="BG123" s="8">
        <f t="shared" si="221"/>
        <v>0</v>
      </c>
      <c r="BH123" s="8">
        <f t="shared" si="221"/>
        <v>0</v>
      </c>
      <c r="BI123" s="8">
        <f t="shared" si="221"/>
        <v>0</v>
      </c>
      <c r="BJ123" s="8">
        <f t="shared" si="221"/>
        <v>0</v>
      </c>
      <c r="BK123" s="8">
        <f t="shared" si="221"/>
        <v>0</v>
      </c>
      <c r="BL123" s="8">
        <f t="shared" si="221"/>
        <v>0</v>
      </c>
      <c r="BM123" s="8">
        <f t="shared" si="221"/>
        <v>0</v>
      </c>
      <c r="BN123" s="8">
        <f t="shared" si="221"/>
        <v>0</v>
      </c>
      <c r="BO123" s="8">
        <f t="shared" si="221"/>
        <v>0</v>
      </c>
      <c r="BP123" s="8">
        <f t="shared" si="221"/>
        <v>0</v>
      </c>
      <c r="BQ123" s="8">
        <f t="shared" si="221"/>
        <v>0</v>
      </c>
      <c r="BR123" s="8">
        <f t="shared" si="221"/>
        <v>0</v>
      </c>
      <c r="BS123" s="8">
        <f t="shared" si="221"/>
        <v>0</v>
      </c>
      <c r="BT123" s="8">
        <f t="shared" si="221"/>
        <v>0</v>
      </c>
      <c r="BU123" s="8">
        <f t="shared" si="221"/>
        <v>0</v>
      </c>
      <c r="BV123" s="8">
        <f t="shared" si="221"/>
        <v>0</v>
      </c>
      <c r="BW123" s="8">
        <f t="shared" si="221"/>
        <v>0</v>
      </c>
      <c r="BX123" s="8">
        <f t="shared" si="221"/>
        <v>0</v>
      </c>
      <c r="BY123" s="8">
        <f t="shared" si="221"/>
        <v>1</v>
      </c>
      <c r="BZ123" s="8">
        <f t="shared" si="221"/>
        <v>0</v>
      </c>
      <c r="CA123" s="8">
        <f t="shared" si="221"/>
        <v>0</v>
      </c>
      <c r="CB123" s="8">
        <f t="shared" si="221"/>
        <v>0</v>
      </c>
      <c r="CC123" s="8">
        <f t="shared" si="221"/>
        <v>0</v>
      </c>
      <c r="CD123" s="8">
        <f t="shared" si="221"/>
        <v>0</v>
      </c>
      <c r="CE123" s="8">
        <f t="shared" si="221"/>
        <v>0</v>
      </c>
      <c r="CF123" s="8">
        <f t="shared" si="221"/>
        <v>0</v>
      </c>
      <c r="CG123" s="8">
        <f t="shared" si="221"/>
        <v>0</v>
      </c>
      <c r="CH123" s="8">
        <f t="shared" si="221"/>
        <v>0</v>
      </c>
      <c r="CI123" s="8">
        <f t="shared" si="221"/>
        <v>0</v>
      </c>
      <c r="CJ123" s="8">
        <f t="shared" si="221"/>
        <v>0</v>
      </c>
      <c r="CK123" s="8">
        <f t="shared" si="221"/>
        <v>0</v>
      </c>
      <c r="CL123" s="8">
        <f t="shared" si="221"/>
        <v>0</v>
      </c>
      <c r="CM123" s="8">
        <f t="shared" si="221"/>
        <v>0</v>
      </c>
      <c r="CN123" s="8">
        <f t="shared" si="221"/>
        <v>0</v>
      </c>
      <c r="CO123" s="8">
        <f t="shared" si="221"/>
        <v>0</v>
      </c>
      <c r="CP123" s="8">
        <f t="shared" si="221"/>
        <v>0</v>
      </c>
      <c r="CQ123" s="8">
        <f t="shared" si="221"/>
        <v>0</v>
      </c>
      <c r="CR123" s="8">
        <f t="shared" si="221"/>
        <v>0</v>
      </c>
      <c r="CS123" s="8">
        <f t="shared" si="221"/>
        <v>0</v>
      </c>
      <c r="CT123" s="8">
        <f t="shared" si="221"/>
        <v>0</v>
      </c>
      <c r="CU123" s="8">
        <f t="shared" si="221"/>
        <v>0</v>
      </c>
      <c r="CV123" s="8">
        <f t="shared" si="221"/>
        <v>0</v>
      </c>
      <c r="CW123" s="8">
        <f t="shared" si="221"/>
        <v>0</v>
      </c>
      <c r="CX123" s="8">
        <f t="shared" si="221"/>
        <v>0</v>
      </c>
      <c r="CY123" s="8">
        <f t="shared" si="221"/>
        <v>0</v>
      </c>
      <c r="CZ123" s="8">
        <f t="shared" si="221"/>
        <v>0</v>
      </c>
      <c r="DA123" s="8">
        <f t="shared" si="221"/>
        <v>0</v>
      </c>
      <c r="DB123" s="8">
        <f t="shared" si="221"/>
        <v>0</v>
      </c>
      <c r="DC123" s="8">
        <f t="shared" si="221"/>
        <v>0</v>
      </c>
      <c r="DD123" s="8">
        <f t="shared" si="221"/>
        <v>0</v>
      </c>
      <c r="DE123" s="8">
        <f t="shared" si="221"/>
        <v>0</v>
      </c>
      <c r="DF123" s="8">
        <f aca="true" t="shared" si="222" ref="DF123:DS123">DF374-DF41</f>
        <v>0</v>
      </c>
      <c r="DG123" s="8">
        <f t="shared" si="222"/>
        <v>0</v>
      </c>
      <c r="DH123" s="8">
        <f t="shared" si="222"/>
        <v>0</v>
      </c>
      <c r="DI123" s="8">
        <f t="shared" si="222"/>
        <v>0</v>
      </c>
      <c r="DJ123" s="8">
        <f t="shared" si="222"/>
        <v>0</v>
      </c>
      <c r="DK123" s="8">
        <f t="shared" si="222"/>
        <v>0</v>
      </c>
      <c r="DL123" s="8">
        <f t="shared" si="222"/>
        <v>0</v>
      </c>
      <c r="DM123" s="8">
        <f t="shared" si="222"/>
        <v>0</v>
      </c>
      <c r="DN123" s="8">
        <f t="shared" si="222"/>
        <v>0</v>
      </c>
      <c r="DO123" s="8">
        <f t="shared" si="222"/>
        <v>0</v>
      </c>
      <c r="DP123" s="8">
        <f t="shared" si="222"/>
        <v>0</v>
      </c>
      <c r="DQ123" s="8">
        <f t="shared" si="222"/>
        <v>0</v>
      </c>
      <c r="DR123" s="8">
        <f t="shared" si="222"/>
        <v>0</v>
      </c>
      <c r="DS123" s="8">
        <f t="shared" si="222"/>
        <v>0</v>
      </c>
      <c r="DU123" s="1"/>
      <c r="DV123" s="6"/>
    </row>
    <row r="124" spans="1:126" ht="11.25">
      <c r="A124" s="1"/>
      <c r="Q124" s="17"/>
      <c r="AQ124" s="13"/>
      <c r="AR124" s="13" t="s">
        <v>36</v>
      </c>
      <c r="AS124" s="16" t="s">
        <v>359</v>
      </c>
      <c r="AT124" s="8">
        <f aca="true" t="shared" si="223" ref="AT124:DE124">AT375-AT42</f>
        <v>0</v>
      </c>
      <c r="AU124" s="8">
        <f t="shared" si="223"/>
        <v>0</v>
      </c>
      <c r="AV124" s="8">
        <f t="shared" si="223"/>
        <v>0</v>
      </c>
      <c r="AW124" s="8">
        <f t="shared" si="223"/>
        <v>0</v>
      </c>
      <c r="AX124" s="8">
        <f t="shared" si="223"/>
        <v>0</v>
      </c>
      <c r="AY124" s="8">
        <f t="shared" si="223"/>
        <v>0</v>
      </c>
      <c r="AZ124" s="8">
        <f t="shared" si="223"/>
        <v>0</v>
      </c>
      <c r="BA124" s="8">
        <f t="shared" si="223"/>
        <v>0</v>
      </c>
      <c r="BB124" s="8">
        <f t="shared" si="223"/>
        <v>0</v>
      </c>
      <c r="BC124" s="8">
        <f t="shared" si="223"/>
        <v>0</v>
      </c>
      <c r="BD124" s="8">
        <f t="shared" si="223"/>
        <v>0</v>
      </c>
      <c r="BE124" s="8">
        <f t="shared" si="223"/>
        <v>0</v>
      </c>
      <c r="BF124" s="8">
        <f t="shared" si="223"/>
        <v>0</v>
      </c>
      <c r="BG124" s="8">
        <f t="shared" si="223"/>
        <v>0</v>
      </c>
      <c r="BH124" s="8">
        <f t="shared" si="223"/>
        <v>0</v>
      </c>
      <c r="BI124" s="8">
        <f t="shared" si="223"/>
        <v>0</v>
      </c>
      <c r="BJ124" s="8">
        <f t="shared" si="223"/>
        <v>0</v>
      </c>
      <c r="BK124" s="8">
        <f t="shared" si="223"/>
        <v>0</v>
      </c>
      <c r="BL124" s="8">
        <f t="shared" si="223"/>
        <v>0</v>
      </c>
      <c r="BM124" s="8">
        <f t="shared" si="223"/>
        <v>0</v>
      </c>
      <c r="BN124" s="8">
        <f t="shared" si="223"/>
        <v>0</v>
      </c>
      <c r="BO124" s="8">
        <f t="shared" si="223"/>
        <v>0</v>
      </c>
      <c r="BP124" s="8">
        <f t="shared" si="223"/>
        <v>0</v>
      </c>
      <c r="BQ124" s="8">
        <f t="shared" si="223"/>
        <v>0</v>
      </c>
      <c r="BR124" s="8">
        <f t="shared" si="223"/>
        <v>0</v>
      </c>
      <c r="BS124" s="8">
        <f t="shared" si="223"/>
        <v>0</v>
      </c>
      <c r="BT124" s="8">
        <f t="shared" si="223"/>
        <v>0</v>
      </c>
      <c r="BU124" s="8">
        <f t="shared" si="223"/>
        <v>0</v>
      </c>
      <c r="BV124" s="8">
        <f t="shared" si="223"/>
        <v>0</v>
      </c>
      <c r="BW124" s="8">
        <f t="shared" si="223"/>
        <v>0</v>
      </c>
      <c r="BX124" s="8">
        <f t="shared" si="223"/>
        <v>0</v>
      </c>
      <c r="BY124" s="8">
        <f t="shared" si="223"/>
        <v>0</v>
      </c>
      <c r="BZ124" s="8">
        <f t="shared" si="223"/>
        <v>1</v>
      </c>
      <c r="CA124" s="8">
        <f t="shared" si="223"/>
        <v>0</v>
      </c>
      <c r="CB124" s="8">
        <f t="shared" si="223"/>
        <v>0</v>
      </c>
      <c r="CC124" s="8">
        <f t="shared" si="223"/>
        <v>0</v>
      </c>
      <c r="CD124" s="8">
        <f t="shared" si="223"/>
        <v>0</v>
      </c>
      <c r="CE124" s="8">
        <f t="shared" si="223"/>
        <v>0</v>
      </c>
      <c r="CF124" s="8">
        <f t="shared" si="223"/>
        <v>0</v>
      </c>
      <c r="CG124" s="8">
        <f t="shared" si="223"/>
        <v>0</v>
      </c>
      <c r="CH124" s="8">
        <f t="shared" si="223"/>
        <v>0</v>
      </c>
      <c r="CI124" s="8">
        <f t="shared" si="223"/>
        <v>0</v>
      </c>
      <c r="CJ124" s="8">
        <f t="shared" si="223"/>
        <v>0</v>
      </c>
      <c r="CK124" s="8">
        <f t="shared" si="223"/>
        <v>0</v>
      </c>
      <c r="CL124" s="8">
        <f t="shared" si="223"/>
        <v>0</v>
      </c>
      <c r="CM124" s="8">
        <f t="shared" si="223"/>
        <v>0</v>
      </c>
      <c r="CN124" s="8">
        <f t="shared" si="223"/>
        <v>0</v>
      </c>
      <c r="CO124" s="8">
        <f t="shared" si="223"/>
        <v>0</v>
      </c>
      <c r="CP124" s="8">
        <f t="shared" si="223"/>
        <v>0</v>
      </c>
      <c r="CQ124" s="8">
        <f t="shared" si="223"/>
        <v>0</v>
      </c>
      <c r="CR124" s="8">
        <f t="shared" si="223"/>
        <v>0</v>
      </c>
      <c r="CS124" s="8">
        <f t="shared" si="223"/>
        <v>0</v>
      </c>
      <c r="CT124" s="8">
        <f t="shared" si="223"/>
        <v>0</v>
      </c>
      <c r="CU124" s="8">
        <f t="shared" si="223"/>
        <v>0</v>
      </c>
      <c r="CV124" s="8">
        <f t="shared" si="223"/>
        <v>0</v>
      </c>
      <c r="CW124" s="8">
        <f t="shared" si="223"/>
        <v>0</v>
      </c>
      <c r="CX124" s="8">
        <f t="shared" si="223"/>
        <v>0</v>
      </c>
      <c r="CY124" s="8">
        <f t="shared" si="223"/>
        <v>0</v>
      </c>
      <c r="CZ124" s="8">
        <f t="shared" si="223"/>
        <v>0</v>
      </c>
      <c r="DA124" s="8">
        <f t="shared" si="223"/>
        <v>0</v>
      </c>
      <c r="DB124" s="8">
        <f t="shared" si="223"/>
        <v>0</v>
      </c>
      <c r="DC124" s="8">
        <f t="shared" si="223"/>
        <v>0</v>
      </c>
      <c r="DD124" s="8">
        <f t="shared" si="223"/>
        <v>0</v>
      </c>
      <c r="DE124" s="8">
        <f t="shared" si="223"/>
        <v>0</v>
      </c>
      <c r="DF124" s="8">
        <f aca="true" t="shared" si="224" ref="DF124:DS124">DF375-DF42</f>
        <v>0</v>
      </c>
      <c r="DG124" s="8">
        <f t="shared" si="224"/>
        <v>0</v>
      </c>
      <c r="DH124" s="8">
        <f t="shared" si="224"/>
        <v>0</v>
      </c>
      <c r="DI124" s="8">
        <f t="shared" si="224"/>
        <v>0</v>
      </c>
      <c r="DJ124" s="8">
        <f t="shared" si="224"/>
        <v>0</v>
      </c>
      <c r="DK124" s="8">
        <f t="shared" si="224"/>
        <v>0</v>
      </c>
      <c r="DL124" s="8">
        <f t="shared" si="224"/>
        <v>0</v>
      </c>
      <c r="DM124" s="8">
        <f t="shared" si="224"/>
        <v>0</v>
      </c>
      <c r="DN124" s="8">
        <f t="shared" si="224"/>
        <v>0</v>
      </c>
      <c r="DO124" s="8">
        <f t="shared" si="224"/>
        <v>0</v>
      </c>
      <c r="DP124" s="8">
        <f t="shared" si="224"/>
        <v>0</v>
      </c>
      <c r="DQ124" s="8">
        <f t="shared" si="224"/>
        <v>0</v>
      </c>
      <c r="DR124" s="8">
        <f t="shared" si="224"/>
        <v>0</v>
      </c>
      <c r="DS124" s="8">
        <f t="shared" si="224"/>
        <v>0</v>
      </c>
      <c r="DU124" s="1"/>
      <c r="DV124" s="6"/>
    </row>
    <row r="125" spans="17:126" ht="11.25">
      <c r="Q125" s="17"/>
      <c r="AQ125" s="13"/>
      <c r="AR125" s="13" t="s">
        <v>37</v>
      </c>
      <c r="AS125" s="16" t="s">
        <v>360</v>
      </c>
      <c r="AT125" s="8">
        <f aca="true" t="shared" si="225" ref="AT125:DE125">AT376-AT43</f>
        <v>0</v>
      </c>
      <c r="AU125" s="8">
        <f t="shared" si="225"/>
        <v>0</v>
      </c>
      <c r="AV125" s="8">
        <f t="shared" si="225"/>
        <v>0</v>
      </c>
      <c r="AW125" s="8">
        <f t="shared" si="225"/>
        <v>0</v>
      </c>
      <c r="AX125" s="8">
        <f t="shared" si="225"/>
        <v>0</v>
      </c>
      <c r="AY125" s="8">
        <f t="shared" si="225"/>
        <v>0</v>
      </c>
      <c r="AZ125" s="8">
        <f t="shared" si="225"/>
        <v>0</v>
      </c>
      <c r="BA125" s="8">
        <f t="shared" si="225"/>
        <v>0</v>
      </c>
      <c r="BB125" s="8">
        <f t="shared" si="225"/>
        <v>0</v>
      </c>
      <c r="BC125" s="8">
        <f t="shared" si="225"/>
        <v>0</v>
      </c>
      <c r="BD125" s="8">
        <f t="shared" si="225"/>
        <v>0</v>
      </c>
      <c r="BE125" s="8">
        <f t="shared" si="225"/>
        <v>0</v>
      </c>
      <c r="BF125" s="8">
        <f t="shared" si="225"/>
        <v>0</v>
      </c>
      <c r="BG125" s="8">
        <f t="shared" si="225"/>
        <v>0</v>
      </c>
      <c r="BH125" s="8">
        <f t="shared" si="225"/>
        <v>0</v>
      </c>
      <c r="BI125" s="8">
        <f t="shared" si="225"/>
        <v>0</v>
      </c>
      <c r="BJ125" s="8">
        <f t="shared" si="225"/>
        <v>0</v>
      </c>
      <c r="BK125" s="8">
        <f t="shared" si="225"/>
        <v>0</v>
      </c>
      <c r="BL125" s="8">
        <f t="shared" si="225"/>
        <v>0</v>
      </c>
      <c r="BM125" s="8">
        <f t="shared" si="225"/>
        <v>0</v>
      </c>
      <c r="BN125" s="8">
        <f t="shared" si="225"/>
        <v>0</v>
      </c>
      <c r="BO125" s="8">
        <f t="shared" si="225"/>
        <v>0</v>
      </c>
      <c r="BP125" s="8">
        <f t="shared" si="225"/>
        <v>0</v>
      </c>
      <c r="BQ125" s="8">
        <f t="shared" si="225"/>
        <v>0</v>
      </c>
      <c r="BR125" s="8">
        <f t="shared" si="225"/>
        <v>0</v>
      </c>
      <c r="BS125" s="8">
        <f t="shared" si="225"/>
        <v>0</v>
      </c>
      <c r="BT125" s="8">
        <f t="shared" si="225"/>
        <v>0</v>
      </c>
      <c r="BU125" s="8">
        <f t="shared" si="225"/>
        <v>0</v>
      </c>
      <c r="BV125" s="8">
        <f t="shared" si="225"/>
        <v>0</v>
      </c>
      <c r="BW125" s="8">
        <f t="shared" si="225"/>
        <v>0</v>
      </c>
      <c r="BX125" s="8">
        <f t="shared" si="225"/>
        <v>0</v>
      </c>
      <c r="BY125" s="8">
        <f t="shared" si="225"/>
        <v>0</v>
      </c>
      <c r="BZ125" s="8">
        <f t="shared" si="225"/>
        <v>0</v>
      </c>
      <c r="CA125" s="8">
        <f t="shared" si="225"/>
        <v>1</v>
      </c>
      <c r="CB125" s="8">
        <f t="shared" si="225"/>
        <v>0</v>
      </c>
      <c r="CC125" s="8">
        <f t="shared" si="225"/>
        <v>0</v>
      </c>
      <c r="CD125" s="8">
        <f t="shared" si="225"/>
        <v>0</v>
      </c>
      <c r="CE125" s="8">
        <f t="shared" si="225"/>
        <v>0</v>
      </c>
      <c r="CF125" s="8">
        <f t="shared" si="225"/>
        <v>0</v>
      </c>
      <c r="CG125" s="8">
        <f t="shared" si="225"/>
        <v>0</v>
      </c>
      <c r="CH125" s="8">
        <f t="shared" si="225"/>
        <v>0</v>
      </c>
      <c r="CI125" s="8">
        <f t="shared" si="225"/>
        <v>0</v>
      </c>
      <c r="CJ125" s="8">
        <f t="shared" si="225"/>
        <v>0</v>
      </c>
      <c r="CK125" s="8">
        <f t="shared" si="225"/>
        <v>0</v>
      </c>
      <c r="CL125" s="8">
        <f t="shared" si="225"/>
        <v>0</v>
      </c>
      <c r="CM125" s="8">
        <f t="shared" si="225"/>
        <v>0</v>
      </c>
      <c r="CN125" s="8">
        <f t="shared" si="225"/>
        <v>0</v>
      </c>
      <c r="CO125" s="8">
        <f t="shared" si="225"/>
        <v>0</v>
      </c>
      <c r="CP125" s="8">
        <f t="shared" si="225"/>
        <v>0</v>
      </c>
      <c r="CQ125" s="8">
        <f t="shared" si="225"/>
        <v>0</v>
      </c>
      <c r="CR125" s="8">
        <f t="shared" si="225"/>
        <v>0</v>
      </c>
      <c r="CS125" s="8">
        <f t="shared" si="225"/>
        <v>0</v>
      </c>
      <c r="CT125" s="8">
        <f t="shared" si="225"/>
        <v>0</v>
      </c>
      <c r="CU125" s="8">
        <f t="shared" si="225"/>
        <v>0</v>
      </c>
      <c r="CV125" s="8">
        <f t="shared" si="225"/>
        <v>0</v>
      </c>
      <c r="CW125" s="8">
        <f t="shared" si="225"/>
        <v>0</v>
      </c>
      <c r="CX125" s="8">
        <f t="shared" si="225"/>
        <v>0</v>
      </c>
      <c r="CY125" s="8">
        <f t="shared" si="225"/>
        <v>0</v>
      </c>
      <c r="CZ125" s="8">
        <f t="shared" si="225"/>
        <v>0</v>
      </c>
      <c r="DA125" s="8">
        <f t="shared" si="225"/>
        <v>0</v>
      </c>
      <c r="DB125" s="8">
        <f t="shared" si="225"/>
        <v>0</v>
      </c>
      <c r="DC125" s="8">
        <f t="shared" si="225"/>
        <v>0</v>
      </c>
      <c r="DD125" s="8">
        <f t="shared" si="225"/>
        <v>0</v>
      </c>
      <c r="DE125" s="8">
        <f t="shared" si="225"/>
        <v>0</v>
      </c>
      <c r="DF125" s="8">
        <f aca="true" t="shared" si="226" ref="DF125:DS125">DF376-DF43</f>
        <v>0</v>
      </c>
      <c r="DG125" s="8">
        <f t="shared" si="226"/>
        <v>0</v>
      </c>
      <c r="DH125" s="8">
        <f t="shared" si="226"/>
        <v>0</v>
      </c>
      <c r="DI125" s="8">
        <f t="shared" si="226"/>
        <v>0</v>
      </c>
      <c r="DJ125" s="8">
        <f t="shared" si="226"/>
        <v>0</v>
      </c>
      <c r="DK125" s="8">
        <f t="shared" si="226"/>
        <v>0</v>
      </c>
      <c r="DL125" s="8">
        <f t="shared" si="226"/>
        <v>0</v>
      </c>
      <c r="DM125" s="8">
        <f t="shared" si="226"/>
        <v>0</v>
      </c>
      <c r="DN125" s="8">
        <f t="shared" si="226"/>
        <v>0</v>
      </c>
      <c r="DO125" s="8">
        <f t="shared" si="226"/>
        <v>0</v>
      </c>
      <c r="DP125" s="8">
        <f t="shared" si="226"/>
        <v>0</v>
      </c>
      <c r="DQ125" s="8">
        <f t="shared" si="226"/>
        <v>0</v>
      </c>
      <c r="DR125" s="8">
        <f t="shared" si="226"/>
        <v>0</v>
      </c>
      <c r="DS125" s="8">
        <f t="shared" si="226"/>
        <v>0</v>
      </c>
      <c r="DU125" s="1"/>
      <c r="DV125" s="6"/>
    </row>
    <row r="126" spans="17:126" ht="11.25">
      <c r="Q126" s="17"/>
      <c r="AQ126" s="91"/>
      <c r="AR126" s="91" t="s">
        <v>38</v>
      </c>
      <c r="AS126" s="16" t="s">
        <v>250</v>
      </c>
      <c r="AT126" s="8">
        <f aca="true" t="shared" si="227" ref="AT126:DE126">AT377-AT44</f>
        <v>0</v>
      </c>
      <c r="AU126" s="8">
        <f t="shared" si="227"/>
        <v>0</v>
      </c>
      <c r="AV126" s="8">
        <f t="shared" si="227"/>
        <v>0</v>
      </c>
      <c r="AW126" s="8">
        <f t="shared" si="227"/>
        <v>0</v>
      </c>
      <c r="AX126" s="8">
        <f t="shared" si="227"/>
        <v>0</v>
      </c>
      <c r="AY126" s="8">
        <f t="shared" si="227"/>
        <v>0</v>
      </c>
      <c r="AZ126" s="8">
        <f t="shared" si="227"/>
        <v>0</v>
      </c>
      <c r="BA126" s="8">
        <f t="shared" si="227"/>
        <v>0</v>
      </c>
      <c r="BB126" s="8">
        <f t="shared" si="227"/>
        <v>0</v>
      </c>
      <c r="BC126" s="8">
        <f t="shared" si="227"/>
        <v>0</v>
      </c>
      <c r="BD126" s="8">
        <f t="shared" si="227"/>
        <v>0</v>
      </c>
      <c r="BE126" s="8">
        <f t="shared" si="227"/>
        <v>0</v>
      </c>
      <c r="BF126" s="8">
        <f t="shared" si="227"/>
        <v>0</v>
      </c>
      <c r="BG126" s="8">
        <f t="shared" si="227"/>
        <v>0</v>
      </c>
      <c r="BH126" s="8">
        <f t="shared" si="227"/>
        <v>0</v>
      </c>
      <c r="BI126" s="8">
        <f t="shared" si="227"/>
        <v>0</v>
      </c>
      <c r="BJ126" s="8">
        <f t="shared" si="227"/>
        <v>0</v>
      </c>
      <c r="BK126" s="8">
        <f t="shared" si="227"/>
        <v>0</v>
      </c>
      <c r="BL126" s="8">
        <f t="shared" si="227"/>
        <v>0</v>
      </c>
      <c r="BM126" s="8">
        <f t="shared" si="227"/>
        <v>0</v>
      </c>
      <c r="BN126" s="8">
        <f t="shared" si="227"/>
        <v>0</v>
      </c>
      <c r="BO126" s="8">
        <f t="shared" si="227"/>
        <v>0</v>
      </c>
      <c r="BP126" s="8">
        <f t="shared" si="227"/>
        <v>0</v>
      </c>
      <c r="BQ126" s="8">
        <f t="shared" si="227"/>
        <v>0</v>
      </c>
      <c r="BR126" s="8">
        <f t="shared" si="227"/>
        <v>-0.00020701839195693184</v>
      </c>
      <c r="BS126" s="8">
        <f t="shared" si="227"/>
        <v>-0.00035303279886521137</v>
      </c>
      <c r="BT126" s="8">
        <f t="shared" si="227"/>
        <v>0</v>
      </c>
      <c r="BU126" s="8">
        <f t="shared" si="227"/>
        <v>-0.00020701839195693184</v>
      </c>
      <c r="BV126" s="8">
        <f t="shared" si="227"/>
        <v>-0.00020701839195693184</v>
      </c>
      <c r="BW126" s="8">
        <f t="shared" si="227"/>
        <v>-0.00012067174398504085</v>
      </c>
      <c r="BX126" s="8">
        <f t="shared" si="227"/>
        <v>-0.00020701839195693184</v>
      </c>
      <c r="BY126" s="8">
        <f t="shared" si="227"/>
        <v>0</v>
      </c>
      <c r="BZ126" s="8">
        <f t="shared" si="227"/>
        <v>0</v>
      </c>
      <c r="CA126" s="8">
        <f t="shared" si="227"/>
        <v>0</v>
      </c>
      <c r="CB126" s="8">
        <f t="shared" si="227"/>
        <v>0.999582423451433</v>
      </c>
      <c r="CC126" s="8">
        <f t="shared" si="227"/>
        <v>-0.00020701839195693184</v>
      </c>
      <c r="CD126" s="8">
        <f t="shared" si="227"/>
        <v>0</v>
      </c>
      <c r="CE126" s="8">
        <f t="shared" si="227"/>
        <v>0</v>
      </c>
      <c r="CF126" s="8">
        <f t="shared" si="227"/>
        <v>0</v>
      </c>
      <c r="CG126" s="8">
        <f t="shared" si="227"/>
        <v>0</v>
      </c>
      <c r="CH126" s="8">
        <f t="shared" si="227"/>
        <v>0</v>
      </c>
      <c r="CI126" s="8">
        <f t="shared" si="227"/>
        <v>-0.00020701839195693184</v>
      </c>
      <c r="CJ126" s="8">
        <f t="shared" si="227"/>
        <v>-0.00020701839195693184</v>
      </c>
      <c r="CK126" s="8">
        <f t="shared" si="227"/>
        <v>0</v>
      </c>
      <c r="CL126" s="8">
        <f t="shared" si="227"/>
        <v>0</v>
      </c>
      <c r="CM126" s="8">
        <f t="shared" si="227"/>
        <v>-0.00017651639943260569</v>
      </c>
      <c r="CN126" s="8">
        <f t="shared" si="227"/>
        <v>0</v>
      </c>
      <c r="CO126" s="8">
        <f t="shared" si="227"/>
        <v>0</v>
      </c>
      <c r="CP126" s="8">
        <f t="shared" si="227"/>
        <v>0</v>
      </c>
      <c r="CQ126" s="8">
        <f t="shared" si="227"/>
        <v>0</v>
      </c>
      <c r="CR126" s="8">
        <f t="shared" si="227"/>
        <v>-0.0002087882742834856</v>
      </c>
      <c r="CS126" s="8">
        <f t="shared" si="227"/>
        <v>0</v>
      </c>
      <c r="CT126" s="8">
        <f t="shared" si="227"/>
        <v>0</v>
      </c>
      <c r="CU126" s="8">
        <f t="shared" si="227"/>
        <v>0</v>
      </c>
      <c r="CV126" s="8">
        <f t="shared" si="227"/>
        <v>0</v>
      </c>
      <c r="CW126" s="8">
        <f t="shared" si="227"/>
        <v>0</v>
      </c>
      <c r="CX126" s="8">
        <f t="shared" si="227"/>
        <v>-0.00020701839195693184</v>
      </c>
      <c r="CY126" s="8">
        <f t="shared" si="227"/>
        <v>-0.00012067174398504085</v>
      </c>
      <c r="CZ126" s="8">
        <f t="shared" si="227"/>
        <v>-0.00010350919597846592</v>
      </c>
      <c r="DA126" s="8">
        <f t="shared" si="227"/>
        <v>-0.00020701839195693184</v>
      </c>
      <c r="DB126" s="8">
        <f t="shared" si="227"/>
        <v>-0.00020701839195693184</v>
      </c>
      <c r="DC126" s="8">
        <f t="shared" si="227"/>
        <v>-0.00020701839195693184</v>
      </c>
      <c r="DD126" s="8">
        <f t="shared" si="227"/>
        <v>-0.00020701839195693184</v>
      </c>
      <c r="DE126" s="8">
        <f t="shared" si="227"/>
        <v>-0.00035303279886521137</v>
      </c>
      <c r="DF126" s="8">
        <f aca="true" t="shared" si="228" ref="DF126:DS126">DF377-DF44</f>
        <v>-0.00012067174398504085</v>
      </c>
      <c r="DG126" s="8">
        <f t="shared" si="228"/>
        <v>0</v>
      </c>
      <c r="DH126" s="8">
        <f t="shared" si="228"/>
        <v>0</v>
      </c>
      <c r="DI126" s="8">
        <f t="shared" si="228"/>
        <v>0</v>
      </c>
      <c r="DJ126" s="8">
        <f t="shared" si="228"/>
        <v>0</v>
      </c>
      <c r="DK126" s="8">
        <f t="shared" si="228"/>
        <v>0</v>
      </c>
      <c r="DL126" s="8">
        <f t="shared" si="228"/>
        <v>0</v>
      </c>
      <c r="DM126" s="8">
        <f t="shared" si="228"/>
        <v>0</v>
      </c>
      <c r="DN126" s="8">
        <f t="shared" si="228"/>
        <v>0</v>
      </c>
      <c r="DO126" s="8">
        <f t="shared" si="228"/>
        <v>-0.00035303279886521137</v>
      </c>
      <c r="DP126" s="8">
        <f t="shared" si="228"/>
        <v>0</v>
      </c>
      <c r="DQ126" s="8">
        <f t="shared" si="228"/>
        <v>-0.00020701839195693184</v>
      </c>
      <c r="DR126" s="8">
        <f t="shared" si="228"/>
        <v>0</v>
      </c>
      <c r="DS126" s="8">
        <f t="shared" si="228"/>
        <v>-0.000430502755815457</v>
      </c>
      <c r="DU126" s="1"/>
      <c r="DV126" s="6"/>
    </row>
    <row r="127" spans="17:126" ht="11.25">
      <c r="Q127" s="17"/>
      <c r="AQ127" s="91"/>
      <c r="AR127" s="91" t="s">
        <v>39</v>
      </c>
      <c r="AS127" s="16" t="s">
        <v>361</v>
      </c>
      <c r="AT127" s="8">
        <f aca="true" t="shared" si="229" ref="AT127:DE127">AT378-AT45</f>
        <v>0</v>
      </c>
      <c r="AU127" s="8">
        <f t="shared" si="229"/>
        <v>0</v>
      </c>
      <c r="AV127" s="8">
        <f t="shared" si="229"/>
        <v>0</v>
      </c>
      <c r="AW127" s="8">
        <f t="shared" si="229"/>
        <v>0</v>
      </c>
      <c r="AX127" s="8">
        <f t="shared" si="229"/>
        <v>0</v>
      </c>
      <c r="AY127" s="8">
        <f t="shared" si="229"/>
        <v>0</v>
      </c>
      <c r="AZ127" s="8">
        <f t="shared" si="229"/>
        <v>0</v>
      </c>
      <c r="BA127" s="8">
        <f t="shared" si="229"/>
        <v>0</v>
      </c>
      <c r="BB127" s="8">
        <f t="shared" si="229"/>
        <v>0</v>
      </c>
      <c r="BC127" s="8">
        <f t="shared" si="229"/>
        <v>0</v>
      </c>
      <c r="BD127" s="8">
        <f t="shared" si="229"/>
        <v>0</v>
      </c>
      <c r="BE127" s="8">
        <f t="shared" si="229"/>
        <v>0</v>
      </c>
      <c r="BF127" s="8">
        <f t="shared" si="229"/>
        <v>0</v>
      </c>
      <c r="BG127" s="8">
        <f t="shared" si="229"/>
        <v>0</v>
      </c>
      <c r="BH127" s="8">
        <f t="shared" si="229"/>
        <v>0</v>
      </c>
      <c r="BI127" s="8">
        <f t="shared" si="229"/>
        <v>0</v>
      </c>
      <c r="BJ127" s="8">
        <f t="shared" si="229"/>
        <v>0</v>
      </c>
      <c r="BK127" s="8">
        <f t="shared" si="229"/>
        <v>0</v>
      </c>
      <c r="BL127" s="8">
        <f t="shared" si="229"/>
        <v>0</v>
      </c>
      <c r="BM127" s="8">
        <f t="shared" si="229"/>
        <v>0</v>
      </c>
      <c r="BN127" s="8">
        <f t="shared" si="229"/>
        <v>0</v>
      </c>
      <c r="BO127" s="8">
        <f t="shared" si="229"/>
        <v>0</v>
      </c>
      <c r="BP127" s="8">
        <f t="shared" si="229"/>
        <v>0</v>
      </c>
      <c r="BQ127" s="8">
        <f t="shared" si="229"/>
        <v>0</v>
      </c>
      <c r="BR127" s="8">
        <f t="shared" si="229"/>
        <v>0</v>
      </c>
      <c r="BS127" s="8">
        <f t="shared" si="229"/>
        <v>-0.00011767759962173713</v>
      </c>
      <c r="BT127" s="8">
        <f t="shared" si="229"/>
        <v>0</v>
      </c>
      <c r="BU127" s="8">
        <f t="shared" si="229"/>
        <v>0</v>
      </c>
      <c r="BV127" s="8">
        <f t="shared" si="229"/>
        <v>0</v>
      </c>
      <c r="BW127" s="8">
        <f t="shared" si="229"/>
        <v>0</v>
      </c>
      <c r="BX127" s="8">
        <f t="shared" si="229"/>
        <v>0</v>
      </c>
      <c r="BY127" s="8">
        <f t="shared" si="229"/>
        <v>0</v>
      </c>
      <c r="BZ127" s="8">
        <f t="shared" si="229"/>
        <v>0</v>
      </c>
      <c r="CA127" s="8">
        <f t="shared" si="229"/>
        <v>0</v>
      </c>
      <c r="CB127" s="8">
        <f t="shared" si="229"/>
        <v>-0.0002087882742834856</v>
      </c>
      <c r="CC127" s="8">
        <f t="shared" si="229"/>
        <v>1</v>
      </c>
      <c r="CD127" s="8">
        <f t="shared" si="229"/>
        <v>0</v>
      </c>
      <c r="CE127" s="8">
        <f t="shared" si="229"/>
        <v>0</v>
      </c>
      <c r="CF127" s="8">
        <f t="shared" si="229"/>
        <v>0</v>
      </c>
      <c r="CG127" s="8">
        <f t="shared" si="229"/>
        <v>0</v>
      </c>
      <c r="CH127" s="8">
        <f t="shared" si="229"/>
        <v>0</v>
      </c>
      <c r="CI127" s="8">
        <f t="shared" si="229"/>
        <v>0</v>
      </c>
      <c r="CJ127" s="8">
        <f t="shared" si="229"/>
        <v>0</v>
      </c>
      <c r="CK127" s="8">
        <f t="shared" si="229"/>
        <v>0</v>
      </c>
      <c r="CL127" s="8">
        <f t="shared" si="229"/>
        <v>0</v>
      </c>
      <c r="CM127" s="8">
        <f t="shared" si="229"/>
        <v>-5.8838799810868564E-05</v>
      </c>
      <c r="CN127" s="8">
        <f t="shared" si="229"/>
        <v>0</v>
      </c>
      <c r="CO127" s="8">
        <f t="shared" si="229"/>
        <v>0</v>
      </c>
      <c r="CP127" s="8">
        <f t="shared" si="229"/>
        <v>0</v>
      </c>
      <c r="CQ127" s="8">
        <f t="shared" si="229"/>
        <v>0</v>
      </c>
      <c r="CR127" s="8">
        <f t="shared" si="229"/>
        <v>-0.0001043941371417428</v>
      </c>
      <c r="CS127" s="8">
        <f t="shared" si="229"/>
        <v>0</v>
      </c>
      <c r="CT127" s="8">
        <f t="shared" si="229"/>
        <v>0</v>
      </c>
      <c r="CU127" s="8">
        <f t="shared" si="229"/>
        <v>0</v>
      </c>
      <c r="CV127" s="8">
        <f t="shared" si="229"/>
        <v>0</v>
      </c>
      <c r="CW127" s="8">
        <f t="shared" si="229"/>
        <v>0</v>
      </c>
      <c r="CX127" s="8">
        <f t="shared" si="229"/>
        <v>0</v>
      </c>
      <c r="CY127" s="8">
        <f t="shared" si="229"/>
        <v>0</v>
      </c>
      <c r="CZ127" s="8">
        <f t="shared" si="229"/>
        <v>0</v>
      </c>
      <c r="DA127" s="8">
        <f t="shared" si="229"/>
        <v>0</v>
      </c>
      <c r="DB127" s="8">
        <f t="shared" si="229"/>
        <v>0</v>
      </c>
      <c r="DC127" s="8">
        <f t="shared" si="229"/>
        <v>0</v>
      </c>
      <c r="DD127" s="8">
        <f t="shared" si="229"/>
        <v>0</v>
      </c>
      <c r="DE127" s="8">
        <f t="shared" si="229"/>
        <v>-0.00011767759962173713</v>
      </c>
      <c r="DF127" s="8">
        <f aca="true" t="shared" si="230" ref="DF127:DS127">DF378-DF45</f>
        <v>0</v>
      </c>
      <c r="DG127" s="8">
        <f t="shared" si="230"/>
        <v>0</v>
      </c>
      <c r="DH127" s="8">
        <f t="shared" si="230"/>
        <v>0</v>
      </c>
      <c r="DI127" s="8">
        <f t="shared" si="230"/>
        <v>0</v>
      </c>
      <c r="DJ127" s="8">
        <f t="shared" si="230"/>
        <v>0</v>
      </c>
      <c r="DK127" s="8">
        <f t="shared" si="230"/>
        <v>0</v>
      </c>
      <c r="DL127" s="8">
        <f t="shared" si="230"/>
        <v>0</v>
      </c>
      <c r="DM127" s="8">
        <f t="shared" si="230"/>
        <v>0</v>
      </c>
      <c r="DN127" s="8">
        <f t="shared" si="230"/>
        <v>0</v>
      </c>
      <c r="DO127" s="8">
        <f t="shared" si="230"/>
        <v>-0.00011767759962173713</v>
      </c>
      <c r="DP127" s="8">
        <f t="shared" si="230"/>
        <v>0</v>
      </c>
      <c r="DQ127" s="8">
        <f t="shared" si="230"/>
        <v>0</v>
      </c>
      <c r="DR127" s="8">
        <f t="shared" si="230"/>
        <v>0</v>
      </c>
      <c r="DS127" s="8">
        <f t="shared" si="230"/>
        <v>-0.00028864119525153067</v>
      </c>
      <c r="DU127" s="1"/>
      <c r="DV127" s="6"/>
    </row>
    <row r="128" spans="17:123" ht="11.25">
      <c r="Q128" s="17"/>
      <c r="AQ128" s="13"/>
      <c r="AR128" s="13" t="s">
        <v>40</v>
      </c>
      <c r="AS128" s="13" t="s">
        <v>195</v>
      </c>
      <c r="AT128" s="8">
        <f aca="true" t="shared" si="231" ref="AT128:DE128">AT379-AT46</f>
        <v>0</v>
      </c>
      <c r="AU128" s="8">
        <f t="shared" si="231"/>
        <v>0</v>
      </c>
      <c r="AV128" s="8">
        <f t="shared" si="231"/>
        <v>0</v>
      </c>
      <c r="AW128" s="8">
        <f t="shared" si="231"/>
        <v>0</v>
      </c>
      <c r="AX128" s="8">
        <f t="shared" si="231"/>
        <v>0</v>
      </c>
      <c r="AY128" s="8">
        <f t="shared" si="231"/>
        <v>0</v>
      </c>
      <c r="AZ128" s="8">
        <f t="shared" si="231"/>
        <v>0</v>
      </c>
      <c r="BA128" s="8">
        <f t="shared" si="231"/>
        <v>0</v>
      </c>
      <c r="BB128" s="8">
        <f t="shared" si="231"/>
        <v>0</v>
      </c>
      <c r="BC128" s="8">
        <f t="shared" si="231"/>
        <v>0</v>
      </c>
      <c r="BD128" s="8">
        <f t="shared" si="231"/>
        <v>0</v>
      </c>
      <c r="BE128" s="8">
        <f t="shared" si="231"/>
        <v>0</v>
      </c>
      <c r="BF128" s="8">
        <f t="shared" si="231"/>
        <v>0</v>
      </c>
      <c r="BG128" s="8">
        <f t="shared" si="231"/>
        <v>0</v>
      </c>
      <c r="BH128" s="8">
        <f t="shared" si="231"/>
        <v>0</v>
      </c>
      <c r="BI128" s="8">
        <f t="shared" si="231"/>
        <v>0</v>
      </c>
      <c r="BJ128" s="8">
        <f t="shared" si="231"/>
        <v>0</v>
      </c>
      <c r="BK128" s="8">
        <f t="shared" si="231"/>
        <v>0</v>
      </c>
      <c r="BL128" s="8">
        <f t="shared" si="231"/>
        <v>0</v>
      </c>
      <c r="BM128" s="8">
        <f t="shared" si="231"/>
        <v>0</v>
      </c>
      <c r="BN128" s="8">
        <f t="shared" si="231"/>
        <v>0</v>
      </c>
      <c r="BO128" s="8">
        <f t="shared" si="231"/>
        <v>0</v>
      </c>
      <c r="BP128" s="8">
        <f t="shared" si="231"/>
        <v>0</v>
      </c>
      <c r="BQ128" s="8">
        <f t="shared" si="231"/>
        <v>0</v>
      </c>
      <c r="BR128" s="8">
        <f t="shared" si="231"/>
        <v>-0.0023510340457206804</v>
      </c>
      <c r="BS128" s="8">
        <f t="shared" si="231"/>
        <v>-0.001661607706658928</v>
      </c>
      <c r="BT128" s="8">
        <f t="shared" si="231"/>
        <v>0</v>
      </c>
      <c r="BU128" s="8">
        <f t="shared" si="231"/>
        <v>-0.0023510340457206804</v>
      </c>
      <c r="BV128" s="8">
        <f t="shared" si="231"/>
        <v>-0.0023510340457206804</v>
      </c>
      <c r="BW128" s="8">
        <f t="shared" si="231"/>
        <v>-0.0006483080801488585</v>
      </c>
      <c r="BX128" s="8">
        <f t="shared" si="231"/>
        <v>-0.0023510340457206804</v>
      </c>
      <c r="BY128" s="8">
        <f t="shared" si="231"/>
        <v>0</v>
      </c>
      <c r="BZ128" s="8">
        <f t="shared" si="231"/>
        <v>0</v>
      </c>
      <c r="CA128" s="8">
        <f t="shared" si="231"/>
        <v>0</v>
      </c>
      <c r="CB128" s="8">
        <f t="shared" si="231"/>
        <v>-0.0016076697119828392</v>
      </c>
      <c r="CC128" s="8">
        <f t="shared" si="231"/>
        <v>-0.0023510340457206804</v>
      </c>
      <c r="CD128" s="8">
        <f t="shared" si="231"/>
        <v>1</v>
      </c>
      <c r="CE128" s="8">
        <f t="shared" si="231"/>
        <v>0</v>
      </c>
      <c r="CF128" s="8">
        <f t="shared" si="231"/>
        <v>0</v>
      </c>
      <c r="CG128" s="8">
        <f t="shared" si="231"/>
        <v>0</v>
      </c>
      <c r="CH128" s="8">
        <f t="shared" si="231"/>
        <v>0</v>
      </c>
      <c r="CI128" s="8">
        <f t="shared" si="231"/>
        <v>-0.0023510340457206804</v>
      </c>
      <c r="CJ128" s="8">
        <f t="shared" si="231"/>
        <v>-0.0023510340457206804</v>
      </c>
      <c r="CK128" s="8">
        <f t="shared" si="231"/>
        <v>0</v>
      </c>
      <c r="CL128" s="8">
        <f t="shared" si="231"/>
        <v>0</v>
      </c>
      <c r="CM128" s="8">
        <f t="shared" si="231"/>
        <v>-0.000830803853329464</v>
      </c>
      <c r="CN128" s="8">
        <f t="shared" si="231"/>
        <v>0</v>
      </c>
      <c r="CO128" s="8">
        <f t="shared" si="231"/>
        <v>0</v>
      </c>
      <c r="CP128" s="8">
        <f t="shared" si="231"/>
        <v>0</v>
      </c>
      <c r="CQ128" s="8">
        <f t="shared" si="231"/>
        <v>-0.008898566316522857</v>
      </c>
      <c r="CR128" s="8">
        <f t="shared" si="231"/>
        <v>-0.0008038348559914196</v>
      </c>
      <c r="CS128" s="8">
        <f t="shared" si="231"/>
        <v>-0.008898566316522857</v>
      </c>
      <c r="CT128" s="8">
        <f t="shared" si="231"/>
        <v>0</v>
      </c>
      <c r="CU128" s="8">
        <f t="shared" si="231"/>
        <v>0</v>
      </c>
      <c r="CV128" s="8">
        <f t="shared" si="231"/>
        <v>0</v>
      </c>
      <c r="CW128" s="8">
        <f t="shared" si="231"/>
        <v>0</v>
      </c>
      <c r="CX128" s="8">
        <f t="shared" si="231"/>
        <v>-0.0023510340457206804</v>
      </c>
      <c r="CY128" s="8">
        <f t="shared" si="231"/>
        <v>-0.0006483080801488585</v>
      </c>
      <c r="CZ128" s="8">
        <f t="shared" si="231"/>
        <v>-0.005624800181121769</v>
      </c>
      <c r="DA128" s="8">
        <f t="shared" si="231"/>
        <v>-0.0023510340457206804</v>
      </c>
      <c r="DB128" s="8">
        <f t="shared" si="231"/>
        <v>-0.0023510340457206804</v>
      </c>
      <c r="DC128" s="8">
        <f t="shared" si="231"/>
        <v>-0.0023510340457206804</v>
      </c>
      <c r="DD128" s="8">
        <f t="shared" si="231"/>
        <v>-0.0023510340457206804</v>
      </c>
      <c r="DE128" s="8">
        <f t="shared" si="231"/>
        <v>-0.001661607706658928</v>
      </c>
      <c r="DF128" s="8">
        <f aca="true" t="shared" si="232" ref="DF128:DS128">DF379-DF46</f>
        <v>-0.0006483080801488585</v>
      </c>
      <c r="DG128" s="8">
        <f t="shared" si="232"/>
        <v>0</v>
      </c>
      <c r="DH128" s="8">
        <f t="shared" si="232"/>
        <v>0</v>
      </c>
      <c r="DI128" s="8">
        <f t="shared" si="232"/>
        <v>0</v>
      </c>
      <c r="DJ128" s="8">
        <f t="shared" si="232"/>
        <v>0</v>
      </c>
      <c r="DK128" s="8">
        <f t="shared" si="232"/>
        <v>0</v>
      </c>
      <c r="DL128" s="8">
        <f t="shared" si="232"/>
        <v>0</v>
      </c>
      <c r="DM128" s="8">
        <f t="shared" si="232"/>
        <v>0</v>
      </c>
      <c r="DN128" s="8">
        <f t="shared" si="232"/>
        <v>0</v>
      </c>
      <c r="DO128" s="8">
        <f t="shared" si="232"/>
        <v>-0.001661607706658928</v>
      </c>
      <c r="DP128" s="8">
        <f t="shared" si="232"/>
        <v>0</v>
      </c>
      <c r="DQ128" s="8">
        <f t="shared" si="232"/>
        <v>-0.0023510340457206804</v>
      </c>
      <c r="DR128" s="8">
        <f t="shared" si="232"/>
        <v>0</v>
      </c>
      <c r="DS128" s="8">
        <f t="shared" si="232"/>
        <v>0</v>
      </c>
    </row>
    <row r="129" spans="17:123" ht="11.25">
      <c r="Q129" s="17"/>
      <c r="AQ129" s="13"/>
      <c r="AR129" s="13" t="s">
        <v>41</v>
      </c>
      <c r="AS129" s="16" t="s">
        <v>257</v>
      </c>
      <c r="AT129" s="8">
        <f aca="true" t="shared" si="233" ref="AT129:DE129">AT380-AT47</f>
        <v>0</v>
      </c>
      <c r="AU129" s="8">
        <f t="shared" si="233"/>
        <v>0</v>
      </c>
      <c r="AV129" s="8">
        <f t="shared" si="233"/>
        <v>0</v>
      </c>
      <c r="AW129" s="8">
        <f t="shared" si="233"/>
        <v>0</v>
      </c>
      <c r="AX129" s="8">
        <f t="shared" si="233"/>
        <v>0</v>
      </c>
      <c r="AY129" s="8">
        <f t="shared" si="233"/>
        <v>0</v>
      </c>
      <c r="AZ129" s="8">
        <f t="shared" si="233"/>
        <v>0</v>
      </c>
      <c r="BA129" s="8">
        <f t="shared" si="233"/>
        <v>0</v>
      </c>
      <c r="BB129" s="8">
        <f t="shared" si="233"/>
        <v>0</v>
      </c>
      <c r="BC129" s="8">
        <f t="shared" si="233"/>
        <v>0</v>
      </c>
      <c r="BD129" s="8">
        <f t="shared" si="233"/>
        <v>0</v>
      </c>
      <c r="BE129" s="8">
        <f t="shared" si="233"/>
        <v>0</v>
      </c>
      <c r="BF129" s="8">
        <f t="shared" si="233"/>
        <v>0</v>
      </c>
      <c r="BG129" s="8">
        <f t="shared" si="233"/>
        <v>0</v>
      </c>
      <c r="BH129" s="8">
        <f t="shared" si="233"/>
        <v>0</v>
      </c>
      <c r="BI129" s="8">
        <f t="shared" si="233"/>
        <v>0</v>
      </c>
      <c r="BJ129" s="8">
        <f t="shared" si="233"/>
        <v>0</v>
      </c>
      <c r="BK129" s="8">
        <f t="shared" si="233"/>
        <v>0</v>
      </c>
      <c r="BL129" s="8">
        <f t="shared" si="233"/>
        <v>0</v>
      </c>
      <c r="BM129" s="8">
        <f t="shared" si="233"/>
        <v>0</v>
      </c>
      <c r="BN129" s="8">
        <f t="shared" si="233"/>
        <v>0</v>
      </c>
      <c r="BO129" s="8">
        <f t="shared" si="233"/>
        <v>0</v>
      </c>
      <c r="BP129" s="8">
        <f t="shared" si="233"/>
        <v>0</v>
      </c>
      <c r="BQ129" s="8">
        <f t="shared" si="233"/>
        <v>0</v>
      </c>
      <c r="BR129" s="8">
        <f t="shared" si="233"/>
        <v>-0.000690543866877318</v>
      </c>
      <c r="BS129" s="8">
        <f t="shared" si="233"/>
        <v>-0.0005589685982032513</v>
      </c>
      <c r="BT129" s="8">
        <f t="shared" si="233"/>
        <v>-0.0002787117420163504</v>
      </c>
      <c r="BU129" s="8">
        <f t="shared" si="233"/>
        <v>-0.000690543866877318</v>
      </c>
      <c r="BV129" s="8">
        <f t="shared" si="233"/>
        <v>-0.000690543866877318</v>
      </c>
      <c r="BW129" s="8">
        <f t="shared" si="233"/>
        <v>-0.0002593232320595434</v>
      </c>
      <c r="BX129" s="8">
        <f t="shared" si="233"/>
        <v>-0.000690543866877318</v>
      </c>
      <c r="BY129" s="8">
        <f t="shared" si="233"/>
        <v>0</v>
      </c>
      <c r="BZ129" s="8">
        <f t="shared" si="233"/>
        <v>0</v>
      </c>
      <c r="CA129" s="8">
        <f t="shared" si="233"/>
        <v>0</v>
      </c>
      <c r="CB129" s="8">
        <f t="shared" si="233"/>
        <v>-0.0007829560285630711</v>
      </c>
      <c r="CC129" s="8">
        <f t="shared" si="233"/>
        <v>-0.000690543866877318</v>
      </c>
      <c r="CD129" s="8">
        <f t="shared" si="233"/>
        <v>0</v>
      </c>
      <c r="CE129" s="8">
        <f t="shared" si="233"/>
        <v>1</v>
      </c>
      <c r="CF129" s="8">
        <f t="shared" si="233"/>
        <v>0</v>
      </c>
      <c r="CG129" s="8">
        <f t="shared" si="233"/>
        <v>0</v>
      </c>
      <c r="CH129" s="8">
        <f t="shared" si="233"/>
        <v>0</v>
      </c>
      <c r="CI129" s="8">
        <f t="shared" si="233"/>
        <v>-0.000690543866877318</v>
      </c>
      <c r="CJ129" s="8">
        <f t="shared" si="233"/>
        <v>-0.000690543866877318</v>
      </c>
      <c r="CK129" s="8">
        <f t="shared" si="233"/>
        <v>0</v>
      </c>
      <c r="CL129" s="8">
        <f t="shared" si="233"/>
        <v>0</v>
      </c>
      <c r="CM129" s="8">
        <f t="shared" si="233"/>
        <v>-0.00027948429910162567</v>
      </c>
      <c r="CN129" s="8">
        <f t="shared" si="233"/>
        <v>0</v>
      </c>
      <c r="CO129" s="8">
        <f t="shared" si="233"/>
        <v>0</v>
      </c>
      <c r="CP129" s="8">
        <f t="shared" si="233"/>
        <v>0</v>
      </c>
      <c r="CQ129" s="8">
        <f t="shared" si="233"/>
        <v>-0.0005625530429985714</v>
      </c>
      <c r="CR129" s="8">
        <f t="shared" si="233"/>
        <v>-0.00039147801428153554</v>
      </c>
      <c r="CS129" s="8">
        <f t="shared" si="233"/>
        <v>-0.0005625530429985714</v>
      </c>
      <c r="CT129" s="8">
        <f t="shared" si="233"/>
        <v>0</v>
      </c>
      <c r="CU129" s="8">
        <f t="shared" si="233"/>
        <v>0</v>
      </c>
      <c r="CV129" s="8">
        <f t="shared" si="233"/>
        <v>0</v>
      </c>
      <c r="CW129" s="8">
        <f t="shared" si="233"/>
        <v>0</v>
      </c>
      <c r="CX129" s="8">
        <f t="shared" si="233"/>
        <v>-0.000690543866877318</v>
      </c>
      <c r="CY129" s="8">
        <f t="shared" si="233"/>
        <v>-0.0002593232320595434</v>
      </c>
      <c r="CZ129" s="8">
        <f t="shared" si="233"/>
        <v>-0.0006265484549379447</v>
      </c>
      <c r="DA129" s="8">
        <f t="shared" si="233"/>
        <v>-0.000690543866877318</v>
      </c>
      <c r="DB129" s="8">
        <f t="shared" si="233"/>
        <v>-0.000690543866877318</v>
      </c>
      <c r="DC129" s="8">
        <f t="shared" si="233"/>
        <v>-0.000690543866877318</v>
      </c>
      <c r="DD129" s="8">
        <f t="shared" si="233"/>
        <v>-0.000690543866877318</v>
      </c>
      <c r="DE129" s="8">
        <f t="shared" si="233"/>
        <v>-0.0005589685982032513</v>
      </c>
      <c r="DF129" s="8">
        <f aca="true" t="shared" si="234" ref="DF129:DS129">DF380-DF47</f>
        <v>-0.0002593232320595434</v>
      </c>
      <c r="DG129" s="8">
        <f t="shared" si="234"/>
        <v>0</v>
      </c>
      <c r="DH129" s="8">
        <f t="shared" si="234"/>
        <v>0</v>
      </c>
      <c r="DI129" s="8">
        <f t="shared" si="234"/>
        <v>0</v>
      </c>
      <c r="DJ129" s="8">
        <f t="shared" si="234"/>
        <v>0</v>
      </c>
      <c r="DK129" s="8">
        <f t="shared" si="234"/>
        <v>0</v>
      </c>
      <c r="DL129" s="8">
        <f t="shared" si="234"/>
        <v>0</v>
      </c>
      <c r="DM129" s="8">
        <f t="shared" si="234"/>
        <v>0</v>
      </c>
      <c r="DN129" s="8">
        <f t="shared" si="234"/>
        <v>0</v>
      </c>
      <c r="DO129" s="8">
        <f t="shared" si="234"/>
        <v>-0.0005589685982032513</v>
      </c>
      <c r="DP129" s="8">
        <f t="shared" si="234"/>
        <v>0</v>
      </c>
      <c r="DQ129" s="8">
        <f t="shared" si="234"/>
        <v>-0.000690543866877318</v>
      </c>
      <c r="DR129" s="8">
        <f t="shared" si="234"/>
        <v>-0.0002787117420163504</v>
      </c>
      <c r="DS129" s="8">
        <f t="shared" si="234"/>
        <v>-0.0009034804700513726</v>
      </c>
    </row>
    <row r="130" spans="17:126" ht="11.25">
      <c r="Q130" s="17"/>
      <c r="AQ130" s="13"/>
      <c r="AR130" s="13" t="s">
        <v>42</v>
      </c>
      <c r="AS130" s="16" t="s">
        <v>258</v>
      </c>
      <c r="AT130" s="8">
        <f aca="true" t="shared" si="235" ref="AT130:DE130">AT381-AT48</f>
        <v>0</v>
      </c>
      <c r="AU130" s="8">
        <f t="shared" si="235"/>
        <v>0</v>
      </c>
      <c r="AV130" s="8">
        <f t="shared" si="235"/>
        <v>0</v>
      </c>
      <c r="AW130" s="8">
        <f t="shared" si="235"/>
        <v>0</v>
      </c>
      <c r="AX130" s="8">
        <f t="shared" si="235"/>
        <v>0</v>
      </c>
      <c r="AY130" s="8">
        <f t="shared" si="235"/>
        <v>0</v>
      </c>
      <c r="AZ130" s="8">
        <f t="shared" si="235"/>
        <v>0</v>
      </c>
      <c r="BA130" s="8">
        <f t="shared" si="235"/>
        <v>0</v>
      </c>
      <c r="BB130" s="8">
        <f t="shared" si="235"/>
        <v>0</v>
      </c>
      <c r="BC130" s="8">
        <f t="shared" si="235"/>
        <v>0</v>
      </c>
      <c r="BD130" s="8">
        <f t="shared" si="235"/>
        <v>0</v>
      </c>
      <c r="BE130" s="8">
        <f t="shared" si="235"/>
        <v>0</v>
      </c>
      <c r="BF130" s="8">
        <f t="shared" si="235"/>
        <v>0</v>
      </c>
      <c r="BG130" s="8">
        <f t="shared" si="235"/>
        <v>0</v>
      </c>
      <c r="BH130" s="8">
        <f t="shared" si="235"/>
        <v>0</v>
      </c>
      <c r="BI130" s="8">
        <f t="shared" si="235"/>
        <v>0</v>
      </c>
      <c r="BJ130" s="8">
        <f t="shared" si="235"/>
        <v>0</v>
      </c>
      <c r="BK130" s="8">
        <f t="shared" si="235"/>
        <v>0</v>
      </c>
      <c r="BL130" s="8">
        <f t="shared" si="235"/>
        <v>0</v>
      </c>
      <c r="BM130" s="8">
        <f t="shared" si="235"/>
        <v>0</v>
      </c>
      <c r="BN130" s="8">
        <f t="shared" si="235"/>
        <v>0</v>
      </c>
      <c r="BO130" s="8">
        <f t="shared" si="235"/>
        <v>0</v>
      </c>
      <c r="BP130" s="8">
        <f t="shared" si="235"/>
        <v>0</v>
      </c>
      <c r="BQ130" s="8">
        <f t="shared" si="235"/>
        <v>0</v>
      </c>
      <c r="BR130" s="8">
        <f t="shared" si="235"/>
        <v>-0.000537089674237914</v>
      </c>
      <c r="BS130" s="8">
        <f t="shared" si="235"/>
        <v>-0.0005295491982978171</v>
      </c>
      <c r="BT130" s="8">
        <f t="shared" si="235"/>
        <v>-2.1439364770488492E-05</v>
      </c>
      <c r="BU130" s="8">
        <f t="shared" si="235"/>
        <v>-0.000537089674237914</v>
      </c>
      <c r="BV130" s="8">
        <f t="shared" si="235"/>
        <v>-0.000537089674237914</v>
      </c>
      <c r="BW130" s="8">
        <f t="shared" si="235"/>
        <v>-0.0005419855550044456</v>
      </c>
      <c r="BX130" s="8">
        <f t="shared" si="235"/>
        <v>-0.000537089674237914</v>
      </c>
      <c r="BY130" s="8">
        <f t="shared" si="235"/>
        <v>0</v>
      </c>
      <c r="BZ130" s="8">
        <f t="shared" si="235"/>
        <v>0</v>
      </c>
      <c r="CA130" s="8">
        <f t="shared" si="235"/>
        <v>0</v>
      </c>
      <c r="CB130" s="8">
        <f t="shared" si="235"/>
        <v>-0.0005219706857087141</v>
      </c>
      <c r="CC130" s="8">
        <f t="shared" si="235"/>
        <v>-0.000537089674237914</v>
      </c>
      <c r="CD130" s="8">
        <f t="shared" si="235"/>
        <v>0</v>
      </c>
      <c r="CE130" s="8">
        <f t="shared" si="235"/>
        <v>0</v>
      </c>
      <c r="CF130" s="8">
        <f t="shared" si="235"/>
        <v>1</v>
      </c>
      <c r="CG130" s="8">
        <f t="shared" si="235"/>
        <v>0</v>
      </c>
      <c r="CH130" s="8">
        <f t="shared" si="235"/>
        <v>0</v>
      </c>
      <c r="CI130" s="8">
        <f t="shared" si="235"/>
        <v>-0.000537089674237914</v>
      </c>
      <c r="CJ130" s="8">
        <f t="shared" si="235"/>
        <v>-0.000537089674237914</v>
      </c>
      <c r="CK130" s="8">
        <f t="shared" si="235"/>
        <v>0</v>
      </c>
      <c r="CL130" s="8">
        <f t="shared" si="235"/>
        <v>0</v>
      </c>
      <c r="CM130" s="8">
        <f t="shared" si="235"/>
        <v>-0.00026477459914890856</v>
      </c>
      <c r="CN130" s="8">
        <f t="shared" si="235"/>
        <v>0</v>
      </c>
      <c r="CO130" s="8">
        <f t="shared" si="235"/>
        <v>0</v>
      </c>
      <c r="CP130" s="8">
        <f t="shared" si="235"/>
        <v>0</v>
      </c>
      <c r="CQ130" s="8">
        <f t="shared" si="235"/>
        <v>0</v>
      </c>
      <c r="CR130" s="8">
        <f t="shared" si="235"/>
        <v>-0.00026098534285435703</v>
      </c>
      <c r="CS130" s="8">
        <f t="shared" si="235"/>
        <v>0</v>
      </c>
      <c r="CT130" s="8">
        <f t="shared" si="235"/>
        <v>0</v>
      </c>
      <c r="CU130" s="8">
        <f t="shared" si="235"/>
        <v>0</v>
      </c>
      <c r="CV130" s="8">
        <f t="shared" si="235"/>
        <v>0</v>
      </c>
      <c r="CW130" s="8">
        <f t="shared" si="235"/>
        <v>0</v>
      </c>
      <c r="CX130" s="8">
        <f t="shared" si="235"/>
        <v>-0.000537089674237914</v>
      </c>
      <c r="CY130" s="8">
        <f t="shared" si="235"/>
        <v>-0.0005419855550044456</v>
      </c>
      <c r="CZ130" s="8">
        <f t="shared" si="235"/>
        <v>-0.000268544837118957</v>
      </c>
      <c r="DA130" s="8">
        <f t="shared" si="235"/>
        <v>-0.000537089674237914</v>
      </c>
      <c r="DB130" s="8">
        <f t="shared" si="235"/>
        <v>-0.000537089674237914</v>
      </c>
      <c r="DC130" s="8">
        <f t="shared" si="235"/>
        <v>-0.000537089674237914</v>
      </c>
      <c r="DD130" s="8">
        <f t="shared" si="235"/>
        <v>-0.000537089674237914</v>
      </c>
      <c r="DE130" s="8">
        <f t="shared" si="235"/>
        <v>-0.0005295491982978171</v>
      </c>
      <c r="DF130" s="8">
        <f aca="true" t="shared" si="236" ref="DF130:DS130">DF381-DF48</f>
        <v>-0.0005419855550044456</v>
      </c>
      <c r="DG130" s="8">
        <f t="shared" si="236"/>
        <v>0</v>
      </c>
      <c r="DH130" s="8">
        <f t="shared" si="236"/>
        <v>0</v>
      </c>
      <c r="DI130" s="8">
        <f t="shared" si="236"/>
        <v>0</v>
      </c>
      <c r="DJ130" s="8">
        <f t="shared" si="236"/>
        <v>0</v>
      </c>
      <c r="DK130" s="8">
        <f t="shared" si="236"/>
        <v>0</v>
      </c>
      <c r="DL130" s="8">
        <f t="shared" si="236"/>
        <v>0</v>
      </c>
      <c r="DM130" s="8">
        <f t="shared" si="236"/>
        <v>0</v>
      </c>
      <c r="DN130" s="8">
        <f t="shared" si="236"/>
        <v>0</v>
      </c>
      <c r="DO130" s="8">
        <f t="shared" si="236"/>
        <v>-0.0005295491982978171</v>
      </c>
      <c r="DP130" s="8">
        <f t="shared" si="236"/>
        <v>0</v>
      </c>
      <c r="DQ130" s="8">
        <f t="shared" si="236"/>
        <v>-0.000537089674237914</v>
      </c>
      <c r="DR130" s="8">
        <f t="shared" si="236"/>
        <v>-2.1439364770488492E-05</v>
      </c>
      <c r="DS130" s="8">
        <f t="shared" si="236"/>
        <v>-0.0015039630688887544</v>
      </c>
      <c r="DU130" s="1"/>
      <c r="DV130" s="6"/>
    </row>
    <row r="131" spans="17:126" ht="11.25">
      <c r="Q131" s="17"/>
      <c r="AQ131" s="13"/>
      <c r="AR131" s="13" t="s">
        <v>43</v>
      </c>
      <c r="AS131" s="16" t="s">
        <v>259</v>
      </c>
      <c r="AT131" s="8">
        <f aca="true" t="shared" si="237" ref="AT131:DE131">AT382-AT49</f>
        <v>0</v>
      </c>
      <c r="AU131" s="8">
        <f t="shared" si="237"/>
        <v>0</v>
      </c>
      <c r="AV131" s="8">
        <f t="shared" si="237"/>
        <v>0</v>
      </c>
      <c r="AW131" s="8">
        <f t="shared" si="237"/>
        <v>0</v>
      </c>
      <c r="AX131" s="8">
        <f t="shared" si="237"/>
        <v>0</v>
      </c>
      <c r="AY131" s="8">
        <f t="shared" si="237"/>
        <v>0</v>
      </c>
      <c r="AZ131" s="8">
        <f t="shared" si="237"/>
        <v>0</v>
      </c>
      <c r="BA131" s="8">
        <f t="shared" si="237"/>
        <v>0</v>
      </c>
      <c r="BB131" s="8">
        <f t="shared" si="237"/>
        <v>0</v>
      </c>
      <c r="BC131" s="8">
        <f t="shared" si="237"/>
        <v>0</v>
      </c>
      <c r="BD131" s="8">
        <f t="shared" si="237"/>
        <v>0</v>
      </c>
      <c r="BE131" s="8">
        <f t="shared" si="237"/>
        <v>0</v>
      </c>
      <c r="BF131" s="8">
        <f t="shared" si="237"/>
        <v>0</v>
      </c>
      <c r="BG131" s="8">
        <f t="shared" si="237"/>
        <v>0</v>
      </c>
      <c r="BH131" s="8">
        <f t="shared" si="237"/>
        <v>0</v>
      </c>
      <c r="BI131" s="8">
        <f t="shared" si="237"/>
        <v>0</v>
      </c>
      <c r="BJ131" s="8">
        <f t="shared" si="237"/>
        <v>0</v>
      </c>
      <c r="BK131" s="8">
        <f t="shared" si="237"/>
        <v>0</v>
      </c>
      <c r="BL131" s="8">
        <f t="shared" si="237"/>
        <v>0</v>
      </c>
      <c r="BM131" s="8">
        <f t="shared" si="237"/>
        <v>0</v>
      </c>
      <c r="BN131" s="8">
        <f t="shared" si="237"/>
        <v>0</v>
      </c>
      <c r="BO131" s="8">
        <f t="shared" si="237"/>
        <v>0</v>
      </c>
      <c r="BP131" s="8">
        <f t="shared" si="237"/>
        <v>0</v>
      </c>
      <c r="BQ131" s="8">
        <f t="shared" si="237"/>
        <v>0</v>
      </c>
      <c r="BR131" s="8">
        <f t="shared" si="237"/>
        <v>-0.0070559974992873125</v>
      </c>
      <c r="BS131" s="8">
        <f t="shared" si="237"/>
        <v>-0.012450290039979788</v>
      </c>
      <c r="BT131" s="8">
        <f t="shared" si="237"/>
        <v>-6.431809431146549E-05</v>
      </c>
      <c r="BU131" s="8">
        <f t="shared" si="237"/>
        <v>-0.0070559974992873125</v>
      </c>
      <c r="BV131" s="8">
        <f t="shared" si="237"/>
        <v>-0.0070559974992873125</v>
      </c>
      <c r="BW131" s="8">
        <f t="shared" si="237"/>
        <v>-0.0036939729996108422</v>
      </c>
      <c r="BX131" s="8">
        <f t="shared" si="237"/>
        <v>-0.0070559974992873125</v>
      </c>
      <c r="BY131" s="8">
        <f t="shared" si="237"/>
        <v>0</v>
      </c>
      <c r="BZ131" s="8">
        <f t="shared" si="237"/>
        <v>0</v>
      </c>
      <c r="CA131" s="8">
        <f t="shared" si="237"/>
        <v>0</v>
      </c>
      <c r="CB131" s="8">
        <f t="shared" si="237"/>
        <v>-0.006211451159933697</v>
      </c>
      <c r="CC131" s="8">
        <f t="shared" si="237"/>
        <v>-0.0070559974992873125</v>
      </c>
      <c r="CD131" s="8">
        <f t="shared" si="237"/>
        <v>0</v>
      </c>
      <c r="CE131" s="8">
        <f t="shared" si="237"/>
        <v>0</v>
      </c>
      <c r="CF131" s="8">
        <f t="shared" si="237"/>
        <v>0</v>
      </c>
      <c r="CG131" s="8">
        <f t="shared" si="237"/>
        <v>1</v>
      </c>
      <c r="CH131" s="8">
        <f t="shared" si="237"/>
        <v>0</v>
      </c>
      <c r="CI131" s="8">
        <f t="shared" si="237"/>
        <v>-0.0070559974992873125</v>
      </c>
      <c r="CJ131" s="8">
        <f t="shared" si="237"/>
        <v>-0.0070559974992873125</v>
      </c>
      <c r="CK131" s="8">
        <f t="shared" si="237"/>
        <v>0</v>
      </c>
      <c r="CL131" s="8">
        <f t="shared" si="237"/>
        <v>0</v>
      </c>
      <c r="CM131" s="8">
        <f t="shared" si="237"/>
        <v>-0.006225145019989894</v>
      </c>
      <c r="CN131" s="8">
        <f t="shared" si="237"/>
        <v>0</v>
      </c>
      <c r="CO131" s="8">
        <f t="shared" si="237"/>
        <v>0</v>
      </c>
      <c r="CP131" s="8">
        <f t="shared" si="237"/>
        <v>0</v>
      </c>
      <c r="CQ131" s="8">
        <f t="shared" si="237"/>
        <v>-2.2729415878730157E-05</v>
      </c>
      <c r="CR131" s="8">
        <f t="shared" si="237"/>
        <v>-0.0031057255799668486</v>
      </c>
      <c r="CS131" s="8">
        <f t="shared" si="237"/>
        <v>-2.2729415878730157E-05</v>
      </c>
      <c r="CT131" s="8">
        <f t="shared" si="237"/>
        <v>0</v>
      </c>
      <c r="CU131" s="8">
        <f t="shared" si="237"/>
        <v>0</v>
      </c>
      <c r="CV131" s="8">
        <f t="shared" si="237"/>
        <v>0</v>
      </c>
      <c r="CW131" s="8">
        <f t="shared" si="237"/>
        <v>0</v>
      </c>
      <c r="CX131" s="8">
        <f t="shared" si="237"/>
        <v>-0.0070559974992873125</v>
      </c>
      <c r="CY131" s="8">
        <f t="shared" si="237"/>
        <v>-0.0036939729996108422</v>
      </c>
      <c r="CZ131" s="8">
        <f t="shared" si="237"/>
        <v>-0.003539363457583021</v>
      </c>
      <c r="DA131" s="8">
        <f t="shared" si="237"/>
        <v>-0.0070559974992873125</v>
      </c>
      <c r="DB131" s="8">
        <f t="shared" si="237"/>
        <v>-0.0070559974992873125</v>
      </c>
      <c r="DC131" s="8">
        <f t="shared" si="237"/>
        <v>-0.0070559974992873125</v>
      </c>
      <c r="DD131" s="8">
        <f t="shared" si="237"/>
        <v>-0.0070559974992873125</v>
      </c>
      <c r="DE131" s="8">
        <f t="shared" si="237"/>
        <v>-0.012450290039979788</v>
      </c>
      <c r="DF131" s="8">
        <f aca="true" t="shared" si="238" ref="DF131:DS131">DF382-DF49</f>
        <v>-0.0036939729996108422</v>
      </c>
      <c r="DG131" s="8">
        <f t="shared" si="238"/>
        <v>0</v>
      </c>
      <c r="DH131" s="8">
        <f t="shared" si="238"/>
        <v>0</v>
      </c>
      <c r="DI131" s="8">
        <f t="shared" si="238"/>
        <v>0</v>
      </c>
      <c r="DJ131" s="8">
        <f t="shared" si="238"/>
        <v>0</v>
      </c>
      <c r="DK131" s="8">
        <f t="shared" si="238"/>
        <v>0</v>
      </c>
      <c r="DL131" s="8">
        <f t="shared" si="238"/>
        <v>0</v>
      </c>
      <c r="DM131" s="8">
        <f t="shared" si="238"/>
        <v>0</v>
      </c>
      <c r="DN131" s="8">
        <f t="shared" si="238"/>
        <v>0</v>
      </c>
      <c r="DO131" s="8">
        <f t="shared" si="238"/>
        <v>-0.012450290039979788</v>
      </c>
      <c r="DP131" s="8">
        <f t="shared" si="238"/>
        <v>0</v>
      </c>
      <c r="DQ131" s="8">
        <f t="shared" si="238"/>
        <v>-0.0070559974992873125</v>
      </c>
      <c r="DR131" s="8">
        <f t="shared" si="238"/>
        <v>-6.431809431146549E-05</v>
      </c>
      <c r="DS131" s="8">
        <f t="shared" si="238"/>
        <v>-0.011634888227764489</v>
      </c>
      <c r="DV131" s="6"/>
    </row>
    <row r="132" spans="17:126" ht="11.25">
      <c r="Q132" s="17"/>
      <c r="AQ132" s="13"/>
      <c r="AR132" s="13" t="s">
        <v>44</v>
      </c>
      <c r="AS132" s="13" t="s">
        <v>362</v>
      </c>
      <c r="AT132" s="8">
        <f aca="true" t="shared" si="239" ref="AT132:DE132">AT383-AT50</f>
        <v>0</v>
      </c>
      <c r="AU132" s="8">
        <f t="shared" si="239"/>
        <v>0</v>
      </c>
      <c r="AV132" s="8">
        <f t="shared" si="239"/>
        <v>0</v>
      </c>
      <c r="AW132" s="8">
        <f t="shared" si="239"/>
        <v>0</v>
      </c>
      <c r="AX132" s="8">
        <f t="shared" si="239"/>
        <v>0</v>
      </c>
      <c r="AY132" s="8">
        <f t="shared" si="239"/>
        <v>0</v>
      </c>
      <c r="AZ132" s="8">
        <f t="shared" si="239"/>
        <v>0</v>
      </c>
      <c r="BA132" s="8">
        <f t="shared" si="239"/>
        <v>0</v>
      </c>
      <c r="BB132" s="8">
        <f t="shared" si="239"/>
        <v>0</v>
      </c>
      <c r="BC132" s="8">
        <f t="shared" si="239"/>
        <v>0</v>
      </c>
      <c r="BD132" s="8">
        <f t="shared" si="239"/>
        <v>0</v>
      </c>
      <c r="BE132" s="8">
        <f t="shared" si="239"/>
        <v>0</v>
      </c>
      <c r="BF132" s="8">
        <f t="shared" si="239"/>
        <v>0</v>
      </c>
      <c r="BG132" s="8">
        <f t="shared" si="239"/>
        <v>0</v>
      </c>
      <c r="BH132" s="8">
        <f t="shared" si="239"/>
        <v>0</v>
      </c>
      <c r="BI132" s="8">
        <f t="shared" si="239"/>
        <v>0</v>
      </c>
      <c r="BJ132" s="8">
        <f t="shared" si="239"/>
        <v>0</v>
      </c>
      <c r="BK132" s="8">
        <f t="shared" si="239"/>
        <v>0</v>
      </c>
      <c r="BL132" s="8">
        <f t="shared" si="239"/>
        <v>0</v>
      </c>
      <c r="BM132" s="8">
        <f t="shared" si="239"/>
        <v>0</v>
      </c>
      <c r="BN132" s="8">
        <f t="shared" si="239"/>
        <v>0</v>
      </c>
      <c r="BO132" s="8">
        <f t="shared" si="239"/>
        <v>0</v>
      </c>
      <c r="BP132" s="8">
        <f t="shared" si="239"/>
        <v>0</v>
      </c>
      <c r="BQ132" s="8">
        <f t="shared" si="239"/>
        <v>0</v>
      </c>
      <c r="BR132" s="8">
        <f t="shared" si="239"/>
        <v>-0.0035236557064557486</v>
      </c>
      <c r="BS132" s="8">
        <f t="shared" si="239"/>
        <v>-0.00580150566135164</v>
      </c>
      <c r="BT132" s="8">
        <f t="shared" si="239"/>
        <v>-0.0003644692010983044</v>
      </c>
      <c r="BU132" s="8">
        <f t="shared" si="239"/>
        <v>-0.0035236557064557486</v>
      </c>
      <c r="BV132" s="8">
        <f t="shared" si="239"/>
        <v>-0.0035236557064557486</v>
      </c>
      <c r="BW132" s="8">
        <f t="shared" si="239"/>
        <v>-0.0028399351553614126</v>
      </c>
      <c r="BX132" s="8">
        <f t="shared" si="239"/>
        <v>-0.0035236557064557486</v>
      </c>
      <c r="BY132" s="8">
        <f t="shared" si="239"/>
        <v>0</v>
      </c>
      <c r="BZ132" s="8">
        <f t="shared" si="239"/>
        <v>0</v>
      </c>
      <c r="CA132" s="8">
        <f t="shared" si="239"/>
        <v>0</v>
      </c>
      <c r="CB132" s="8">
        <f t="shared" si="239"/>
        <v>-0.003925219556529529</v>
      </c>
      <c r="CC132" s="8">
        <f t="shared" si="239"/>
        <v>-0.0035236557064557486</v>
      </c>
      <c r="CD132" s="8">
        <f t="shared" si="239"/>
        <v>0</v>
      </c>
      <c r="CE132" s="8">
        <f t="shared" si="239"/>
        <v>0</v>
      </c>
      <c r="CF132" s="8">
        <f t="shared" si="239"/>
        <v>0</v>
      </c>
      <c r="CG132" s="8">
        <f t="shared" si="239"/>
        <v>0</v>
      </c>
      <c r="CH132" s="8">
        <f t="shared" si="239"/>
        <v>1</v>
      </c>
      <c r="CI132" s="8">
        <f t="shared" si="239"/>
        <v>-0.0035236557064557486</v>
      </c>
      <c r="CJ132" s="8">
        <f t="shared" si="239"/>
        <v>-0.0035236557064557486</v>
      </c>
      <c r="CK132" s="8">
        <f t="shared" si="239"/>
        <v>0</v>
      </c>
      <c r="CL132" s="8">
        <f t="shared" si="239"/>
        <v>0</v>
      </c>
      <c r="CM132" s="8">
        <f t="shared" si="239"/>
        <v>-0.00290075283067582</v>
      </c>
      <c r="CN132" s="8">
        <f t="shared" si="239"/>
        <v>0</v>
      </c>
      <c r="CO132" s="8">
        <f t="shared" si="239"/>
        <v>0</v>
      </c>
      <c r="CP132" s="8">
        <f t="shared" si="239"/>
        <v>0</v>
      </c>
      <c r="CQ132" s="8">
        <f t="shared" si="239"/>
        <v>-3.977647778777777E-05</v>
      </c>
      <c r="CR132" s="8">
        <f t="shared" si="239"/>
        <v>-0.0019626097782647644</v>
      </c>
      <c r="CS132" s="8">
        <f t="shared" si="239"/>
        <v>-3.977647778777777E-05</v>
      </c>
      <c r="CT132" s="8">
        <f t="shared" si="239"/>
        <v>0</v>
      </c>
      <c r="CU132" s="8">
        <f t="shared" si="239"/>
        <v>0</v>
      </c>
      <c r="CV132" s="8">
        <f t="shared" si="239"/>
        <v>0</v>
      </c>
      <c r="CW132" s="8">
        <f t="shared" si="239"/>
        <v>0</v>
      </c>
      <c r="CX132" s="8">
        <f t="shared" si="239"/>
        <v>-0.0035236557064557486</v>
      </c>
      <c r="CY132" s="8">
        <f t="shared" si="239"/>
        <v>-0.0028399351553614126</v>
      </c>
      <c r="CZ132" s="8">
        <f t="shared" si="239"/>
        <v>-0.0017817160921217632</v>
      </c>
      <c r="DA132" s="8">
        <f t="shared" si="239"/>
        <v>-0.0035236557064557486</v>
      </c>
      <c r="DB132" s="8">
        <f t="shared" si="239"/>
        <v>-0.0035236557064557486</v>
      </c>
      <c r="DC132" s="8">
        <f t="shared" si="239"/>
        <v>-0.0035236557064557486</v>
      </c>
      <c r="DD132" s="8">
        <f t="shared" si="239"/>
        <v>-0.0035236557064557486</v>
      </c>
      <c r="DE132" s="8">
        <f t="shared" si="239"/>
        <v>-0.00580150566135164</v>
      </c>
      <c r="DF132" s="8">
        <f aca="true" t="shared" si="240" ref="DF132:DS132">DF383-DF50</f>
        <v>-0.0028399351553614126</v>
      </c>
      <c r="DG132" s="8">
        <f t="shared" si="240"/>
        <v>0</v>
      </c>
      <c r="DH132" s="8">
        <f t="shared" si="240"/>
        <v>0</v>
      </c>
      <c r="DI132" s="8">
        <f t="shared" si="240"/>
        <v>0</v>
      </c>
      <c r="DJ132" s="8">
        <f t="shared" si="240"/>
        <v>0</v>
      </c>
      <c r="DK132" s="8">
        <f t="shared" si="240"/>
        <v>0</v>
      </c>
      <c r="DL132" s="8">
        <f t="shared" si="240"/>
        <v>0</v>
      </c>
      <c r="DM132" s="8">
        <f t="shared" si="240"/>
        <v>0</v>
      </c>
      <c r="DN132" s="8">
        <f t="shared" si="240"/>
        <v>0</v>
      </c>
      <c r="DO132" s="8">
        <f t="shared" si="240"/>
        <v>-0.00580150566135164</v>
      </c>
      <c r="DP132" s="8">
        <f t="shared" si="240"/>
        <v>0</v>
      </c>
      <c r="DQ132" s="8">
        <f t="shared" si="240"/>
        <v>-0.0035236557064557486</v>
      </c>
      <c r="DR132" s="8">
        <f t="shared" si="240"/>
        <v>-0.0003644692010983044</v>
      </c>
      <c r="DS132" s="8">
        <f t="shared" si="240"/>
        <v>-0.004467006467167461</v>
      </c>
      <c r="DV132" s="6"/>
    </row>
    <row r="133" spans="17:126" ht="11.25">
      <c r="Q133" s="17"/>
      <c r="AQ133" s="13"/>
      <c r="AR133" s="13" t="s">
        <v>45</v>
      </c>
      <c r="AS133" s="16" t="s">
        <v>363</v>
      </c>
      <c r="AT133" s="8">
        <f aca="true" t="shared" si="241" ref="AT133:DE133">AT384-AT51</f>
        <v>0</v>
      </c>
      <c r="AU133" s="8">
        <f t="shared" si="241"/>
        <v>0</v>
      </c>
      <c r="AV133" s="8">
        <f t="shared" si="241"/>
        <v>0</v>
      </c>
      <c r="AW133" s="8">
        <f t="shared" si="241"/>
        <v>0</v>
      </c>
      <c r="AX133" s="8">
        <f t="shared" si="241"/>
        <v>0</v>
      </c>
      <c r="AY133" s="8">
        <f t="shared" si="241"/>
        <v>0</v>
      </c>
      <c r="AZ133" s="8">
        <f t="shared" si="241"/>
        <v>0</v>
      </c>
      <c r="BA133" s="8">
        <f t="shared" si="241"/>
        <v>0</v>
      </c>
      <c r="BB133" s="8">
        <f t="shared" si="241"/>
        <v>0</v>
      </c>
      <c r="BC133" s="8">
        <f t="shared" si="241"/>
        <v>0</v>
      </c>
      <c r="BD133" s="8">
        <f t="shared" si="241"/>
        <v>0</v>
      </c>
      <c r="BE133" s="8">
        <f t="shared" si="241"/>
        <v>0</v>
      </c>
      <c r="BF133" s="8">
        <f t="shared" si="241"/>
        <v>0</v>
      </c>
      <c r="BG133" s="8">
        <f t="shared" si="241"/>
        <v>0</v>
      </c>
      <c r="BH133" s="8">
        <f t="shared" si="241"/>
        <v>0</v>
      </c>
      <c r="BI133" s="8">
        <f t="shared" si="241"/>
        <v>0</v>
      </c>
      <c r="BJ133" s="8">
        <f t="shared" si="241"/>
        <v>0</v>
      </c>
      <c r="BK133" s="8">
        <f t="shared" si="241"/>
        <v>0</v>
      </c>
      <c r="BL133" s="8">
        <f t="shared" si="241"/>
        <v>0</v>
      </c>
      <c r="BM133" s="8">
        <f t="shared" si="241"/>
        <v>0</v>
      </c>
      <c r="BN133" s="8">
        <f t="shared" si="241"/>
        <v>0</v>
      </c>
      <c r="BO133" s="8">
        <f t="shared" si="241"/>
        <v>0</v>
      </c>
      <c r="BP133" s="8">
        <f t="shared" si="241"/>
        <v>0</v>
      </c>
      <c r="BQ133" s="8">
        <f t="shared" si="241"/>
        <v>0</v>
      </c>
      <c r="BR133" s="8">
        <f t="shared" si="241"/>
        <v>-0.0004067983786006842</v>
      </c>
      <c r="BS133" s="8">
        <f t="shared" si="241"/>
        <v>-0.0007731418295148129</v>
      </c>
      <c r="BT133" s="8">
        <f t="shared" si="241"/>
        <v>0</v>
      </c>
      <c r="BU133" s="8">
        <f t="shared" si="241"/>
        <v>-0.0004067983786006842</v>
      </c>
      <c r="BV133" s="8">
        <f t="shared" si="241"/>
        <v>-0.0004067983786006842</v>
      </c>
      <c r="BW133" s="8">
        <f t="shared" si="241"/>
        <v>-0.0002857742017296168</v>
      </c>
      <c r="BX133" s="8">
        <f t="shared" si="241"/>
        <v>-0.0004067983786006842</v>
      </c>
      <c r="BY133" s="8">
        <f t="shared" si="241"/>
        <v>0</v>
      </c>
      <c r="BZ133" s="8">
        <f t="shared" si="241"/>
        <v>0</v>
      </c>
      <c r="CA133" s="8">
        <f t="shared" si="241"/>
        <v>0</v>
      </c>
      <c r="CB133" s="8">
        <f t="shared" si="241"/>
        <v>-0.0010439413714174281</v>
      </c>
      <c r="CC133" s="8">
        <f t="shared" si="241"/>
        <v>-0.0004067983786006842</v>
      </c>
      <c r="CD133" s="8">
        <f t="shared" si="241"/>
        <v>0</v>
      </c>
      <c r="CE133" s="8">
        <f t="shared" si="241"/>
        <v>0</v>
      </c>
      <c r="CF133" s="8">
        <f t="shared" si="241"/>
        <v>0</v>
      </c>
      <c r="CG133" s="8">
        <f t="shared" si="241"/>
        <v>0</v>
      </c>
      <c r="CH133" s="8">
        <f t="shared" si="241"/>
        <v>0</v>
      </c>
      <c r="CI133" s="8">
        <f t="shared" si="241"/>
        <v>0.9995932016213993</v>
      </c>
      <c r="CJ133" s="8">
        <f t="shared" si="241"/>
        <v>-0.0004067983786006842</v>
      </c>
      <c r="CK133" s="8">
        <f t="shared" si="241"/>
        <v>0</v>
      </c>
      <c r="CL133" s="8">
        <f t="shared" si="241"/>
        <v>0</v>
      </c>
      <c r="CM133" s="8">
        <f t="shared" si="241"/>
        <v>-0.00038657091475740647</v>
      </c>
      <c r="CN133" s="8">
        <f t="shared" si="241"/>
        <v>0</v>
      </c>
      <c r="CO133" s="8">
        <f t="shared" si="241"/>
        <v>0</v>
      </c>
      <c r="CP133" s="8">
        <f t="shared" si="241"/>
        <v>0</v>
      </c>
      <c r="CQ133" s="8">
        <f t="shared" si="241"/>
        <v>0</v>
      </c>
      <c r="CR133" s="8">
        <f t="shared" si="241"/>
        <v>-0.0005219706857087141</v>
      </c>
      <c r="CS133" s="8">
        <f t="shared" si="241"/>
        <v>0</v>
      </c>
      <c r="CT133" s="8">
        <f t="shared" si="241"/>
        <v>0</v>
      </c>
      <c r="CU133" s="8">
        <f t="shared" si="241"/>
        <v>0</v>
      </c>
      <c r="CV133" s="8">
        <f t="shared" si="241"/>
        <v>0</v>
      </c>
      <c r="CW133" s="8">
        <f t="shared" si="241"/>
        <v>0</v>
      </c>
      <c r="CX133" s="8">
        <f t="shared" si="241"/>
        <v>-0.0004067983786006842</v>
      </c>
      <c r="CY133" s="8">
        <f t="shared" si="241"/>
        <v>-0.0002857742017296168</v>
      </c>
      <c r="CZ133" s="8">
        <f t="shared" si="241"/>
        <v>-0.0002033991893003421</v>
      </c>
      <c r="DA133" s="8">
        <f t="shared" si="241"/>
        <v>-0.0004067983786006842</v>
      </c>
      <c r="DB133" s="8">
        <f t="shared" si="241"/>
        <v>-0.0004067983786006842</v>
      </c>
      <c r="DC133" s="8">
        <f t="shared" si="241"/>
        <v>-0.0004067983786006842</v>
      </c>
      <c r="DD133" s="8">
        <f t="shared" si="241"/>
        <v>-0.0004067983786006842</v>
      </c>
      <c r="DE133" s="8">
        <f t="shared" si="241"/>
        <v>-0.0007731418295148129</v>
      </c>
      <c r="DF133" s="8">
        <f aca="true" t="shared" si="242" ref="DF133:DS133">DF384-DF51</f>
        <v>-0.0002857742017296168</v>
      </c>
      <c r="DG133" s="8">
        <f t="shared" si="242"/>
        <v>0</v>
      </c>
      <c r="DH133" s="8">
        <f t="shared" si="242"/>
        <v>0</v>
      </c>
      <c r="DI133" s="8">
        <f t="shared" si="242"/>
        <v>0</v>
      </c>
      <c r="DJ133" s="8">
        <f t="shared" si="242"/>
        <v>0</v>
      </c>
      <c r="DK133" s="8">
        <f t="shared" si="242"/>
        <v>0</v>
      </c>
      <c r="DL133" s="8">
        <f t="shared" si="242"/>
        <v>0</v>
      </c>
      <c r="DM133" s="8">
        <f t="shared" si="242"/>
        <v>0</v>
      </c>
      <c r="DN133" s="8">
        <f t="shared" si="242"/>
        <v>0</v>
      </c>
      <c r="DO133" s="8">
        <f t="shared" si="242"/>
        <v>-0.0007731418295148129</v>
      </c>
      <c r="DP133" s="8">
        <f t="shared" si="242"/>
        <v>0</v>
      </c>
      <c r="DQ133" s="8">
        <f t="shared" si="242"/>
        <v>-0.0004067983786006842</v>
      </c>
      <c r="DR133" s="8">
        <f t="shared" si="242"/>
        <v>0</v>
      </c>
      <c r="DS133" s="8">
        <f t="shared" si="242"/>
        <v>-0.0007742228808435525</v>
      </c>
      <c r="DV133" s="6"/>
    </row>
    <row r="134" spans="17:126" ht="11.25">
      <c r="Q134" s="17"/>
      <c r="AQ134" s="13"/>
      <c r="AR134" s="13" t="s">
        <v>46</v>
      </c>
      <c r="AS134" s="16" t="s">
        <v>264</v>
      </c>
      <c r="AT134" s="8">
        <f aca="true" t="shared" si="243" ref="AT134:DE134">AT385-AT52</f>
        <v>0</v>
      </c>
      <c r="AU134" s="8">
        <f t="shared" si="243"/>
        <v>0</v>
      </c>
      <c r="AV134" s="8">
        <f t="shared" si="243"/>
        <v>0</v>
      </c>
      <c r="AW134" s="8">
        <f t="shared" si="243"/>
        <v>0</v>
      </c>
      <c r="AX134" s="8">
        <f t="shared" si="243"/>
        <v>0</v>
      </c>
      <c r="AY134" s="8">
        <f t="shared" si="243"/>
        <v>0</v>
      </c>
      <c r="AZ134" s="8">
        <f t="shared" si="243"/>
        <v>0</v>
      </c>
      <c r="BA134" s="8">
        <f t="shared" si="243"/>
        <v>0</v>
      </c>
      <c r="BB134" s="8">
        <f t="shared" si="243"/>
        <v>0</v>
      </c>
      <c r="BC134" s="8">
        <f t="shared" si="243"/>
        <v>0</v>
      </c>
      <c r="BD134" s="8">
        <f t="shared" si="243"/>
        <v>0</v>
      </c>
      <c r="BE134" s="8">
        <f t="shared" si="243"/>
        <v>0</v>
      </c>
      <c r="BF134" s="8">
        <f t="shared" si="243"/>
        <v>0</v>
      </c>
      <c r="BG134" s="8">
        <f t="shared" si="243"/>
        <v>0</v>
      </c>
      <c r="BH134" s="8">
        <f t="shared" si="243"/>
        <v>0</v>
      </c>
      <c r="BI134" s="8">
        <f t="shared" si="243"/>
        <v>0</v>
      </c>
      <c r="BJ134" s="8">
        <f t="shared" si="243"/>
        <v>0</v>
      </c>
      <c r="BK134" s="8">
        <f t="shared" si="243"/>
        <v>0</v>
      </c>
      <c r="BL134" s="8">
        <f t="shared" si="243"/>
        <v>0</v>
      </c>
      <c r="BM134" s="8">
        <f t="shared" si="243"/>
        <v>0</v>
      </c>
      <c r="BN134" s="8">
        <f t="shared" si="243"/>
        <v>0</v>
      </c>
      <c r="BO134" s="8">
        <f t="shared" si="243"/>
        <v>0</v>
      </c>
      <c r="BP134" s="8">
        <f t="shared" si="243"/>
        <v>0</v>
      </c>
      <c r="BQ134" s="8">
        <f t="shared" si="243"/>
        <v>0</v>
      </c>
      <c r="BR134" s="8">
        <f t="shared" si="243"/>
        <v>-0.0007021253153784052</v>
      </c>
      <c r="BS134" s="8">
        <f t="shared" si="243"/>
        <v>-0.0012003115161417187</v>
      </c>
      <c r="BT134" s="8">
        <f t="shared" si="243"/>
        <v>-0.00010719682385244247</v>
      </c>
      <c r="BU134" s="8">
        <f t="shared" si="243"/>
        <v>-0.0007021253153784052</v>
      </c>
      <c r="BV134" s="8">
        <f t="shared" si="243"/>
        <v>-0.0007021253153784052</v>
      </c>
      <c r="BW134" s="8">
        <f t="shared" si="243"/>
        <v>0</v>
      </c>
      <c r="BX134" s="8">
        <f t="shared" si="243"/>
        <v>-0.0007021253153784052</v>
      </c>
      <c r="BY134" s="8">
        <f t="shared" si="243"/>
        <v>0</v>
      </c>
      <c r="BZ134" s="8">
        <f t="shared" si="243"/>
        <v>0</v>
      </c>
      <c r="CA134" s="8">
        <f t="shared" si="243"/>
        <v>0</v>
      </c>
      <c r="CB134" s="8">
        <f t="shared" si="243"/>
        <v>-0.0021296403976915532</v>
      </c>
      <c r="CC134" s="8">
        <f t="shared" si="243"/>
        <v>-0.0007021253153784052</v>
      </c>
      <c r="CD134" s="8">
        <f t="shared" si="243"/>
        <v>0</v>
      </c>
      <c r="CE134" s="8">
        <f t="shared" si="243"/>
        <v>0</v>
      </c>
      <c r="CF134" s="8">
        <f t="shared" si="243"/>
        <v>0</v>
      </c>
      <c r="CG134" s="8">
        <f t="shared" si="243"/>
        <v>0</v>
      </c>
      <c r="CH134" s="8">
        <f t="shared" si="243"/>
        <v>0</v>
      </c>
      <c r="CI134" s="8">
        <f t="shared" si="243"/>
        <v>-0.0007021253153784052</v>
      </c>
      <c r="CJ134" s="8">
        <f t="shared" si="243"/>
        <v>0.9992978746846216</v>
      </c>
      <c r="CK134" s="8">
        <f t="shared" si="243"/>
        <v>0</v>
      </c>
      <c r="CL134" s="8">
        <f t="shared" si="243"/>
        <v>0</v>
      </c>
      <c r="CM134" s="8">
        <f t="shared" si="243"/>
        <v>-0.0006001557580708593</v>
      </c>
      <c r="CN134" s="8">
        <f t="shared" si="243"/>
        <v>0</v>
      </c>
      <c r="CO134" s="8">
        <f t="shared" si="243"/>
        <v>0</v>
      </c>
      <c r="CP134" s="8">
        <f t="shared" si="243"/>
        <v>0</v>
      </c>
      <c r="CQ134" s="8">
        <f t="shared" si="243"/>
        <v>0</v>
      </c>
      <c r="CR134" s="8">
        <f t="shared" si="243"/>
        <v>-0.0010648201988457766</v>
      </c>
      <c r="CS134" s="8">
        <f t="shared" si="243"/>
        <v>0</v>
      </c>
      <c r="CT134" s="8">
        <f t="shared" si="243"/>
        <v>0</v>
      </c>
      <c r="CU134" s="8">
        <f t="shared" si="243"/>
        <v>0</v>
      </c>
      <c r="CV134" s="8">
        <f t="shared" si="243"/>
        <v>0</v>
      </c>
      <c r="CW134" s="8">
        <f t="shared" si="243"/>
        <v>0</v>
      </c>
      <c r="CX134" s="8">
        <f t="shared" si="243"/>
        <v>-0.0007021253153784052</v>
      </c>
      <c r="CY134" s="8">
        <f t="shared" si="243"/>
        <v>0</v>
      </c>
      <c r="CZ134" s="8">
        <f t="shared" si="243"/>
        <v>-0.0003510626576892026</v>
      </c>
      <c r="DA134" s="8">
        <f t="shared" si="243"/>
        <v>-0.0007021253153784052</v>
      </c>
      <c r="DB134" s="8">
        <f t="shared" si="243"/>
        <v>-0.0007021253153784052</v>
      </c>
      <c r="DC134" s="8">
        <f t="shared" si="243"/>
        <v>-0.0007021253153784052</v>
      </c>
      <c r="DD134" s="8">
        <f t="shared" si="243"/>
        <v>-0.0007021253153784052</v>
      </c>
      <c r="DE134" s="8">
        <f t="shared" si="243"/>
        <v>-0.0012003115161417187</v>
      </c>
      <c r="DF134" s="8">
        <f aca="true" t="shared" si="244" ref="DF134:DS134">DF385-DF52</f>
        <v>0</v>
      </c>
      <c r="DG134" s="8">
        <f t="shared" si="244"/>
        <v>0</v>
      </c>
      <c r="DH134" s="8">
        <f t="shared" si="244"/>
        <v>0</v>
      </c>
      <c r="DI134" s="8">
        <f t="shared" si="244"/>
        <v>0</v>
      </c>
      <c r="DJ134" s="8">
        <f t="shared" si="244"/>
        <v>0</v>
      </c>
      <c r="DK134" s="8">
        <f t="shared" si="244"/>
        <v>0</v>
      </c>
      <c r="DL134" s="8">
        <f t="shared" si="244"/>
        <v>0</v>
      </c>
      <c r="DM134" s="8">
        <f t="shared" si="244"/>
        <v>0</v>
      </c>
      <c r="DN134" s="8">
        <f t="shared" si="244"/>
        <v>0</v>
      </c>
      <c r="DO134" s="8">
        <f t="shared" si="244"/>
        <v>-0.0012003115161417187</v>
      </c>
      <c r="DP134" s="8">
        <f t="shared" si="244"/>
        <v>0</v>
      </c>
      <c r="DQ134" s="8">
        <f t="shared" si="244"/>
        <v>-0.0007021253153784052</v>
      </c>
      <c r="DR134" s="8">
        <f t="shared" si="244"/>
        <v>-0.00010719682385244247</v>
      </c>
      <c r="DS134" s="8">
        <f t="shared" si="244"/>
        <v>-0.01690530348286533</v>
      </c>
      <c r="DU134" s="1"/>
      <c r="DV134" s="6"/>
    </row>
    <row r="135" spans="17:126" ht="11.25">
      <c r="Q135" s="17"/>
      <c r="AQ135" s="13"/>
      <c r="AR135" s="13" t="s">
        <v>47</v>
      </c>
      <c r="AS135" s="16" t="s">
        <v>468</v>
      </c>
      <c r="AT135" s="8">
        <f aca="true" t="shared" si="245" ref="AT135:DE135">AT386-AT53</f>
        <v>0</v>
      </c>
      <c r="AU135" s="8">
        <f t="shared" si="245"/>
        <v>0</v>
      </c>
      <c r="AV135" s="8">
        <f t="shared" si="245"/>
        <v>0</v>
      </c>
      <c r="AW135" s="8">
        <f t="shared" si="245"/>
        <v>0</v>
      </c>
      <c r="AX135" s="8">
        <f t="shared" si="245"/>
        <v>0</v>
      </c>
      <c r="AY135" s="8">
        <f t="shared" si="245"/>
        <v>0</v>
      </c>
      <c r="AZ135" s="8">
        <f t="shared" si="245"/>
        <v>0</v>
      </c>
      <c r="BA135" s="8">
        <f t="shared" si="245"/>
        <v>0</v>
      </c>
      <c r="BB135" s="8">
        <f t="shared" si="245"/>
        <v>0</v>
      </c>
      <c r="BC135" s="8">
        <f t="shared" si="245"/>
        <v>0</v>
      </c>
      <c r="BD135" s="8">
        <f t="shared" si="245"/>
        <v>0</v>
      </c>
      <c r="BE135" s="8">
        <f t="shared" si="245"/>
        <v>0</v>
      </c>
      <c r="BF135" s="8">
        <f t="shared" si="245"/>
        <v>0</v>
      </c>
      <c r="BG135" s="8">
        <f t="shared" si="245"/>
        <v>0</v>
      </c>
      <c r="BH135" s="8">
        <f t="shared" si="245"/>
        <v>0</v>
      </c>
      <c r="BI135" s="8">
        <f t="shared" si="245"/>
        <v>0</v>
      </c>
      <c r="BJ135" s="8">
        <f t="shared" si="245"/>
        <v>0</v>
      </c>
      <c r="BK135" s="8">
        <f t="shared" si="245"/>
        <v>0</v>
      </c>
      <c r="BL135" s="8">
        <f t="shared" si="245"/>
        <v>0</v>
      </c>
      <c r="BM135" s="8">
        <f t="shared" si="245"/>
        <v>0</v>
      </c>
      <c r="BN135" s="8">
        <f t="shared" si="245"/>
        <v>0</v>
      </c>
      <c r="BO135" s="8">
        <f t="shared" si="245"/>
        <v>0</v>
      </c>
      <c r="BP135" s="8">
        <f t="shared" si="245"/>
        <v>0</v>
      </c>
      <c r="BQ135" s="8">
        <f t="shared" si="245"/>
        <v>0</v>
      </c>
      <c r="BR135" s="8">
        <f t="shared" si="245"/>
        <v>-0.004265852833647915</v>
      </c>
      <c r="BS135" s="8">
        <f t="shared" si="245"/>
        <v>-0.00900991480847853</v>
      </c>
      <c r="BT135" s="8">
        <f t="shared" si="245"/>
        <v>-0.00014149980748522404</v>
      </c>
      <c r="BU135" s="8">
        <f t="shared" si="245"/>
        <v>-0.004265852833647915</v>
      </c>
      <c r="BV135" s="8">
        <f t="shared" si="245"/>
        <v>-0.004265852833647915</v>
      </c>
      <c r="BW135" s="8">
        <f t="shared" si="245"/>
        <v>-0.004302794795624767</v>
      </c>
      <c r="BX135" s="8">
        <f t="shared" si="245"/>
        <v>-0.004265852833647915</v>
      </c>
      <c r="BY135" s="8">
        <f t="shared" si="245"/>
        <v>0</v>
      </c>
      <c r="BZ135" s="8">
        <f t="shared" si="245"/>
        <v>0</v>
      </c>
      <c r="CA135" s="8">
        <f t="shared" si="245"/>
        <v>0</v>
      </c>
      <c r="CB135" s="8">
        <f t="shared" si="245"/>
        <v>-0.008332322450105343</v>
      </c>
      <c r="CC135" s="8">
        <f t="shared" si="245"/>
        <v>-0.004265852833647915</v>
      </c>
      <c r="CD135" s="8">
        <f t="shared" si="245"/>
        <v>0</v>
      </c>
      <c r="CE135" s="8">
        <f t="shared" si="245"/>
        <v>0</v>
      </c>
      <c r="CF135" s="8">
        <f t="shared" si="245"/>
        <v>0</v>
      </c>
      <c r="CG135" s="8">
        <f t="shared" si="245"/>
        <v>0</v>
      </c>
      <c r="CH135" s="8">
        <f t="shared" si="245"/>
        <v>0</v>
      </c>
      <c r="CI135" s="8">
        <f t="shared" si="245"/>
        <v>-0.004265852833647915</v>
      </c>
      <c r="CJ135" s="8">
        <f t="shared" si="245"/>
        <v>-0.004265852833647915</v>
      </c>
      <c r="CK135" s="8">
        <f t="shared" si="245"/>
        <v>1</v>
      </c>
      <c r="CL135" s="8">
        <f t="shared" si="245"/>
        <v>0</v>
      </c>
      <c r="CM135" s="8">
        <f t="shared" si="245"/>
        <v>-0.004504957404239265</v>
      </c>
      <c r="CN135" s="8">
        <f t="shared" si="245"/>
        <v>0</v>
      </c>
      <c r="CO135" s="8">
        <f t="shared" si="245"/>
        <v>0</v>
      </c>
      <c r="CP135" s="8">
        <f t="shared" si="245"/>
        <v>0</v>
      </c>
      <c r="CQ135" s="8">
        <f t="shared" si="245"/>
        <v>-7.500707239980952E-05</v>
      </c>
      <c r="CR135" s="8">
        <f t="shared" si="245"/>
        <v>-0.004166161225052672</v>
      </c>
      <c r="CS135" s="8">
        <f t="shared" si="245"/>
        <v>-7.500707239980952E-05</v>
      </c>
      <c r="CT135" s="8">
        <f t="shared" si="245"/>
        <v>0</v>
      </c>
      <c r="CU135" s="8">
        <f t="shared" si="245"/>
        <v>0</v>
      </c>
      <c r="CV135" s="8">
        <f t="shared" si="245"/>
        <v>0</v>
      </c>
      <c r="CW135" s="8">
        <f t="shared" si="245"/>
        <v>0</v>
      </c>
      <c r="CX135" s="8">
        <f t="shared" si="245"/>
        <v>-0.004265852833647915</v>
      </c>
      <c r="CY135" s="8">
        <f t="shared" si="245"/>
        <v>-0.004302794795624767</v>
      </c>
      <c r="CZ135" s="8">
        <f t="shared" si="245"/>
        <v>-0.0021704299530238623</v>
      </c>
      <c r="DA135" s="8">
        <f t="shared" si="245"/>
        <v>-0.004265852833647915</v>
      </c>
      <c r="DB135" s="8">
        <f t="shared" si="245"/>
        <v>-0.004265852833647915</v>
      </c>
      <c r="DC135" s="8">
        <f t="shared" si="245"/>
        <v>-0.004265852833647915</v>
      </c>
      <c r="DD135" s="8">
        <f t="shared" si="245"/>
        <v>-0.004265852833647915</v>
      </c>
      <c r="DE135" s="8">
        <f t="shared" si="245"/>
        <v>-0.00900991480847853</v>
      </c>
      <c r="DF135" s="8">
        <f aca="true" t="shared" si="246" ref="DF135:DS135">DF386-DF53</f>
        <v>-0.004302794795624767</v>
      </c>
      <c r="DG135" s="8">
        <f t="shared" si="246"/>
        <v>0</v>
      </c>
      <c r="DH135" s="8">
        <f t="shared" si="246"/>
        <v>0</v>
      </c>
      <c r="DI135" s="8">
        <f t="shared" si="246"/>
        <v>0</v>
      </c>
      <c r="DJ135" s="8">
        <f t="shared" si="246"/>
        <v>0</v>
      </c>
      <c r="DK135" s="8">
        <f t="shared" si="246"/>
        <v>0</v>
      </c>
      <c r="DL135" s="8">
        <f t="shared" si="246"/>
        <v>0</v>
      </c>
      <c r="DM135" s="8">
        <f t="shared" si="246"/>
        <v>0</v>
      </c>
      <c r="DN135" s="8">
        <f t="shared" si="246"/>
        <v>0</v>
      </c>
      <c r="DO135" s="8">
        <f t="shared" si="246"/>
        <v>-0.00900991480847853</v>
      </c>
      <c r="DP135" s="8">
        <f t="shared" si="246"/>
        <v>0</v>
      </c>
      <c r="DQ135" s="8">
        <f t="shared" si="246"/>
        <v>-0.004265852833647915</v>
      </c>
      <c r="DR135" s="8">
        <f t="shared" si="246"/>
        <v>-0.00014149980748522404</v>
      </c>
      <c r="DS135" s="8">
        <f t="shared" si="246"/>
        <v>-0.004178483585727589</v>
      </c>
      <c r="DU135" s="1"/>
      <c r="DV135" s="6"/>
    </row>
    <row r="136" spans="17:126" ht="11.25">
      <c r="Q136" s="17"/>
      <c r="AQ136" s="13"/>
      <c r="AR136" s="13" t="s">
        <v>48</v>
      </c>
      <c r="AS136" s="16" t="s">
        <v>469</v>
      </c>
      <c r="AT136" s="8">
        <f aca="true" t="shared" si="247" ref="AT136:DE136">AT387-AT54</f>
        <v>0</v>
      </c>
      <c r="AU136" s="8">
        <f t="shared" si="247"/>
        <v>0</v>
      </c>
      <c r="AV136" s="8">
        <f t="shared" si="247"/>
        <v>0</v>
      </c>
      <c r="AW136" s="8">
        <f t="shared" si="247"/>
        <v>0</v>
      </c>
      <c r="AX136" s="8">
        <f t="shared" si="247"/>
        <v>0</v>
      </c>
      <c r="AY136" s="8">
        <f t="shared" si="247"/>
        <v>0</v>
      </c>
      <c r="AZ136" s="8">
        <f t="shared" si="247"/>
        <v>0</v>
      </c>
      <c r="BA136" s="8">
        <f t="shared" si="247"/>
        <v>0</v>
      </c>
      <c r="BB136" s="8">
        <f t="shared" si="247"/>
        <v>0</v>
      </c>
      <c r="BC136" s="8">
        <f t="shared" si="247"/>
        <v>0</v>
      </c>
      <c r="BD136" s="8">
        <f t="shared" si="247"/>
        <v>0</v>
      </c>
      <c r="BE136" s="8">
        <f t="shared" si="247"/>
        <v>0</v>
      </c>
      <c r="BF136" s="8">
        <f t="shared" si="247"/>
        <v>0</v>
      </c>
      <c r="BG136" s="8">
        <f t="shared" si="247"/>
        <v>0</v>
      </c>
      <c r="BH136" s="8">
        <f t="shared" si="247"/>
        <v>0</v>
      </c>
      <c r="BI136" s="8">
        <f t="shared" si="247"/>
        <v>0</v>
      </c>
      <c r="BJ136" s="8">
        <f t="shared" si="247"/>
        <v>0</v>
      </c>
      <c r="BK136" s="8">
        <f t="shared" si="247"/>
        <v>0</v>
      </c>
      <c r="BL136" s="8">
        <f t="shared" si="247"/>
        <v>0</v>
      </c>
      <c r="BM136" s="8">
        <f t="shared" si="247"/>
        <v>0</v>
      </c>
      <c r="BN136" s="8">
        <f t="shared" si="247"/>
        <v>0</v>
      </c>
      <c r="BO136" s="8">
        <f t="shared" si="247"/>
        <v>0</v>
      </c>
      <c r="BP136" s="8">
        <f t="shared" si="247"/>
        <v>0</v>
      </c>
      <c r="BQ136" s="8">
        <f t="shared" si="247"/>
        <v>0</v>
      </c>
      <c r="BR136" s="8">
        <f t="shared" si="247"/>
        <v>-0.0015512192122356056</v>
      </c>
      <c r="BS136" s="8">
        <f t="shared" si="247"/>
        <v>-0.0032763326576285565</v>
      </c>
      <c r="BT136" s="8">
        <f t="shared" si="247"/>
        <v>-5.145447544917238E-05</v>
      </c>
      <c r="BU136" s="8">
        <f t="shared" si="247"/>
        <v>-0.0015512192122356056</v>
      </c>
      <c r="BV136" s="8">
        <f t="shared" si="247"/>
        <v>-0.0015512192122356056</v>
      </c>
      <c r="BW136" s="8">
        <f t="shared" si="247"/>
        <v>-0.0015646526529544608</v>
      </c>
      <c r="BX136" s="8">
        <f t="shared" si="247"/>
        <v>-0.0015512192122356056</v>
      </c>
      <c r="BY136" s="8">
        <f t="shared" si="247"/>
        <v>0</v>
      </c>
      <c r="BZ136" s="8">
        <f t="shared" si="247"/>
        <v>0</v>
      </c>
      <c r="CA136" s="8">
        <f t="shared" si="247"/>
        <v>0</v>
      </c>
      <c r="CB136" s="8">
        <f t="shared" si="247"/>
        <v>-0.003029935436401943</v>
      </c>
      <c r="CC136" s="8">
        <f t="shared" si="247"/>
        <v>-0.0015512192122356056</v>
      </c>
      <c r="CD136" s="8">
        <f t="shared" si="247"/>
        <v>0</v>
      </c>
      <c r="CE136" s="8">
        <f t="shared" si="247"/>
        <v>0</v>
      </c>
      <c r="CF136" s="8">
        <f t="shared" si="247"/>
        <v>0</v>
      </c>
      <c r="CG136" s="8">
        <f t="shared" si="247"/>
        <v>0</v>
      </c>
      <c r="CH136" s="8">
        <f t="shared" si="247"/>
        <v>0</v>
      </c>
      <c r="CI136" s="8">
        <f t="shared" si="247"/>
        <v>-0.0015512192122356056</v>
      </c>
      <c r="CJ136" s="8">
        <f t="shared" si="247"/>
        <v>-0.0015512192122356056</v>
      </c>
      <c r="CK136" s="8">
        <f t="shared" si="247"/>
        <v>0</v>
      </c>
      <c r="CL136" s="8">
        <f t="shared" si="247"/>
        <v>1</v>
      </c>
      <c r="CM136" s="8">
        <f t="shared" si="247"/>
        <v>-0.0016381663288142783</v>
      </c>
      <c r="CN136" s="8">
        <f t="shared" si="247"/>
        <v>0</v>
      </c>
      <c r="CO136" s="8">
        <f t="shared" si="247"/>
        <v>0</v>
      </c>
      <c r="CP136" s="8">
        <f t="shared" si="247"/>
        <v>0</v>
      </c>
      <c r="CQ136" s="8">
        <f t="shared" si="247"/>
        <v>-2.7275299054476186E-05</v>
      </c>
      <c r="CR136" s="8">
        <f t="shared" si="247"/>
        <v>-0.0015149677182009714</v>
      </c>
      <c r="CS136" s="8">
        <f t="shared" si="247"/>
        <v>-2.7275299054476186E-05</v>
      </c>
      <c r="CT136" s="8">
        <f t="shared" si="247"/>
        <v>0</v>
      </c>
      <c r="CU136" s="8">
        <f t="shared" si="247"/>
        <v>0</v>
      </c>
      <c r="CV136" s="8">
        <f t="shared" si="247"/>
        <v>0</v>
      </c>
      <c r="CW136" s="8">
        <f t="shared" si="247"/>
        <v>0</v>
      </c>
      <c r="CX136" s="8">
        <f t="shared" si="247"/>
        <v>-0.0015512192122356056</v>
      </c>
      <c r="CY136" s="8">
        <f t="shared" si="247"/>
        <v>-0.0015646526529544608</v>
      </c>
      <c r="CZ136" s="8">
        <f t="shared" si="247"/>
        <v>-0.0007892472556450409</v>
      </c>
      <c r="DA136" s="8">
        <f t="shared" si="247"/>
        <v>-0.0015512192122356056</v>
      </c>
      <c r="DB136" s="8">
        <f t="shared" si="247"/>
        <v>-0.0015512192122356056</v>
      </c>
      <c r="DC136" s="8">
        <f t="shared" si="247"/>
        <v>-0.0015512192122356056</v>
      </c>
      <c r="DD136" s="8">
        <f t="shared" si="247"/>
        <v>-0.0015512192122356056</v>
      </c>
      <c r="DE136" s="8">
        <f t="shared" si="247"/>
        <v>-0.0032763326576285565</v>
      </c>
      <c r="DF136" s="8">
        <f aca="true" t="shared" si="248" ref="DF136:DS136">DF387-DF54</f>
        <v>-0.0015646526529544608</v>
      </c>
      <c r="DG136" s="8">
        <f t="shared" si="248"/>
        <v>0</v>
      </c>
      <c r="DH136" s="8">
        <f t="shared" si="248"/>
        <v>0</v>
      </c>
      <c r="DI136" s="8">
        <f t="shared" si="248"/>
        <v>0</v>
      </c>
      <c r="DJ136" s="8">
        <f t="shared" si="248"/>
        <v>0</v>
      </c>
      <c r="DK136" s="8">
        <f t="shared" si="248"/>
        <v>0</v>
      </c>
      <c r="DL136" s="8">
        <f t="shared" si="248"/>
        <v>0</v>
      </c>
      <c r="DM136" s="8">
        <f t="shared" si="248"/>
        <v>0</v>
      </c>
      <c r="DN136" s="8">
        <f t="shared" si="248"/>
        <v>0</v>
      </c>
      <c r="DO136" s="8">
        <f t="shared" si="248"/>
        <v>-0.0032763326576285565</v>
      </c>
      <c r="DP136" s="8">
        <f t="shared" si="248"/>
        <v>0</v>
      </c>
      <c r="DQ136" s="8">
        <f t="shared" si="248"/>
        <v>-0.0015512192122356056</v>
      </c>
      <c r="DR136" s="8">
        <f t="shared" si="248"/>
        <v>-5.145447544917238E-05</v>
      </c>
      <c r="DS136" s="8">
        <f t="shared" si="248"/>
        <v>-0.001519448576628214</v>
      </c>
      <c r="DU136" s="1"/>
      <c r="DV136" s="6"/>
    </row>
    <row r="137" spans="17:126" ht="11.25">
      <c r="Q137" s="17"/>
      <c r="AQ137" s="13"/>
      <c r="AR137" s="13" t="s">
        <v>49</v>
      </c>
      <c r="AS137" s="16" t="s">
        <v>470</v>
      </c>
      <c r="AT137" s="8">
        <f aca="true" t="shared" si="249" ref="AT137:DE137">AT388-AT55</f>
        <v>0</v>
      </c>
      <c r="AU137" s="8">
        <f t="shared" si="249"/>
        <v>0</v>
      </c>
      <c r="AV137" s="8">
        <f t="shared" si="249"/>
        <v>0</v>
      </c>
      <c r="AW137" s="8">
        <f t="shared" si="249"/>
        <v>0</v>
      </c>
      <c r="AX137" s="8">
        <f t="shared" si="249"/>
        <v>0</v>
      </c>
      <c r="AY137" s="8">
        <f t="shared" si="249"/>
        <v>0</v>
      </c>
      <c r="AZ137" s="8">
        <f t="shared" si="249"/>
        <v>0</v>
      </c>
      <c r="BA137" s="8">
        <f t="shared" si="249"/>
        <v>0</v>
      </c>
      <c r="BB137" s="8">
        <f t="shared" si="249"/>
        <v>0</v>
      </c>
      <c r="BC137" s="8">
        <f t="shared" si="249"/>
        <v>0</v>
      </c>
      <c r="BD137" s="8">
        <f t="shared" si="249"/>
        <v>0</v>
      </c>
      <c r="BE137" s="8">
        <f t="shared" si="249"/>
        <v>0</v>
      </c>
      <c r="BF137" s="8">
        <f t="shared" si="249"/>
        <v>0</v>
      </c>
      <c r="BG137" s="8">
        <f t="shared" si="249"/>
        <v>0</v>
      </c>
      <c r="BH137" s="8">
        <f t="shared" si="249"/>
        <v>0</v>
      </c>
      <c r="BI137" s="8">
        <f t="shared" si="249"/>
        <v>0</v>
      </c>
      <c r="BJ137" s="8">
        <f t="shared" si="249"/>
        <v>0</v>
      </c>
      <c r="BK137" s="8">
        <f t="shared" si="249"/>
        <v>0</v>
      </c>
      <c r="BL137" s="8">
        <f t="shared" si="249"/>
        <v>0</v>
      </c>
      <c r="BM137" s="8">
        <f t="shared" si="249"/>
        <v>0</v>
      </c>
      <c r="BN137" s="8">
        <f t="shared" si="249"/>
        <v>0</v>
      </c>
      <c r="BO137" s="8">
        <f t="shared" si="249"/>
        <v>0</v>
      </c>
      <c r="BP137" s="8">
        <f t="shared" si="249"/>
        <v>0</v>
      </c>
      <c r="BQ137" s="8">
        <f t="shared" si="249"/>
        <v>0</v>
      </c>
      <c r="BR137" s="8">
        <f t="shared" si="249"/>
        <v>-0.0038780480305890142</v>
      </c>
      <c r="BS137" s="8">
        <f t="shared" si="249"/>
        <v>-0.00819083164407139</v>
      </c>
      <c r="BT137" s="8">
        <f t="shared" si="249"/>
        <v>-0.00012863618862293097</v>
      </c>
      <c r="BU137" s="8">
        <f t="shared" si="249"/>
        <v>-0.0038780480305890142</v>
      </c>
      <c r="BV137" s="8">
        <f t="shared" si="249"/>
        <v>-0.0038780480305890142</v>
      </c>
      <c r="BW137" s="8">
        <f t="shared" si="249"/>
        <v>-0.003911631632386153</v>
      </c>
      <c r="BX137" s="8">
        <f t="shared" si="249"/>
        <v>-0.0038780480305890142</v>
      </c>
      <c r="BY137" s="8">
        <f t="shared" si="249"/>
        <v>0</v>
      </c>
      <c r="BZ137" s="8">
        <f t="shared" si="249"/>
        <v>0</v>
      </c>
      <c r="CA137" s="8">
        <f t="shared" si="249"/>
        <v>0</v>
      </c>
      <c r="CB137" s="8">
        <f t="shared" si="249"/>
        <v>-0.007574838591004857</v>
      </c>
      <c r="CC137" s="8">
        <f t="shared" si="249"/>
        <v>-0.0038780480305890142</v>
      </c>
      <c r="CD137" s="8">
        <f t="shared" si="249"/>
        <v>0</v>
      </c>
      <c r="CE137" s="8">
        <f t="shared" si="249"/>
        <v>0</v>
      </c>
      <c r="CF137" s="8">
        <f t="shared" si="249"/>
        <v>0</v>
      </c>
      <c r="CG137" s="8">
        <f t="shared" si="249"/>
        <v>0</v>
      </c>
      <c r="CH137" s="8">
        <f t="shared" si="249"/>
        <v>0</v>
      </c>
      <c r="CI137" s="8">
        <f t="shared" si="249"/>
        <v>-0.0038780480305890142</v>
      </c>
      <c r="CJ137" s="8">
        <f t="shared" si="249"/>
        <v>-0.0038780480305890142</v>
      </c>
      <c r="CK137" s="8">
        <f t="shared" si="249"/>
        <v>0</v>
      </c>
      <c r="CL137" s="8">
        <f t="shared" si="249"/>
        <v>0</v>
      </c>
      <c r="CM137" s="8">
        <f t="shared" si="249"/>
        <v>0.9959045841779643</v>
      </c>
      <c r="CN137" s="8">
        <f t="shared" si="249"/>
        <v>0</v>
      </c>
      <c r="CO137" s="8">
        <f t="shared" si="249"/>
        <v>0</v>
      </c>
      <c r="CP137" s="8">
        <f t="shared" si="249"/>
        <v>0</v>
      </c>
      <c r="CQ137" s="8">
        <f t="shared" si="249"/>
        <v>-6.818824763619048E-05</v>
      </c>
      <c r="CR137" s="8">
        <f t="shared" si="249"/>
        <v>-0.0037874192955024283</v>
      </c>
      <c r="CS137" s="8">
        <f t="shared" si="249"/>
        <v>-6.818824763619048E-05</v>
      </c>
      <c r="CT137" s="8">
        <f t="shared" si="249"/>
        <v>0</v>
      </c>
      <c r="CU137" s="8">
        <f t="shared" si="249"/>
        <v>0</v>
      </c>
      <c r="CV137" s="8">
        <f t="shared" si="249"/>
        <v>0</v>
      </c>
      <c r="CW137" s="8">
        <f t="shared" si="249"/>
        <v>0</v>
      </c>
      <c r="CX137" s="8">
        <f t="shared" si="249"/>
        <v>-0.0038780480305890142</v>
      </c>
      <c r="CY137" s="8">
        <f t="shared" si="249"/>
        <v>-0.003911631632386153</v>
      </c>
      <c r="CZ137" s="8">
        <f t="shared" si="249"/>
        <v>-0.0019731181391126023</v>
      </c>
      <c r="DA137" s="8">
        <f t="shared" si="249"/>
        <v>-0.0038780480305890142</v>
      </c>
      <c r="DB137" s="8">
        <f t="shared" si="249"/>
        <v>-0.0038780480305890142</v>
      </c>
      <c r="DC137" s="8">
        <f t="shared" si="249"/>
        <v>-0.0038780480305890142</v>
      </c>
      <c r="DD137" s="8">
        <f t="shared" si="249"/>
        <v>-0.0038780480305890142</v>
      </c>
      <c r="DE137" s="8">
        <f t="shared" si="249"/>
        <v>-0.00819083164407139</v>
      </c>
      <c r="DF137" s="8">
        <f aca="true" t="shared" si="250" ref="DF137:DS137">DF388-DF55</f>
        <v>-0.003911631632386153</v>
      </c>
      <c r="DG137" s="8">
        <f t="shared" si="250"/>
        <v>0</v>
      </c>
      <c r="DH137" s="8">
        <f t="shared" si="250"/>
        <v>0</v>
      </c>
      <c r="DI137" s="8">
        <f t="shared" si="250"/>
        <v>0</v>
      </c>
      <c r="DJ137" s="8">
        <f t="shared" si="250"/>
        <v>0</v>
      </c>
      <c r="DK137" s="8">
        <f t="shared" si="250"/>
        <v>0</v>
      </c>
      <c r="DL137" s="8">
        <f t="shared" si="250"/>
        <v>0</v>
      </c>
      <c r="DM137" s="8">
        <f t="shared" si="250"/>
        <v>0</v>
      </c>
      <c r="DN137" s="8">
        <f t="shared" si="250"/>
        <v>0</v>
      </c>
      <c r="DO137" s="8">
        <f t="shared" si="250"/>
        <v>-0.00819083164407139</v>
      </c>
      <c r="DP137" s="8">
        <f t="shared" si="250"/>
        <v>0</v>
      </c>
      <c r="DQ137" s="8">
        <f t="shared" si="250"/>
        <v>-0.0038780480305890142</v>
      </c>
      <c r="DR137" s="8">
        <f t="shared" si="250"/>
        <v>-0.00012863618862293097</v>
      </c>
      <c r="DS137" s="8">
        <f t="shared" si="250"/>
        <v>-0.0037986214415705356</v>
      </c>
      <c r="DU137" s="1"/>
      <c r="DV137" s="6"/>
    </row>
    <row r="138" spans="17:126" ht="11.25">
      <c r="Q138" s="17"/>
      <c r="AQ138" s="13"/>
      <c r="AR138" s="13" t="s">
        <v>50</v>
      </c>
      <c r="AS138" s="16" t="s">
        <v>272</v>
      </c>
      <c r="AT138" s="8">
        <f aca="true" t="shared" si="251" ref="AT138:DE138">AT389-AT56</f>
        <v>0</v>
      </c>
      <c r="AU138" s="8">
        <f t="shared" si="251"/>
        <v>0</v>
      </c>
      <c r="AV138" s="8">
        <f t="shared" si="251"/>
        <v>0</v>
      </c>
      <c r="AW138" s="8">
        <f t="shared" si="251"/>
        <v>0</v>
      </c>
      <c r="AX138" s="8">
        <f t="shared" si="251"/>
        <v>0</v>
      </c>
      <c r="AY138" s="8">
        <f t="shared" si="251"/>
        <v>0</v>
      </c>
      <c r="AZ138" s="8">
        <f t="shared" si="251"/>
        <v>0</v>
      </c>
      <c r="BA138" s="8">
        <f t="shared" si="251"/>
        <v>0</v>
      </c>
      <c r="BB138" s="8">
        <f t="shared" si="251"/>
        <v>0</v>
      </c>
      <c r="BC138" s="8">
        <f t="shared" si="251"/>
        <v>0</v>
      </c>
      <c r="BD138" s="8">
        <f t="shared" si="251"/>
        <v>0</v>
      </c>
      <c r="BE138" s="8">
        <f t="shared" si="251"/>
        <v>0</v>
      </c>
      <c r="BF138" s="8">
        <f t="shared" si="251"/>
        <v>0</v>
      </c>
      <c r="BG138" s="8">
        <f t="shared" si="251"/>
        <v>0</v>
      </c>
      <c r="BH138" s="8">
        <f t="shared" si="251"/>
        <v>0</v>
      </c>
      <c r="BI138" s="8">
        <f t="shared" si="251"/>
        <v>0</v>
      </c>
      <c r="BJ138" s="8">
        <f t="shared" si="251"/>
        <v>0</v>
      </c>
      <c r="BK138" s="8">
        <f t="shared" si="251"/>
        <v>0</v>
      </c>
      <c r="BL138" s="8">
        <f t="shared" si="251"/>
        <v>0</v>
      </c>
      <c r="BM138" s="8">
        <f t="shared" si="251"/>
        <v>0</v>
      </c>
      <c r="BN138" s="8">
        <f t="shared" si="251"/>
        <v>0</v>
      </c>
      <c r="BO138" s="8">
        <f t="shared" si="251"/>
        <v>0</v>
      </c>
      <c r="BP138" s="8">
        <f t="shared" si="251"/>
        <v>0</v>
      </c>
      <c r="BQ138" s="8">
        <f t="shared" si="251"/>
        <v>0</v>
      </c>
      <c r="BR138" s="8">
        <f t="shared" si="251"/>
        <v>-0.0004386473619786737</v>
      </c>
      <c r="BS138" s="8">
        <f t="shared" si="251"/>
        <v>-0.0008378645093067683</v>
      </c>
      <c r="BT138" s="8">
        <f t="shared" si="251"/>
        <v>0</v>
      </c>
      <c r="BU138" s="8">
        <f t="shared" si="251"/>
        <v>-0.0004386473619786737</v>
      </c>
      <c r="BV138" s="8">
        <f t="shared" si="251"/>
        <v>-0.0004386473619786737</v>
      </c>
      <c r="BW138" s="8">
        <f t="shared" si="251"/>
        <v>-0.00029217084145375223</v>
      </c>
      <c r="BX138" s="8">
        <f t="shared" si="251"/>
        <v>-0.0004386473619786737</v>
      </c>
      <c r="BY138" s="8">
        <f t="shared" si="251"/>
        <v>0</v>
      </c>
      <c r="BZ138" s="8">
        <f t="shared" si="251"/>
        <v>0</v>
      </c>
      <c r="CA138" s="8">
        <f t="shared" si="251"/>
        <v>0</v>
      </c>
      <c r="CB138" s="8">
        <f t="shared" si="251"/>
        <v>-0.0008602076900479607</v>
      </c>
      <c r="CC138" s="8">
        <f t="shared" si="251"/>
        <v>-0.0004386473619786737</v>
      </c>
      <c r="CD138" s="8">
        <f t="shared" si="251"/>
        <v>0</v>
      </c>
      <c r="CE138" s="8">
        <f t="shared" si="251"/>
        <v>0</v>
      </c>
      <c r="CF138" s="8">
        <f t="shared" si="251"/>
        <v>0</v>
      </c>
      <c r="CG138" s="8">
        <f t="shared" si="251"/>
        <v>0</v>
      </c>
      <c r="CH138" s="8">
        <f t="shared" si="251"/>
        <v>0</v>
      </c>
      <c r="CI138" s="8">
        <f t="shared" si="251"/>
        <v>-0.0004386473619786737</v>
      </c>
      <c r="CJ138" s="8">
        <f t="shared" si="251"/>
        <v>-0.0004386473619786737</v>
      </c>
      <c r="CK138" s="8">
        <f t="shared" si="251"/>
        <v>0</v>
      </c>
      <c r="CL138" s="8">
        <f t="shared" si="251"/>
        <v>0</v>
      </c>
      <c r="CM138" s="8">
        <f t="shared" si="251"/>
        <v>-0.00041893225465338416</v>
      </c>
      <c r="CN138" s="8">
        <f t="shared" si="251"/>
        <v>1</v>
      </c>
      <c r="CO138" s="8">
        <f t="shared" si="251"/>
        <v>0</v>
      </c>
      <c r="CP138" s="8">
        <f t="shared" si="251"/>
        <v>0</v>
      </c>
      <c r="CQ138" s="8">
        <f t="shared" si="251"/>
        <v>-3.409412381809524E-05</v>
      </c>
      <c r="CR138" s="8">
        <f t="shared" si="251"/>
        <v>-0.00043010384502398035</v>
      </c>
      <c r="CS138" s="8">
        <f t="shared" si="251"/>
        <v>-3.409412381809524E-05</v>
      </c>
      <c r="CT138" s="8">
        <f t="shared" si="251"/>
        <v>0</v>
      </c>
      <c r="CU138" s="8">
        <f t="shared" si="251"/>
        <v>0</v>
      </c>
      <c r="CV138" s="8">
        <f t="shared" si="251"/>
        <v>0</v>
      </c>
      <c r="CW138" s="8">
        <f t="shared" si="251"/>
        <v>0</v>
      </c>
      <c r="CX138" s="8">
        <f t="shared" si="251"/>
        <v>-0.0004386473619786737</v>
      </c>
      <c r="CY138" s="8">
        <f t="shared" si="251"/>
        <v>-0.00029217084145375223</v>
      </c>
      <c r="CZ138" s="8">
        <f t="shared" si="251"/>
        <v>-0.00023637074289838448</v>
      </c>
      <c r="DA138" s="8">
        <f t="shared" si="251"/>
        <v>-0.0004386473619786737</v>
      </c>
      <c r="DB138" s="8">
        <f t="shared" si="251"/>
        <v>-0.0004386473619786737</v>
      </c>
      <c r="DC138" s="8">
        <f t="shared" si="251"/>
        <v>-0.0004386473619786737</v>
      </c>
      <c r="DD138" s="8">
        <f t="shared" si="251"/>
        <v>-0.0004386473619786737</v>
      </c>
      <c r="DE138" s="8">
        <f t="shared" si="251"/>
        <v>-0.0008378645093067683</v>
      </c>
      <c r="DF138" s="8">
        <f aca="true" t="shared" si="252" ref="DF138:DS138">DF389-DF56</f>
        <v>-0.00029217084145375223</v>
      </c>
      <c r="DG138" s="8">
        <f t="shared" si="252"/>
        <v>0</v>
      </c>
      <c r="DH138" s="8">
        <f t="shared" si="252"/>
        <v>0</v>
      </c>
      <c r="DI138" s="8">
        <f t="shared" si="252"/>
        <v>0</v>
      </c>
      <c r="DJ138" s="8">
        <f t="shared" si="252"/>
        <v>0</v>
      </c>
      <c r="DK138" s="8">
        <f t="shared" si="252"/>
        <v>0</v>
      </c>
      <c r="DL138" s="8">
        <f t="shared" si="252"/>
        <v>0</v>
      </c>
      <c r="DM138" s="8">
        <f t="shared" si="252"/>
        <v>0</v>
      </c>
      <c r="DN138" s="8">
        <f t="shared" si="252"/>
        <v>0</v>
      </c>
      <c r="DO138" s="8">
        <f t="shared" si="252"/>
        <v>-0.0008378645093067683</v>
      </c>
      <c r="DP138" s="8">
        <f t="shared" si="252"/>
        <v>0</v>
      </c>
      <c r="DQ138" s="8">
        <f t="shared" si="252"/>
        <v>-0.0004386473619786737</v>
      </c>
      <c r="DR138" s="8">
        <f t="shared" si="252"/>
        <v>0</v>
      </c>
      <c r="DS138" s="8">
        <f t="shared" si="252"/>
        <v>-0.0009625173618705313</v>
      </c>
      <c r="DU138" s="1"/>
      <c r="DV138" s="6"/>
    </row>
    <row r="139" spans="17:126" ht="11.25">
      <c r="Q139" s="17"/>
      <c r="AQ139" s="13"/>
      <c r="AR139" s="13" t="s">
        <v>51</v>
      </c>
      <c r="AS139" s="16" t="s">
        <v>275</v>
      </c>
      <c r="AT139" s="8">
        <f aca="true" t="shared" si="253" ref="AT139:DE139">AT390-AT57</f>
        <v>0</v>
      </c>
      <c r="AU139" s="8">
        <f t="shared" si="253"/>
        <v>0</v>
      </c>
      <c r="AV139" s="8">
        <f t="shared" si="253"/>
        <v>0</v>
      </c>
      <c r="AW139" s="8">
        <f t="shared" si="253"/>
        <v>0</v>
      </c>
      <c r="AX139" s="8">
        <f t="shared" si="253"/>
        <v>0</v>
      </c>
      <c r="AY139" s="8">
        <f t="shared" si="253"/>
        <v>0</v>
      </c>
      <c r="AZ139" s="8">
        <f t="shared" si="253"/>
        <v>0</v>
      </c>
      <c r="BA139" s="8">
        <f t="shared" si="253"/>
        <v>0</v>
      </c>
      <c r="BB139" s="8">
        <f t="shared" si="253"/>
        <v>0</v>
      </c>
      <c r="BC139" s="8">
        <f t="shared" si="253"/>
        <v>0</v>
      </c>
      <c r="BD139" s="8">
        <f t="shared" si="253"/>
        <v>0</v>
      </c>
      <c r="BE139" s="8">
        <f t="shared" si="253"/>
        <v>0</v>
      </c>
      <c r="BF139" s="8">
        <f t="shared" si="253"/>
        <v>0</v>
      </c>
      <c r="BG139" s="8">
        <f t="shared" si="253"/>
        <v>0</v>
      </c>
      <c r="BH139" s="8">
        <f t="shared" si="253"/>
        <v>0</v>
      </c>
      <c r="BI139" s="8">
        <f t="shared" si="253"/>
        <v>0</v>
      </c>
      <c r="BJ139" s="8">
        <f t="shared" si="253"/>
        <v>0</v>
      </c>
      <c r="BK139" s="8">
        <f t="shared" si="253"/>
        <v>0</v>
      </c>
      <c r="BL139" s="8">
        <f t="shared" si="253"/>
        <v>0</v>
      </c>
      <c r="BM139" s="8">
        <f t="shared" si="253"/>
        <v>0</v>
      </c>
      <c r="BN139" s="8">
        <f t="shared" si="253"/>
        <v>0</v>
      </c>
      <c r="BO139" s="8">
        <f t="shared" si="253"/>
        <v>0</v>
      </c>
      <c r="BP139" s="8">
        <f t="shared" si="253"/>
        <v>0</v>
      </c>
      <c r="BQ139" s="8">
        <f t="shared" si="253"/>
        <v>0</v>
      </c>
      <c r="BR139" s="8">
        <f t="shared" si="253"/>
        <v>-8.686086375815321E-05</v>
      </c>
      <c r="BS139" s="8">
        <f t="shared" si="253"/>
        <v>-0.00011767759962173713</v>
      </c>
      <c r="BT139" s="8">
        <f t="shared" si="253"/>
        <v>0</v>
      </c>
      <c r="BU139" s="8">
        <f t="shared" si="253"/>
        <v>-8.686086375815321E-05</v>
      </c>
      <c r="BV139" s="8">
        <f t="shared" si="253"/>
        <v>-8.686086375815321E-05</v>
      </c>
      <c r="BW139" s="8">
        <f t="shared" si="253"/>
        <v>0</v>
      </c>
      <c r="BX139" s="8">
        <f t="shared" si="253"/>
        <v>-8.686086375815321E-05</v>
      </c>
      <c r="BY139" s="8">
        <f t="shared" si="253"/>
        <v>0</v>
      </c>
      <c r="BZ139" s="8">
        <f t="shared" si="253"/>
        <v>0</v>
      </c>
      <c r="CA139" s="8">
        <f t="shared" si="253"/>
        <v>0</v>
      </c>
      <c r="CB139" s="8">
        <f t="shared" si="253"/>
        <v>0</v>
      </c>
      <c r="CC139" s="8">
        <f t="shared" si="253"/>
        <v>-8.686086375815321E-05</v>
      </c>
      <c r="CD139" s="8">
        <f t="shared" si="253"/>
        <v>0</v>
      </c>
      <c r="CE139" s="8">
        <f t="shared" si="253"/>
        <v>0</v>
      </c>
      <c r="CF139" s="8">
        <f t="shared" si="253"/>
        <v>0</v>
      </c>
      <c r="CG139" s="8">
        <f t="shared" si="253"/>
        <v>0</v>
      </c>
      <c r="CH139" s="8">
        <f t="shared" si="253"/>
        <v>0</v>
      </c>
      <c r="CI139" s="8">
        <f t="shared" si="253"/>
        <v>-8.686086375815321E-05</v>
      </c>
      <c r="CJ139" s="8">
        <f t="shared" si="253"/>
        <v>-8.686086375815321E-05</v>
      </c>
      <c r="CK139" s="8">
        <f t="shared" si="253"/>
        <v>0</v>
      </c>
      <c r="CL139" s="8">
        <f t="shared" si="253"/>
        <v>0</v>
      </c>
      <c r="CM139" s="8">
        <f t="shared" si="253"/>
        <v>-5.8838799810868564E-05</v>
      </c>
      <c r="CN139" s="8">
        <f t="shared" si="253"/>
        <v>0</v>
      </c>
      <c r="CO139" s="8">
        <f t="shared" si="253"/>
        <v>1</v>
      </c>
      <c r="CP139" s="8">
        <f t="shared" si="253"/>
        <v>0</v>
      </c>
      <c r="CQ139" s="8">
        <f t="shared" si="253"/>
        <v>0</v>
      </c>
      <c r="CR139" s="8">
        <f t="shared" si="253"/>
        <v>0</v>
      </c>
      <c r="CS139" s="8">
        <f t="shared" si="253"/>
        <v>0</v>
      </c>
      <c r="CT139" s="8">
        <f t="shared" si="253"/>
        <v>0</v>
      </c>
      <c r="CU139" s="8">
        <f t="shared" si="253"/>
        <v>0</v>
      </c>
      <c r="CV139" s="8">
        <f t="shared" si="253"/>
        <v>0</v>
      </c>
      <c r="CW139" s="8">
        <f t="shared" si="253"/>
        <v>0</v>
      </c>
      <c r="CX139" s="8">
        <f t="shared" si="253"/>
        <v>-8.686086375815321E-05</v>
      </c>
      <c r="CY139" s="8">
        <f t="shared" si="253"/>
        <v>0</v>
      </c>
      <c r="CZ139" s="8">
        <f t="shared" si="253"/>
        <v>-4.3430431879076605E-05</v>
      </c>
      <c r="DA139" s="8">
        <f t="shared" si="253"/>
        <v>-8.686086375815321E-05</v>
      </c>
      <c r="DB139" s="8">
        <f t="shared" si="253"/>
        <v>-8.686086375815321E-05</v>
      </c>
      <c r="DC139" s="8">
        <f t="shared" si="253"/>
        <v>-8.686086375815321E-05</v>
      </c>
      <c r="DD139" s="8">
        <f t="shared" si="253"/>
        <v>-8.686086375815321E-05</v>
      </c>
      <c r="DE139" s="8">
        <f t="shared" si="253"/>
        <v>-0.00011767759962173713</v>
      </c>
      <c r="DF139" s="8">
        <f aca="true" t="shared" si="254" ref="DF139:DS139">DF390-DF57</f>
        <v>0</v>
      </c>
      <c r="DG139" s="8">
        <f t="shared" si="254"/>
        <v>0</v>
      </c>
      <c r="DH139" s="8">
        <f t="shared" si="254"/>
        <v>0</v>
      </c>
      <c r="DI139" s="8">
        <f t="shared" si="254"/>
        <v>0</v>
      </c>
      <c r="DJ139" s="8">
        <f t="shared" si="254"/>
        <v>0</v>
      </c>
      <c r="DK139" s="8">
        <f t="shared" si="254"/>
        <v>0</v>
      </c>
      <c r="DL139" s="8">
        <f t="shared" si="254"/>
        <v>0</v>
      </c>
      <c r="DM139" s="8">
        <f t="shared" si="254"/>
        <v>0</v>
      </c>
      <c r="DN139" s="8">
        <f t="shared" si="254"/>
        <v>0</v>
      </c>
      <c r="DO139" s="8">
        <f t="shared" si="254"/>
        <v>-0.00011767759962173713</v>
      </c>
      <c r="DP139" s="8">
        <f t="shared" si="254"/>
        <v>0</v>
      </c>
      <c r="DQ139" s="8">
        <f t="shared" si="254"/>
        <v>-8.686086375815321E-05</v>
      </c>
      <c r="DR139" s="8">
        <f t="shared" si="254"/>
        <v>0</v>
      </c>
      <c r="DS139" s="8">
        <f t="shared" si="254"/>
        <v>-0.00012651476901784822</v>
      </c>
      <c r="DU139" s="1"/>
      <c r="DV139" s="6"/>
    </row>
    <row r="140" spans="17:126" ht="11.25">
      <c r="Q140" s="17"/>
      <c r="AQ140" s="13"/>
      <c r="AR140" s="13" t="s">
        <v>52</v>
      </c>
      <c r="AS140" s="16" t="s">
        <v>276</v>
      </c>
      <c r="AT140" s="8">
        <f aca="true" t="shared" si="255" ref="AT140:DE140">AT391-AT58</f>
        <v>0</v>
      </c>
      <c r="AU140" s="8">
        <f t="shared" si="255"/>
        <v>0</v>
      </c>
      <c r="AV140" s="8">
        <f t="shared" si="255"/>
        <v>0</v>
      </c>
      <c r="AW140" s="8">
        <f t="shared" si="255"/>
        <v>0</v>
      </c>
      <c r="AX140" s="8">
        <f t="shared" si="255"/>
        <v>0</v>
      </c>
      <c r="AY140" s="8">
        <f t="shared" si="255"/>
        <v>0</v>
      </c>
      <c r="AZ140" s="8">
        <f t="shared" si="255"/>
        <v>0</v>
      </c>
      <c r="BA140" s="8">
        <f t="shared" si="255"/>
        <v>0</v>
      </c>
      <c r="BB140" s="8">
        <f t="shared" si="255"/>
        <v>0</v>
      </c>
      <c r="BC140" s="8">
        <f t="shared" si="255"/>
        <v>0</v>
      </c>
      <c r="BD140" s="8">
        <f t="shared" si="255"/>
        <v>0</v>
      </c>
      <c r="BE140" s="8">
        <f t="shared" si="255"/>
        <v>0</v>
      </c>
      <c r="BF140" s="8">
        <f t="shared" si="255"/>
        <v>0</v>
      </c>
      <c r="BG140" s="8">
        <f t="shared" si="255"/>
        <v>0</v>
      </c>
      <c r="BH140" s="8">
        <f t="shared" si="255"/>
        <v>0</v>
      </c>
      <c r="BI140" s="8">
        <f t="shared" si="255"/>
        <v>0</v>
      </c>
      <c r="BJ140" s="8">
        <f t="shared" si="255"/>
        <v>0</v>
      </c>
      <c r="BK140" s="8">
        <f t="shared" si="255"/>
        <v>0</v>
      </c>
      <c r="BL140" s="8">
        <f t="shared" si="255"/>
        <v>0</v>
      </c>
      <c r="BM140" s="8">
        <f t="shared" si="255"/>
        <v>0</v>
      </c>
      <c r="BN140" s="8">
        <f t="shared" si="255"/>
        <v>0</v>
      </c>
      <c r="BO140" s="8">
        <f t="shared" si="255"/>
        <v>0</v>
      </c>
      <c r="BP140" s="8">
        <f t="shared" si="255"/>
        <v>0</v>
      </c>
      <c r="BQ140" s="8">
        <f t="shared" si="255"/>
        <v>0</v>
      </c>
      <c r="BR140" s="8">
        <f t="shared" si="255"/>
        <v>-0.002074526962757226</v>
      </c>
      <c r="BS140" s="8">
        <f t="shared" si="255"/>
        <v>-0.0025536039117916957</v>
      </c>
      <c r="BT140" s="8">
        <f t="shared" si="255"/>
        <v>-0.011319984598817924</v>
      </c>
      <c r="BU140" s="8">
        <f t="shared" si="255"/>
        <v>-0.002074526962757226</v>
      </c>
      <c r="BV140" s="8">
        <f t="shared" si="255"/>
        <v>-0.002074526962757226</v>
      </c>
      <c r="BW140" s="8">
        <f t="shared" si="255"/>
        <v>-0.0013757961871532307</v>
      </c>
      <c r="BX140" s="8">
        <f t="shared" si="255"/>
        <v>-0.002074526962757226</v>
      </c>
      <c r="BY140" s="8">
        <f t="shared" si="255"/>
        <v>0</v>
      </c>
      <c r="BZ140" s="8">
        <f t="shared" si="255"/>
        <v>0</v>
      </c>
      <c r="CA140" s="8">
        <f t="shared" si="255"/>
        <v>0</v>
      </c>
      <c r="CB140" s="8">
        <f t="shared" si="255"/>
        <v>-0.004008734866242924</v>
      </c>
      <c r="CC140" s="8">
        <f t="shared" si="255"/>
        <v>-0.002074526962757226</v>
      </c>
      <c r="CD140" s="8">
        <f t="shared" si="255"/>
        <v>0</v>
      </c>
      <c r="CE140" s="8">
        <f t="shared" si="255"/>
        <v>0</v>
      </c>
      <c r="CF140" s="8">
        <f t="shared" si="255"/>
        <v>0</v>
      </c>
      <c r="CG140" s="8">
        <f t="shared" si="255"/>
        <v>0</v>
      </c>
      <c r="CH140" s="8">
        <f t="shared" si="255"/>
        <v>0</v>
      </c>
      <c r="CI140" s="8">
        <f t="shared" si="255"/>
        <v>-0.002074526962757226</v>
      </c>
      <c r="CJ140" s="8">
        <f t="shared" si="255"/>
        <v>-0.002074526962757226</v>
      </c>
      <c r="CK140" s="8">
        <f t="shared" si="255"/>
        <v>0</v>
      </c>
      <c r="CL140" s="8">
        <f t="shared" si="255"/>
        <v>0</v>
      </c>
      <c r="CM140" s="8">
        <f t="shared" si="255"/>
        <v>-0.0012768019558958479</v>
      </c>
      <c r="CN140" s="8">
        <f t="shared" si="255"/>
        <v>0</v>
      </c>
      <c r="CO140" s="8">
        <f t="shared" si="255"/>
        <v>0</v>
      </c>
      <c r="CP140" s="8">
        <f t="shared" si="255"/>
        <v>1</v>
      </c>
      <c r="CQ140" s="8">
        <f t="shared" si="255"/>
        <v>0</v>
      </c>
      <c r="CR140" s="8">
        <f t="shared" si="255"/>
        <v>-0.002004367433121462</v>
      </c>
      <c r="CS140" s="8">
        <f t="shared" si="255"/>
        <v>0</v>
      </c>
      <c r="CT140" s="8">
        <f t="shared" si="255"/>
        <v>0</v>
      </c>
      <c r="CU140" s="8">
        <f t="shared" si="255"/>
        <v>0</v>
      </c>
      <c r="CV140" s="8">
        <f t="shared" si="255"/>
        <v>0</v>
      </c>
      <c r="CW140" s="8">
        <f t="shared" si="255"/>
        <v>0</v>
      </c>
      <c r="CX140" s="8">
        <f t="shared" si="255"/>
        <v>-0.002074526962757226</v>
      </c>
      <c r="CY140" s="8">
        <f t="shared" si="255"/>
        <v>-0.0013757961871532307</v>
      </c>
      <c r="CZ140" s="8">
        <f t="shared" si="255"/>
        <v>-0.001037263481378613</v>
      </c>
      <c r="DA140" s="8">
        <f t="shared" si="255"/>
        <v>-0.002074526962757226</v>
      </c>
      <c r="DB140" s="8">
        <f t="shared" si="255"/>
        <v>-0.002074526962757226</v>
      </c>
      <c r="DC140" s="8">
        <f t="shared" si="255"/>
        <v>-0.002074526962757226</v>
      </c>
      <c r="DD140" s="8">
        <f t="shared" si="255"/>
        <v>-0.002074526962757226</v>
      </c>
      <c r="DE140" s="8">
        <f t="shared" si="255"/>
        <v>-0.0025536039117916957</v>
      </c>
      <c r="DF140" s="8">
        <f aca="true" t="shared" si="256" ref="DF140:DS140">DF391-DF58</f>
        <v>-0.0013757961871532307</v>
      </c>
      <c r="DG140" s="8">
        <f t="shared" si="256"/>
        <v>0</v>
      </c>
      <c r="DH140" s="8">
        <f t="shared" si="256"/>
        <v>0</v>
      </c>
      <c r="DI140" s="8">
        <f t="shared" si="256"/>
        <v>0</v>
      </c>
      <c r="DJ140" s="8">
        <f t="shared" si="256"/>
        <v>0</v>
      </c>
      <c r="DK140" s="8">
        <f t="shared" si="256"/>
        <v>0</v>
      </c>
      <c r="DL140" s="8">
        <f t="shared" si="256"/>
        <v>0</v>
      </c>
      <c r="DM140" s="8">
        <f t="shared" si="256"/>
        <v>0</v>
      </c>
      <c r="DN140" s="8">
        <f t="shared" si="256"/>
        <v>0</v>
      </c>
      <c r="DO140" s="8">
        <f t="shared" si="256"/>
        <v>-0.0025536039117916957</v>
      </c>
      <c r="DP140" s="8">
        <f t="shared" si="256"/>
        <v>0</v>
      </c>
      <c r="DQ140" s="8">
        <f t="shared" si="256"/>
        <v>-0.002074526962757226</v>
      </c>
      <c r="DR140" s="8">
        <f t="shared" si="256"/>
        <v>-0.011319984598817924</v>
      </c>
      <c r="DS140" s="8">
        <f t="shared" si="256"/>
        <v>-0.001548798302841878</v>
      </c>
      <c r="DU140" s="1"/>
      <c r="DV140" s="6"/>
    </row>
    <row r="141" spans="17:126" ht="11.25">
      <c r="Q141" s="17"/>
      <c r="AQ141" s="162"/>
      <c r="AR141" s="162" t="s">
        <v>53</v>
      </c>
      <c r="AS141" s="162" t="s">
        <v>203</v>
      </c>
      <c r="AT141" s="8">
        <f aca="true" t="shared" si="257" ref="AT141:DE141">AT392-AT59</f>
        <v>0</v>
      </c>
      <c r="AU141" s="8">
        <f t="shared" si="257"/>
        <v>0</v>
      </c>
      <c r="AV141" s="8">
        <f t="shared" si="257"/>
        <v>0</v>
      </c>
      <c r="AW141" s="8">
        <f t="shared" si="257"/>
        <v>0</v>
      </c>
      <c r="AX141" s="8">
        <f t="shared" si="257"/>
        <v>0</v>
      </c>
      <c r="AY141" s="8">
        <f t="shared" si="257"/>
        <v>0</v>
      </c>
      <c r="AZ141" s="8">
        <f t="shared" si="257"/>
        <v>0</v>
      </c>
      <c r="BA141" s="8">
        <f t="shared" si="257"/>
        <v>0</v>
      </c>
      <c r="BB141" s="8">
        <f t="shared" si="257"/>
        <v>0</v>
      </c>
      <c r="BC141" s="8">
        <f t="shared" si="257"/>
        <v>0</v>
      </c>
      <c r="BD141" s="8">
        <f t="shared" si="257"/>
        <v>0</v>
      </c>
      <c r="BE141" s="8">
        <f t="shared" si="257"/>
        <v>0</v>
      </c>
      <c r="BF141" s="8">
        <f t="shared" si="257"/>
        <v>0</v>
      </c>
      <c r="BG141" s="8">
        <f t="shared" si="257"/>
        <v>0</v>
      </c>
      <c r="BH141" s="8">
        <f t="shared" si="257"/>
        <v>0</v>
      </c>
      <c r="BI141" s="8">
        <f t="shared" si="257"/>
        <v>0</v>
      </c>
      <c r="BJ141" s="8">
        <f t="shared" si="257"/>
        <v>0</v>
      </c>
      <c r="BK141" s="8">
        <f t="shared" si="257"/>
        <v>0</v>
      </c>
      <c r="BL141" s="8">
        <f t="shared" si="257"/>
        <v>0</v>
      </c>
      <c r="BM141" s="8">
        <f t="shared" si="257"/>
        <v>0</v>
      </c>
      <c r="BN141" s="8">
        <f t="shared" si="257"/>
        <v>0</v>
      </c>
      <c r="BO141" s="8">
        <f t="shared" si="257"/>
        <v>0</v>
      </c>
      <c r="BP141" s="8">
        <f t="shared" si="257"/>
        <v>0</v>
      </c>
      <c r="BQ141" s="8">
        <f t="shared" si="257"/>
        <v>0</v>
      </c>
      <c r="BR141" s="8">
        <f t="shared" si="257"/>
        <v>-0.0017893337934179563</v>
      </c>
      <c r="BS141" s="8">
        <f t="shared" si="257"/>
        <v>0</v>
      </c>
      <c r="BT141" s="8">
        <f t="shared" si="257"/>
        <v>0</v>
      </c>
      <c r="BU141" s="8">
        <f t="shared" si="257"/>
        <v>-0.0017893337934179563</v>
      </c>
      <c r="BV141" s="8">
        <f t="shared" si="257"/>
        <v>-0.0017893337934179563</v>
      </c>
      <c r="BW141" s="8">
        <f t="shared" si="257"/>
        <v>0</v>
      </c>
      <c r="BX141" s="8">
        <f t="shared" si="257"/>
        <v>-0.0017893337934179563</v>
      </c>
      <c r="BY141" s="8">
        <f t="shared" si="257"/>
        <v>0</v>
      </c>
      <c r="BZ141" s="8">
        <f t="shared" si="257"/>
        <v>0</v>
      </c>
      <c r="CA141" s="8">
        <f t="shared" si="257"/>
        <v>0</v>
      </c>
      <c r="CB141" s="8">
        <f t="shared" si="257"/>
        <v>0</v>
      </c>
      <c r="CC141" s="8">
        <f t="shared" si="257"/>
        <v>-0.0017893337934179563</v>
      </c>
      <c r="CD141" s="8">
        <f t="shared" si="257"/>
        <v>0</v>
      </c>
      <c r="CE141" s="8">
        <f t="shared" si="257"/>
        <v>0</v>
      </c>
      <c r="CF141" s="8">
        <f t="shared" si="257"/>
        <v>0</v>
      </c>
      <c r="CG141" s="8">
        <f t="shared" si="257"/>
        <v>0</v>
      </c>
      <c r="CH141" s="8">
        <f t="shared" si="257"/>
        <v>0</v>
      </c>
      <c r="CI141" s="8">
        <f t="shared" si="257"/>
        <v>-0.0017893337934179563</v>
      </c>
      <c r="CJ141" s="8">
        <f t="shared" si="257"/>
        <v>-0.0017893337934179563</v>
      </c>
      <c r="CK141" s="8">
        <f t="shared" si="257"/>
        <v>0</v>
      </c>
      <c r="CL141" s="8">
        <f t="shared" si="257"/>
        <v>0</v>
      </c>
      <c r="CM141" s="8">
        <f t="shared" si="257"/>
        <v>0</v>
      </c>
      <c r="CN141" s="8">
        <f t="shared" si="257"/>
        <v>0</v>
      </c>
      <c r="CO141" s="8">
        <f t="shared" si="257"/>
        <v>0</v>
      </c>
      <c r="CP141" s="8">
        <f t="shared" si="257"/>
        <v>0</v>
      </c>
      <c r="CQ141" s="8">
        <f t="shared" si="257"/>
        <v>1</v>
      </c>
      <c r="CR141" s="8">
        <f t="shared" si="257"/>
        <v>0</v>
      </c>
      <c r="CS141" s="8">
        <f t="shared" si="257"/>
        <v>0</v>
      </c>
      <c r="CT141" s="8">
        <f t="shared" si="257"/>
        <v>0</v>
      </c>
      <c r="CU141" s="8">
        <f t="shared" si="257"/>
        <v>0</v>
      </c>
      <c r="CV141" s="8">
        <f t="shared" si="257"/>
        <v>0</v>
      </c>
      <c r="CW141" s="8">
        <f t="shared" si="257"/>
        <v>0</v>
      </c>
      <c r="CX141" s="8">
        <f t="shared" si="257"/>
        <v>-0.0017893337934179563</v>
      </c>
      <c r="CY141" s="8">
        <f t="shared" si="257"/>
        <v>0</v>
      </c>
      <c r="CZ141" s="8">
        <f t="shared" si="257"/>
        <v>-0.0008946668967089781</v>
      </c>
      <c r="DA141" s="8">
        <f t="shared" si="257"/>
        <v>-0.0017893337934179563</v>
      </c>
      <c r="DB141" s="8">
        <f t="shared" si="257"/>
        <v>-0.0017893337934179563</v>
      </c>
      <c r="DC141" s="8">
        <f t="shared" si="257"/>
        <v>-0.0017893337934179563</v>
      </c>
      <c r="DD141" s="8">
        <f t="shared" si="257"/>
        <v>-0.0017893337934179563</v>
      </c>
      <c r="DE141" s="8">
        <f t="shared" si="257"/>
        <v>0</v>
      </c>
      <c r="DF141" s="8">
        <f aca="true" t="shared" si="258" ref="DF141:DS141">DF392-DF59</f>
        <v>0</v>
      </c>
      <c r="DG141" s="8">
        <f t="shared" si="258"/>
        <v>0</v>
      </c>
      <c r="DH141" s="8">
        <f t="shared" si="258"/>
        <v>0</v>
      </c>
      <c r="DI141" s="8">
        <f t="shared" si="258"/>
        <v>0</v>
      </c>
      <c r="DJ141" s="8">
        <f t="shared" si="258"/>
        <v>0</v>
      </c>
      <c r="DK141" s="8">
        <f t="shared" si="258"/>
        <v>0</v>
      </c>
      <c r="DL141" s="8">
        <f t="shared" si="258"/>
        <v>0</v>
      </c>
      <c r="DM141" s="8">
        <f t="shared" si="258"/>
        <v>0</v>
      </c>
      <c r="DN141" s="8">
        <f t="shared" si="258"/>
        <v>0</v>
      </c>
      <c r="DO141" s="8">
        <f t="shared" si="258"/>
        <v>0</v>
      </c>
      <c r="DP141" s="8">
        <f t="shared" si="258"/>
        <v>0</v>
      </c>
      <c r="DQ141" s="8">
        <f t="shared" si="258"/>
        <v>-0.0017893337934179563</v>
      </c>
      <c r="DR141" s="8">
        <f t="shared" si="258"/>
        <v>0</v>
      </c>
      <c r="DS141" s="8">
        <f t="shared" si="258"/>
        <v>0</v>
      </c>
      <c r="DU141" s="1"/>
      <c r="DV141" s="6"/>
    </row>
    <row r="142" spans="17:126" ht="11.25">
      <c r="Q142" s="17"/>
      <c r="AQ142" s="13"/>
      <c r="AR142" s="13" t="s">
        <v>54</v>
      </c>
      <c r="AS142" s="16" t="s">
        <v>281</v>
      </c>
      <c r="AT142" s="8">
        <f aca="true" t="shared" si="259" ref="AT142:DE142">AT393-AT60</f>
        <v>0</v>
      </c>
      <c r="AU142" s="8">
        <f t="shared" si="259"/>
        <v>0</v>
      </c>
      <c r="AV142" s="8">
        <f t="shared" si="259"/>
        <v>0</v>
      </c>
      <c r="AW142" s="8">
        <f t="shared" si="259"/>
        <v>0</v>
      </c>
      <c r="AX142" s="8">
        <f t="shared" si="259"/>
        <v>0</v>
      </c>
      <c r="AY142" s="8">
        <f t="shared" si="259"/>
        <v>0</v>
      </c>
      <c r="AZ142" s="8">
        <f t="shared" si="259"/>
        <v>0</v>
      </c>
      <c r="BA142" s="8">
        <f t="shared" si="259"/>
        <v>0</v>
      </c>
      <c r="BB142" s="8">
        <f t="shared" si="259"/>
        <v>0</v>
      </c>
      <c r="BC142" s="8">
        <f t="shared" si="259"/>
        <v>0</v>
      </c>
      <c r="BD142" s="8">
        <f t="shared" si="259"/>
        <v>0</v>
      </c>
      <c r="BE142" s="8">
        <f t="shared" si="259"/>
        <v>0</v>
      </c>
      <c r="BF142" s="8">
        <f t="shared" si="259"/>
        <v>0</v>
      </c>
      <c r="BG142" s="8">
        <f t="shared" si="259"/>
        <v>0</v>
      </c>
      <c r="BH142" s="8">
        <f t="shared" si="259"/>
        <v>0</v>
      </c>
      <c r="BI142" s="8">
        <f t="shared" si="259"/>
        <v>0</v>
      </c>
      <c r="BJ142" s="8">
        <f t="shared" si="259"/>
        <v>0</v>
      </c>
      <c r="BK142" s="8">
        <f t="shared" si="259"/>
        <v>0</v>
      </c>
      <c r="BL142" s="8">
        <f t="shared" si="259"/>
        <v>0</v>
      </c>
      <c r="BM142" s="8">
        <f t="shared" si="259"/>
        <v>0</v>
      </c>
      <c r="BN142" s="8">
        <f t="shared" si="259"/>
        <v>0</v>
      </c>
      <c r="BO142" s="8">
        <f t="shared" si="259"/>
        <v>0</v>
      </c>
      <c r="BP142" s="8">
        <f t="shared" si="259"/>
        <v>0</v>
      </c>
      <c r="BQ142" s="8">
        <f t="shared" si="259"/>
        <v>0</v>
      </c>
      <c r="BR142" s="8">
        <f t="shared" si="259"/>
        <v>-0.0025595001187402482</v>
      </c>
      <c r="BS142" s="8">
        <f t="shared" si="259"/>
        <v>-0.0030007787903542967</v>
      </c>
      <c r="BT142" s="8">
        <f t="shared" si="259"/>
        <v>-0.0009862107794424708</v>
      </c>
      <c r="BU142" s="8">
        <f t="shared" si="259"/>
        <v>-0.0025595001187402482</v>
      </c>
      <c r="BV142" s="8">
        <f t="shared" si="259"/>
        <v>-0.0025595001187402482</v>
      </c>
      <c r="BW142" s="8">
        <f t="shared" si="259"/>
        <v>-0.0018470729408827744</v>
      </c>
      <c r="BX142" s="8">
        <f t="shared" si="259"/>
        <v>-0.0025595001187402482</v>
      </c>
      <c r="BY142" s="8">
        <f t="shared" si="259"/>
        <v>0</v>
      </c>
      <c r="BZ142" s="8">
        <f t="shared" si="259"/>
        <v>0</v>
      </c>
      <c r="CA142" s="8">
        <f t="shared" si="259"/>
        <v>0</v>
      </c>
      <c r="CB142" s="8">
        <f t="shared" si="259"/>
        <v>-0.001983488605693113</v>
      </c>
      <c r="CC142" s="8">
        <f t="shared" si="259"/>
        <v>-0.0025595001187402482</v>
      </c>
      <c r="CD142" s="8">
        <f t="shared" si="259"/>
        <v>0</v>
      </c>
      <c r="CE142" s="8">
        <f t="shared" si="259"/>
        <v>0</v>
      </c>
      <c r="CF142" s="8">
        <f t="shared" si="259"/>
        <v>0</v>
      </c>
      <c r="CG142" s="8">
        <f t="shared" si="259"/>
        <v>0</v>
      </c>
      <c r="CH142" s="8">
        <f t="shared" si="259"/>
        <v>0</v>
      </c>
      <c r="CI142" s="8">
        <f t="shared" si="259"/>
        <v>-0.0025595001187402482</v>
      </c>
      <c r="CJ142" s="8">
        <f t="shared" si="259"/>
        <v>-0.0025595001187402482</v>
      </c>
      <c r="CK142" s="8">
        <f t="shared" si="259"/>
        <v>0</v>
      </c>
      <c r="CL142" s="8">
        <f t="shared" si="259"/>
        <v>0</v>
      </c>
      <c r="CM142" s="8">
        <f t="shared" si="259"/>
        <v>-0.0015003893951771484</v>
      </c>
      <c r="CN142" s="8">
        <f t="shared" si="259"/>
        <v>0</v>
      </c>
      <c r="CO142" s="8">
        <f t="shared" si="259"/>
        <v>0</v>
      </c>
      <c r="CP142" s="8">
        <f t="shared" si="259"/>
        <v>0</v>
      </c>
      <c r="CQ142" s="8">
        <f t="shared" si="259"/>
        <v>0</v>
      </c>
      <c r="CR142" s="8">
        <f t="shared" si="259"/>
        <v>0.9990082556971535</v>
      </c>
      <c r="CS142" s="8">
        <f t="shared" si="259"/>
        <v>0</v>
      </c>
      <c r="CT142" s="8">
        <f t="shared" si="259"/>
        <v>0</v>
      </c>
      <c r="CU142" s="8">
        <f t="shared" si="259"/>
        <v>0</v>
      </c>
      <c r="CV142" s="8">
        <f t="shared" si="259"/>
        <v>0</v>
      </c>
      <c r="CW142" s="8">
        <f t="shared" si="259"/>
        <v>0</v>
      </c>
      <c r="CX142" s="8">
        <f t="shared" si="259"/>
        <v>-0.0025595001187402482</v>
      </c>
      <c r="CY142" s="8">
        <f t="shared" si="259"/>
        <v>-0.0018470729408827744</v>
      </c>
      <c r="CZ142" s="8">
        <f t="shared" si="259"/>
        <v>-0.0012797500593701241</v>
      </c>
      <c r="DA142" s="8">
        <f t="shared" si="259"/>
        <v>-0.0025595001187402482</v>
      </c>
      <c r="DB142" s="8">
        <f t="shared" si="259"/>
        <v>-0.0025595001187402482</v>
      </c>
      <c r="DC142" s="8">
        <f t="shared" si="259"/>
        <v>-0.0025595001187402482</v>
      </c>
      <c r="DD142" s="8">
        <f t="shared" si="259"/>
        <v>-0.0025595001187402482</v>
      </c>
      <c r="DE142" s="8">
        <f t="shared" si="259"/>
        <v>-0.0030007787903542967</v>
      </c>
      <c r="DF142" s="8">
        <f aca="true" t="shared" si="260" ref="DF142:DS142">DF393-DF60</f>
        <v>-0.0018470729408827744</v>
      </c>
      <c r="DG142" s="8">
        <f t="shared" si="260"/>
        <v>0</v>
      </c>
      <c r="DH142" s="8">
        <f t="shared" si="260"/>
        <v>0</v>
      </c>
      <c r="DI142" s="8">
        <f t="shared" si="260"/>
        <v>0</v>
      </c>
      <c r="DJ142" s="8">
        <f t="shared" si="260"/>
        <v>0</v>
      </c>
      <c r="DK142" s="8">
        <f t="shared" si="260"/>
        <v>0</v>
      </c>
      <c r="DL142" s="8">
        <f t="shared" si="260"/>
        <v>0</v>
      </c>
      <c r="DM142" s="8">
        <f t="shared" si="260"/>
        <v>0</v>
      </c>
      <c r="DN142" s="8">
        <f t="shared" si="260"/>
        <v>0</v>
      </c>
      <c r="DO142" s="8">
        <f t="shared" si="260"/>
        <v>-0.0030007787903542967</v>
      </c>
      <c r="DP142" s="8">
        <f t="shared" si="260"/>
        <v>0</v>
      </c>
      <c r="DQ142" s="8">
        <f t="shared" si="260"/>
        <v>-0.0025595001187402482</v>
      </c>
      <c r="DR142" s="8">
        <f t="shared" si="260"/>
        <v>-0.0009862107794424708</v>
      </c>
      <c r="DS142" s="8">
        <f t="shared" si="260"/>
        <v>-0.004334068448315485</v>
      </c>
      <c r="DU142" s="1"/>
      <c r="DV142" s="6"/>
    </row>
    <row r="143" spans="17:126" ht="11.25">
      <c r="Q143" s="17"/>
      <c r="AQ143" s="13"/>
      <c r="AR143" s="13" t="s">
        <v>55</v>
      </c>
      <c r="AS143" s="16" t="s">
        <v>364</v>
      </c>
      <c r="AT143" s="8">
        <f aca="true" t="shared" si="261" ref="AT143:DE143">AT394-AT61</f>
        <v>0</v>
      </c>
      <c r="AU143" s="8">
        <f t="shared" si="261"/>
        <v>0</v>
      </c>
      <c r="AV143" s="8">
        <f t="shared" si="261"/>
        <v>0</v>
      </c>
      <c r="AW143" s="8">
        <f t="shared" si="261"/>
        <v>0</v>
      </c>
      <c r="AX143" s="8">
        <f t="shared" si="261"/>
        <v>0</v>
      </c>
      <c r="AY143" s="8">
        <f t="shared" si="261"/>
        <v>0</v>
      </c>
      <c r="AZ143" s="8">
        <f t="shared" si="261"/>
        <v>0</v>
      </c>
      <c r="BA143" s="8">
        <f t="shared" si="261"/>
        <v>0</v>
      </c>
      <c r="BB143" s="8">
        <f t="shared" si="261"/>
        <v>0</v>
      </c>
      <c r="BC143" s="8">
        <f t="shared" si="261"/>
        <v>0</v>
      </c>
      <c r="BD143" s="8">
        <f t="shared" si="261"/>
        <v>0</v>
      </c>
      <c r="BE143" s="8">
        <f t="shared" si="261"/>
        <v>0</v>
      </c>
      <c r="BF143" s="8">
        <f t="shared" si="261"/>
        <v>0</v>
      </c>
      <c r="BG143" s="8">
        <f t="shared" si="261"/>
        <v>0</v>
      </c>
      <c r="BH143" s="8">
        <f t="shared" si="261"/>
        <v>0</v>
      </c>
      <c r="BI143" s="8">
        <f t="shared" si="261"/>
        <v>0</v>
      </c>
      <c r="BJ143" s="8">
        <f t="shared" si="261"/>
        <v>0</v>
      </c>
      <c r="BK143" s="8">
        <f t="shared" si="261"/>
        <v>0</v>
      </c>
      <c r="BL143" s="8">
        <f t="shared" si="261"/>
        <v>0</v>
      </c>
      <c r="BM143" s="8">
        <f t="shared" si="261"/>
        <v>0</v>
      </c>
      <c r="BN143" s="8">
        <f t="shared" si="261"/>
        <v>0</v>
      </c>
      <c r="BO143" s="8">
        <f t="shared" si="261"/>
        <v>0</v>
      </c>
      <c r="BP143" s="8">
        <f t="shared" si="261"/>
        <v>0</v>
      </c>
      <c r="BQ143" s="8">
        <f t="shared" si="261"/>
        <v>0</v>
      </c>
      <c r="BR143" s="8">
        <f t="shared" si="261"/>
        <v>0</v>
      </c>
      <c r="BS143" s="8">
        <f t="shared" si="261"/>
        <v>0</v>
      </c>
      <c r="BT143" s="8">
        <f t="shared" si="261"/>
        <v>0</v>
      </c>
      <c r="BU143" s="8">
        <f t="shared" si="261"/>
        <v>0</v>
      </c>
      <c r="BV143" s="8">
        <f t="shared" si="261"/>
        <v>0</v>
      </c>
      <c r="BW143" s="8">
        <f t="shared" si="261"/>
        <v>0</v>
      </c>
      <c r="BX143" s="8">
        <f t="shared" si="261"/>
        <v>0</v>
      </c>
      <c r="BY143" s="8">
        <f t="shared" si="261"/>
        <v>0</v>
      </c>
      <c r="BZ143" s="8">
        <f t="shared" si="261"/>
        <v>0</v>
      </c>
      <c r="CA143" s="8">
        <f t="shared" si="261"/>
        <v>0</v>
      </c>
      <c r="CB143" s="8">
        <f t="shared" si="261"/>
        <v>0</v>
      </c>
      <c r="CC143" s="8">
        <f t="shared" si="261"/>
        <v>0</v>
      </c>
      <c r="CD143" s="8">
        <f t="shared" si="261"/>
        <v>0</v>
      </c>
      <c r="CE143" s="8">
        <f t="shared" si="261"/>
        <v>0</v>
      </c>
      <c r="CF143" s="8">
        <f t="shared" si="261"/>
        <v>0</v>
      </c>
      <c r="CG143" s="8">
        <f t="shared" si="261"/>
        <v>0</v>
      </c>
      <c r="CH143" s="8">
        <f t="shared" si="261"/>
        <v>0</v>
      </c>
      <c r="CI143" s="8">
        <f t="shared" si="261"/>
        <v>0</v>
      </c>
      <c r="CJ143" s="8">
        <f t="shared" si="261"/>
        <v>0</v>
      </c>
      <c r="CK143" s="8">
        <f t="shared" si="261"/>
        <v>0</v>
      </c>
      <c r="CL143" s="8">
        <f t="shared" si="261"/>
        <v>0</v>
      </c>
      <c r="CM143" s="8">
        <f t="shared" si="261"/>
        <v>0</v>
      </c>
      <c r="CN143" s="8">
        <f t="shared" si="261"/>
        <v>0</v>
      </c>
      <c r="CO143" s="8">
        <f t="shared" si="261"/>
        <v>0</v>
      </c>
      <c r="CP143" s="8">
        <f t="shared" si="261"/>
        <v>0</v>
      </c>
      <c r="CQ143" s="8">
        <f t="shared" si="261"/>
        <v>0</v>
      </c>
      <c r="CR143" s="8">
        <f t="shared" si="261"/>
        <v>0</v>
      </c>
      <c r="CS143" s="8">
        <f t="shared" si="261"/>
        <v>1</v>
      </c>
      <c r="CT143" s="8">
        <f t="shared" si="261"/>
        <v>0</v>
      </c>
      <c r="CU143" s="8">
        <f t="shared" si="261"/>
        <v>0</v>
      </c>
      <c r="CV143" s="8">
        <f t="shared" si="261"/>
        <v>0</v>
      </c>
      <c r="CW143" s="8">
        <f t="shared" si="261"/>
        <v>0</v>
      </c>
      <c r="CX143" s="8">
        <f t="shared" si="261"/>
        <v>0</v>
      </c>
      <c r="CY143" s="8">
        <f t="shared" si="261"/>
        <v>0</v>
      </c>
      <c r="CZ143" s="8">
        <f t="shared" si="261"/>
        <v>0</v>
      </c>
      <c r="DA143" s="8">
        <f t="shared" si="261"/>
        <v>0</v>
      </c>
      <c r="DB143" s="8">
        <f t="shared" si="261"/>
        <v>0</v>
      </c>
      <c r="DC143" s="8">
        <f t="shared" si="261"/>
        <v>0</v>
      </c>
      <c r="DD143" s="8">
        <f t="shared" si="261"/>
        <v>0</v>
      </c>
      <c r="DE143" s="8">
        <f t="shared" si="261"/>
        <v>0</v>
      </c>
      <c r="DF143" s="8">
        <f aca="true" t="shared" si="262" ref="DF143:DS143">DF394-DF61</f>
        <v>0</v>
      </c>
      <c r="DG143" s="8">
        <f t="shared" si="262"/>
        <v>0</v>
      </c>
      <c r="DH143" s="8">
        <f t="shared" si="262"/>
        <v>0</v>
      </c>
      <c r="DI143" s="8">
        <f t="shared" si="262"/>
        <v>0</v>
      </c>
      <c r="DJ143" s="8">
        <f t="shared" si="262"/>
        <v>0</v>
      </c>
      <c r="DK143" s="8">
        <f t="shared" si="262"/>
        <v>0</v>
      </c>
      <c r="DL143" s="8">
        <f t="shared" si="262"/>
        <v>0</v>
      </c>
      <c r="DM143" s="8">
        <f t="shared" si="262"/>
        <v>0</v>
      </c>
      <c r="DN143" s="8">
        <f t="shared" si="262"/>
        <v>0</v>
      </c>
      <c r="DO143" s="8">
        <f t="shared" si="262"/>
        <v>0</v>
      </c>
      <c r="DP143" s="8">
        <f t="shared" si="262"/>
        <v>0</v>
      </c>
      <c r="DQ143" s="8">
        <f t="shared" si="262"/>
        <v>0</v>
      </c>
      <c r="DR143" s="8">
        <f t="shared" si="262"/>
        <v>0</v>
      </c>
      <c r="DS143" s="8">
        <f t="shared" si="262"/>
        <v>0</v>
      </c>
      <c r="DU143" s="1"/>
      <c r="DV143" s="6"/>
    </row>
    <row r="144" spans="17:126" ht="11.25">
      <c r="Q144" s="17"/>
      <c r="AQ144" s="13"/>
      <c r="AR144" s="13" t="s">
        <v>56</v>
      </c>
      <c r="AS144" s="16" t="s">
        <v>285</v>
      </c>
      <c r="AT144" s="8">
        <f aca="true" t="shared" si="263" ref="AT144:DE144">AT395-AT62</f>
        <v>0</v>
      </c>
      <c r="AU144" s="8">
        <f t="shared" si="263"/>
        <v>0</v>
      </c>
      <c r="AV144" s="8">
        <f t="shared" si="263"/>
        <v>0</v>
      </c>
      <c r="AW144" s="8">
        <f t="shared" si="263"/>
        <v>0</v>
      </c>
      <c r="AX144" s="8">
        <f t="shared" si="263"/>
        <v>0</v>
      </c>
      <c r="AY144" s="8">
        <f t="shared" si="263"/>
        <v>0</v>
      </c>
      <c r="AZ144" s="8">
        <f t="shared" si="263"/>
        <v>0</v>
      </c>
      <c r="BA144" s="8">
        <f t="shared" si="263"/>
        <v>0</v>
      </c>
      <c r="BB144" s="8">
        <f t="shared" si="263"/>
        <v>0</v>
      </c>
      <c r="BC144" s="8">
        <f t="shared" si="263"/>
        <v>0</v>
      </c>
      <c r="BD144" s="8">
        <f t="shared" si="263"/>
        <v>0</v>
      </c>
      <c r="BE144" s="8">
        <f t="shared" si="263"/>
        <v>0</v>
      </c>
      <c r="BF144" s="8">
        <f t="shared" si="263"/>
        <v>0</v>
      </c>
      <c r="BG144" s="8">
        <f t="shared" si="263"/>
        <v>0</v>
      </c>
      <c r="BH144" s="8">
        <f t="shared" si="263"/>
        <v>0</v>
      </c>
      <c r="BI144" s="8">
        <f t="shared" si="263"/>
        <v>0</v>
      </c>
      <c r="BJ144" s="8">
        <f t="shared" si="263"/>
        <v>0</v>
      </c>
      <c r="BK144" s="8">
        <f t="shared" si="263"/>
        <v>0</v>
      </c>
      <c r="BL144" s="8">
        <f t="shared" si="263"/>
        <v>0</v>
      </c>
      <c r="BM144" s="8">
        <f t="shared" si="263"/>
        <v>0</v>
      </c>
      <c r="BN144" s="8">
        <f t="shared" si="263"/>
        <v>0</v>
      </c>
      <c r="BO144" s="8">
        <f t="shared" si="263"/>
        <v>0</v>
      </c>
      <c r="BP144" s="8">
        <f t="shared" si="263"/>
        <v>0</v>
      </c>
      <c r="BQ144" s="8">
        <f t="shared" si="263"/>
        <v>0</v>
      </c>
      <c r="BR144" s="8">
        <f t="shared" si="263"/>
        <v>-0.0003648156277842435</v>
      </c>
      <c r="BS144" s="8">
        <f t="shared" si="263"/>
        <v>0</v>
      </c>
      <c r="BT144" s="8">
        <f t="shared" si="263"/>
        <v>0</v>
      </c>
      <c r="BU144" s="8">
        <f t="shared" si="263"/>
        <v>-0.0003648156277842435</v>
      </c>
      <c r="BV144" s="8">
        <f t="shared" si="263"/>
        <v>-0.0003648156277842435</v>
      </c>
      <c r="BW144" s="8">
        <f t="shared" si="263"/>
        <v>0</v>
      </c>
      <c r="BX144" s="8">
        <f t="shared" si="263"/>
        <v>-0.0003648156277842435</v>
      </c>
      <c r="BY144" s="8">
        <f t="shared" si="263"/>
        <v>0</v>
      </c>
      <c r="BZ144" s="8">
        <f t="shared" si="263"/>
        <v>0</v>
      </c>
      <c r="CA144" s="8">
        <f t="shared" si="263"/>
        <v>0</v>
      </c>
      <c r="CB144" s="8">
        <f t="shared" si="263"/>
        <v>0</v>
      </c>
      <c r="CC144" s="8">
        <f t="shared" si="263"/>
        <v>-0.0003648156277842435</v>
      </c>
      <c r="CD144" s="8">
        <f t="shared" si="263"/>
        <v>0</v>
      </c>
      <c r="CE144" s="8">
        <f t="shared" si="263"/>
        <v>0</v>
      </c>
      <c r="CF144" s="8">
        <f t="shared" si="263"/>
        <v>0</v>
      </c>
      <c r="CG144" s="8">
        <f t="shared" si="263"/>
        <v>0</v>
      </c>
      <c r="CH144" s="8">
        <f t="shared" si="263"/>
        <v>0</v>
      </c>
      <c r="CI144" s="8">
        <f t="shared" si="263"/>
        <v>-0.0003648156277842435</v>
      </c>
      <c r="CJ144" s="8">
        <f t="shared" si="263"/>
        <v>-0.0003648156277842435</v>
      </c>
      <c r="CK144" s="8">
        <f t="shared" si="263"/>
        <v>0</v>
      </c>
      <c r="CL144" s="8">
        <f t="shared" si="263"/>
        <v>0</v>
      </c>
      <c r="CM144" s="8">
        <f t="shared" si="263"/>
        <v>0</v>
      </c>
      <c r="CN144" s="8">
        <f t="shared" si="263"/>
        <v>0</v>
      </c>
      <c r="CO144" s="8">
        <f t="shared" si="263"/>
        <v>0</v>
      </c>
      <c r="CP144" s="8">
        <f t="shared" si="263"/>
        <v>0</v>
      </c>
      <c r="CQ144" s="8">
        <f t="shared" si="263"/>
        <v>0</v>
      </c>
      <c r="CR144" s="8">
        <f t="shared" si="263"/>
        <v>0</v>
      </c>
      <c r="CS144" s="8">
        <f t="shared" si="263"/>
        <v>0</v>
      </c>
      <c r="CT144" s="8">
        <f t="shared" si="263"/>
        <v>1</v>
      </c>
      <c r="CU144" s="8">
        <f t="shared" si="263"/>
        <v>0</v>
      </c>
      <c r="CV144" s="8">
        <f t="shared" si="263"/>
        <v>0</v>
      </c>
      <c r="CW144" s="8">
        <f t="shared" si="263"/>
        <v>0</v>
      </c>
      <c r="CX144" s="8">
        <f t="shared" si="263"/>
        <v>-0.0003648156277842435</v>
      </c>
      <c r="CY144" s="8">
        <f t="shared" si="263"/>
        <v>0</v>
      </c>
      <c r="CZ144" s="8">
        <f t="shared" si="263"/>
        <v>-0.00018240781389212174</v>
      </c>
      <c r="DA144" s="8">
        <f t="shared" si="263"/>
        <v>-0.0003648156277842435</v>
      </c>
      <c r="DB144" s="8">
        <f t="shared" si="263"/>
        <v>-0.0003648156277842435</v>
      </c>
      <c r="DC144" s="8">
        <f t="shared" si="263"/>
        <v>-0.0003648156277842435</v>
      </c>
      <c r="DD144" s="8">
        <f t="shared" si="263"/>
        <v>-0.0003648156277842435</v>
      </c>
      <c r="DE144" s="8">
        <f t="shared" si="263"/>
        <v>0</v>
      </c>
      <c r="DF144" s="8">
        <f aca="true" t="shared" si="264" ref="DF144:DS144">DF395-DF62</f>
        <v>0</v>
      </c>
      <c r="DG144" s="8">
        <f t="shared" si="264"/>
        <v>0</v>
      </c>
      <c r="DH144" s="8">
        <f t="shared" si="264"/>
        <v>0</v>
      </c>
      <c r="DI144" s="8">
        <f t="shared" si="264"/>
        <v>0</v>
      </c>
      <c r="DJ144" s="8">
        <f t="shared" si="264"/>
        <v>0</v>
      </c>
      <c r="DK144" s="8">
        <f t="shared" si="264"/>
        <v>0</v>
      </c>
      <c r="DL144" s="8">
        <f t="shared" si="264"/>
        <v>0</v>
      </c>
      <c r="DM144" s="8">
        <f t="shared" si="264"/>
        <v>0</v>
      </c>
      <c r="DN144" s="8">
        <f t="shared" si="264"/>
        <v>0</v>
      </c>
      <c r="DO144" s="8">
        <f t="shared" si="264"/>
        <v>0</v>
      </c>
      <c r="DP144" s="8">
        <f t="shared" si="264"/>
        <v>0</v>
      </c>
      <c r="DQ144" s="8">
        <f t="shared" si="264"/>
        <v>-0.0003648156277842435</v>
      </c>
      <c r="DR144" s="8">
        <f t="shared" si="264"/>
        <v>0</v>
      </c>
      <c r="DS144" s="8">
        <f t="shared" si="264"/>
        <v>0</v>
      </c>
      <c r="DU144" s="1"/>
      <c r="DV144" s="6"/>
    </row>
    <row r="145" spans="17:126" ht="11.25">
      <c r="Q145" s="17"/>
      <c r="AQ145" s="13"/>
      <c r="AR145" s="13" t="s">
        <v>57</v>
      </c>
      <c r="AS145" s="16" t="s">
        <v>288</v>
      </c>
      <c r="AT145" s="8">
        <f aca="true" t="shared" si="265" ref="AT145:DE145">AT396-AT63</f>
        <v>0</v>
      </c>
      <c r="AU145" s="8">
        <f t="shared" si="265"/>
        <v>0</v>
      </c>
      <c r="AV145" s="8">
        <f t="shared" si="265"/>
        <v>0</v>
      </c>
      <c r="AW145" s="8">
        <f t="shared" si="265"/>
        <v>0</v>
      </c>
      <c r="AX145" s="8">
        <f t="shared" si="265"/>
        <v>0</v>
      </c>
      <c r="AY145" s="8">
        <f t="shared" si="265"/>
        <v>0</v>
      </c>
      <c r="AZ145" s="8">
        <f t="shared" si="265"/>
        <v>0</v>
      </c>
      <c r="BA145" s="8">
        <f t="shared" si="265"/>
        <v>0</v>
      </c>
      <c r="BB145" s="8">
        <f t="shared" si="265"/>
        <v>0</v>
      </c>
      <c r="BC145" s="8">
        <f t="shared" si="265"/>
        <v>0</v>
      </c>
      <c r="BD145" s="8">
        <f t="shared" si="265"/>
        <v>0</v>
      </c>
      <c r="BE145" s="8">
        <f t="shared" si="265"/>
        <v>0</v>
      </c>
      <c r="BF145" s="8">
        <f t="shared" si="265"/>
        <v>0</v>
      </c>
      <c r="BG145" s="8">
        <f t="shared" si="265"/>
        <v>0</v>
      </c>
      <c r="BH145" s="8">
        <f t="shared" si="265"/>
        <v>0</v>
      </c>
      <c r="BI145" s="8">
        <f t="shared" si="265"/>
        <v>0</v>
      </c>
      <c r="BJ145" s="8">
        <f t="shared" si="265"/>
        <v>0</v>
      </c>
      <c r="BK145" s="8">
        <f t="shared" si="265"/>
        <v>0</v>
      </c>
      <c r="BL145" s="8">
        <f t="shared" si="265"/>
        <v>0</v>
      </c>
      <c r="BM145" s="8">
        <f t="shared" si="265"/>
        <v>0</v>
      </c>
      <c r="BN145" s="8">
        <f t="shared" si="265"/>
        <v>0</v>
      </c>
      <c r="BO145" s="8">
        <f t="shared" si="265"/>
        <v>0</v>
      </c>
      <c r="BP145" s="8">
        <f t="shared" si="265"/>
        <v>0</v>
      </c>
      <c r="BQ145" s="8">
        <f t="shared" si="265"/>
        <v>0</v>
      </c>
      <c r="BR145" s="8">
        <f t="shared" si="265"/>
        <v>-0.0010597025378494692</v>
      </c>
      <c r="BS145" s="8">
        <f t="shared" si="265"/>
        <v>-0.000827273525340812</v>
      </c>
      <c r="BT145" s="8">
        <f t="shared" si="265"/>
        <v>-0.0024569512026979814</v>
      </c>
      <c r="BU145" s="8">
        <f t="shared" si="265"/>
        <v>-0.0010597025378494692</v>
      </c>
      <c r="BV145" s="8">
        <f t="shared" si="265"/>
        <v>-0.0010597025378494692</v>
      </c>
      <c r="BW145" s="8">
        <f t="shared" si="265"/>
        <v>-0.0007207457029708242</v>
      </c>
      <c r="BX145" s="8">
        <f t="shared" si="265"/>
        <v>-0.0010597025378494692</v>
      </c>
      <c r="BY145" s="8">
        <f t="shared" si="265"/>
        <v>0</v>
      </c>
      <c r="BZ145" s="8">
        <f t="shared" si="265"/>
        <v>0</v>
      </c>
      <c r="CA145" s="8">
        <f t="shared" si="265"/>
        <v>0</v>
      </c>
      <c r="CB145" s="8">
        <f t="shared" si="265"/>
        <v>-0.0008414167453624471</v>
      </c>
      <c r="CC145" s="8">
        <f t="shared" si="265"/>
        <v>-0.0010597025378494692</v>
      </c>
      <c r="CD145" s="8">
        <f t="shared" si="265"/>
        <v>0</v>
      </c>
      <c r="CE145" s="8">
        <f t="shared" si="265"/>
        <v>0</v>
      </c>
      <c r="CF145" s="8">
        <f t="shared" si="265"/>
        <v>0</v>
      </c>
      <c r="CG145" s="8">
        <f t="shared" si="265"/>
        <v>0</v>
      </c>
      <c r="CH145" s="8">
        <f t="shared" si="265"/>
        <v>0</v>
      </c>
      <c r="CI145" s="8">
        <f t="shared" si="265"/>
        <v>-0.0010597025378494692</v>
      </c>
      <c r="CJ145" s="8">
        <f t="shared" si="265"/>
        <v>-0.0010597025378494692</v>
      </c>
      <c r="CK145" s="8">
        <f t="shared" si="265"/>
        <v>0</v>
      </c>
      <c r="CL145" s="8">
        <f t="shared" si="265"/>
        <v>-0.0003365267185931012</v>
      </c>
      <c r="CM145" s="8">
        <f t="shared" si="265"/>
        <v>-0.000413636762670406</v>
      </c>
      <c r="CN145" s="8">
        <f t="shared" si="265"/>
        <v>0</v>
      </c>
      <c r="CO145" s="8">
        <f t="shared" si="265"/>
        <v>0</v>
      </c>
      <c r="CP145" s="8">
        <f t="shared" si="265"/>
        <v>0</v>
      </c>
      <c r="CQ145" s="8">
        <f t="shared" si="265"/>
        <v>0</v>
      </c>
      <c r="CR145" s="8">
        <f t="shared" si="265"/>
        <v>-0.00042070837268122355</v>
      </c>
      <c r="CS145" s="8">
        <f t="shared" si="265"/>
        <v>0</v>
      </c>
      <c r="CT145" s="8">
        <f t="shared" si="265"/>
        <v>-0.0006730534371862025</v>
      </c>
      <c r="CU145" s="8">
        <f t="shared" si="265"/>
        <v>0.9993269465628138</v>
      </c>
      <c r="CV145" s="8">
        <f t="shared" si="265"/>
        <v>0</v>
      </c>
      <c r="CW145" s="8">
        <f t="shared" si="265"/>
        <v>0</v>
      </c>
      <c r="CX145" s="8">
        <f t="shared" si="265"/>
        <v>-0.0010597025378494692</v>
      </c>
      <c r="CY145" s="8">
        <f t="shared" si="265"/>
        <v>-0.0007207457029708242</v>
      </c>
      <c r="CZ145" s="8">
        <f t="shared" si="265"/>
        <v>-0.0005298512689247346</v>
      </c>
      <c r="DA145" s="8">
        <f t="shared" si="265"/>
        <v>-0.0010597025378494692</v>
      </c>
      <c r="DB145" s="8">
        <f t="shared" si="265"/>
        <v>-0.0010597025378494692</v>
      </c>
      <c r="DC145" s="8">
        <f t="shared" si="265"/>
        <v>-0.0010597025378494692</v>
      </c>
      <c r="DD145" s="8">
        <f t="shared" si="265"/>
        <v>-0.0010597025378494692</v>
      </c>
      <c r="DE145" s="8">
        <f t="shared" si="265"/>
        <v>-0.000827273525340812</v>
      </c>
      <c r="DF145" s="8">
        <f aca="true" t="shared" si="266" ref="DF145:DS145">DF396-DF63</f>
        <v>-0.0007207457029708242</v>
      </c>
      <c r="DG145" s="8">
        <f t="shared" si="266"/>
        <v>0</v>
      </c>
      <c r="DH145" s="8">
        <f t="shared" si="266"/>
        <v>0</v>
      </c>
      <c r="DI145" s="8">
        <f t="shared" si="266"/>
        <v>0</v>
      </c>
      <c r="DJ145" s="8">
        <f t="shared" si="266"/>
        <v>0</v>
      </c>
      <c r="DK145" s="8">
        <f t="shared" si="266"/>
        <v>0</v>
      </c>
      <c r="DL145" s="8">
        <f t="shared" si="266"/>
        <v>0</v>
      </c>
      <c r="DM145" s="8">
        <f t="shared" si="266"/>
        <v>0</v>
      </c>
      <c r="DN145" s="8">
        <f t="shared" si="266"/>
        <v>0</v>
      </c>
      <c r="DO145" s="8">
        <f t="shared" si="266"/>
        <v>-0.000827273525340812</v>
      </c>
      <c r="DP145" s="8">
        <f t="shared" si="266"/>
        <v>0</v>
      </c>
      <c r="DQ145" s="8">
        <f t="shared" si="266"/>
        <v>-0.0010597025378494692</v>
      </c>
      <c r="DR145" s="8">
        <f t="shared" si="266"/>
        <v>-0.0024569512026979814</v>
      </c>
      <c r="DS145" s="8">
        <f t="shared" si="266"/>
        <v>-0.001436130150243414</v>
      </c>
      <c r="DU145" s="1"/>
      <c r="DV145" s="6"/>
    </row>
    <row r="146" spans="17:126" ht="11.25">
      <c r="Q146" s="17"/>
      <c r="AQ146" s="13"/>
      <c r="AR146" s="13" t="s">
        <v>58</v>
      </c>
      <c r="AS146" s="16" t="s">
        <v>289</v>
      </c>
      <c r="AT146" s="8">
        <f aca="true" t="shared" si="267" ref="AT146:DE146">AT397-AT64</f>
        <v>0</v>
      </c>
      <c r="AU146" s="8">
        <f t="shared" si="267"/>
        <v>0</v>
      </c>
      <c r="AV146" s="8">
        <f t="shared" si="267"/>
        <v>0</v>
      </c>
      <c r="AW146" s="8">
        <f t="shared" si="267"/>
        <v>0</v>
      </c>
      <c r="AX146" s="8">
        <f t="shared" si="267"/>
        <v>0</v>
      </c>
      <c r="AY146" s="8">
        <f t="shared" si="267"/>
        <v>0</v>
      </c>
      <c r="AZ146" s="8">
        <f t="shared" si="267"/>
        <v>0</v>
      </c>
      <c r="BA146" s="8">
        <f t="shared" si="267"/>
        <v>0</v>
      </c>
      <c r="BB146" s="8">
        <f t="shared" si="267"/>
        <v>0</v>
      </c>
      <c r="BC146" s="8">
        <f t="shared" si="267"/>
        <v>0</v>
      </c>
      <c r="BD146" s="8">
        <f t="shared" si="267"/>
        <v>0</v>
      </c>
      <c r="BE146" s="8">
        <f t="shared" si="267"/>
        <v>0</v>
      </c>
      <c r="BF146" s="8">
        <f t="shared" si="267"/>
        <v>0</v>
      </c>
      <c r="BG146" s="8">
        <f t="shared" si="267"/>
        <v>0</v>
      </c>
      <c r="BH146" s="8">
        <f t="shared" si="267"/>
        <v>0</v>
      </c>
      <c r="BI146" s="8">
        <f t="shared" si="267"/>
        <v>0</v>
      </c>
      <c r="BJ146" s="8">
        <f t="shared" si="267"/>
        <v>0</v>
      </c>
      <c r="BK146" s="8">
        <f t="shared" si="267"/>
        <v>0</v>
      </c>
      <c r="BL146" s="8">
        <f t="shared" si="267"/>
        <v>0</v>
      </c>
      <c r="BM146" s="8">
        <f t="shared" si="267"/>
        <v>0</v>
      </c>
      <c r="BN146" s="8">
        <f t="shared" si="267"/>
        <v>0</v>
      </c>
      <c r="BO146" s="8">
        <f t="shared" si="267"/>
        <v>0</v>
      </c>
      <c r="BP146" s="8">
        <f t="shared" si="267"/>
        <v>0</v>
      </c>
      <c r="BQ146" s="8">
        <f t="shared" si="267"/>
        <v>0</v>
      </c>
      <c r="BR146" s="8">
        <f t="shared" si="267"/>
        <v>-5.356419931752782E-05</v>
      </c>
      <c r="BS146" s="8">
        <f t="shared" si="267"/>
        <v>-7.060655977304227E-05</v>
      </c>
      <c r="BT146" s="8">
        <f t="shared" si="267"/>
        <v>-2.1439364770488492E-05</v>
      </c>
      <c r="BU146" s="8">
        <f t="shared" si="267"/>
        <v>-5.356419931752782E-05</v>
      </c>
      <c r="BV146" s="8">
        <f t="shared" si="267"/>
        <v>-5.356419931752782E-05</v>
      </c>
      <c r="BW146" s="8">
        <f t="shared" si="267"/>
        <v>0</v>
      </c>
      <c r="BX146" s="8">
        <f t="shared" si="267"/>
        <v>-5.356419931752782E-05</v>
      </c>
      <c r="BY146" s="8">
        <f t="shared" si="267"/>
        <v>0</v>
      </c>
      <c r="BZ146" s="8">
        <f t="shared" si="267"/>
        <v>0</v>
      </c>
      <c r="CA146" s="8">
        <f t="shared" si="267"/>
        <v>0</v>
      </c>
      <c r="CB146" s="8">
        <f t="shared" si="267"/>
        <v>-0.00012527296457009136</v>
      </c>
      <c r="CC146" s="8">
        <f t="shared" si="267"/>
        <v>-5.356419931752782E-05</v>
      </c>
      <c r="CD146" s="8">
        <f t="shared" si="267"/>
        <v>0</v>
      </c>
      <c r="CE146" s="8">
        <f t="shared" si="267"/>
        <v>0</v>
      </c>
      <c r="CF146" s="8">
        <f t="shared" si="267"/>
        <v>0</v>
      </c>
      <c r="CG146" s="8">
        <f t="shared" si="267"/>
        <v>0</v>
      </c>
      <c r="CH146" s="8">
        <f t="shared" si="267"/>
        <v>0</v>
      </c>
      <c r="CI146" s="8">
        <f t="shared" si="267"/>
        <v>-5.356419931752782E-05</v>
      </c>
      <c r="CJ146" s="8">
        <f t="shared" si="267"/>
        <v>-5.356419931752782E-05</v>
      </c>
      <c r="CK146" s="8">
        <f t="shared" si="267"/>
        <v>0</v>
      </c>
      <c r="CL146" s="8">
        <f t="shared" si="267"/>
        <v>0</v>
      </c>
      <c r="CM146" s="8">
        <f t="shared" si="267"/>
        <v>-3.5303279886521136E-05</v>
      </c>
      <c r="CN146" s="8">
        <f t="shared" si="267"/>
        <v>0</v>
      </c>
      <c r="CO146" s="8">
        <f t="shared" si="267"/>
        <v>0</v>
      </c>
      <c r="CP146" s="8">
        <f t="shared" si="267"/>
        <v>0</v>
      </c>
      <c r="CQ146" s="8">
        <f t="shared" si="267"/>
        <v>0</v>
      </c>
      <c r="CR146" s="8">
        <f t="shared" si="267"/>
        <v>-6.263648228504568E-05</v>
      </c>
      <c r="CS146" s="8">
        <f t="shared" si="267"/>
        <v>0</v>
      </c>
      <c r="CT146" s="8">
        <f t="shared" si="267"/>
        <v>0</v>
      </c>
      <c r="CU146" s="8">
        <f t="shared" si="267"/>
        <v>0</v>
      </c>
      <c r="CV146" s="8">
        <f t="shared" si="267"/>
        <v>1</v>
      </c>
      <c r="CW146" s="8">
        <f t="shared" si="267"/>
        <v>0</v>
      </c>
      <c r="CX146" s="8">
        <f t="shared" si="267"/>
        <v>-5.356419931752782E-05</v>
      </c>
      <c r="CY146" s="8">
        <f t="shared" si="267"/>
        <v>0</v>
      </c>
      <c r="CZ146" s="8">
        <f t="shared" si="267"/>
        <v>-2.678209965876391E-05</v>
      </c>
      <c r="DA146" s="8">
        <f t="shared" si="267"/>
        <v>-5.356419931752782E-05</v>
      </c>
      <c r="DB146" s="8">
        <f t="shared" si="267"/>
        <v>-5.356419931752782E-05</v>
      </c>
      <c r="DC146" s="8">
        <f t="shared" si="267"/>
        <v>-5.356419931752782E-05</v>
      </c>
      <c r="DD146" s="8">
        <f t="shared" si="267"/>
        <v>-5.356419931752782E-05</v>
      </c>
      <c r="DE146" s="8">
        <f t="shared" si="267"/>
        <v>-7.060655977304227E-05</v>
      </c>
      <c r="DF146" s="8">
        <f aca="true" t="shared" si="268" ref="DF146:DS146">DF397-DF64</f>
        <v>0</v>
      </c>
      <c r="DG146" s="8">
        <f t="shared" si="268"/>
        <v>0</v>
      </c>
      <c r="DH146" s="8">
        <f t="shared" si="268"/>
        <v>0</v>
      </c>
      <c r="DI146" s="8">
        <f t="shared" si="268"/>
        <v>0</v>
      </c>
      <c r="DJ146" s="8">
        <f t="shared" si="268"/>
        <v>0</v>
      </c>
      <c r="DK146" s="8">
        <f t="shared" si="268"/>
        <v>0</v>
      </c>
      <c r="DL146" s="8">
        <f t="shared" si="268"/>
        <v>0</v>
      </c>
      <c r="DM146" s="8">
        <f t="shared" si="268"/>
        <v>0</v>
      </c>
      <c r="DN146" s="8">
        <f t="shared" si="268"/>
        <v>0</v>
      </c>
      <c r="DO146" s="8">
        <f t="shared" si="268"/>
        <v>-7.060655977304227E-05</v>
      </c>
      <c r="DP146" s="8">
        <f t="shared" si="268"/>
        <v>0</v>
      </c>
      <c r="DQ146" s="8">
        <f t="shared" si="268"/>
        <v>-5.356419931752782E-05</v>
      </c>
      <c r="DR146" s="8">
        <f t="shared" si="268"/>
        <v>-2.1439364770488492E-05</v>
      </c>
      <c r="DS146" s="8">
        <f t="shared" si="268"/>
        <v>-6.530012297310558E-05</v>
      </c>
      <c r="DU146" s="1"/>
      <c r="DV146" s="6"/>
    </row>
    <row r="147" spans="17:126" ht="11.25">
      <c r="Q147" s="17"/>
      <c r="AQ147" s="13"/>
      <c r="AR147" s="13" t="s">
        <v>59</v>
      </c>
      <c r="AS147" s="16" t="s">
        <v>209</v>
      </c>
      <c r="AT147" s="8">
        <f aca="true" t="shared" si="269" ref="AT147:DE147">AT398-AT65</f>
        <v>0</v>
      </c>
      <c r="AU147" s="8">
        <f t="shared" si="269"/>
        <v>0</v>
      </c>
      <c r="AV147" s="8">
        <f t="shared" si="269"/>
        <v>0</v>
      </c>
      <c r="AW147" s="8">
        <f t="shared" si="269"/>
        <v>0</v>
      </c>
      <c r="AX147" s="8">
        <f t="shared" si="269"/>
        <v>0</v>
      </c>
      <c r="AY147" s="8">
        <f t="shared" si="269"/>
        <v>0</v>
      </c>
      <c r="AZ147" s="8">
        <f t="shared" si="269"/>
        <v>0</v>
      </c>
      <c r="BA147" s="8">
        <f t="shared" si="269"/>
        <v>0</v>
      </c>
      <c r="BB147" s="8">
        <f t="shared" si="269"/>
        <v>0</v>
      </c>
      <c r="BC147" s="8">
        <f t="shared" si="269"/>
        <v>0</v>
      </c>
      <c r="BD147" s="8">
        <f t="shared" si="269"/>
        <v>0</v>
      </c>
      <c r="BE147" s="8">
        <f t="shared" si="269"/>
        <v>0</v>
      </c>
      <c r="BF147" s="8">
        <f t="shared" si="269"/>
        <v>0</v>
      </c>
      <c r="BG147" s="8">
        <f t="shared" si="269"/>
        <v>0</v>
      </c>
      <c r="BH147" s="8">
        <f t="shared" si="269"/>
        <v>0</v>
      </c>
      <c r="BI147" s="8">
        <f t="shared" si="269"/>
        <v>0</v>
      </c>
      <c r="BJ147" s="8">
        <f t="shared" si="269"/>
        <v>0</v>
      </c>
      <c r="BK147" s="8">
        <f t="shared" si="269"/>
        <v>0</v>
      </c>
      <c r="BL147" s="8">
        <f t="shared" si="269"/>
        <v>0</v>
      </c>
      <c r="BM147" s="8">
        <f t="shared" si="269"/>
        <v>0</v>
      </c>
      <c r="BN147" s="8">
        <f t="shared" si="269"/>
        <v>0</v>
      </c>
      <c r="BO147" s="8">
        <f t="shared" si="269"/>
        <v>0</v>
      </c>
      <c r="BP147" s="8">
        <f t="shared" si="269"/>
        <v>0</v>
      </c>
      <c r="BQ147" s="8">
        <f t="shared" si="269"/>
        <v>0</v>
      </c>
      <c r="BR147" s="8">
        <f t="shared" si="269"/>
        <v>-8.862558697350643E-05</v>
      </c>
      <c r="BS147" s="8">
        <f t="shared" si="269"/>
        <v>0</v>
      </c>
      <c r="BT147" s="8">
        <f t="shared" si="269"/>
        <v>9.154608756999036E-06</v>
      </c>
      <c r="BU147" s="8">
        <f t="shared" si="269"/>
        <v>-8.862558697350643E-05</v>
      </c>
      <c r="BV147" s="8">
        <f t="shared" si="269"/>
        <v>-8.862558697350643E-05</v>
      </c>
      <c r="BW147" s="8">
        <f t="shared" si="269"/>
        <v>0</v>
      </c>
      <c r="BX147" s="8">
        <f t="shared" si="269"/>
        <v>-8.862558697350643E-05</v>
      </c>
      <c r="BY147" s="8">
        <f t="shared" si="269"/>
        <v>0</v>
      </c>
      <c r="BZ147" s="8">
        <f t="shared" si="269"/>
        <v>0</v>
      </c>
      <c r="CA147" s="8">
        <f t="shared" si="269"/>
        <v>0</v>
      </c>
      <c r="CB147" s="8">
        <f t="shared" si="269"/>
        <v>0</v>
      </c>
      <c r="CC147" s="8">
        <f t="shared" si="269"/>
        <v>-8.862558697350643E-05</v>
      </c>
      <c r="CD147" s="8">
        <f t="shared" si="269"/>
        <v>0</v>
      </c>
      <c r="CE147" s="8">
        <f t="shared" si="269"/>
        <v>0</v>
      </c>
      <c r="CF147" s="8">
        <f t="shared" si="269"/>
        <v>0</v>
      </c>
      <c r="CG147" s="8">
        <f t="shared" si="269"/>
        <v>0</v>
      </c>
      <c r="CH147" s="8">
        <f t="shared" si="269"/>
        <v>0</v>
      </c>
      <c r="CI147" s="8">
        <f t="shared" si="269"/>
        <v>-8.862558697350643E-05</v>
      </c>
      <c r="CJ147" s="8">
        <f t="shared" si="269"/>
        <v>-8.862558697350643E-05</v>
      </c>
      <c r="CK147" s="8">
        <f t="shared" si="269"/>
        <v>0</v>
      </c>
      <c r="CL147" s="8">
        <f t="shared" si="269"/>
        <v>0</v>
      </c>
      <c r="CM147" s="8">
        <f t="shared" si="269"/>
        <v>0</v>
      </c>
      <c r="CN147" s="8">
        <f t="shared" si="269"/>
        <v>0</v>
      </c>
      <c r="CO147" s="8">
        <f t="shared" si="269"/>
        <v>0</v>
      </c>
      <c r="CP147" s="8">
        <f t="shared" si="269"/>
        <v>0</v>
      </c>
      <c r="CQ147" s="8">
        <f t="shared" si="269"/>
        <v>-5.334025671340967E-05</v>
      </c>
      <c r="CR147" s="8">
        <f t="shared" si="269"/>
        <v>0</v>
      </c>
      <c r="CS147" s="8">
        <f t="shared" si="269"/>
        <v>-5.334025671340967E-05</v>
      </c>
      <c r="CT147" s="8">
        <f t="shared" si="269"/>
        <v>0</v>
      </c>
      <c r="CU147" s="8">
        <f t="shared" si="269"/>
        <v>0</v>
      </c>
      <c r="CV147" s="8">
        <f t="shared" si="269"/>
        <v>0</v>
      </c>
      <c r="CW147" s="8">
        <f t="shared" si="269"/>
        <v>1</v>
      </c>
      <c r="CX147" s="8">
        <f t="shared" si="269"/>
        <v>-8.862558697350643E-05</v>
      </c>
      <c r="CY147" s="8">
        <f t="shared" si="269"/>
        <v>0</v>
      </c>
      <c r="CZ147" s="8">
        <f t="shared" si="269"/>
        <v>-7.098292184345805E-05</v>
      </c>
      <c r="DA147" s="8">
        <f t="shared" si="269"/>
        <v>-8.862558697350643E-05</v>
      </c>
      <c r="DB147" s="8">
        <f t="shared" si="269"/>
        <v>-8.862558697350643E-05</v>
      </c>
      <c r="DC147" s="8">
        <f t="shared" si="269"/>
        <v>-8.862558697350643E-05</v>
      </c>
      <c r="DD147" s="8">
        <f t="shared" si="269"/>
        <v>-8.862558697350643E-05</v>
      </c>
      <c r="DE147" s="8">
        <f t="shared" si="269"/>
        <v>0</v>
      </c>
      <c r="DF147" s="8">
        <f aca="true" t="shared" si="270" ref="DF147:DS147">DF398-DF65</f>
        <v>0</v>
      </c>
      <c r="DG147" s="8">
        <f t="shared" si="270"/>
        <v>0</v>
      </c>
      <c r="DH147" s="8">
        <f t="shared" si="270"/>
        <v>0</v>
      </c>
      <c r="DI147" s="8">
        <f t="shared" si="270"/>
        <v>0</v>
      </c>
      <c r="DJ147" s="8">
        <f t="shared" si="270"/>
        <v>0</v>
      </c>
      <c r="DK147" s="8">
        <f t="shared" si="270"/>
        <v>0</v>
      </c>
      <c r="DL147" s="8">
        <f t="shared" si="270"/>
        <v>0</v>
      </c>
      <c r="DM147" s="8">
        <f t="shared" si="270"/>
        <v>0</v>
      </c>
      <c r="DN147" s="8">
        <f t="shared" si="270"/>
        <v>0</v>
      </c>
      <c r="DO147" s="8">
        <f t="shared" si="270"/>
        <v>0</v>
      </c>
      <c r="DP147" s="8">
        <f t="shared" si="270"/>
        <v>0</v>
      </c>
      <c r="DQ147" s="8">
        <f t="shared" si="270"/>
        <v>-8.862558697350643E-05</v>
      </c>
      <c r="DR147" s="8">
        <f t="shared" si="270"/>
        <v>9.154608756999036E-06</v>
      </c>
      <c r="DS147" s="8">
        <f t="shared" si="270"/>
        <v>0</v>
      </c>
      <c r="DU147" s="1"/>
      <c r="DV147" s="6"/>
    </row>
    <row r="148" spans="17:126" ht="11.25">
      <c r="Q148" s="17"/>
      <c r="AQ148" s="13"/>
      <c r="AR148" s="13" t="s">
        <v>351</v>
      </c>
      <c r="AS148" s="16" t="s">
        <v>365</v>
      </c>
      <c r="AT148" s="8">
        <f aca="true" t="shared" si="271" ref="AT148:DE148">AT399-AT66</f>
        <v>0</v>
      </c>
      <c r="AU148" s="8">
        <f t="shared" si="271"/>
        <v>0</v>
      </c>
      <c r="AV148" s="8">
        <f t="shared" si="271"/>
        <v>0</v>
      </c>
      <c r="AW148" s="8">
        <f t="shared" si="271"/>
        <v>0</v>
      </c>
      <c r="AX148" s="8">
        <f t="shared" si="271"/>
        <v>0</v>
      </c>
      <c r="AY148" s="8">
        <f t="shared" si="271"/>
        <v>0</v>
      </c>
      <c r="AZ148" s="8">
        <f t="shared" si="271"/>
        <v>0</v>
      </c>
      <c r="BA148" s="8">
        <f t="shared" si="271"/>
        <v>0</v>
      </c>
      <c r="BB148" s="8">
        <f t="shared" si="271"/>
        <v>0</v>
      </c>
      <c r="BC148" s="8">
        <f t="shared" si="271"/>
        <v>0</v>
      </c>
      <c r="BD148" s="8">
        <f t="shared" si="271"/>
        <v>0</v>
      </c>
      <c r="BE148" s="8">
        <f t="shared" si="271"/>
        <v>0</v>
      </c>
      <c r="BF148" s="8">
        <f t="shared" si="271"/>
        <v>0</v>
      </c>
      <c r="BG148" s="8">
        <f t="shared" si="271"/>
        <v>0</v>
      </c>
      <c r="BH148" s="8">
        <f t="shared" si="271"/>
        <v>0</v>
      </c>
      <c r="BI148" s="8">
        <f t="shared" si="271"/>
        <v>0</v>
      </c>
      <c r="BJ148" s="8">
        <f t="shared" si="271"/>
        <v>0</v>
      </c>
      <c r="BK148" s="8">
        <f t="shared" si="271"/>
        <v>0</v>
      </c>
      <c r="BL148" s="8">
        <f t="shared" si="271"/>
        <v>0</v>
      </c>
      <c r="BM148" s="8">
        <f t="shared" si="271"/>
        <v>0</v>
      </c>
      <c r="BN148" s="8">
        <f t="shared" si="271"/>
        <v>0</v>
      </c>
      <c r="BO148" s="8">
        <f t="shared" si="271"/>
        <v>0</v>
      </c>
      <c r="BP148" s="8">
        <f t="shared" si="271"/>
        <v>0</v>
      </c>
      <c r="BQ148" s="8">
        <f t="shared" si="271"/>
        <v>0</v>
      </c>
      <c r="BR148" s="8">
        <f t="shared" si="271"/>
        <v>-0.0017183974213487978</v>
      </c>
      <c r="BS148" s="8">
        <f t="shared" si="271"/>
        <v>-0.000941420796973897</v>
      </c>
      <c r="BT148" s="8">
        <f t="shared" si="271"/>
        <v>0</v>
      </c>
      <c r="BU148" s="8">
        <f t="shared" si="271"/>
        <v>-0.0017183974213487978</v>
      </c>
      <c r="BV148" s="8">
        <f t="shared" si="271"/>
        <v>-0.0017183974213487978</v>
      </c>
      <c r="BW148" s="8">
        <f t="shared" si="271"/>
        <v>-0.0003334896764285728</v>
      </c>
      <c r="BX148" s="8">
        <f t="shared" si="271"/>
        <v>-0.0017183974213487978</v>
      </c>
      <c r="BY148" s="8">
        <f t="shared" si="271"/>
        <v>0</v>
      </c>
      <c r="BZ148" s="8">
        <f t="shared" si="271"/>
        <v>0</v>
      </c>
      <c r="CA148" s="8">
        <f t="shared" si="271"/>
        <v>0</v>
      </c>
      <c r="CB148" s="8">
        <f t="shared" si="271"/>
        <v>-0.0010439413714174281</v>
      </c>
      <c r="CC148" s="8">
        <f t="shared" si="271"/>
        <v>-0.0017183974213487978</v>
      </c>
      <c r="CD148" s="8">
        <f t="shared" si="271"/>
        <v>0</v>
      </c>
      <c r="CE148" s="8">
        <f t="shared" si="271"/>
        <v>0</v>
      </c>
      <c r="CF148" s="8">
        <f t="shared" si="271"/>
        <v>0</v>
      </c>
      <c r="CG148" s="8">
        <f t="shared" si="271"/>
        <v>0</v>
      </c>
      <c r="CH148" s="8">
        <f t="shared" si="271"/>
        <v>0</v>
      </c>
      <c r="CI148" s="8">
        <f t="shared" si="271"/>
        <v>-0.0017183974213487978</v>
      </c>
      <c r="CJ148" s="8">
        <f t="shared" si="271"/>
        <v>-0.0017183974213487978</v>
      </c>
      <c r="CK148" s="8">
        <f t="shared" si="271"/>
        <v>0</v>
      </c>
      <c r="CL148" s="8">
        <f t="shared" si="271"/>
        <v>0</v>
      </c>
      <c r="CM148" s="8">
        <f t="shared" si="271"/>
        <v>-0.0004707103984869485</v>
      </c>
      <c r="CN148" s="8">
        <f t="shared" si="271"/>
        <v>0</v>
      </c>
      <c r="CO148" s="8">
        <f t="shared" si="271"/>
        <v>0</v>
      </c>
      <c r="CP148" s="8">
        <f t="shared" si="271"/>
        <v>0</v>
      </c>
      <c r="CQ148" s="8">
        <f t="shared" si="271"/>
        <v>0</v>
      </c>
      <c r="CR148" s="8">
        <f t="shared" si="271"/>
        <v>-0.0005219706857087141</v>
      </c>
      <c r="CS148" s="8">
        <f t="shared" si="271"/>
        <v>0</v>
      </c>
      <c r="CT148" s="8">
        <f t="shared" si="271"/>
        <v>0</v>
      </c>
      <c r="CU148" s="8">
        <f t="shared" si="271"/>
        <v>0</v>
      </c>
      <c r="CV148" s="8">
        <f t="shared" si="271"/>
        <v>0</v>
      </c>
      <c r="CW148" s="8">
        <f t="shared" si="271"/>
        <v>0</v>
      </c>
      <c r="CX148" s="8">
        <f t="shared" si="271"/>
        <v>0.9982816025786512</v>
      </c>
      <c r="CY148" s="8">
        <f t="shared" si="271"/>
        <v>-0.0003334896764285728</v>
      </c>
      <c r="CZ148" s="8">
        <f t="shared" si="271"/>
        <v>-0.0008591987106743989</v>
      </c>
      <c r="DA148" s="8">
        <f t="shared" si="271"/>
        <v>-0.0017183974213487978</v>
      </c>
      <c r="DB148" s="8">
        <f t="shared" si="271"/>
        <v>-0.0017183974213487978</v>
      </c>
      <c r="DC148" s="8">
        <f t="shared" si="271"/>
        <v>-0.0017183974213487978</v>
      </c>
      <c r="DD148" s="8">
        <f t="shared" si="271"/>
        <v>-0.0017183974213487978</v>
      </c>
      <c r="DE148" s="8">
        <f t="shared" si="271"/>
        <v>-0.000941420796973897</v>
      </c>
      <c r="DF148" s="8">
        <f aca="true" t="shared" si="272" ref="DF148:DS148">DF399-DF66</f>
        <v>-0.0003334896764285728</v>
      </c>
      <c r="DG148" s="8">
        <f t="shared" si="272"/>
        <v>0</v>
      </c>
      <c r="DH148" s="8">
        <f t="shared" si="272"/>
        <v>0</v>
      </c>
      <c r="DI148" s="8">
        <f t="shared" si="272"/>
        <v>0</v>
      </c>
      <c r="DJ148" s="8">
        <f t="shared" si="272"/>
        <v>0</v>
      </c>
      <c r="DK148" s="8">
        <f t="shared" si="272"/>
        <v>0</v>
      </c>
      <c r="DL148" s="8">
        <f t="shared" si="272"/>
        <v>0</v>
      </c>
      <c r="DM148" s="8">
        <f t="shared" si="272"/>
        <v>0</v>
      </c>
      <c r="DN148" s="8">
        <f t="shared" si="272"/>
        <v>0</v>
      </c>
      <c r="DO148" s="8">
        <f t="shared" si="272"/>
        <v>-0.000941420796973897</v>
      </c>
      <c r="DP148" s="8">
        <f t="shared" si="272"/>
        <v>0</v>
      </c>
      <c r="DQ148" s="8">
        <f t="shared" si="272"/>
        <v>-0.0017183974213487978</v>
      </c>
      <c r="DR148" s="8">
        <f t="shared" si="272"/>
        <v>0</v>
      </c>
      <c r="DS148" s="8">
        <f t="shared" si="272"/>
        <v>-0.0023711067970797243</v>
      </c>
      <c r="DV148" s="6"/>
    </row>
    <row r="149" spans="17:123" ht="11.25">
      <c r="Q149" s="17"/>
      <c r="AQ149" s="13"/>
      <c r="AR149" s="13" t="s">
        <v>61</v>
      </c>
      <c r="AS149" s="16" t="s">
        <v>293</v>
      </c>
      <c r="AT149" s="8">
        <f aca="true" t="shared" si="273" ref="AT149:DE149">AT400-AT67</f>
        <v>0</v>
      </c>
      <c r="AU149" s="8">
        <f t="shared" si="273"/>
        <v>0</v>
      </c>
      <c r="AV149" s="8">
        <f t="shared" si="273"/>
        <v>0</v>
      </c>
      <c r="AW149" s="8">
        <f t="shared" si="273"/>
        <v>0</v>
      </c>
      <c r="AX149" s="8">
        <f t="shared" si="273"/>
        <v>0</v>
      </c>
      <c r="AY149" s="8">
        <f t="shared" si="273"/>
        <v>0</v>
      </c>
      <c r="AZ149" s="8">
        <f t="shared" si="273"/>
        <v>0</v>
      </c>
      <c r="BA149" s="8">
        <f t="shared" si="273"/>
        <v>0</v>
      </c>
      <c r="BB149" s="8">
        <f t="shared" si="273"/>
        <v>0</v>
      </c>
      <c r="BC149" s="8">
        <f t="shared" si="273"/>
        <v>0</v>
      </c>
      <c r="BD149" s="8">
        <f t="shared" si="273"/>
        <v>0</v>
      </c>
      <c r="BE149" s="8">
        <f t="shared" si="273"/>
        <v>0</v>
      </c>
      <c r="BF149" s="8">
        <f t="shared" si="273"/>
        <v>0</v>
      </c>
      <c r="BG149" s="8">
        <f t="shared" si="273"/>
        <v>0</v>
      </c>
      <c r="BH149" s="8">
        <f t="shared" si="273"/>
        <v>0</v>
      </c>
      <c r="BI149" s="8">
        <f t="shared" si="273"/>
        <v>0</v>
      </c>
      <c r="BJ149" s="8">
        <f t="shared" si="273"/>
        <v>0</v>
      </c>
      <c r="BK149" s="8">
        <f t="shared" si="273"/>
        <v>0</v>
      </c>
      <c r="BL149" s="8">
        <f t="shared" si="273"/>
        <v>0</v>
      </c>
      <c r="BM149" s="8">
        <f t="shared" si="273"/>
        <v>0</v>
      </c>
      <c r="BN149" s="8">
        <f t="shared" si="273"/>
        <v>0</v>
      </c>
      <c r="BO149" s="8">
        <f t="shared" si="273"/>
        <v>0</v>
      </c>
      <c r="BP149" s="8">
        <f t="shared" si="273"/>
        <v>0</v>
      </c>
      <c r="BQ149" s="8">
        <f t="shared" si="273"/>
        <v>0</v>
      </c>
      <c r="BR149" s="8">
        <f t="shared" si="273"/>
        <v>-0.0018704039329255659</v>
      </c>
      <c r="BS149" s="8">
        <f t="shared" si="273"/>
        <v>-0.003530327988652114</v>
      </c>
      <c r="BT149" s="8">
        <f t="shared" si="273"/>
        <v>-2.1439364770488492E-05</v>
      </c>
      <c r="BU149" s="8">
        <f t="shared" si="273"/>
        <v>-0.0018704039329255659</v>
      </c>
      <c r="BV149" s="8">
        <f t="shared" si="273"/>
        <v>-0.0018704039329255659</v>
      </c>
      <c r="BW149" s="8">
        <f t="shared" si="273"/>
        <v>-0.0014148675541168687</v>
      </c>
      <c r="BX149" s="8">
        <f t="shared" si="273"/>
        <v>-0.0018704039329255659</v>
      </c>
      <c r="BY149" s="8">
        <f t="shared" si="273"/>
        <v>0</v>
      </c>
      <c r="BZ149" s="8">
        <f t="shared" si="273"/>
        <v>0</v>
      </c>
      <c r="CA149" s="8">
        <f t="shared" si="273"/>
        <v>0</v>
      </c>
      <c r="CB149" s="8">
        <f t="shared" si="273"/>
        <v>-0.0029230358399687986</v>
      </c>
      <c r="CC149" s="8">
        <f t="shared" si="273"/>
        <v>-0.0018704039329255659</v>
      </c>
      <c r="CD149" s="8">
        <f t="shared" si="273"/>
        <v>0</v>
      </c>
      <c r="CE149" s="8">
        <f t="shared" si="273"/>
        <v>0</v>
      </c>
      <c r="CF149" s="8">
        <f t="shared" si="273"/>
        <v>0</v>
      </c>
      <c r="CG149" s="8">
        <f t="shared" si="273"/>
        <v>0</v>
      </c>
      <c r="CH149" s="8">
        <f t="shared" si="273"/>
        <v>0</v>
      </c>
      <c r="CI149" s="8">
        <f t="shared" si="273"/>
        <v>-0.0018704039329255659</v>
      </c>
      <c r="CJ149" s="8">
        <f t="shared" si="273"/>
        <v>-0.0018704039329255659</v>
      </c>
      <c r="CK149" s="8">
        <f t="shared" si="273"/>
        <v>0</v>
      </c>
      <c r="CL149" s="8">
        <f t="shared" si="273"/>
        <v>0</v>
      </c>
      <c r="CM149" s="8">
        <f t="shared" si="273"/>
        <v>-0.001765163994326057</v>
      </c>
      <c r="CN149" s="8">
        <f t="shared" si="273"/>
        <v>0</v>
      </c>
      <c r="CO149" s="8">
        <f t="shared" si="273"/>
        <v>0</v>
      </c>
      <c r="CP149" s="8">
        <f t="shared" si="273"/>
        <v>0</v>
      </c>
      <c r="CQ149" s="8">
        <f t="shared" si="273"/>
        <v>0</v>
      </c>
      <c r="CR149" s="8">
        <f t="shared" si="273"/>
        <v>-0.0014615179199843993</v>
      </c>
      <c r="CS149" s="8">
        <f t="shared" si="273"/>
        <v>0</v>
      </c>
      <c r="CT149" s="8">
        <f t="shared" si="273"/>
        <v>0</v>
      </c>
      <c r="CU149" s="8">
        <f t="shared" si="273"/>
        <v>0</v>
      </c>
      <c r="CV149" s="8">
        <f t="shared" si="273"/>
        <v>0</v>
      </c>
      <c r="CW149" s="8">
        <f t="shared" si="273"/>
        <v>0</v>
      </c>
      <c r="CX149" s="8">
        <f t="shared" si="273"/>
        <v>-0.0018704039329255659</v>
      </c>
      <c r="CY149" s="8">
        <f t="shared" si="273"/>
        <v>0.9985851324458831</v>
      </c>
      <c r="CZ149" s="8">
        <f t="shared" si="273"/>
        <v>-0.0009352019664627829</v>
      </c>
      <c r="DA149" s="8">
        <f t="shared" si="273"/>
        <v>-0.0018704039329255659</v>
      </c>
      <c r="DB149" s="8">
        <f t="shared" si="273"/>
        <v>-0.0018704039329255659</v>
      </c>
      <c r="DC149" s="8">
        <f t="shared" si="273"/>
        <v>-0.0018704039329255659</v>
      </c>
      <c r="DD149" s="8">
        <f t="shared" si="273"/>
        <v>-0.0018704039329255659</v>
      </c>
      <c r="DE149" s="8">
        <f t="shared" si="273"/>
        <v>-0.003530327988652114</v>
      </c>
      <c r="DF149" s="8">
        <f aca="true" t="shared" si="274" ref="DF149:DS149">DF400-DF67</f>
        <v>-0.0014148675541168687</v>
      </c>
      <c r="DG149" s="8">
        <f t="shared" si="274"/>
        <v>0</v>
      </c>
      <c r="DH149" s="8">
        <f t="shared" si="274"/>
        <v>0</v>
      </c>
      <c r="DI149" s="8">
        <f t="shared" si="274"/>
        <v>0</v>
      </c>
      <c r="DJ149" s="8">
        <f t="shared" si="274"/>
        <v>0</v>
      </c>
      <c r="DK149" s="8">
        <f t="shared" si="274"/>
        <v>0</v>
      </c>
      <c r="DL149" s="8">
        <f t="shared" si="274"/>
        <v>0</v>
      </c>
      <c r="DM149" s="8">
        <f t="shared" si="274"/>
        <v>0</v>
      </c>
      <c r="DN149" s="8">
        <f t="shared" si="274"/>
        <v>0</v>
      </c>
      <c r="DO149" s="8">
        <f t="shared" si="274"/>
        <v>-0.003530327988652114</v>
      </c>
      <c r="DP149" s="8">
        <f t="shared" si="274"/>
        <v>0</v>
      </c>
      <c r="DQ149" s="8">
        <f t="shared" si="274"/>
        <v>-0.0018704039329255659</v>
      </c>
      <c r="DR149" s="8">
        <f t="shared" si="274"/>
        <v>-2.1439364770488492E-05</v>
      </c>
      <c r="DS149" s="8">
        <f t="shared" si="274"/>
        <v>-0.003639012309199445</v>
      </c>
    </row>
    <row r="150" spans="17:126" ht="11.25">
      <c r="Q150" s="17"/>
      <c r="AQ150" s="13"/>
      <c r="AR150" s="13" t="s">
        <v>62</v>
      </c>
      <c r="AS150" s="16" t="s">
        <v>294</v>
      </c>
      <c r="AT150" s="8">
        <f aca="true" t="shared" si="275" ref="AT150:DE150">AT401-AT68</f>
        <v>0</v>
      </c>
      <c r="AU150" s="8">
        <f t="shared" si="275"/>
        <v>0</v>
      </c>
      <c r="AV150" s="8">
        <f t="shared" si="275"/>
        <v>0</v>
      </c>
      <c r="AW150" s="8">
        <f t="shared" si="275"/>
        <v>0</v>
      </c>
      <c r="AX150" s="8">
        <f t="shared" si="275"/>
        <v>0</v>
      </c>
      <c r="AY150" s="8">
        <f t="shared" si="275"/>
        <v>0</v>
      </c>
      <c r="AZ150" s="8">
        <f t="shared" si="275"/>
        <v>0</v>
      </c>
      <c r="BA150" s="8">
        <f t="shared" si="275"/>
        <v>0</v>
      </c>
      <c r="BB150" s="8">
        <f t="shared" si="275"/>
        <v>0</v>
      </c>
      <c r="BC150" s="8">
        <f t="shared" si="275"/>
        <v>0</v>
      </c>
      <c r="BD150" s="8">
        <f t="shared" si="275"/>
        <v>0</v>
      </c>
      <c r="BE150" s="8">
        <f t="shared" si="275"/>
        <v>0</v>
      </c>
      <c r="BF150" s="8">
        <f t="shared" si="275"/>
        <v>0</v>
      </c>
      <c r="BG150" s="8">
        <f t="shared" si="275"/>
        <v>0</v>
      </c>
      <c r="BH150" s="8">
        <f t="shared" si="275"/>
        <v>0</v>
      </c>
      <c r="BI150" s="8">
        <f t="shared" si="275"/>
        <v>0</v>
      </c>
      <c r="BJ150" s="8">
        <f t="shared" si="275"/>
        <v>0</v>
      </c>
      <c r="BK150" s="8">
        <f t="shared" si="275"/>
        <v>0</v>
      </c>
      <c r="BL150" s="8">
        <f t="shared" si="275"/>
        <v>0</v>
      </c>
      <c r="BM150" s="8">
        <f t="shared" si="275"/>
        <v>0</v>
      </c>
      <c r="BN150" s="8">
        <f t="shared" si="275"/>
        <v>0</v>
      </c>
      <c r="BO150" s="8">
        <f t="shared" si="275"/>
        <v>0</v>
      </c>
      <c r="BP150" s="8">
        <f t="shared" si="275"/>
        <v>0</v>
      </c>
      <c r="BQ150" s="8">
        <f t="shared" si="275"/>
        <v>0</v>
      </c>
      <c r="BR150" s="8">
        <f t="shared" si="275"/>
        <v>-0.0024986975141095408</v>
      </c>
      <c r="BS150" s="8">
        <f t="shared" si="275"/>
        <v>-0.003030198190259731</v>
      </c>
      <c r="BT150" s="8">
        <f t="shared" si="275"/>
        <v>-2.1439364770488492E-05</v>
      </c>
      <c r="BU150" s="8">
        <f t="shared" si="275"/>
        <v>-0.0024986975141095408</v>
      </c>
      <c r="BV150" s="8">
        <f t="shared" si="275"/>
        <v>-0.0024986975141095408</v>
      </c>
      <c r="BW150" s="8">
        <f t="shared" si="275"/>
        <v>-0.003674783080438436</v>
      </c>
      <c r="BX150" s="8">
        <f t="shared" si="275"/>
        <v>-0.0024986975141095408</v>
      </c>
      <c r="BY150" s="8">
        <f t="shared" si="275"/>
        <v>0</v>
      </c>
      <c r="BZ150" s="8">
        <f t="shared" si="275"/>
        <v>0</v>
      </c>
      <c r="CA150" s="8">
        <f t="shared" si="275"/>
        <v>0</v>
      </c>
      <c r="CB150" s="8">
        <f t="shared" si="275"/>
        <v>-0.0027142475656853128</v>
      </c>
      <c r="CC150" s="8">
        <f t="shared" si="275"/>
        <v>-0.0024986975141095408</v>
      </c>
      <c r="CD150" s="8">
        <f t="shared" si="275"/>
        <v>0</v>
      </c>
      <c r="CE150" s="8">
        <f t="shared" si="275"/>
        <v>0</v>
      </c>
      <c r="CF150" s="8">
        <f t="shared" si="275"/>
        <v>0</v>
      </c>
      <c r="CG150" s="8">
        <f t="shared" si="275"/>
        <v>0</v>
      </c>
      <c r="CH150" s="8">
        <f t="shared" si="275"/>
        <v>0</v>
      </c>
      <c r="CI150" s="8">
        <f t="shared" si="275"/>
        <v>-0.0024986975141095408</v>
      </c>
      <c r="CJ150" s="8">
        <f t="shared" si="275"/>
        <v>-0.0024986975141095408</v>
      </c>
      <c r="CK150" s="8">
        <f t="shared" si="275"/>
        <v>0</v>
      </c>
      <c r="CL150" s="8">
        <f t="shared" si="275"/>
        <v>0</v>
      </c>
      <c r="CM150" s="8">
        <f t="shared" si="275"/>
        <v>-0.0015150990951298656</v>
      </c>
      <c r="CN150" s="8">
        <f t="shared" si="275"/>
        <v>0</v>
      </c>
      <c r="CO150" s="8">
        <f t="shared" si="275"/>
        <v>0</v>
      </c>
      <c r="CP150" s="8">
        <f t="shared" si="275"/>
        <v>0</v>
      </c>
      <c r="CQ150" s="8">
        <f t="shared" si="275"/>
        <v>0</v>
      </c>
      <c r="CR150" s="8">
        <f t="shared" si="275"/>
        <v>-0.0013571237828426564</v>
      </c>
      <c r="CS150" s="8">
        <f t="shared" si="275"/>
        <v>0</v>
      </c>
      <c r="CT150" s="8">
        <f t="shared" si="275"/>
        <v>0</v>
      </c>
      <c r="CU150" s="8">
        <f t="shared" si="275"/>
        <v>0</v>
      </c>
      <c r="CV150" s="8">
        <f t="shared" si="275"/>
        <v>0</v>
      </c>
      <c r="CW150" s="8">
        <f t="shared" si="275"/>
        <v>0</v>
      </c>
      <c r="CX150" s="8">
        <f t="shared" si="275"/>
        <v>-0.0024986975141095408</v>
      </c>
      <c r="CY150" s="8">
        <f t="shared" si="275"/>
        <v>-0.003674783080438436</v>
      </c>
      <c r="CZ150" s="8">
        <f t="shared" si="275"/>
        <v>0.9987506512429453</v>
      </c>
      <c r="DA150" s="8">
        <f t="shared" si="275"/>
        <v>-0.0024986975141095408</v>
      </c>
      <c r="DB150" s="8">
        <f t="shared" si="275"/>
        <v>-0.0024986975141095408</v>
      </c>
      <c r="DC150" s="8">
        <f t="shared" si="275"/>
        <v>-0.0024986975141095408</v>
      </c>
      <c r="DD150" s="8">
        <f t="shared" si="275"/>
        <v>-0.0024986975141095408</v>
      </c>
      <c r="DE150" s="8">
        <f t="shared" si="275"/>
        <v>-0.003030198190259731</v>
      </c>
      <c r="DF150" s="8">
        <f aca="true" t="shared" si="276" ref="DF150:DS150">DF401-DF68</f>
        <v>-0.003674783080438436</v>
      </c>
      <c r="DG150" s="8">
        <f t="shared" si="276"/>
        <v>0</v>
      </c>
      <c r="DH150" s="8">
        <f t="shared" si="276"/>
        <v>0</v>
      </c>
      <c r="DI150" s="8">
        <f t="shared" si="276"/>
        <v>0</v>
      </c>
      <c r="DJ150" s="8">
        <f t="shared" si="276"/>
        <v>0</v>
      </c>
      <c r="DK150" s="8">
        <f t="shared" si="276"/>
        <v>0</v>
      </c>
      <c r="DL150" s="8">
        <f t="shared" si="276"/>
        <v>0</v>
      </c>
      <c r="DM150" s="8">
        <f t="shared" si="276"/>
        <v>0</v>
      </c>
      <c r="DN150" s="8">
        <f t="shared" si="276"/>
        <v>0</v>
      </c>
      <c r="DO150" s="8">
        <f t="shared" si="276"/>
        <v>-0.003030198190259731</v>
      </c>
      <c r="DP150" s="8">
        <f t="shared" si="276"/>
        <v>0</v>
      </c>
      <c r="DQ150" s="8">
        <f t="shared" si="276"/>
        <v>-0.0024986975141095408</v>
      </c>
      <c r="DR150" s="8">
        <f t="shared" si="276"/>
        <v>-2.1439364770488492E-05</v>
      </c>
      <c r="DS150" s="8">
        <f t="shared" si="276"/>
        <v>-0.004229748770297073</v>
      </c>
      <c r="DU150" s="1"/>
      <c r="DV150" s="6"/>
    </row>
    <row r="151" spans="17:126" ht="11.25">
      <c r="Q151" s="17"/>
      <c r="AQ151" s="13"/>
      <c r="AR151" s="13" t="s">
        <v>63</v>
      </c>
      <c r="AS151" s="16" t="s">
        <v>297</v>
      </c>
      <c r="AT151" s="8">
        <f aca="true" t="shared" si="277" ref="AT151:DE151">AT402-AT69</f>
        <v>0</v>
      </c>
      <c r="AU151" s="8">
        <f t="shared" si="277"/>
        <v>0</v>
      </c>
      <c r="AV151" s="8">
        <f t="shared" si="277"/>
        <v>0</v>
      </c>
      <c r="AW151" s="8">
        <f t="shared" si="277"/>
        <v>0</v>
      </c>
      <c r="AX151" s="8">
        <f t="shared" si="277"/>
        <v>0</v>
      </c>
      <c r="AY151" s="8">
        <f t="shared" si="277"/>
        <v>0</v>
      </c>
      <c r="AZ151" s="8">
        <f t="shared" si="277"/>
        <v>0</v>
      </c>
      <c r="BA151" s="8">
        <f t="shared" si="277"/>
        <v>0</v>
      </c>
      <c r="BB151" s="8">
        <f t="shared" si="277"/>
        <v>0</v>
      </c>
      <c r="BC151" s="8">
        <f t="shared" si="277"/>
        <v>0</v>
      </c>
      <c r="BD151" s="8">
        <f t="shared" si="277"/>
        <v>0</v>
      </c>
      <c r="BE151" s="8">
        <f t="shared" si="277"/>
        <v>0</v>
      </c>
      <c r="BF151" s="8">
        <f t="shared" si="277"/>
        <v>0</v>
      </c>
      <c r="BG151" s="8">
        <f t="shared" si="277"/>
        <v>0</v>
      </c>
      <c r="BH151" s="8">
        <f t="shared" si="277"/>
        <v>0</v>
      </c>
      <c r="BI151" s="8">
        <f t="shared" si="277"/>
        <v>0</v>
      </c>
      <c r="BJ151" s="8">
        <f t="shared" si="277"/>
        <v>0</v>
      </c>
      <c r="BK151" s="8">
        <f t="shared" si="277"/>
        <v>0</v>
      </c>
      <c r="BL151" s="8">
        <f t="shared" si="277"/>
        <v>0</v>
      </c>
      <c r="BM151" s="8">
        <f t="shared" si="277"/>
        <v>0</v>
      </c>
      <c r="BN151" s="8">
        <f t="shared" si="277"/>
        <v>0</v>
      </c>
      <c r="BO151" s="8">
        <f t="shared" si="277"/>
        <v>0</v>
      </c>
      <c r="BP151" s="8">
        <f t="shared" si="277"/>
        <v>0</v>
      </c>
      <c r="BQ151" s="8">
        <f t="shared" si="277"/>
        <v>0</v>
      </c>
      <c r="BR151" s="8">
        <f t="shared" si="277"/>
        <v>-8.251782057024555E-05</v>
      </c>
      <c r="BS151" s="8">
        <f t="shared" si="277"/>
        <v>0</v>
      </c>
      <c r="BT151" s="8">
        <f t="shared" si="277"/>
        <v>0</v>
      </c>
      <c r="BU151" s="8">
        <f t="shared" si="277"/>
        <v>-8.251782057024555E-05</v>
      </c>
      <c r="BV151" s="8">
        <f t="shared" si="277"/>
        <v>-8.251782057024555E-05</v>
      </c>
      <c r="BW151" s="8">
        <f t="shared" si="277"/>
        <v>-0.009161544024354255</v>
      </c>
      <c r="BX151" s="8">
        <f t="shared" si="277"/>
        <v>-8.251782057024555E-05</v>
      </c>
      <c r="BY151" s="8">
        <f t="shared" si="277"/>
        <v>0</v>
      </c>
      <c r="BZ151" s="8">
        <f t="shared" si="277"/>
        <v>0</v>
      </c>
      <c r="CA151" s="8">
        <f t="shared" si="277"/>
        <v>0</v>
      </c>
      <c r="CB151" s="8">
        <f t="shared" si="277"/>
        <v>0</v>
      </c>
      <c r="CC151" s="8">
        <f t="shared" si="277"/>
        <v>-8.251782057024555E-05</v>
      </c>
      <c r="CD151" s="8">
        <f t="shared" si="277"/>
        <v>0</v>
      </c>
      <c r="CE151" s="8">
        <f t="shared" si="277"/>
        <v>0</v>
      </c>
      <c r="CF151" s="8">
        <f t="shared" si="277"/>
        <v>0</v>
      </c>
      <c r="CG151" s="8">
        <f t="shared" si="277"/>
        <v>0</v>
      </c>
      <c r="CH151" s="8">
        <f t="shared" si="277"/>
        <v>0</v>
      </c>
      <c r="CI151" s="8">
        <f t="shared" si="277"/>
        <v>-8.251782057024555E-05</v>
      </c>
      <c r="CJ151" s="8">
        <f t="shared" si="277"/>
        <v>-8.251782057024555E-05</v>
      </c>
      <c r="CK151" s="8">
        <f t="shared" si="277"/>
        <v>0</v>
      </c>
      <c r="CL151" s="8">
        <f t="shared" si="277"/>
        <v>0</v>
      </c>
      <c r="CM151" s="8">
        <f t="shared" si="277"/>
        <v>0</v>
      </c>
      <c r="CN151" s="8">
        <f t="shared" si="277"/>
        <v>0</v>
      </c>
      <c r="CO151" s="8">
        <f t="shared" si="277"/>
        <v>0</v>
      </c>
      <c r="CP151" s="8">
        <f t="shared" si="277"/>
        <v>0</v>
      </c>
      <c r="CQ151" s="8">
        <f t="shared" si="277"/>
        <v>0</v>
      </c>
      <c r="CR151" s="8">
        <f t="shared" si="277"/>
        <v>0</v>
      </c>
      <c r="CS151" s="8">
        <f t="shared" si="277"/>
        <v>0</v>
      </c>
      <c r="CT151" s="8">
        <f t="shared" si="277"/>
        <v>0</v>
      </c>
      <c r="CU151" s="8">
        <f t="shared" si="277"/>
        <v>0</v>
      </c>
      <c r="CV151" s="8">
        <f t="shared" si="277"/>
        <v>0</v>
      </c>
      <c r="CW151" s="8">
        <f t="shared" si="277"/>
        <v>0</v>
      </c>
      <c r="CX151" s="8">
        <f t="shared" si="277"/>
        <v>-8.251782057024555E-05</v>
      </c>
      <c r="CY151" s="8">
        <f t="shared" si="277"/>
        <v>-0.009161544024354255</v>
      </c>
      <c r="CZ151" s="8">
        <f t="shared" si="277"/>
        <v>-4.1258910285122775E-05</v>
      </c>
      <c r="DA151" s="8">
        <f t="shared" si="277"/>
        <v>0.9999174821794298</v>
      </c>
      <c r="DB151" s="8">
        <f t="shared" si="277"/>
        <v>-8.251782057024555E-05</v>
      </c>
      <c r="DC151" s="8">
        <f t="shared" si="277"/>
        <v>-8.251782057024555E-05</v>
      </c>
      <c r="DD151" s="8">
        <f t="shared" si="277"/>
        <v>-8.251782057024555E-05</v>
      </c>
      <c r="DE151" s="8">
        <f t="shared" si="277"/>
        <v>0</v>
      </c>
      <c r="DF151" s="8">
        <f aca="true" t="shared" si="278" ref="DF151:DS151">DF402-DF69</f>
        <v>-0.009161544024354255</v>
      </c>
      <c r="DG151" s="8">
        <f t="shared" si="278"/>
        <v>0</v>
      </c>
      <c r="DH151" s="8">
        <f t="shared" si="278"/>
        <v>0</v>
      </c>
      <c r="DI151" s="8">
        <f t="shared" si="278"/>
        <v>0</v>
      </c>
      <c r="DJ151" s="8">
        <f t="shared" si="278"/>
        <v>0</v>
      </c>
      <c r="DK151" s="8">
        <f t="shared" si="278"/>
        <v>0</v>
      </c>
      <c r="DL151" s="8">
        <f t="shared" si="278"/>
        <v>0</v>
      </c>
      <c r="DM151" s="8">
        <f t="shared" si="278"/>
        <v>0</v>
      </c>
      <c r="DN151" s="8">
        <f t="shared" si="278"/>
        <v>0</v>
      </c>
      <c r="DO151" s="8">
        <f t="shared" si="278"/>
        <v>0</v>
      </c>
      <c r="DP151" s="8">
        <f t="shared" si="278"/>
        <v>0</v>
      </c>
      <c r="DQ151" s="8">
        <f t="shared" si="278"/>
        <v>-8.251782057024555E-05</v>
      </c>
      <c r="DR151" s="8">
        <f t="shared" si="278"/>
        <v>0</v>
      </c>
      <c r="DS151" s="8">
        <f t="shared" si="278"/>
        <v>-0.00013818863179540421</v>
      </c>
      <c r="DU151" s="1"/>
      <c r="DV151" s="6"/>
    </row>
    <row r="152" spans="17:126" ht="11.25">
      <c r="Q152" s="17"/>
      <c r="AQ152" s="13"/>
      <c r="AR152" s="13" t="s">
        <v>64</v>
      </c>
      <c r="AS152" s="16" t="s">
        <v>366</v>
      </c>
      <c r="AT152" s="8">
        <f aca="true" t="shared" si="279" ref="AT152:DE152">AT403-AT70</f>
        <v>0</v>
      </c>
      <c r="AU152" s="8">
        <f t="shared" si="279"/>
        <v>0</v>
      </c>
      <c r="AV152" s="8">
        <f t="shared" si="279"/>
        <v>0</v>
      </c>
      <c r="AW152" s="8">
        <f t="shared" si="279"/>
        <v>0</v>
      </c>
      <c r="AX152" s="8">
        <f t="shared" si="279"/>
        <v>0</v>
      </c>
      <c r="AY152" s="8">
        <f t="shared" si="279"/>
        <v>0</v>
      </c>
      <c r="AZ152" s="8">
        <f t="shared" si="279"/>
        <v>0</v>
      </c>
      <c r="BA152" s="8">
        <f t="shared" si="279"/>
        <v>0</v>
      </c>
      <c r="BB152" s="8">
        <f t="shared" si="279"/>
        <v>0</v>
      </c>
      <c r="BC152" s="8">
        <f t="shared" si="279"/>
        <v>0</v>
      </c>
      <c r="BD152" s="8">
        <f t="shared" si="279"/>
        <v>0</v>
      </c>
      <c r="BE152" s="8">
        <f t="shared" si="279"/>
        <v>0</v>
      </c>
      <c r="BF152" s="8">
        <f t="shared" si="279"/>
        <v>0</v>
      </c>
      <c r="BG152" s="8">
        <f t="shared" si="279"/>
        <v>0</v>
      </c>
      <c r="BH152" s="8">
        <f t="shared" si="279"/>
        <v>0</v>
      </c>
      <c r="BI152" s="8">
        <f t="shared" si="279"/>
        <v>0</v>
      </c>
      <c r="BJ152" s="8">
        <f t="shared" si="279"/>
        <v>0</v>
      </c>
      <c r="BK152" s="8">
        <f t="shared" si="279"/>
        <v>0</v>
      </c>
      <c r="BL152" s="8">
        <f t="shared" si="279"/>
        <v>0</v>
      </c>
      <c r="BM152" s="8">
        <f t="shared" si="279"/>
        <v>0</v>
      </c>
      <c r="BN152" s="8">
        <f t="shared" si="279"/>
        <v>0</v>
      </c>
      <c r="BO152" s="8">
        <f t="shared" si="279"/>
        <v>0</v>
      </c>
      <c r="BP152" s="8">
        <f t="shared" si="279"/>
        <v>0</v>
      </c>
      <c r="BQ152" s="8">
        <f t="shared" si="279"/>
        <v>0</v>
      </c>
      <c r="BR152" s="8">
        <f t="shared" si="279"/>
        <v>-0.0009641555877155007</v>
      </c>
      <c r="BS152" s="8">
        <f t="shared" si="279"/>
        <v>-0.013179891157634557</v>
      </c>
      <c r="BT152" s="8">
        <f t="shared" si="279"/>
        <v>0</v>
      </c>
      <c r="BU152" s="8">
        <f t="shared" si="279"/>
        <v>-0.0009641555877155007</v>
      </c>
      <c r="BV152" s="8">
        <f t="shared" si="279"/>
        <v>-0.0009641555877155007</v>
      </c>
      <c r="BW152" s="8">
        <f t="shared" si="279"/>
        <v>-0.014086610847629103</v>
      </c>
      <c r="BX152" s="8">
        <f t="shared" si="279"/>
        <v>-0.0009641555877155007</v>
      </c>
      <c r="BY152" s="8">
        <f t="shared" si="279"/>
        <v>0</v>
      </c>
      <c r="BZ152" s="8">
        <f t="shared" si="279"/>
        <v>0</v>
      </c>
      <c r="CA152" s="8">
        <f t="shared" si="279"/>
        <v>0</v>
      </c>
      <c r="CB152" s="8">
        <f t="shared" si="279"/>
        <v>-0.0004175765485669712</v>
      </c>
      <c r="CC152" s="8">
        <f t="shared" si="279"/>
        <v>-0.0009641555877155007</v>
      </c>
      <c r="CD152" s="8">
        <f t="shared" si="279"/>
        <v>0</v>
      </c>
      <c r="CE152" s="8">
        <f t="shared" si="279"/>
        <v>0</v>
      </c>
      <c r="CF152" s="8">
        <f t="shared" si="279"/>
        <v>0</v>
      </c>
      <c r="CG152" s="8">
        <f t="shared" si="279"/>
        <v>0</v>
      </c>
      <c r="CH152" s="8">
        <f t="shared" si="279"/>
        <v>0</v>
      </c>
      <c r="CI152" s="8">
        <f t="shared" si="279"/>
        <v>-0.0009641555877155007</v>
      </c>
      <c r="CJ152" s="8">
        <f t="shared" si="279"/>
        <v>-0.0009641555877155007</v>
      </c>
      <c r="CK152" s="8">
        <f t="shared" si="279"/>
        <v>0</v>
      </c>
      <c r="CL152" s="8">
        <f t="shared" si="279"/>
        <v>0</v>
      </c>
      <c r="CM152" s="8">
        <f t="shared" si="279"/>
        <v>-0.006589945578817279</v>
      </c>
      <c r="CN152" s="8">
        <f t="shared" si="279"/>
        <v>0</v>
      </c>
      <c r="CO152" s="8">
        <f t="shared" si="279"/>
        <v>0</v>
      </c>
      <c r="CP152" s="8">
        <f t="shared" si="279"/>
        <v>0</v>
      </c>
      <c r="CQ152" s="8">
        <f t="shared" si="279"/>
        <v>0</v>
      </c>
      <c r="CR152" s="8">
        <f t="shared" si="279"/>
        <v>-0.0002087882742834856</v>
      </c>
      <c r="CS152" s="8">
        <f t="shared" si="279"/>
        <v>0</v>
      </c>
      <c r="CT152" s="8">
        <f t="shared" si="279"/>
        <v>0</v>
      </c>
      <c r="CU152" s="8">
        <f t="shared" si="279"/>
        <v>0</v>
      </c>
      <c r="CV152" s="8">
        <f t="shared" si="279"/>
        <v>0</v>
      </c>
      <c r="CW152" s="8">
        <f t="shared" si="279"/>
        <v>0</v>
      </c>
      <c r="CX152" s="8">
        <f t="shared" si="279"/>
        <v>-0.0009641555877155007</v>
      </c>
      <c r="CY152" s="8">
        <f t="shared" si="279"/>
        <v>-0.014086610847629103</v>
      </c>
      <c r="CZ152" s="8">
        <f t="shared" si="279"/>
        <v>-0.00048207779385775034</v>
      </c>
      <c r="DA152" s="8">
        <f t="shared" si="279"/>
        <v>-0.0009641555877155007</v>
      </c>
      <c r="DB152" s="8">
        <f t="shared" si="279"/>
        <v>0.9990358444122845</v>
      </c>
      <c r="DC152" s="8">
        <f t="shared" si="279"/>
        <v>-0.0009641555877155007</v>
      </c>
      <c r="DD152" s="8">
        <f t="shared" si="279"/>
        <v>-0.0009641555877155007</v>
      </c>
      <c r="DE152" s="8">
        <f t="shared" si="279"/>
        <v>-0.013179891157634557</v>
      </c>
      <c r="DF152" s="8">
        <f aca="true" t="shared" si="280" ref="DF152:DS152">DF403-DF70</f>
        <v>-0.014086610847629103</v>
      </c>
      <c r="DG152" s="8">
        <f t="shared" si="280"/>
        <v>0</v>
      </c>
      <c r="DH152" s="8">
        <f t="shared" si="280"/>
        <v>0</v>
      </c>
      <c r="DI152" s="8">
        <f t="shared" si="280"/>
        <v>0</v>
      </c>
      <c r="DJ152" s="8">
        <f t="shared" si="280"/>
        <v>0</v>
      </c>
      <c r="DK152" s="8">
        <f t="shared" si="280"/>
        <v>0</v>
      </c>
      <c r="DL152" s="8">
        <f t="shared" si="280"/>
        <v>0</v>
      </c>
      <c r="DM152" s="8">
        <f t="shared" si="280"/>
        <v>0</v>
      </c>
      <c r="DN152" s="8">
        <f t="shared" si="280"/>
        <v>0</v>
      </c>
      <c r="DO152" s="8">
        <f t="shared" si="280"/>
        <v>-0.013179891157634557</v>
      </c>
      <c r="DP152" s="8">
        <f t="shared" si="280"/>
        <v>0</v>
      </c>
      <c r="DQ152" s="8">
        <f t="shared" si="280"/>
        <v>-0.0009641555877155007</v>
      </c>
      <c r="DR152" s="8">
        <f t="shared" si="280"/>
        <v>0</v>
      </c>
      <c r="DS152" s="8">
        <f t="shared" si="280"/>
        <v>-0.0016249221893540797</v>
      </c>
      <c r="DU152" s="1"/>
      <c r="DV152" s="6"/>
    </row>
    <row r="153" spans="17:126" ht="11.25">
      <c r="Q153" s="17"/>
      <c r="AQ153" s="13"/>
      <c r="AR153" s="13" t="s">
        <v>65</v>
      </c>
      <c r="AS153" s="16" t="s">
        <v>299</v>
      </c>
      <c r="AT153" s="8">
        <f aca="true" t="shared" si="281" ref="AT153:DE153">AT404-AT71</f>
        <v>0</v>
      </c>
      <c r="AU153" s="8">
        <f t="shared" si="281"/>
        <v>0</v>
      </c>
      <c r="AV153" s="8">
        <f t="shared" si="281"/>
        <v>0</v>
      </c>
      <c r="AW153" s="8">
        <f t="shared" si="281"/>
        <v>0</v>
      </c>
      <c r="AX153" s="8">
        <f t="shared" si="281"/>
        <v>0</v>
      </c>
      <c r="AY153" s="8">
        <f t="shared" si="281"/>
        <v>0</v>
      </c>
      <c r="AZ153" s="8">
        <f t="shared" si="281"/>
        <v>0</v>
      </c>
      <c r="BA153" s="8">
        <f t="shared" si="281"/>
        <v>0</v>
      </c>
      <c r="BB153" s="8">
        <f t="shared" si="281"/>
        <v>0</v>
      </c>
      <c r="BC153" s="8">
        <f t="shared" si="281"/>
        <v>0</v>
      </c>
      <c r="BD153" s="8">
        <f t="shared" si="281"/>
        <v>0</v>
      </c>
      <c r="BE153" s="8">
        <f t="shared" si="281"/>
        <v>0</v>
      </c>
      <c r="BF153" s="8">
        <f t="shared" si="281"/>
        <v>0</v>
      </c>
      <c r="BG153" s="8">
        <f t="shared" si="281"/>
        <v>0</v>
      </c>
      <c r="BH153" s="8">
        <f t="shared" si="281"/>
        <v>0</v>
      </c>
      <c r="BI153" s="8">
        <f t="shared" si="281"/>
        <v>0</v>
      </c>
      <c r="BJ153" s="8">
        <f t="shared" si="281"/>
        <v>0</v>
      </c>
      <c r="BK153" s="8">
        <f t="shared" si="281"/>
        <v>0</v>
      </c>
      <c r="BL153" s="8">
        <f t="shared" si="281"/>
        <v>0</v>
      </c>
      <c r="BM153" s="8">
        <f t="shared" si="281"/>
        <v>0</v>
      </c>
      <c r="BN153" s="8">
        <f t="shared" si="281"/>
        <v>0</v>
      </c>
      <c r="BO153" s="8">
        <f t="shared" si="281"/>
        <v>0</v>
      </c>
      <c r="BP153" s="8">
        <f t="shared" si="281"/>
        <v>0</v>
      </c>
      <c r="BQ153" s="8">
        <f t="shared" si="281"/>
        <v>0</v>
      </c>
      <c r="BR153" s="8">
        <f t="shared" si="281"/>
        <v>-7.093637206915846E-05</v>
      </c>
      <c r="BS153" s="8">
        <f t="shared" si="281"/>
        <v>-0.00011767759962173713</v>
      </c>
      <c r="BT153" s="8">
        <f t="shared" si="281"/>
        <v>0</v>
      </c>
      <c r="BU153" s="8">
        <f t="shared" si="281"/>
        <v>-7.093637206915846E-05</v>
      </c>
      <c r="BV153" s="8">
        <f t="shared" si="281"/>
        <v>-7.093637206915846E-05</v>
      </c>
      <c r="BW153" s="8">
        <f t="shared" si="281"/>
        <v>-0.00330723561953271</v>
      </c>
      <c r="BX153" s="8">
        <f t="shared" si="281"/>
        <v>-7.093637206915846E-05</v>
      </c>
      <c r="BY153" s="8">
        <f t="shared" si="281"/>
        <v>0</v>
      </c>
      <c r="BZ153" s="8">
        <f t="shared" si="281"/>
        <v>0</v>
      </c>
      <c r="CA153" s="8">
        <f t="shared" si="281"/>
        <v>0</v>
      </c>
      <c r="CB153" s="8">
        <f t="shared" si="281"/>
        <v>0</v>
      </c>
      <c r="CC153" s="8">
        <f t="shared" si="281"/>
        <v>-7.093637206915846E-05</v>
      </c>
      <c r="CD153" s="8">
        <f t="shared" si="281"/>
        <v>0</v>
      </c>
      <c r="CE153" s="8">
        <f t="shared" si="281"/>
        <v>0</v>
      </c>
      <c r="CF153" s="8">
        <f t="shared" si="281"/>
        <v>0</v>
      </c>
      <c r="CG153" s="8">
        <f t="shared" si="281"/>
        <v>0</v>
      </c>
      <c r="CH153" s="8">
        <f t="shared" si="281"/>
        <v>0</v>
      </c>
      <c r="CI153" s="8">
        <f t="shared" si="281"/>
        <v>-7.093637206915846E-05</v>
      </c>
      <c r="CJ153" s="8">
        <f t="shared" si="281"/>
        <v>-7.093637206915846E-05</v>
      </c>
      <c r="CK153" s="8">
        <f t="shared" si="281"/>
        <v>0</v>
      </c>
      <c r="CL153" s="8">
        <f t="shared" si="281"/>
        <v>0</v>
      </c>
      <c r="CM153" s="8">
        <f t="shared" si="281"/>
        <v>-5.8838799810868564E-05</v>
      </c>
      <c r="CN153" s="8">
        <f t="shared" si="281"/>
        <v>0</v>
      </c>
      <c r="CO153" s="8">
        <f t="shared" si="281"/>
        <v>0</v>
      </c>
      <c r="CP153" s="8">
        <f t="shared" si="281"/>
        <v>0</v>
      </c>
      <c r="CQ153" s="8">
        <f t="shared" si="281"/>
        <v>0</v>
      </c>
      <c r="CR153" s="8">
        <f t="shared" si="281"/>
        <v>0</v>
      </c>
      <c r="CS153" s="8">
        <f t="shared" si="281"/>
        <v>0</v>
      </c>
      <c r="CT153" s="8">
        <f t="shared" si="281"/>
        <v>0</v>
      </c>
      <c r="CU153" s="8">
        <f t="shared" si="281"/>
        <v>0</v>
      </c>
      <c r="CV153" s="8">
        <f t="shared" si="281"/>
        <v>0</v>
      </c>
      <c r="CW153" s="8">
        <f t="shared" si="281"/>
        <v>0</v>
      </c>
      <c r="CX153" s="8">
        <f t="shared" si="281"/>
        <v>-7.093637206915846E-05</v>
      </c>
      <c r="CY153" s="8">
        <f t="shared" si="281"/>
        <v>-0.00330723561953271</v>
      </c>
      <c r="CZ153" s="8">
        <f t="shared" si="281"/>
        <v>-3.546818603457923E-05</v>
      </c>
      <c r="DA153" s="8">
        <f t="shared" si="281"/>
        <v>-7.093637206915846E-05</v>
      </c>
      <c r="DB153" s="8">
        <f t="shared" si="281"/>
        <v>-7.093637206915846E-05</v>
      </c>
      <c r="DC153" s="8">
        <f t="shared" si="281"/>
        <v>0.9999290636279309</v>
      </c>
      <c r="DD153" s="8">
        <f t="shared" si="281"/>
        <v>-7.093637206915846E-05</v>
      </c>
      <c r="DE153" s="8">
        <f t="shared" si="281"/>
        <v>-0.00011767759962173713</v>
      </c>
      <c r="DF153" s="8">
        <f aca="true" t="shared" si="282" ref="DF153:DS153">DF404-DF71</f>
        <v>-0.00330723561953271</v>
      </c>
      <c r="DG153" s="8">
        <f t="shared" si="282"/>
        <v>0</v>
      </c>
      <c r="DH153" s="8">
        <f t="shared" si="282"/>
        <v>0</v>
      </c>
      <c r="DI153" s="8">
        <f t="shared" si="282"/>
        <v>0</v>
      </c>
      <c r="DJ153" s="8">
        <f t="shared" si="282"/>
        <v>0</v>
      </c>
      <c r="DK153" s="8">
        <f t="shared" si="282"/>
        <v>0</v>
      </c>
      <c r="DL153" s="8">
        <f t="shared" si="282"/>
        <v>0</v>
      </c>
      <c r="DM153" s="8">
        <f t="shared" si="282"/>
        <v>0</v>
      </c>
      <c r="DN153" s="8">
        <f t="shared" si="282"/>
        <v>0</v>
      </c>
      <c r="DO153" s="8">
        <f t="shared" si="282"/>
        <v>-0.00011767759962173713</v>
      </c>
      <c r="DP153" s="8">
        <f t="shared" si="282"/>
        <v>0</v>
      </c>
      <c r="DQ153" s="8">
        <f t="shared" si="282"/>
        <v>-7.093637206915846E-05</v>
      </c>
      <c r="DR153" s="8">
        <f t="shared" si="282"/>
        <v>0</v>
      </c>
      <c r="DS153" s="8">
        <f t="shared" si="282"/>
        <v>-0.00010231444393239856</v>
      </c>
      <c r="DU153" s="1"/>
      <c r="DV153" s="6"/>
    </row>
    <row r="154" spans="17:123" ht="11.25">
      <c r="Q154" s="17"/>
      <c r="AQ154" s="13"/>
      <c r="AR154" s="13" t="s">
        <v>66</v>
      </c>
      <c r="AS154" s="16" t="s">
        <v>300</v>
      </c>
      <c r="AT154" s="8">
        <f aca="true" t="shared" si="283" ref="AT154:DE154">AT405-AT72</f>
        <v>0</v>
      </c>
      <c r="AU154" s="8">
        <f t="shared" si="283"/>
        <v>0</v>
      </c>
      <c r="AV154" s="8">
        <f t="shared" si="283"/>
        <v>0</v>
      </c>
      <c r="AW154" s="8">
        <f t="shared" si="283"/>
        <v>0</v>
      </c>
      <c r="AX154" s="8">
        <f t="shared" si="283"/>
        <v>0</v>
      </c>
      <c r="AY154" s="8">
        <f t="shared" si="283"/>
        <v>0</v>
      </c>
      <c r="AZ154" s="8">
        <f t="shared" si="283"/>
        <v>0</v>
      </c>
      <c r="BA154" s="8">
        <f t="shared" si="283"/>
        <v>0</v>
      </c>
      <c r="BB154" s="8">
        <f t="shared" si="283"/>
        <v>0</v>
      </c>
      <c r="BC154" s="8">
        <f t="shared" si="283"/>
        <v>0</v>
      </c>
      <c r="BD154" s="8">
        <f t="shared" si="283"/>
        <v>0</v>
      </c>
      <c r="BE154" s="8">
        <f t="shared" si="283"/>
        <v>0</v>
      </c>
      <c r="BF154" s="8">
        <f t="shared" si="283"/>
        <v>0</v>
      </c>
      <c r="BG154" s="8">
        <f t="shared" si="283"/>
        <v>0</v>
      </c>
      <c r="BH154" s="8">
        <f t="shared" si="283"/>
        <v>0</v>
      </c>
      <c r="BI154" s="8">
        <f t="shared" si="283"/>
        <v>0</v>
      </c>
      <c r="BJ154" s="8">
        <f t="shared" si="283"/>
        <v>0</v>
      </c>
      <c r="BK154" s="8">
        <f t="shared" si="283"/>
        <v>0</v>
      </c>
      <c r="BL154" s="8">
        <f t="shared" si="283"/>
        <v>0</v>
      </c>
      <c r="BM154" s="8">
        <f t="shared" si="283"/>
        <v>0</v>
      </c>
      <c r="BN154" s="8">
        <f t="shared" si="283"/>
        <v>0</v>
      </c>
      <c r="BO154" s="8">
        <f t="shared" si="283"/>
        <v>0</v>
      </c>
      <c r="BP154" s="8">
        <f t="shared" si="283"/>
        <v>0</v>
      </c>
      <c r="BQ154" s="8">
        <f t="shared" si="283"/>
        <v>0</v>
      </c>
      <c r="BR154" s="8">
        <f t="shared" si="283"/>
        <v>-0.008082403372696157</v>
      </c>
      <c r="BS154" s="8">
        <f t="shared" si="283"/>
        <v>-0.0005883879981086857</v>
      </c>
      <c r="BT154" s="8">
        <f t="shared" si="283"/>
        <v>0</v>
      </c>
      <c r="BU154" s="8">
        <f t="shared" si="283"/>
        <v>-0.008082403372696157</v>
      </c>
      <c r="BV154" s="8">
        <f t="shared" si="283"/>
        <v>-0.008082403372696157</v>
      </c>
      <c r="BW154" s="8">
        <f t="shared" si="283"/>
        <v>-0.0015426274664448703</v>
      </c>
      <c r="BX154" s="8">
        <f t="shared" si="283"/>
        <v>-0.008082403372696157</v>
      </c>
      <c r="BY154" s="8">
        <f t="shared" si="283"/>
        <v>0</v>
      </c>
      <c r="BZ154" s="8">
        <f t="shared" si="283"/>
        <v>0</v>
      </c>
      <c r="CA154" s="8">
        <f t="shared" si="283"/>
        <v>0</v>
      </c>
      <c r="CB154" s="8">
        <f t="shared" si="283"/>
        <v>-0.0004175765485669712</v>
      </c>
      <c r="CC154" s="8">
        <f t="shared" si="283"/>
        <v>-0.008082403372696157</v>
      </c>
      <c r="CD154" s="8">
        <f t="shared" si="283"/>
        <v>0</v>
      </c>
      <c r="CE154" s="8">
        <f t="shared" si="283"/>
        <v>0</v>
      </c>
      <c r="CF154" s="8">
        <f t="shared" si="283"/>
        <v>0</v>
      </c>
      <c r="CG154" s="8">
        <f t="shared" si="283"/>
        <v>0</v>
      </c>
      <c r="CH154" s="8">
        <f t="shared" si="283"/>
        <v>0</v>
      </c>
      <c r="CI154" s="8">
        <f t="shared" si="283"/>
        <v>-0.008082403372696157</v>
      </c>
      <c r="CJ154" s="8">
        <f t="shared" si="283"/>
        <v>-0.008082403372696157</v>
      </c>
      <c r="CK154" s="8">
        <f t="shared" si="283"/>
        <v>0</v>
      </c>
      <c r="CL154" s="8">
        <f t="shared" si="283"/>
        <v>0</v>
      </c>
      <c r="CM154" s="8">
        <f t="shared" si="283"/>
        <v>-0.00029419399905434283</v>
      </c>
      <c r="CN154" s="8">
        <f t="shared" si="283"/>
        <v>0</v>
      </c>
      <c r="CO154" s="8">
        <f t="shared" si="283"/>
        <v>0</v>
      </c>
      <c r="CP154" s="8">
        <f t="shared" si="283"/>
        <v>0</v>
      </c>
      <c r="CQ154" s="8">
        <f t="shared" si="283"/>
        <v>-0.0010796472542396825</v>
      </c>
      <c r="CR154" s="8">
        <f t="shared" si="283"/>
        <v>-0.0002087882742834856</v>
      </c>
      <c r="CS154" s="8">
        <f t="shared" si="283"/>
        <v>-0.0010796472542396825</v>
      </c>
      <c r="CT154" s="8">
        <f t="shared" si="283"/>
        <v>0</v>
      </c>
      <c r="CU154" s="8">
        <f t="shared" si="283"/>
        <v>0</v>
      </c>
      <c r="CV154" s="8">
        <f t="shared" si="283"/>
        <v>0</v>
      </c>
      <c r="CW154" s="8">
        <f t="shared" si="283"/>
        <v>0</v>
      </c>
      <c r="CX154" s="8">
        <f t="shared" si="283"/>
        <v>-0.008082403372696157</v>
      </c>
      <c r="CY154" s="8">
        <f t="shared" si="283"/>
        <v>-0.0015426274664448703</v>
      </c>
      <c r="CZ154" s="8">
        <f t="shared" si="283"/>
        <v>-0.00458102531346792</v>
      </c>
      <c r="DA154" s="8">
        <f t="shared" si="283"/>
        <v>-0.008082403372696157</v>
      </c>
      <c r="DB154" s="8">
        <f t="shared" si="283"/>
        <v>-0.008082403372696157</v>
      </c>
      <c r="DC154" s="8">
        <f t="shared" si="283"/>
        <v>-0.008082403372696157</v>
      </c>
      <c r="DD154" s="8">
        <f t="shared" si="283"/>
        <v>0.9919175966273038</v>
      </c>
      <c r="DE154" s="8">
        <f t="shared" si="283"/>
        <v>-0.0005883879981086857</v>
      </c>
      <c r="DF154" s="8">
        <f aca="true" t="shared" si="284" ref="DF154:DS154">DF405-DF72</f>
        <v>-0.0015426274664448703</v>
      </c>
      <c r="DG154" s="8">
        <f t="shared" si="284"/>
        <v>0</v>
      </c>
      <c r="DH154" s="8">
        <f t="shared" si="284"/>
        <v>0</v>
      </c>
      <c r="DI154" s="8">
        <f t="shared" si="284"/>
        <v>0</v>
      </c>
      <c r="DJ154" s="8">
        <f t="shared" si="284"/>
        <v>0</v>
      </c>
      <c r="DK154" s="8">
        <f t="shared" si="284"/>
        <v>0</v>
      </c>
      <c r="DL154" s="8">
        <f t="shared" si="284"/>
        <v>0</v>
      </c>
      <c r="DM154" s="8">
        <f t="shared" si="284"/>
        <v>0</v>
      </c>
      <c r="DN154" s="8">
        <f t="shared" si="284"/>
        <v>0</v>
      </c>
      <c r="DO154" s="8">
        <f t="shared" si="284"/>
        <v>-0.0005883879981086857</v>
      </c>
      <c r="DP154" s="8">
        <f t="shared" si="284"/>
        <v>0</v>
      </c>
      <c r="DQ154" s="8">
        <f t="shared" si="284"/>
        <v>-0.008082403372696157</v>
      </c>
      <c r="DR154" s="8">
        <f t="shared" si="284"/>
        <v>0</v>
      </c>
      <c r="DS154" s="8">
        <f t="shared" si="284"/>
        <v>-0.005074187347945531</v>
      </c>
    </row>
    <row r="155" spans="17:126" ht="11.25">
      <c r="Q155" s="17"/>
      <c r="AQ155" s="13"/>
      <c r="AR155" s="13" t="s">
        <v>67</v>
      </c>
      <c r="AS155" s="16" t="s">
        <v>301</v>
      </c>
      <c r="AT155" s="8">
        <f aca="true" t="shared" si="285" ref="AT155:DE155">AT406-AT73</f>
        <v>0</v>
      </c>
      <c r="AU155" s="8">
        <f t="shared" si="285"/>
        <v>0</v>
      </c>
      <c r="AV155" s="8">
        <f t="shared" si="285"/>
        <v>0</v>
      </c>
      <c r="AW155" s="8">
        <f t="shared" si="285"/>
        <v>0</v>
      </c>
      <c r="AX155" s="8">
        <f t="shared" si="285"/>
        <v>0</v>
      </c>
      <c r="AY155" s="8">
        <f t="shared" si="285"/>
        <v>0</v>
      </c>
      <c r="AZ155" s="8">
        <f t="shared" si="285"/>
        <v>0</v>
      </c>
      <c r="BA155" s="8">
        <f t="shared" si="285"/>
        <v>0</v>
      </c>
      <c r="BB155" s="8">
        <f t="shared" si="285"/>
        <v>0</v>
      </c>
      <c r="BC155" s="8">
        <f t="shared" si="285"/>
        <v>0</v>
      </c>
      <c r="BD155" s="8">
        <f t="shared" si="285"/>
        <v>0</v>
      </c>
      <c r="BE155" s="8">
        <f t="shared" si="285"/>
        <v>0</v>
      </c>
      <c r="BF155" s="8">
        <f t="shared" si="285"/>
        <v>0</v>
      </c>
      <c r="BG155" s="8">
        <f t="shared" si="285"/>
        <v>0</v>
      </c>
      <c r="BH155" s="8">
        <f t="shared" si="285"/>
        <v>0</v>
      </c>
      <c r="BI155" s="8">
        <f t="shared" si="285"/>
        <v>0</v>
      </c>
      <c r="BJ155" s="8">
        <f t="shared" si="285"/>
        <v>0</v>
      </c>
      <c r="BK155" s="8">
        <f t="shared" si="285"/>
        <v>0</v>
      </c>
      <c r="BL155" s="8">
        <f t="shared" si="285"/>
        <v>0</v>
      </c>
      <c r="BM155" s="8">
        <f t="shared" si="285"/>
        <v>0</v>
      </c>
      <c r="BN155" s="8">
        <f t="shared" si="285"/>
        <v>0</v>
      </c>
      <c r="BO155" s="8">
        <f t="shared" si="285"/>
        <v>0</v>
      </c>
      <c r="BP155" s="8">
        <f t="shared" si="285"/>
        <v>0</v>
      </c>
      <c r="BQ155" s="8">
        <f t="shared" si="285"/>
        <v>0</v>
      </c>
      <c r="BR155" s="8">
        <f t="shared" si="285"/>
        <v>-0.00015055883051413223</v>
      </c>
      <c r="BS155" s="8">
        <f t="shared" si="285"/>
        <v>-0.00023535519924347426</v>
      </c>
      <c r="BT155" s="8">
        <f t="shared" si="285"/>
        <v>0</v>
      </c>
      <c r="BU155" s="8">
        <f t="shared" si="285"/>
        <v>-0.00015055883051413223</v>
      </c>
      <c r="BV155" s="8">
        <f t="shared" si="285"/>
        <v>-0.00015055883051413223</v>
      </c>
      <c r="BW155" s="8">
        <f t="shared" si="285"/>
        <v>-7.070880127490216E-05</v>
      </c>
      <c r="BX155" s="8">
        <f t="shared" si="285"/>
        <v>-0.00015055883051413223</v>
      </c>
      <c r="BY155" s="8">
        <f t="shared" si="285"/>
        <v>0</v>
      </c>
      <c r="BZ155" s="8">
        <f t="shared" si="285"/>
        <v>0</v>
      </c>
      <c r="CA155" s="8">
        <f t="shared" si="285"/>
        <v>0</v>
      </c>
      <c r="CB155" s="8">
        <f t="shared" si="285"/>
        <v>-0.0002087882742834856</v>
      </c>
      <c r="CC155" s="8">
        <f t="shared" si="285"/>
        <v>-0.00015055883051413223</v>
      </c>
      <c r="CD155" s="8">
        <f t="shared" si="285"/>
        <v>0</v>
      </c>
      <c r="CE155" s="8">
        <f t="shared" si="285"/>
        <v>0</v>
      </c>
      <c r="CF155" s="8">
        <f t="shared" si="285"/>
        <v>0</v>
      </c>
      <c r="CG155" s="8">
        <f t="shared" si="285"/>
        <v>0</v>
      </c>
      <c r="CH155" s="8">
        <f t="shared" si="285"/>
        <v>0</v>
      </c>
      <c r="CI155" s="8">
        <f t="shared" si="285"/>
        <v>-0.00015055883051413223</v>
      </c>
      <c r="CJ155" s="8">
        <f t="shared" si="285"/>
        <v>-0.00015055883051413223</v>
      </c>
      <c r="CK155" s="8">
        <f t="shared" si="285"/>
        <v>0</v>
      </c>
      <c r="CL155" s="8">
        <f t="shared" si="285"/>
        <v>0</v>
      </c>
      <c r="CM155" s="8">
        <f t="shared" si="285"/>
        <v>-0.00011767759962173713</v>
      </c>
      <c r="CN155" s="8">
        <f t="shared" si="285"/>
        <v>0</v>
      </c>
      <c r="CO155" s="8">
        <f t="shared" si="285"/>
        <v>0</v>
      </c>
      <c r="CP155" s="8">
        <f t="shared" si="285"/>
        <v>0</v>
      </c>
      <c r="CQ155" s="8">
        <f t="shared" si="285"/>
        <v>0</v>
      </c>
      <c r="CR155" s="8">
        <f t="shared" si="285"/>
        <v>-0.0001043941371417428</v>
      </c>
      <c r="CS155" s="8">
        <f t="shared" si="285"/>
        <v>0</v>
      </c>
      <c r="CT155" s="8">
        <f t="shared" si="285"/>
        <v>0</v>
      </c>
      <c r="CU155" s="8">
        <f t="shared" si="285"/>
        <v>0</v>
      </c>
      <c r="CV155" s="8">
        <f t="shared" si="285"/>
        <v>0</v>
      </c>
      <c r="CW155" s="8">
        <f t="shared" si="285"/>
        <v>0</v>
      </c>
      <c r="CX155" s="8">
        <f t="shared" si="285"/>
        <v>-0.00015055883051413223</v>
      </c>
      <c r="CY155" s="8">
        <f t="shared" si="285"/>
        <v>-7.070880127490216E-05</v>
      </c>
      <c r="CZ155" s="8">
        <f t="shared" si="285"/>
        <v>-7.527941525706611E-05</v>
      </c>
      <c r="DA155" s="8">
        <f t="shared" si="285"/>
        <v>-0.00015055883051413223</v>
      </c>
      <c r="DB155" s="8">
        <f t="shared" si="285"/>
        <v>-0.00015055883051413223</v>
      </c>
      <c r="DC155" s="8">
        <f t="shared" si="285"/>
        <v>-0.00015055883051413223</v>
      </c>
      <c r="DD155" s="8">
        <f t="shared" si="285"/>
        <v>-0.00015055883051413223</v>
      </c>
      <c r="DE155" s="8">
        <f t="shared" si="285"/>
        <v>0.9997646448007566</v>
      </c>
      <c r="DF155" s="8">
        <f aca="true" t="shared" si="286" ref="DF155:DS155">DF406-DF73</f>
        <v>-7.070880127490216E-05</v>
      </c>
      <c r="DG155" s="8">
        <f t="shared" si="286"/>
        <v>0</v>
      </c>
      <c r="DH155" s="8">
        <f t="shared" si="286"/>
        <v>0</v>
      </c>
      <c r="DI155" s="8">
        <f t="shared" si="286"/>
        <v>0</v>
      </c>
      <c r="DJ155" s="8">
        <f t="shared" si="286"/>
        <v>0</v>
      </c>
      <c r="DK155" s="8">
        <f t="shared" si="286"/>
        <v>0</v>
      </c>
      <c r="DL155" s="8">
        <f t="shared" si="286"/>
        <v>0</v>
      </c>
      <c r="DM155" s="8">
        <f t="shared" si="286"/>
        <v>0</v>
      </c>
      <c r="DN155" s="8">
        <f t="shared" si="286"/>
        <v>0</v>
      </c>
      <c r="DO155" s="8">
        <f t="shared" si="286"/>
        <v>-0.00023535519924347426</v>
      </c>
      <c r="DP155" s="8">
        <f t="shared" si="286"/>
        <v>0</v>
      </c>
      <c r="DQ155" s="8">
        <f t="shared" si="286"/>
        <v>-0.00015055883051413223</v>
      </c>
      <c r="DR155" s="8">
        <f t="shared" si="286"/>
        <v>0</v>
      </c>
      <c r="DS155" s="8">
        <f t="shared" si="286"/>
        <v>-0.0002132773974701872</v>
      </c>
      <c r="DU155" s="1"/>
      <c r="DV155" s="6"/>
    </row>
    <row r="156" spans="17:126" ht="11.25">
      <c r="Q156" s="17"/>
      <c r="AQ156" s="13"/>
      <c r="AR156" s="13" t="s">
        <v>68</v>
      </c>
      <c r="AS156" s="16" t="s">
        <v>367</v>
      </c>
      <c r="AT156" s="8">
        <f aca="true" t="shared" si="287" ref="AT156:DE156">AT407-AT74</f>
        <v>0</v>
      </c>
      <c r="AU156" s="8">
        <f t="shared" si="287"/>
        <v>0</v>
      </c>
      <c r="AV156" s="8">
        <f t="shared" si="287"/>
        <v>0</v>
      </c>
      <c r="AW156" s="8">
        <f t="shared" si="287"/>
        <v>0</v>
      </c>
      <c r="AX156" s="8">
        <f t="shared" si="287"/>
        <v>0</v>
      </c>
      <c r="AY156" s="8">
        <f t="shared" si="287"/>
        <v>0</v>
      </c>
      <c r="AZ156" s="8">
        <f t="shared" si="287"/>
        <v>0</v>
      </c>
      <c r="BA156" s="8">
        <f t="shared" si="287"/>
        <v>0</v>
      </c>
      <c r="BB156" s="8">
        <f t="shared" si="287"/>
        <v>0</v>
      </c>
      <c r="BC156" s="8">
        <f t="shared" si="287"/>
        <v>0</v>
      </c>
      <c r="BD156" s="8">
        <f t="shared" si="287"/>
        <v>0</v>
      </c>
      <c r="BE156" s="8">
        <f t="shared" si="287"/>
        <v>0</v>
      </c>
      <c r="BF156" s="8">
        <f t="shared" si="287"/>
        <v>0</v>
      </c>
      <c r="BG156" s="8">
        <f t="shared" si="287"/>
        <v>0</v>
      </c>
      <c r="BH156" s="8">
        <f t="shared" si="287"/>
        <v>0</v>
      </c>
      <c r="BI156" s="8">
        <f t="shared" si="287"/>
        <v>0</v>
      </c>
      <c r="BJ156" s="8">
        <f t="shared" si="287"/>
        <v>0</v>
      </c>
      <c r="BK156" s="8">
        <f t="shared" si="287"/>
        <v>0</v>
      </c>
      <c r="BL156" s="8">
        <f t="shared" si="287"/>
        <v>0</v>
      </c>
      <c r="BM156" s="8">
        <f t="shared" si="287"/>
        <v>0</v>
      </c>
      <c r="BN156" s="8">
        <f t="shared" si="287"/>
        <v>0</v>
      </c>
      <c r="BO156" s="8">
        <f t="shared" si="287"/>
        <v>0</v>
      </c>
      <c r="BP156" s="8">
        <f t="shared" si="287"/>
        <v>0</v>
      </c>
      <c r="BQ156" s="8">
        <f t="shared" si="287"/>
        <v>0</v>
      </c>
      <c r="BR156" s="8">
        <f t="shared" si="287"/>
        <v>-0.039978591287095036</v>
      </c>
      <c r="BS156" s="8">
        <f t="shared" si="287"/>
        <v>-0.1315211924412383</v>
      </c>
      <c r="BT156" s="8">
        <f t="shared" si="287"/>
        <v>0</v>
      </c>
      <c r="BU156" s="8">
        <f t="shared" si="287"/>
        <v>-0.039978591287095036</v>
      </c>
      <c r="BV156" s="8">
        <f t="shared" si="287"/>
        <v>-0.039978591287095036</v>
      </c>
      <c r="BW156" s="8">
        <f t="shared" si="287"/>
        <v>-0.03590814217897556</v>
      </c>
      <c r="BX156" s="8">
        <f t="shared" si="287"/>
        <v>-0.039978591287095036</v>
      </c>
      <c r="BY156" s="8">
        <f t="shared" si="287"/>
        <v>0</v>
      </c>
      <c r="BZ156" s="8">
        <f t="shared" si="287"/>
        <v>0</v>
      </c>
      <c r="CA156" s="8">
        <f t="shared" si="287"/>
        <v>0</v>
      </c>
      <c r="CB156" s="8">
        <f t="shared" si="287"/>
        <v>-0.0022966710171183416</v>
      </c>
      <c r="CC156" s="8">
        <f t="shared" si="287"/>
        <v>-0.039978591287095036</v>
      </c>
      <c r="CD156" s="8">
        <f t="shared" si="287"/>
        <v>0</v>
      </c>
      <c r="CE156" s="8">
        <f t="shared" si="287"/>
        <v>0</v>
      </c>
      <c r="CF156" s="8">
        <f t="shared" si="287"/>
        <v>0</v>
      </c>
      <c r="CG156" s="8">
        <f t="shared" si="287"/>
        <v>0</v>
      </c>
      <c r="CH156" s="8">
        <f t="shared" si="287"/>
        <v>0</v>
      </c>
      <c r="CI156" s="8">
        <f t="shared" si="287"/>
        <v>-0.039978591287095036</v>
      </c>
      <c r="CJ156" s="8">
        <f t="shared" si="287"/>
        <v>-0.039978591287095036</v>
      </c>
      <c r="CK156" s="8">
        <f t="shared" si="287"/>
        <v>0</v>
      </c>
      <c r="CL156" s="8">
        <f t="shared" si="287"/>
        <v>0</v>
      </c>
      <c r="CM156" s="8">
        <f t="shared" si="287"/>
        <v>-0.06576059622061915</v>
      </c>
      <c r="CN156" s="8">
        <f t="shared" si="287"/>
        <v>0</v>
      </c>
      <c r="CO156" s="8">
        <f t="shared" si="287"/>
        <v>0</v>
      </c>
      <c r="CP156" s="8">
        <f t="shared" si="287"/>
        <v>0</v>
      </c>
      <c r="CQ156" s="8">
        <f t="shared" si="287"/>
        <v>-0.0013524002447844444</v>
      </c>
      <c r="CR156" s="8">
        <f t="shared" si="287"/>
        <v>-0.0011483355085591708</v>
      </c>
      <c r="CS156" s="8">
        <f t="shared" si="287"/>
        <v>-0.0013524002447844444</v>
      </c>
      <c r="CT156" s="8">
        <f t="shared" si="287"/>
        <v>0</v>
      </c>
      <c r="CU156" s="8">
        <f t="shared" si="287"/>
        <v>0</v>
      </c>
      <c r="CV156" s="8">
        <f t="shared" si="287"/>
        <v>0</v>
      </c>
      <c r="CW156" s="8">
        <f t="shared" si="287"/>
        <v>0</v>
      </c>
      <c r="CX156" s="8">
        <f t="shared" si="287"/>
        <v>-0.039978591287095036</v>
      </c>
      <c r="CY156" s="8">
        <f t="shared" si="287"/>
        <v>-0.03590814217897556</v>
      </c>
      <c r="CZ156" s="8">
        <f t="shared" si="287"/>
        <v>-0.02066549576593974</v>
      </c>
      <c r="DA156" s="8">
        <f t="shared" si="287"/>
        <v>-0.039978591287095036</v>
      </c>
      <c r="DB156" s="8">
        <f t="shared" si="287"/>
        <v>-0.039978591287095036</v>
      </c>
      <c r="DC156" s="8">
        <f t="shared" si="287"/>
        <v>-0.039978591287095036</v>
      </c>
      <c r="DD156" s="8">
        <f t="shared" si="287"/>
        <v>-0.039978591287095036</v>
      </c>
      <c r="DE156" s="8">
        <f t="shared" si="287"/>
        <v>-0.1315211924412383</v>
      </c>
      <c r="DF156" s="8">
        <f aca="true" t="shared" si="288" ref="DF156:DS156">DF407-DF74</f>
        <v>0.9640918578210245</v>
      </c>
      <c r="DG156" s="8">
        <f t="shared" si="288"/>
        <v>0</v>
      </c>
      <c r="DH156" s="8">
        <f t="shared" si="288"/>
        <v>0</v>
      </c>
      <c r="DI156" s="8">
        <f t="shared" si="288"/>
        <v>0</v>
      </c>
      <c r="DJ156" s="8">
        <f t="shared" si="288"/>
        <v>0</v>
      </c>
      <c r="DK156" s="8">
        <f t="shared" si="288"/>
        <v>0</v>
      </c>
      <c r="DL156" s="8">
        <f t="shared" si="288"/>
        <v>0</v>
      </c>
      <c r="DM156" s="8">
        <f t="shared" si="288"/>
        <v>0</v>
      </c>
      <c r="DN156" s="8">
        <f t="shared" si="288"/>
        <v>0</v>
      </c>
      <c r="DO156" s="8">
        <f t="shared" si="288"/>
        <v>-0.1315211924412383</v>
      </c>
      <c r="DP156" s="8">
        <f t="shared" si="288"/>
        <v>0</v>
      </c>
      <c r="DQ156" s="8">
        <f t="shared" si="288"/>
        <v>-0.039978591287095036</v>
      </c>
      <c r="DR156" s="8">
        <f t="shared" si="288"/>
        <v>0</v>
      </c>
      <c r="DS156" s="8">
        <f t="shared" si="288"/>
        <v>-0.08070009572742498</v>
      </c>
      <c r="DU156" s="1"/>
      <c r="DV156" s="6"/>
    </row>
    <row r="157" spans="17:126" ht="11.25">
      <c r="Q157" s="17"/>
      <c r="AQ157" s="13"/>
      <c r="AR157" s="13">
        <v>8260</v>
      </c>
      <c r="AS157" s="16" t="s">
        <v>216</v>
      </c>
      <c r="AT157" s="8">
        <f aca="true" t="shared" si="289" ref="AT157:DE157">AT408-AT75</f>
        <v>0</v>
      </c>
      <c r="AU157" s="8">
        <f t="shared" si="289"/>
        <v>0</v>
      </c>
      <c r="AV157" s="8">
        <f t="shared" si="289"/>
        <v>0</v>
      </c>
      <c r="AW157" s="8">
        <f t="shared" si="289"/>
        <v>0</v>
      </c>
      <c r="AX157" s="8">
        <f t="shared" si="289"/>
        <v>0</v>
      </c>
      <c r="AY157" s="8">
        <f t="shared" si="289"/>
        <v>0</v>
      </c>
      <c r="AZ157" s="8">
        <f t="shared" si="289"/>
        <v>0</v>
      </c>
      <c r="BA157" s="8">
        <f t="shared" si="289"/>
        <v>0</v>
      </c>
      <c r="BB157" s="8">
        <f t="shared" si="289"/>
        <v>0</v>
      </c>
      <c r="BC157" s="8">
        <f t="shared" si="289"/>
        <v>0</v>
      </c>
      <c r="BD157" s="8">
        <f t="shared" si="289"/>
        <v>0</v>
      </c>
      <c r="BE157" s="8">
        <f t="shared" si="289"/>
        <v>0</v>
      </c>
      <c r="BF157" s="8">
        <f t="shared" si="289"/>
        <v>0</v>
      </c>
      <c r="BG157" s="8">
        <f t="shared" si="289"/>
        <v>0</v>
      </c>
      <c r="BH157" s="8">
        <f t="shared" si="289"/>
        <v>0</v>
      </c>
      <c r="BI157" s="8">
        <f t="shared" si="289"/>
        <v>0</v>
      </c>
      <c r="BJ157" s="8">
        <f t="shared" si="289"/>
        <v>0</v>
      </c>
      <c r="BK157" s="8">
        <f t="shared" si="289"/>
        <v>0</v>
      </c>
      <c r="BL157" s="8">
        <f t="shared" si="289"/>
        <v>0</v>
      </c>
      <c r="BM157" s="8">
        <f t="shared" si="289"/>
        <v>0</v>
      </c>
      <c r="BN157" s="8">
        <f t="shared" si="289"/>
        <v>0</v>
      </c>
      <c r="BO157" s="8">
        <f t="shared" si="289"/>
        <v>0</v>
      </c>
      <c r="BP157" s="8">
        <f t="shared" si="289"/>
        <v>0</v>
      </c>
      <c r="BQ157" s="8">
        <f t="shared" si="289"/>
        <v>0</v>
      </c>
      <c r="BR157" s="8">
        <f t="shared" si="289"/>
        <v>-0.00033296664440625397</v>
      </c>
      <c r="BS157" s="8">
        <f t="shared" si="289"/>
        <v>0</v>
      </c>
      <c r="BT157" s="8">
        <f t="shared" si="289"/>
        <v>0</v>
      </c>
      <c r="BU157" s="8">
        <f t="shared" si="289"/>
        <v>-0.00033296664440625397</v>
      </c>
      <c r="BV157" s="8">
        <f t="shared" si="289"/>
        <v>-0.00033296664440625397</v>
      </c>
      <c r="BW157" s="8">
        <f t="shared" si="289"/>
        <v>0</v>
      </c>
      <c r="BX157" s="8">
        <f t="shared" si="289"/>
        <v>-0.00033296664440625397</v>
      </c>
      <c r="BY157" s="8">
        <f t="shared" si="289"/>
        <v>0</v>
      </c>
      <c r="BZ157" s="8">
        <f t="shared" si="289"/>
        <v>0</v>
      </c>
      <c r="CA157" s="8">
        <f t="shared" si="289"/>
        <v>0</v>
      </c>
      <c r="CB157" s="8">
        <f t="shared" si="289"/>
        <v>0</v>
      </c>
      <c r="CC157" s="8">
        <f t="shared" si="289"/>
        <v>-0.00033296664440625397</v>
      </c>
      <c r="CD157" s="8">
        <f t="shared" si="289"/>
        <v>0</v>
      </c>
      <c r="CE157" s="8">
        <f t="shared" si="289"/>
        <v>0</v>
      </c>
      <c r="CF157" s="8">
        <f t="shared" si="289"/>
        <v>0</v>
      </c>
      <c r="CG157" s="8">
        <f t="shared" si="289"/>
        <v>0</v>
      </c>
      <c r="CH157" s="8">
        <f t="shared" si="289"/>
        <v>0</v>
      </c>
      <c r="CI157" s="8">
        <f t="shared" si="289"/>
        <v>-0.00033296664440625397</v>
      </c>
      <c r="CJ157" s="8">
        <f t="shared" si="289"/>
        <v>-0.00033296664440625397</v>
      </c>
      <c r="CK157" s="8">
        <f t="shared" si="289"/>
        <v>0</v>
      </c>
      <c r="CL157" s="8">
        <f t="shared" si="289"/>
        <v>0</v>
      </c>
      <c r="CM157" s="8">
        <f t="shared" si="289"/>
        <v>0</v>
      </c>
      <c r="CN157" s="8">
        <f t="shared" si="289"/>
        <v>0</v>
      </c>
      <c r="CO157" s="8">
        <f t="shared" si="289"/>
        <v>0</v>
      </c>
      <c r="CP157" s="8">
        <f t="shared" si="289"/>
        <v>0</v>
      </c>
      <c r="CQ157" s="8">
        <f t="shared" si="289"/>
        <v>0</v>
      </c>
      <c r="CR157" s="8">
        <f t="shared" si="289"/>
        <v>0</v>
      </c>
      <c r="CS157" s="8">
        <f t="shared" si="289"/>
        <v>0</v>
      </c>
      <c r="CT157" s="8">
        <f t="shared" si="289"/>
        <v>0</v>
      </c>
      <c r="CU157" s="8">
        <f t="shared" si="289"/>
        <v>0</v>
      </c>
      <c r="CV157" s="8">
        <f t="shared" si="289"/>
        <v>0</v>
      </c>
      <c r="CW157" s="8">
        <f t="shared" si="289"/>
        <v>0</v>
      </c>
      <c r="CX157" s="8">
        <f t="shared" si="289"/>
        <v>-0.00033296664440625397</v>
      </c>
      <c r="CY157" s="8">
        <f t="shared" si="289"/>
        <v>0</v>
      </c>
      <c r="CZ157" s="8">
        <f t="shared" si="289"/>
        <v>-0.00016648332220312698</v>
      </c>
      <c r="DA157" s="8">
        <f t="shared" si="289"/>
        <v>-0.00033296664440625397</v>
      </c>
      <c r="DB157" s="8">
        <f t="shared" si="289"/>
        <v>-0.00033296664440625397</v>
      </c>
      <c r="DC157" s="8">
        <f t="shared" si="289"/>
        <v>-0.00033296664440625397</v>
      </c>
      <c r="DD157" s="8">
        <f t="shared" si="289"/>
        <v>-0.00033296664440625397</v>
      </c>
      <c r="DE157" s="8">
        <f t="shared" si="289"/>
        <v>0</v>
      </c>
      <c r="DF157" s="8">
        <f aca="true" t="shared" si="290" ref="DF157:DS157">DF408-DF75</f>
        <v>0</v>
      </c>
      <c r="DG157" s="8">
        <f t="shared" si="290"/>
        <v>1</v>
      </c>
      <c r="DH157" s="8">
        <f t="shared" si="290"/>
        <v>0</v>
      </c>
      <c r="DI157" s="8">
        <f t="shared" si="290"/>
        <v>0</v>
      </c>
      <c r="DJ157" s="8">
        <f t="shared" si="290"/>
        <v>0</v>
      </c>
      <c r="DK157" s="8">
        <f t="shared" si="290"/>
        <v>0</v>
      </c>
      <c r="DL157" s="8">
        <f t="shared" si="290"/>
        <v>0</v>
      </c>
      <c r="DM157" s="8">
        <f t="shared" si="290"/>
        <v>0</v>
      </c>
      <c r="DN157" s="8">
        <f t="shared" si="290"/>
        <v>0</v>
      </c>
      <c r="DO157" s="8">
        <f t="shared" si="290"/>
        <v>0</v>
      </c>
      <c r="DP157" s="8">
        <f t="shared" si="290"/>
        <v>0</v>
      </c>
      <c r="DQ157" s="8">
        <f t="shared" si="290"/>
        <v>-0.00033296664440625397</v>
      </c>
      <c r="DR157" s="8">
        <f t="shared" si="290"/>
        <v>0</v>
      </c>
      <c r="DS157" s="8">
        <f t="shared" si="290"/>
        <v>-0.0005744095551354426</v>
      </c>
      <c r="DU157" s="1"/>
      <c r="DV157" s="6"/>
    </row>
    <row r="158" spans="17:126" ht="11.25">
      <c r="Q158" s="17"/>
      <c r="AQ158" s="13"/>
      <c r="AR158" s="13" t="s">
        <v>69</v>
      </c>
      <c r="AS158" s="16" t="s">
        <v>306</v>
      </c>
      <c r="AT158" s="8">
        <f aca="true" t="shared" si="291" ref="AT158:DE158">AT409-AT76</f>
        <v>0</v>
      </c>
      <c r="AU158" s="8">
        <f t="shared" si="291"/>
        <v>0</v>
      </c>
      <c r="AV158" s="8">
        <f t="shared" si="291"/>
        <v>0</v>
      </c>
      <c r="AW158" s="8">
        <f t="shared" si="291"/>
        <v>0</v>
      </c>
      <c r="AX158" s="8">
        <f t="shared" si="291"/>
        <v>0</v>
      </c>
      <c r="AY158" s="8">
        <f t="shared" si="291"/>
        <v>0</v>
      </c>
      <c r="AZ158" s="8">
        <f t="shared" si="291"/>
        <v>0</v>
      </c>
      <c r="BA158" s="8">
        <f t="shared" si="291"/>
        <v>0</v>
      </c>
      <c r="BB158" s="8">
        <f t="shared" si="291"/>
        <v>0</v>
      </c>
      <c r="BC158" s="8">
        <f t="shared" si="291"/>
        <v>0</v>
      </c>
      <c r="BD158" s="8">
        <f t="shared" si="291"/>
        <v>0</v>
      </c>
      <c r="BE158" s="8">
        <f t="shared" si="291"/>
        <v>0</v>
      </c>
      <c r="BF158" s="8">
        <f t="shared" si="291"/>
        <v>0</v>
      </c>
      <c r="BG158" s="8">
        <f t="shared" si="291"/>
        <v>0</v>
      </c>
      <c r="BH158" s="8">
        <f t="shared" si="291"/>
        <v>0</v>
      </c>
      <c r="BI158" s="8">
        <f t="shared" si="291"/>
        <v>0</v>
      </c>
      <c r="BJ158" s="8">
        <f t="shared" si="291"/>
        <v>0</v>
      </c>
      <c r="BK158" s="8">
        <f t="shared" si="291"/>
        <v>0</v>
      </c>
      <c r="BL158" s="8">
        <f t="shared" si="291"/>
        <v>0</v>
      </c>
      <c r="BM158" s="8">
        <f t="shared" si="291"/>
        <v>0</v>
      </c>
      <c r="BN158" s="8">
        <f t="shared" si="291"/>
        <v>0</v>
      </c>
      <c r="BO158" s="8">
        <f t="shared" si="291"/>
        <v>0</v>
      </c>
      <c r="BP158" s="8">
        <f t="shared" si="291"/>
        <v>0</v>
      </c>
      <c r="BQ158" s="8">
        <f t="shared" si="291"/>
        <v>0</v>
      </c>
      <c r="BR158" s="8">
        <f t="shared" si="291"/>
        <v>-0.003135677181669331</v>
      </c>
      <c r="BS158" s="8">
        <f t="shared" si="291"/>
        <v>-0.0022382279448054402</v>
      </c>
      <c r="BT158" s="8">
        <f t="shared" si="291"/>
        <v>-0.0339170750669128</v>
      </c>
      <c r="BU158" s="8">
        <f t="shared" si="291"/>
        <v>-0.003135677181669331</v>
      </c>
      <c r="BV158" s="8">
        <f t="shared" si="291"/>
        <v>-0.003135677181669331</v>
      </c>
      <c r="BW158" s="8">
        <f t="shared" si="291"/>
        <v>-0.0012053343826127576</v>
      </c>
      <c r="BX158" s="8">
        <f t="shared" si="291"/>
        <v>-0.003135677181669331</v>
      </c>
      <c r="BY158" s="8">
        <f t="shared" si="291"/>
        <v>0</v>
      </c>
      <c r="BZ158" s="8">
        <f t="shared" si="291"/>
        <v>0</v>
      </c>
      <c r="CA158" s="8">
        <f t="shared" si="291"/>
        <v>0</v>
      </c>
      <c r="CB158" s="8">
        <f t="shared" si="291"/>
        <v>-0.0012986630660432803</v>
      </c>
      <c r="CC158" s="8">
        <f t="shared" si="291"/>
        <v>-0.003135677181669331</v>
      </c>
      <c r="CD158" s="8">
        <f t="shared" si="291"/>
        <v>0</v>
      </c>
      <c r="CE158" s="8">
        <f t="shared" si="291"/>
        <v>0</v>
      </c>
      <c r="CF158" s="8">
        <f t="shared" si="291"/>
        <v>0</v>
      </c>
      <c r="CG158" s="8">
        <f t="shared" si="291"/>
        <v>0</v>
      </c>
      <c r="CH158" s="8">
        <f t="shared" si="291"/>
        <v>0</v>
      </c>
      <c r="CI158" s="8">
        <f t="shared" si="291"/>
        <v>-0.003135677181669331</v>
      </c>
      <c r="CJ158" s="8">
        <f t="shared" si="291"/>
        <v>-0.003135677181669331</v>
      </c>
      <c r="CK158" s="8">
        <f t="shared" si="291"/>
        <v>0</v>
      </c>
      <c r="CL158" s="8">
        <f t="shared" si="291"/>
        <v>0</v>
      </c>
      <c r="CM158" s="8">
        <f t="shared" si="291"/>
        <v>-0.0011191139724027201</v>
      </c>
      <c r="CN158" s="8">
        <f t="shared" si="291"/>
        <v>0</v>
      </c>
      <c r="CO158" s="8">
        <f t="shared" si="291"/>
        <v>0</v>
      </c>
      <c r="CP158" s="8">
        <f t="shared" si="291"/>
        <v>0</v>
      </c>
      <c r="CQ158" s="8">
        <f t="shared" si="291"/>
        <v>0</v>
      </c>
      <c r="CR158" s="8">
        <f t="shared" si="291"/>
        <v>-0.0006493315330216401</v>
      </c>
      <c r="CS158" s="8">
        <f t="shared" si="291"/>
        <v>0</v>
      </c>
      <c r="CT158" s="8">
        <f t="shared" si="291"/>
        <v>0</v>
      </c>
      <c r="CU158" s="8">
        <f t="shared" si="291"/>
        <v>0</v>
      </c>
      <c r="CV158" s="8">
        <f t="shared" si="291"/>
        <v>0</v>
      </c>
      <c r="CW158" s="8">
        <f t="shared" si="291"/>
        <v>0</v>
      </c>
      <c r="CX158" s="8">
        <f t="shared" si="291"/>
        <v>-0.003135677181669331</v>
      </c>
      <c r="CY158" s="8">
        <f t="shared" si="291"/>
        <v>-0.0012053343826127576</v>
      </c>
      <c r="CZ158" s="8">
        <f t="shared" si="291"/>
        <v>-0.0015678385908346655</v>
      </c>
      <c r="DA158" s="8">
        <f t="shared" si="291"/>
        <v>-0.003135677181669331</v>
      </c>
      <c r="DB158" s="8">
        <f t="shared" si="291"/>
        <v>-0.003135677181669331</v>
      </c>
      <c r="DC158" s="8">
        <f t="shared" si="291"/>
        <v>-0.003135677181669331</v>
      </c>
      <c r="DD158" s="8">
        <f t="shared" si="291"/>
        <v>-0.003135677181669331</v>
      </c>
      <c r="DE158" s="8">
        <f t="shared" si="291"/>
        <v>-0.0022382279448054402</v>
      </c>
      <c r="DF158" s="8">
        <f aca="true" t="shared" si="292" ref="DF158:DS158">DF409-DF76</f>
        <v>-0.0012053343826127576</v>
      </c>
      <c r="DG158" s="8">
        <f t="shared" si="292"/>
        <v>0</v>
      </c>
      <c r="DH158" s="8">
        <f t="shared" si="292"/>
        <v>1</v>
      </c>
      <c r="DI158" s="8">
        <f t="shared" si="292"/>
        <v>0</v>
      </c>
      <c r="DJ158" s="8">
        <f t="shared" si="292"/>
        <v>0</v>
      </c>
      <c r="DK158" s="8">
        <f t="shared" si="292"/>
        <v>0</v>
      </c>
      <c r="DL158" s="8">
        <f t="shared" si="292"/>
        <v>0</v>
      </c>
      <c r="DM158" s="8">
        <f t="shared" si="292"/>
        <v>0</v>
      </c>
      <c r="DN158" s="8">
        <f t="shared" si="292"/>
        <v>0</v>
      </c>
      <c r="DO158" s="8">
        <f t="shared" si="292"/>
        <v>-0.0022382279448054402</v>
      </c>
      <c r="DP158" s="8">
        <f t="shared" si="292"/>
        <v>0</v>
      </c>
      <c r="DQ158" s="8">
        <f t="shared" si="292"/>
        <v>-0.003135677181669331</v>
      </c>
      <c r="DR158" s="8">
        <f t="shared" si="292"/>
        <v>-0.0339170750669128</v>
      </c>
      <c r="DS158" s="8">
        <f t="shared" si="292"/>
        <v>-0.001441175739252861</v>
      </c>
      <c r="DU158" s="1"/>
      <c r="DV158" s="6"/>
    </row>
    <row r="159" spans="17:126" ht="11.25">
      <c r="Q159" s="17"/>
      <c r="AQ159" s="13"/>
      <c r="AR159" s="13" t="s">
        <v>70</v>
      </c>
      <c r="AS159" s="16" t="s">
        <v>307</v>
      </c>
      <c r="AT159" s="8">
        <f aca="true" t="shared" si="293" ref="AT159:DE159">AT410-AT77</f>
        <v>0</v>
      </c>
      <c r="AU159" s="8">
        <f t="shared" si="293"/>
        <v>0</v>
      </c>
      <c r="AV159" s="8">
        <f t="shared" si="293"/>
        <v>0</v>
      </c>
      <c r="AW159" s="8">
        <f t="shared" si="293"/>
        <v>0</v>
      </c>
      <c r="AX159" s="8">
        <f t="shared" si="293"/>
        <v>0</v>
      </c>
      <c r="AY159" s="8">
        <f t="shared" si="293"/>
        <v>0</v>
      </c>
      <c r="AZ159" s="8">
        <f t="shared" si="293"/>
        <v>0</v>
      </c>
      <c r="BA159" s="8">
        <f t="shared" si="293"/>
        <v>0</v>
      </c>
      <c r="BB159" s="8">
        <f t="shared" si="293"/>
        <v>0</v>
      </c>
      <c r="BC159" s="8">
        <f t="shared" si="293"/>
        <v>0</v>
      </c>
      <c r="BD159" s="8">
        <f t="shared" si="293"/>
        <v>0</v>
      </c>
      <c r="BE159" s="8">
        <f t="shared" si="293"/>
        <v>0</v>
      </c>
      <c r="BF159" s="8">
        <f t="shared" si="293"/>
        <v>0</v>
      </c>
      <c r="BG159" s="8">
        <f t="shared" si="293"/>
        <v>0</v>
      </c>
      <c r="BH159" s="8">
        <f t="shared" si="293"/>
        <v>0</v>
      </c>
      <c r="BI159" s="8">
        <f t="shared" si="293"/>
        <v>0</v>
      </c>
      <c r="BJ159" s="8">
        <f t="shared" si="293"/>
        <v>0</v>
      </c>
      <c r="BK159" s="8">
        <f t="shared" si="293"/>
        <v>0</v>
      </c>
      <c r="BL159" s="8">
        <f t="shared" si="293"/>
        <v>0</v>
      </c>
      <c r="BM159" s="8">
        <f t="shared" si="293"/>
        <v>0</v>
      </c>
      <c r="BN159" s="8">
        <f t="shared" si="293"/>
        <v>0</v>
      </c>
      <c r="BO159" s="8">
        <f t="shared" si="293"/>
        <v>0</v>
      </c>
      <c r="BP159" s="8">
        <f t="shared" si="293"/>
        <v>0</v>
      </c>
      <c r="BQ159" s="8">
        <f t="shared" si="293"/>
        <v>0</v>
      </c>
      <c r="BR159" s="8">
        <f t="shared" si="293"/>
        <v>-0.0015113790293918659</v>
      </c>
      <c r="BS159" s="8">
        <f t="shared" si="293"/>
        <v>-0.00278895911103517</v>
      </c>
      <c r="BT159" s="8">
        <f t="shared" si="293"/>
        <v>-0.0005359841192622124</v>
      </c>
      <c r="BU159" s="8">
        <f t="shared" si="293"/>
        <v>-0.0015113790293918659</v>
      </c>
      <c r="BV159" s="8">
        <f t="shared" si="293"/>
        <v>-0.0015113790293918659</v>
      </c>
      <c r="BW159" s="8">
        <f t="shared" si="293"/>
        <v>-0.0017310690150748053</v>
      </c>
      <c r="BX159" s="8">
        <f t="shared" si="293"/>
        <v>-0.0015113790293918659</v>
      </c>
      <c r="BY159" s="8">
        <f t="shared" si="293"/>
        <v>0</v>
      </c>
      <c r="BZ159" s="8">
        <f t="shared" si="293"/>
        <v>0</v>
      </c>
      <c r="CA159" s="8">
        <f t="shared" si="293"/>
        <v>0</v>
      </c>
      <c r="CB159" s="8">
        <f t="shared" si="293"/>
        <v>-0.002651611083400267</v>
      </c>
      <c r="CC159" s="8">
        <f t="shared" si="293"/>
        <v>-0.0015113790293918659</v>
      </c>
      <c r="CD159" s="8">
        <f t="shared" si="293"/>
        <v>0</v>
      </c>
      <c r="CE159" s="8">
        <f t="shared" si="293"/>
        <v>0</v>
      </c>
      <c r="CF159" s="8">
        <f t="shared" si="293"/>
        <v>0</v>
      </c>
      <c r="CG159" s="8">
        <f t="shared" si="293"/>
        <v>0</v>
      </c>
      <c r="CH159" s="8">
        <f t="shared" si="293"/>
        <v>0</v>
      </c>
      <c r="CI159" s="8">
        <f t="shared" si="293"/>
        <v>-0.0015113790293918659</v>
      </c>
      <c r="CJ159" s="8">
        <f t="shared" si="293"/>
        <v>-0.0015113790293918659</v>
      </c>
      <c r="CK159" s="8">
        <f t="shared" si="293"/>
        <v>0</v>
      </c>
      <c r="CL159" s="8">
        <f t="shared" si="293"/>
        <v>0</v>
      </c>
      <c r="CM159" s="8">
        <f t="shared" si="293"/>
        <v>-0.001394479555517585</v>
      </c>
      <c r="CN159" s="8">
        <f t="shared" si="293"/>
        <v>0</v>
      </c>
      <c r="CO159" s="8">
        <f t="shared" si="293"/>
        <v>0</v>
      </c>
      <c r="CP159" s="8">
        <f t="shared" si="293"/>
        <v>0</v>
      </c>
      <c r="CQ159" s="8">
        <f t="shared" si="293"/>
        <v>0</v>
      </c>
      <c r="CR159" s="8">
        <f t="shared" si="293"/>
        <v>-0.0013258055417001335</v>
      </c>
      <c r="CS159" s="8">
        <f t="shared" si="293"/>
        <v>0</v>
      </c>
      <c r="CT159" s="8">
        <f t="shared" si="293"/>
        <v>0</v>
      </c>
      <c r="CU159" s="8">
        <f t="shared" si="293"/>
        <v>0</v>
      </c>
      <c r="CV159" s="8">
        <f t="shared" si="293"/>
        <v>0</v>
      </c>
      <c r="CW159" s="8">
        <f t="shared" si="293"/>
        <v>0</v>
      </c>
      <c r="CX159" s="8">
        <f t="shared" si="293"/>
        <v>-0.0015113790293918659</v>
      </c>
      <c r="CY159" s="8">
        <f t="shared" si="293"/>
        <v>-0.0017310690150748053</v>
      </c>
      <c r="CZ159" s="8">
        <f t="shared" si="293"/>
        <v>-0.0007556895146959329</v>
      </c>
      <c r="DA159" s="8">
        <f t="shared" si="293"/>
        <v>-0.0015113790293918659</v>
      </c>
      <c r="DB159" s="8">
        <f t="shared" si="293"/>
        <v>-0.0015113790293918659</v>
      </c>
      <c r="DC159" s="8">
        <f t="shared" si="293"/>
        <v>-0.0015113790293918659</v>
      </c>
      <c r="DD159" s="8">
        <f t="shared" si="293"/>
        <v>-0.0015113790293918659</v>
      </c>
      <c r="DE159" s="8">
        <f t="shared" si="293"/>
        <v>-0.00278895911103517</v>
      </c>
      <c r="DF159" s="8">
        <f aca="true" t="shared" si="294" ref="DF159:DS159">DF410-DF77</f>
        <v>-0.0017310690150748053</v>
      </c>
      <c r="DG159" s="8">
        <f t="shared" si="294"/>
        <v>0</v>
      </c>
      <c r="DH159" s="8">
        <f t="shared" si="294"/>
        <v>0</v>
      </c>
      <c r="DI159" s="8">
        <f t="shared" si="294"/>
        <v>1</v>
      </c>
      <c r="DJ159" s="8">
        <f t="shared" si="294"/>
        <v>0</v>
      </c>
      <c r="DK159" s="8">
        <f t="shared" si="294"/>
        <v>0</v>
      </c>
      <c r="DL159" s="8">
        <f t="shared" si="294"/>
        <v>0</v>
      </c>
      <c r="DM159" s="8">
        <f t="shared" si="294"/>
        <v>0</v>
      </c>
      <c r="DN159" s="8">
        <f t="shared" si="294"/>
        <v>0</v>
      </c>
      <c r="DO159" s="8">
        <f t="shared" si="294"/>
        <v>-0.00278895911103517</v>
      </c>
      <c r="DP159" s="8">
        <f t="shared" si="294"/>
        <v>0</v>
      </c>
      <c r="DQ159" s="8">
        <f t="shared" si="294"/>
        <v>-0.0015113790293918659</v>
      </c>
      <c r="DR159" s="8">
        <f t="shared" si="294"/>
        <v>-0.0005359841192622124</v>
      </c>
      <c r="DS159" s="8">
        <f t="shared" si="294"/>
        <v>-0.002570990130960413</v>
      </c>
      <c r="DU159" s="1"/>
      <c r="DV159" s="6"/>
    </row>
    <row r="160" spans="17:126" ht="11.25">
      <c r="Q160" s="17"/>
      <c r="AQ160" s="13"/>
      <c r="AR160" s="13" t="s">
        <v>71</v>
      </c>
      <c r="AS160" s="16" t="s">
        <v>308</v>
      </c>
      <c r="AT160" s="8">
        <f aca="true" t="shared" si="295" ref="AT160:DE160">AT411-AT78</f>
        <v>0</v>
      </c>
      <c r="AU160" s="8">
        <f t="shared" si="295"/>
        <v>0</v>
      </c>
      <c r="AV160" s="8">
        <f t="shared" si="295"/>
        <v>0</v>
      </c>
      <c r="AW160" s="8">
        <f t="shared" si="295"/>
        <v>0</v>
      </c>
      <c r="AX160" s="8">
        <f t="shared" si="295"/>
        <v>0</v>
      </c>
      <c r="AY160" s="8">
        <f t="shared" si="295"/>
        <v>0</v>
      </c>
      <c r="AZ160" s="8">
        <f t="shared" si="295"/>
        <v>0</v>
      </c>
      <c r="BA160" s="8">
        <f t="shared" si="295"/>
        <v>0</v>
      </c>
      <c r="BB160" s="8">
        <f t="shared" si="295"/>
        <v>0</v>
      </c>
      <c r="BC160" s="8">
        <f t="shared" si="295"/>
        <v>0</v>
      </c>
      <c r="BD160" s="8">
        <f t="shared" si="295"/>
        <v>0</v>
      </c>
      <c r="BE160" s="8">
        <f t="shared" si="295"/>
        <v>0</v>
      </c>
      <c r="BF160" s="8">
        <f t="shared" si="295"/>
        <v>0</v>
      </c>
      <c r="BG160" s="8">
        <f t="shared" si="295"/>
        <v>0</v>
      </c>
      <c r="BH160" s="8">
        <f t="shared" si="295"/>
        <v>0</v>
      </c>
      <c r="BI160" s="8">
        <f t="shared" si="295"/>
        <v>0</v>
      </c>
      <c r="BJ160" s="8">
        <f t="shared" si="295"/>
        <v>0</v>
      </c>
      <c r="BK160" s="8">
        <f t="shared" si="295"/>
        <v>0</v>
      </c>
      <c r="BL160" s="8">
        <f t="shared" si="295"/>
        <v>0</v>
      </c>
      <c r="BM160" s="8">
        <f t="shared" si="295"/>
        <v>0</v>
      </c>
      <c r="BN160" s="8">
        <f t="shared" si="295"/>
        <v>0</v>
      </c>
      <c r="BO160" s="8">
        <f t="shared" si="295"/>
        <v>0</v>
      </c>
      <c r="BP160" s="8">
        <f t="shared" si="295"/>
        <v>0</v>
      </c>
      <c r="BQ160" s="8">
        <f t="shared" si="295"/>
        <v>0</v>
      </c>
      <c r="BR160" s="8">
        <f t="shared" si="295"/>
        <v>-0.0021092713082604873</v>
      </c>
      <c r="BS160" s="8">
        <f t="shared" si="295"/>
        <v>-0.002000519193569531</v>
      </c>
      <c r="BT160" s="8">
        <f t="shared" si="295"/>
        <v>-2.1439364770488492E-05</v>
      </c>
      <c r="BU160" s="8">
        <f t="shared" si="295"/>
        <v>-0.0021092713082604873</v>
      </c>
      <c r="BV160" s="8">
        <f t="shared" si="295"/>
        <v>-0.0021092713082604873</v>
      </c>
      <c r="BW160" s="8">
        <f t="shared" si="295"/>
        <v>-0.002130253910291796</v>
      </c>
      <c r="BX160" s="8">
        <f t="shared" si="295"/>
        <v>-0.0021092713082604873</v>
      </c>
      <c r="BY160" s="8">
        <f t="shared" si="295"/>
        <v>0</v>
      </c>
      <c r="BZ160" s="8">
        <f t="shared" si="295"/>
        <v>0</v>
      </c>
      <c r="CA160" s="8">
        <f t="shared" si="295"/>
        <v>0</v>
      </c>
      <c r="CB160" s="8">
        <f t="shared" si="295"/>
        <v>-0.0020878827428348562</v>
      </c>
      <c r="CC160" s="8">
        <f t="shared" si="295"/>
        <v>-0.0021092713082604873</v>
      </c>
      <c r="CD160" s="8">
        <f t="shared" si="295"/>
        <v>0</v>
      </c>
      <c r="CE160" s="8">
        <f t="shared" si="295"/>
        <v>0</v>
      </c>
      <c r="CF160" s="8">
        <f t="shared" si="295"/>
        <v>0</v>
      </c>
      <c r="CG160" s="8">
        <f t="shared" si="295"/>
        <v>0</v>
      </c>
      <c r="CH160" s="8">
        <f t="shared" si="295"/>
        <v>0</v>
      </c>
      <c r="CI160" s="8">
        <f t="shared" si="295"/>
        <v>-0.0021092713082604873</v>
      </c>
      <c r="CJ160" s="8">
        <f t="shared" si="295"/>
        <v>-0.0021092713082604873</v>
      </c>
      <c r="CK160" s="8">
        <f t="shared" si="295"/>
        <v>0</v>
      </c>
      <c r="CL160" s="8">
        <f t="shared" si="295"/>
        <v>0</v>
      </c>
      <c r="CM160" s="8">
        <f t="shared" si="295"/>
        <v>-0.0010002595967847656</v>
      </c>
      <c r="CN160" s="8">
        <f t="shared" si="295"/>
        <v>0</v>
      </c>
      <c r="CO160" s="8">
        <f t="shared" si="295"/>
        <v>0</v>
      </c>
      <c r="CP160" s="8">
        <f t="shared" si="295"/>
        <v>0</v>
      </c>
      <c r="CQ160" s="8">
        <f t="shared" si="295"/>
        <v>-0.0039151418851112695</v>
      </c>
      <c r="CR160" s="8">
        <f t="shared" si="295"/>
        <v>-0.0010439413714174281</v>
      </c>
      <c r="CS160" s="8">
        <f t="shared" si="295"/>
        <v>-0.0039151418851112695</v>
      </c>
      <c r="CT160" s="8">
        <f t="shared" si="295"/>
        <v>0</v>
      </c>
      <c r="CU160" s="8">
        <f t="shared" si="295"/>
        <v>0</v>
      </c>
      <c r="CV160" s="8">
        <f t="shared" si="295"/>
        <v>0</v>
      </c>
      <c r="CW160" s="8">
        <f t="shared" si="295"/>
        <v>0</v>
      </c>
      <c r="CX160" s="8">
        <f t="shared" si="295"/>
        <v>-0.0021092713082604873</v>
      </c>
      <c r="CY160" s="8">
        <f t="shared" si="295"/>
        <v>-0.002130253910291796</v>
      </c>
      <c r="CZ160" s="8">
        <f t="shared" si="295"/>
        <v>-0.0030122065966858786</v>
      </c>
      <c r="DA160" s="8">
        <f t="shared" si="295"/>
        <v>-0.0021092713082604873</v>
      </c>
      <c r="DB160" s="8">
        <f t="shared" si="295"/>
        <v>-0.0021092713082604873</v>
      </c>
      <c r="DC160" s="8">
        <f t="shared" si="295"/>
        <v>-0.0021092713082604873</v>
      </c>
      <c r="DD160" s="8">
        <f t="shared" si="295"/>
        <v>-0.0021092713082604873</v>
      </c>
      <c r="DE160" s="8">
        <f t="shared" si="295"/>
        <v>-0.002000519193569531</v>
      </c>
      <c r="DF160" s="8">
        <f aca="true" t="shared" si="296" ref="DF160:DS160">DF411-DF78</f>
        <v>-0.002130253910291796</v>
      </c>
      <c r="DG160" s="8">
        <f t="shared" si="296"/>
        <v>0</v>
      </c>
      <c r="DH160" s="8">
        <f t="shared" si="296"/>
        <v>0</v>
      </c>
      <c r="DI160" s="8">
        <f t="shared" si="296"/>
        <v>0</v>
      </c>
      <c r="DJ160" s="8">
        <f t="shared" si="296"/>
        <v>1</v>
      </c>
      <c r="DK160" s="8">
        <f t="shared" si="296"/>
        <v>0</v>
      </c>
      <c r="DL160" s="8">
        <f t="shared" si="296"/>
        <v>0</v>
      </c>
      <c r="DM160" s="8">
        <f t="shared" si="296"/>
        <v>0</v>
      </c>
      <c r="DN160" s="8">
        <f t="shared" si="296"/>
        <v>0</v>
      </c>
      <c r="DO160" s="8">
        <f t="shared" si="296"/>
        <v>-0.002000519193569531</v>
      </c>
      <c r="DP160" s="8">
        <f t="shared" si="296"/>
        <v>0</v>
      </c>
      <c r="DQ160" s="8">
        <f t="shared" si="296"/>
        <v>-0.0021092713082604873</v>
      </c>
      <c r="DR160" s="8">
        <f t="shared" si="296"/>
        <v>-2.1439364770488492E-05</v>
      </c>
      <c r="DS160" s="8">
        <f t="shared" si="296"/>
        <v>-0.0017273841505072698</v>
      </c>
      <c r="DU160" s="1"/>
      <c r="DV160" s="6"/>
    </row>
    <row r="161" spans="17:126" ht="11.25">
      <c r="Q161" s="17"/>
      <c r="AQ161" s="13"/>
      <c r="AR161" s="13" t="s">
        <v>72</v>
      </c>
      <c r="AS161" s="16" t="s">
        <v>368</v>
      </c>
      <c r="AT161" s="8">
        <f aca="true" t="shared" si="297" ref="AT161:DE161">AT412-AT79</f>
        <v>0</v>
      </c>
      <c r="AU161" s="8">
        <f t="shared" si="297"/>
        <v>0</v>
      </c>
      <c r="AV161" s="8">
        <f t="shared" si="297"/>
        <v>0</v>
      </c>
      <c r="AW161" s="8">
        <f t="shared" si="297"/>
        <v>0</v>
      </c>
      <c r="AX161" s="8">
        <f t="shared" si="297"/>
        <v>0</v>
      </c>
      <c r="AY161" s="8">
        <f t="shared" si="297"/>
        <v>0</v>
      </c>
      <c r="AZ161" s="8">
        <f t="shared" si="297"/>
        <v>0</v>
      </c>
      <c r="BA161" s="8">
        <f t="shared" si="297"/>
        <v>0</v>
      </c>
      <c r="BB161" s="8">
        <f t="shared" si="297"/>
        <v>0</v>
      </c>
      <c r="BC161" s="8">
        <f t="shared" si="297"/>
        <v>0</v>
      </c>
      <c r="BD161" s="8">
        <f t="shared" si="297"/>
        <v>0</v>
      </c>
      <c r="BE161" s="8">
        <f t="shared" si="297"/>
        <v>0</v>
      </c>
      <c r="BF161" s="8">
        <f t="shared" si="297"/>
        <v>0</v>
      </c>
      <c r="BG161" s="8">
        <f t="shared" si="297"/>
        <v>0</v>
      </c>
      <c r="BH161" s="8">
        <f t="shared" si="297"/>
        <v>0</v>
      </c>
      <c r="BI161" s="8">
        <f t="shared" si="297"/>
        <v>0</v>
      </c>
      <c r="BJ161" s="8">
        <f t="shared" si="297"/>
        <v>0</v>
      </c>
      <c r="BK161" s="8">
        <f t="shared" si="297"/>
        <v>0</v>
      </c>
      <c r="BL161" s="8">
        <f t="shared" si="297"/>
        <v>0</v>
      </c>
      <c r="BM161" s="8">
        <f t="shared" si="297"/>
        <v>0</v>
      </c>
      <c r="BN161" s="8">
        <f t="shared" si="297"/>
        <v>0</v>
      </c>
      <c r="BO161" s="8">
        <f t="shared" si="297"/>
        <v>0</v>
      </c>
      <c r="BP161" s="8">
        <f t="shared" si="297"/>
        <v>0</v>
      </c>
      <c r="BQ161" s="8">
        <f t="shared" si="297"/>
        <v>0</v>
      </c>
      <c r="BR161" s="8">
        <f t="shared" si="297"/>
        <v>0</v>
      </c>
      <c r="BS161" s="8">
        <f t="shared" si="297"/>
        <v>0</v>
      </c>
      <c r="BT161" s="8">
        <f t="shared" si="297"/>
        <v>0</v>
      </c>
      <c r="BU161" s="8">
        <f t="shared" si="297"/>
        <v>0</v>
      </c>
      <c r="BV161" s="8">
        <f t="shared" si="297"/>
        <v>0</v>
      </c>
      <c r="BW161" s="8">
        <f t="shared" si="297"/>
        <v>0</v>
      </c>
      <c r="BX161" s="8">
        <f t="shared" si="297"/>
        <v>0</v>
      </c>
      <c r="BY161" s="8">
        <f t="shared" si="297"/>
        <v>0</v>
      </c>
      <c r="BZ161" s="8">
        <f t="shared" si="297"/>
        <v>0</v>
      </c>
      <c r="CA161" s="8">
        <f t="shared" si="297"/>
        <v>0</v>
      </c>
      <c r="CB161" s="8">
        <f t="shared" si="297"/>
        <v>0</v>
      </c>
      <c r="CC161" s="8">
        <f t="shared" si="297"/>
        <v>0</v>
      </c>
      <c r="CD161" s="8">
        <f t="shared" si="297"/>
        <v>0</v>
      </c>
      <c r="CE161" s="8">
        <f t="shared" si="297"/>
        <v>0</v>
      </c>
      <c r="CF161" s="8">
        <f t="shared" si="297"/>
        <v>0</v>
      </c>
      <c r="CG161" s="8">
        <f t="shared" si="297"/>
        <v>0</v>
      </c>
      <c r="CH161" s="8">
        <f t="shared" si="297"/>
        <v>0</v>
      </c>
      <c r="CI161" s="8">
        <f t="shared" si="297"/>
        <v>0</v>
      </c>
      <c r="CJ161" s="8">
        <f t="shared" si="297"/>
        <v>0</v>
      </c>
      <c r="CK161" s="8">
        <f t="shared" si="297"/>
        <v>0</v>
      </c>
      <c r="CL161" s="8">
        <f t="shared" si="297"/>
        <v>0</v>
      </c>
      <c r="CM161" s="8">
        <f t="shared" si="297"/>
        <v>0</v>
      </c>
      <c r="CN161" s="8">
        <f t="shared" si="297"/>
        <v>0</v>
      </c>
      <c r="CO161" s="8">
        <f t="shared" si="297"/>
        <v>0</v>
      </c>
      <c r="CP161" s="8">
        <f t="shared" si="297"/>
        <v>0</v>
      </c>
      <c r="CQ161" s="8">
        <f t="shared" si="297"/>
        <v>0</v>
      </c>
      <c r="CR161" s="8">
        <f t="shared" si="297"/>
        <v>0</v>
      </c>
      <c r="CS161" s="8">
        <f t="shared" si="297"/>
        <v>0</v>
      </c>
      <c r="CT161" s="8">
        <f t="shared" si="297"/>
        <v>0</v>
      </c>
      <c r="CU161" s="8">
        <f t="shared" si="297"/>
        <v>0</v>
      </c>
      <c r="CV161" s="8">
        <f t="shared" si="297"/>
        <v>0</v>
      </c>
      <c r="CW161" s="8">
        <f t="shared" si="297"/>
        <v>0</v>
      </c>
      <c r="CX161" s="8">
        <f t="shared" si="297"/>
        <v>0</v>
      </c>
      <c r="CY161" s="8">
        <f t="shared" si="297"/>
        <v>0</v>
      </c>
      <c r="CZ161" s="8">
        <f t="shared" si="297"/>
        <v>0</v>
      </c>
      <c r="DA161" s="8">
        <f t="shared" si="297"/>
        <v>0</v>
      </c>
      <c r="DB161" s="8">
        <f t="shared" si="297"/>
        <v>0</v>
      </c>
      <c r="DC161" s="8">
        <f t="shared" si="297"/>
        <v>0</v>
      </c>
      <c r="DD161" s="8">
        <f t="shared" si="297"/>
        <v>0</v>
      </c>
      <c r="DE161" s="8">
        <f t="shared" si="297"/>
        <v>0</v>
      </c>
      <c r="DF161" s="8">
        <f aca="true" t="shared" si="298" ref="DF161:DS161">DF412-DF79</f>
        <v>0</v>
      </c>
      <c r="DG161" s="8">
        <f t="shared" si="298"/>
        <v>0</v>
      </c>
      <c r="DH161" s="8">
        <f t="shared" si="298"/>
        <v>0</v>
      </c>
      <c r="DI161" s="8">
        <f t="shared" si="298"/>
        <v>0</v>
      </c>
      <c r="DJ161" s="8">
        <f t="shared" si="298"/>
        <v>0</v>
      </c>
      <c r="DK161" s="8">
        <f t="shared" si="298"/>
        <v>1</v>
      </c>
      <c r="DL161" s="8">
        <f t="shared" si="298"/>
        <v>0</v>
      </c>
      <c r="DM161" s="8">
        <f t="shared" si="298"/>
        <v>0</v>
      </c>
      <c r="DN161" s="8">
        <f t="shared" si="298"/>
        <v>0</v>
      </c>
      <c r="DO161" s="8">
        <f t="shared" si="298"/>
        <v>0</v>
      </c>
      <c r="DP161" s="8">
        <f t="shared" si="298"/>
        <v>0</v>
      </c>
      <c r="DQ161" s="8">
        <f t="shared" si="298"/>
        <v>0</v>
      </c>
      <c r="DR161" s="8">
        <f t="shared" si="298"/>
        <v>0</v>
      </c>
      <c r="DS161" s="8">
        <f t="shared" si="298"/>
        <v>-1.8252130708108538E-07</v>
      </c>
      <c r="DU161" s="1"/>
      <c r="DV161" s="6"/>
    </row>
    <row r="162" spans="17:126" ht="11.25">
      <c r="Q162" s="17"/>
      <c r="AQ162" s="13"/>
      <c r="AR162" s="13" t="s">
        <v>73</v>
      </c>
      <c r="AS162" s="16" t="s">
        <v>369</v>
      </c>
      <c r="AT162" s="8">
        <f aca="true" t="shared" si="299" ref="AT162:DE162">AT413-AT80</f>
        <v>0</v>
      </c>
      <c r="AU162" s="8">
        <f t="shared" si="299"/>
        <v>0</v>
      </c>
      <c r="AV162" s="8">
        <f t="shared" si="299"/>
        <v>0</v>
      </c>
      <c r="AW162" s="8">
        <f t="shared" si="299"/>
        <v>0</v>
      </c>
      <c r="AX162" s="8">
        <f t="shared" si="299"/>
        <v>0</v>
      </c>
      <c r="AY162" s="8">
        <f t="shared" si="299"/>
        <v>0</v>
      </c>
      <c r="AZ162" s="8">
        <f t="shared" si="299"/>
        <v>0</v>
      </c>
      <c r="BA162" s="8">
        <f t="shared" si="299"/>
        <v>0</v>
      </c>
      <c r="BB162" s="8">
        <f t="shared" si="299"/>
        <v>0</v>
      </c>
      <c r="BC162" s="8">
        <f t="shared" si="299"/>
        <v>0</v>
      </c>
      <c r="BD162" s="8">
        <f t="shared" si="299"/>
        <v>0</v>
      </c>
      <c r="BE162" s="8">
        <f t="shared" si="299"/>
        <v>0</v>
      </c>
      <c r="BF162" s="8">
        <f t="shared" si="299"/>
        <v>0</v>
      </c>
      <c r="BG162" s="8">
        <f t="shared" si="299"/>
        <v>0</v>
      </c>
      <c r="BH162" s="8">
        <f t="shared" si="299"/>
        <v>0</v>
      </c>
      <c r="BI162" s="8">
        <f t="shared" si="299"/>
        <v>0</v>
      </c>
      <c r="BJ162" s="8">
        <f t="shared" si="299"/>
        <v>0</v>
      </c>
      <c r="BK162" s="8">
        <f t="shared" si="299"/>
        <v>0</v>
      </c>
      <c r="BL162" s="8">
        <f t="shared" si="299"/>
        <v>0</v>
      </c>
      <c r="BM162" s="8">
        <f t="shared" si="299"/>
        <v>0</v>
      </c>
      <c r="BN162" s="8">
        <f t="shared" si="299"/>
        <v>0</v>
      </c>
      <c r="BO162" s="8">
        <f t="shared" si="299"/>
        <v>0</v>
      </c>
      <c r="BP162" s="8">
        <f t="shared" si="299"/>
        <v>0</v>
      </c>
      <c r="BQ162" s="8">
        <f t="shared" si="299"/>
        <v>0</v>
      </c>
      <c r="BR162" s="8">
        <f t="shared" si="299"/>
        <v>-0.0001549018737020399</v>
      </c>
      <c r="BS162" s="8">
        <f t="shared" si="299"/>
        <v>-0.00036244700683495037</v>
      </c>
      <c r="BT162" s="8">
        <f t="shared" si="299"/>
        <v>0</v>
      </c>
      <c r="BU162" s="8">
        <f t="shared" si="299"/>
        <v>-0.0001549018737020399</v>
      </c>
      <c r="BV162" s="8">
        <f t="shared" si="299"/>
        <v>-0.0001549018737020399</v>
      </c>
      <c r="BW162" s="8">
        <f t="shared" si="299"/>
        <v>0</v>
      </c>
      <c r="BX162" s="8">
        <f t="shared" si="299"/>
        <v>-0.0001549018737020399</v>
      </c>
      <c r="BY162" s="8">
        <f t="shared" si="299"/>
        <v>0</v>
      </c>
      <c r="BZ162" s="8">
        <f t="shared" si="299"/>
        <v>0</v>
      </c>
      <c r="CA162" s="8">
        <f t="shared" si="299"/>
        <v>0</v>
      </c>
      <c r="CB162" s="8">
        <f t="shared" si="299"/>
        <v>-0.0004342796105096501</v>
      </c>
      <c r="CC162" s="8">
        <f t="shared" si="299"/>
        <v>-0.0001549018737020399</v>
      </c>
      <c r="CD162" s="8">
        <f t="shared" si="299"/>
        <v>0</v>
      </c>
      <c r="CE162" s="8">
        <f t="shared" si="299"/>
        <v>0</v>
      </c>
      <c r="CF162" s="8">
        <f t="shared" si="299"/>
        <v>0</v>
      </c>
      <c r="CG162" s="8">
        <f t="shared" si="299"/>
        <v>0</v>
      </c>
      <c r="CH162" s="8">
        <f t="shared" si="299"/>
        <v>0</v>
      </c>
      <c r="CI162" s="8">
        <f t="shared" si="299"/>
        <v>-0.0001549018737020399</v>
      </c>
      <c r="CJ162" s="8">
        <f t="shared" si="299"/>
        <v>-0.0001549018737020399</v>
      </c>
      <c r="CK162" s="8">
        <f t="shared" si="299"/>
        <v>0</v>
      </c>
      <c r="CL162" s="8">
        <f t="shared" si="299"/>
        <v>0</v>
      </c>
      <c r="CM162" s="8">
        <f t="shared" si="299"/>
        <v>-0.00018122350341747518</v>
      </c>
      <c r="CN162" s="8">
        <f t="shared" si="299"/>
        <v>0</v>
      </c>
      <c r="CO162" s="8">
        <f t="shared" si="299"/>
        <v>0</v>
      </c>
      <c r="CP162" s="8">
        <f t="shared" si="299"/>
        <v>0</v>
      </c>
      <c r="CQ162" s="8">
        <f t="shared" si="299"/>
        <v>0</v>
      </c>
      <c r="CR162" s="8">
        <f t="shared" si="299"/>
        <v>-0.00021713980525482504</v>
      </c>
      <c r="CS162" s="8">
        <f t="shared" si="299"/>
        <v>0</v>
      </c>
      <c r="CT162" s="8">
        <f t="shared" si="299"/>
        <v>0</v>
      </c>
      <c r="CU162" s="8">
        <f t="shared" si="299"/>
        <v>0</v>
      </c>
      <c r="CV162" s="8">
        <f t="shared" si="299"/>
        <v>0</v>
      </c>
      <c r="CW162" s="8">
        <f t="shared" si="299"/>
        <v>0</v>
      </c>
      <c r="CX162" s="8">
        <f t="shared" si="299"/>
        <v>-0.0001549018737020399</v>
      </c>
      <c r="CY162" s="8">
        <f t="shared" si="299"/>
        <v>0</v>
      </c>
      <c r="CZ162" s="8">
        <f t="shared" si="299"/>
        <v>-7.745093685101995E-05</v>
      </c>
      <c r="DA162" s="8">
        <f t="shared" si="299"/>
        <v>-0.0001549018737020399</v>
      </c>
      <c r="DB162" s="8">
        <f t="shared" si="299"/>
        <v>-0.0001549018737020399</v>
      </c>
      <c r="DC162" s="8">
        <f t="shared" si="299"/>
        <v>-0.0001549018737020399</v>
      </c>
      <c r="DD162" s="8">
        <f t="shared" si="299"/>
        <v>-0.0001549018737020399</v>
      </c>
      <c r="DE162" s="8">
        <f t="shared" si="299"/>
        <v>-0.00036244700683495037</v>
      </c>
      <c r="DF162" s="8">
        <f aca="true" t="shared" si="300" ref="DF162:DS162">DF413-DF80</f>
        <v>0</v>
      </c>
      <c r="DG162" s="8">
        <f t="shared" si="300"/>
        <v>0</v>
      </c>
      <c r="DH162" s="8">
        <f t="shared" si="300"/>
        <v>0</v>
      </c>
      <c r="DI162" s="8">
        <f t="shared" si="300"/>
        <v>0</v>
      </c>
      <c r="DJ162" s="8">
        <f t="shared" si="300"/>
        <v>0</v>
      </c>
      <c r="DK162" s="8">
        <f t="shared" si="300"/>
        <v>0</v>
      </c>
      <c r="DL162" s="8">
        <f t="shared" si="300"/>
        <v>1</v>
      </c>
      <c r="DM162" s="8">
        <f t="shared" si="300"/>
        <v>0</v>
      </c>
      <c r="DN162" s="8">
        <f t="shared" si="300"/>
        <v>0</v>
      </c>
      <c r="DO162" s="8">
        <f t="shared" si="300"/>
        <v>-0.00036244700683495037</v>
      </c>
      <c r="DP162" s="8">
        <f t="shared" si="300"/>
        <v>0</v>
      </c>
      <c r="DQ162" s="8">
        <f t="shared" si="300"/>
        <v>-0.0001549018737020399</v>
      </c>
      <c r="DR162" s="8">
        <f t="shared" si="300"/>
        <v>0</v>
      </c>
      <c r="DS162" s="8">
        <f t="shared" si="300"/>
        <v>-0.00016814712907548045</v>
      </c>
      <c r="DU162" s="1"/>
      <c r="DV162" s="6"/>
    </row>
    <row r="163" spans="17:126" ht="11.25">
      <c r="Q163" s="17"/>
      <c r="AQ163" s="13"/>
      <c r="AR163" s="13" t="s">
        <v>74</v>
      </c>
      <c r="AS163" s="16" t="s">
        <v>311</v>
      </c>
      <c r="AT163" s="8">
        <f aca="true" t="shared" si="301" ref="AT163:DE163">AT414-AT81</f>
        <v>0</v>
      </c>
      <c r="AU163" s="8">
        <f t="shared" si="301"/>
        <v>0</v>
      </c>
      <c r="AV163" s="8">
        <f t="shared" si="301"/>
        <v>0</v>
      </c>
      <c r="AW163" s="8">
        <f t="shared" si="301"/>
        <v>0</v>
      </c>
      <c r="AX163" s="8">
        <f t="shared" si="301"/>
        <v>0</v>
      </c>
      <c r="AY163" s="8">
        <f t="shared" si="301"/>
        <v>0</v>
      </c>
      <c r="AZ163" s="8">
        <f t="shared" si="301"/>
        <v>0</v>
      </c>
      <c r="BA163" s="8">
        <f t="shared" si="301"/>
        <v>0</v>
      </c>
      <c r="BB163" s="8">
        <f t="shared" si="301"/>
        <v>0</v>
      </c>
      <c r="BC163" s="8">
        <f t="shared" si="301"/>
        <v>0</v>
      </c>
      <c r="BD163" s="8">
        <f t="shared" si="301"/>
        <v>0</v>
      </c>
      <c r="BE163" s="8">
        <f t="shared" si="301"/>
        <v>0</v>
      </c>
      <c r="BF163" s="8">
        <f t="shared" si="301"/>
        <v>0</v>
      </c>
      <c r="BG163" s="8">
        <f t="shared" si="301"/>
        <v>0</v>
      </c>
      <c r="BH163" s="8">
        <f t="shared" si="301"/>
        <v>0</v>
      </c>
      <c r="BI163" s="8">
        <f t="shared" si="301"/>
        <v>0</v>
      </c>
      <c r="BJ163" s="8">
        <f t="shared" si="301"/>
        <v>0</v>
      </c>
      <c r="BK163" s="8">
        <f t="shared" si="301"/>
        <v>0</v>
      </c>
      <c r="BL163" s="8">
        <f t="shared" si="301"/>
        <v>0</v>
      </c>
      <c r="BM163" s="8">
        <f t="shared" si="301"/>
        <v>0</v>
      </c>
      <c r="BN163" s="8">
        <f t="shared" si="301"/>
        <v>0</v>
      </c>
      <c r="BO163" s="8">
        <f t="shared" si="301"/>
        <v>0</v>
      </c>
      <c r="BP163" s="8">
        <f t="shared" si="301"/>
        <v>0</v>
      </c>
      <c r="BQ163" s="8">
        <f t="shared" si="301"/>
        <v>0</v>
      </c>
      <c r="BR163" s="8">
        <f t="shared" si="301"/>
        <v>-0.002727656960251783</v>
      </c>
      <c r="BS163" s="8">
        <f t="shared" si="301"/>
        <v>-0.004001038387139062</v>
      </c>
      <c r="BT163" s="8">
        <f t="shared" si="301"/>
        <v>0</v>
      </c>
      <c r="BU163" s="8">
        <f t="shared" si="301"/>
        <v>-0.002727656960251783</v>
      </c>
      <c r="BV163" s="8">
        <f t="shared" si="301"/>
        <v>-0.002727656960251783</v>
      </c>
      <c r="BW163" s="8">
        <f t="shared" si="301"/>
        <v>-0.0016705602609275786</v>
      </c>
      <c r="BX163" s="8">
        <f t="shared" si="301"/>
        <v>-0.002727656960251783</v>
      </c>
      <c r="BY163" s="8">
        <f t="shared" si="301"/>
        <v>0</v>
      </c>
      <c r="BZ163" s="8">
        <f t="shared" si="301"/>
        <v>0</v>
      </c>
      <c r="CA163" s="8">
        <f t="shared" si="301"/>
        <v>0</v>
      </c>
      <c r="CB163" s="8">
        <f t="shared" si="301"/>
        <v>-0.0031318241142522843</v>
      </c>
      <c r="CC163" s="8">
        <f t="shared" si="301"/>
        <v>-0.002727656960251783</v>
      </c>
      <c r="CD163" s="8">
        <f t="shared" si="301"/>
        <v>0</v>
      </c>
      <c r="CE163" s="8">
        <f t="shared" si="301"/>
        <v>0</v>
      </c>
      <c r="CF163" s="8">
        <f t="shared" si="301"/>
        <v>0</v>
      </c>
      <c r="CG163" s="8">
        <f t="shared" si="301"/>
        <v>0</v>
      </c>
      <c r="CH163" s="8">
        <f t="shared" si="301"/>
        <v>0</v>
      </c>
      <c r="CI163" s="8">
        <f t="shared" si="301"/>
        <v>-0.002727656960251783</v>
      </c>
      <c r="CJ163" s="8">
        <f t="shared" si="301"/>
        <v>-0.002727656960251783</v>
      </c>
      <c r="CK163" s="8">
        <f t="shared" si="301"/>
        <v>0</v>
      </c>
      <c r="CL163" s="8">
        <f t="shared" si="301"/>
        <v>0</v>
      </c>
      <c r="CM163" s="8">
        <f t="shared" si="301"/>
        <v>-0.002000519193569531</v>
      </c>
      <c r="CN163" s="8">
        <f t="shared" si="301"/>
        <v>0</v>
      </c>
      <c r="CO163" s="8">
        <f t="shared" si="301"/>
        <v>0</v>
      </c>
      <c r="CP163" s="8">
        <f t="shared" si="301"/>
        <v>0</v>
      </c>
      <c r="CQ163" s="8">
        <f t="shared" si="301"/>
        <v>-4.556111412891477E-05</v>
      </c>
      <c r="CR163" s="8">
        <f t="shared" si="301"/>
        <v>-0.0015659120571261422</v>
      </c>
      <c r="CS163" s="8">
        <f t="shared" si="301"/>
        <v>-4.556111412891477E-05</v>
      </c>
      <c r="CT163" s="8">
        <f t="shared" si="301"/>
        <v>0</v>
      </c>
      <c r="CU163" s="8">
        <f t="shared" si="301"/>
        <v>0</v>
      </c>
      <c r="CV163" s="8">
        <f t="shared" si="301"/>
        <v>0</v>
      </c>
      <c r="CW163" s="8">
        <f t="shared" si="301"/>
        <v>0</v>
      </c>
      <c r="CX163" s="8">
        <f t="shared" si="301"/>
        <v>-0.002727656960251783</v>
      </c>
      <c r="CY163" s="8">
        <f t="shared" si="301"/>
        <v>-0.0016705602609275786</v>
      </c>
      <c r="CZ163" s="8">
        <f t="shared" si="301"/>
        <v>-0.001386609037190349</v>
      </c>
      <c r="DA163" s="8">
        <f t="shared" si="301"/>
        <v>-0.002727656960251783</v>
      </c>
      <c r="DB163" s="8">
        <f t="shared" si="301"/>
        <v>-0.002727656960251783</v>
      </c>
      <c r="DC163" s="8">
        <f t="shared" si="301"/>
        <v>-0.002727656960251783</v>
      </c>
      <c r="DD163" s="8">
        <f t="shared" si="301"/>
        <v>-0.002727656960251783</v>
      </c>
      <c r="DE163" s="8">
        <f t="shared" si="301"/>
        <v>-0.004001038387139062</v>
      </c>
      <c r="DF163" s="8">
        <f aca="true" t="shared" si="302" ref="DF163:DS163">DF414-DF81</f>
        <v>-0.0016705602609275786</v>
      </c>
      <c r="DG163" s="8">
        <f t="shared" si="302"/>
        <v>0</v>
      </c>
      <c r="DH163" s="8">
        <f t="shared" si="302"/>
        <v>0</v>
      </c>
      <c r="DI163" s="8">
        <f t="shared" si="302"/>
        <v>0</v>
      </c>
      <c r="DJ163" s="8">
        <f t="shared" si="302"/>
        <v>0</v>
      </c>
      <c r="DK163" s="8">
        <f t="shared" si="302"/>
        <v>0</v>
      </c>
      <c r="DL163" s="8">
        <f t="shared" si="302"/>
        <v>0</v>
      </c>
      <c r="DM163" s="8">
        <f t="shared" si="302"/>
        <v>1</v>
      </c>
      <c r="DN163" s="8">
        <f t="shared" si="302"/>
        <v>0</v>
      </c>
      <c r="DO163" s="8">
        <f t="shared" si="302"/>
        <v>-0.004001038387139062</v>
      </c>
      <c r="DP163" s="8">
        <f t="shared" si="302"/>
        <v>0</v>
      </c>
      <c r="DQ163" s="8">
        <f t="shared" si="302"/>
        <v>-0.002727656960251783</v>
      </c>
      <c r="DR163" s="8">
        <f t="shared" si="302"/>
        <v>0</v>
      </c>
      <c r="DS163" s="8">
        <f t="shared" si="302"/>
        <v>-0.0034378838299636005</v>
      </c>
      <c r="DU163" s="1"/>
      <c r="DV163" s="6"/>
    </row>
    <row r="164" spans="17:126" ht="11.25">
      <c r="Q164" s="17"/>
      <c r="AQ164" s="13"/>
      <c r="AR164" s="13" t="s">
        <v>75</v>
      </c>
      <c r="AS164" s="16" t="s">
        <v>370</v>
      </c>
      <c r="AT164" s="8">
        <f aca="true" t="shared" si="303" ref="AT164:DE164">AT415-AT82</f>
        <v>0</v>
      </c>
      <c r="AU164" s="8">
        <f t="shared" si="303"/>
        <v>0</v>
      </c>
      <c r="AV164" s="8">
        <f t="shared" si="303"/>
        <v>0</v>
      </c>
      <c r="AW164" s="8">
        <f t="shared" si="303"/>
        <v>0</v>
      </c>
      <c r="AX164" s="8">
        <f t="shared" si="303"/>
        <v>0</v>
      </c>
      <c r="AY164" s="8">
        <f t="shared" si="303"/>
        <v>0</v>
      </c>
      <c r="AZ164" s="8">
        <f t="shared" si="303"/>
        <v>0</v>
      </c>
      <c r="BA164" s="8">
        <f t="shared" si="303"/>
        <v>0</v>
      </c>
      <c r="BB164" s="8">
        <f t="shared" si="303"/>
        <v>0</v>
      </c>
      <c r="BC164" s="8">
        <f t="shared" si="303"/>
        <v>0</v>
      </c>
      <c r="BD164" s="8">
        <f t="shared" si="303"/>
        <v>0</v>
      </c>
      <c r="BE164" s="8">
        <f t="shared" si="303"/>
        <v>0</v>
      </c>
      <c r="BF164" s="8">
        <f t="shared" si="303"/>
        <v>0</v>
      </c>
      <c r="BG164" s="8">
        <f t="shared" si="303"/>
        <v>0</v>
      </c>
      <c r="BH164" s="8">
        <f t="shared" si="303"/>
        <v>0</v>
      </c>
      <c r="BI164" s="8">
        <f t="shared" si="303"/>
        <v>0</v>
      </c>
      <c r="BJ164" s="8">
        <f t="shared" si="303"/>
        <v>0</v>
      </c>
      <c r="BK164" s="8">
        <f t="shared" si="303"/>
        <v>0</v>
      </c>
      <c r="BL164" s="8">
        <f t="shared" si="303"/>
        <v>0</v>
      </c>
      <c r="BM164" s="8">
        <f t="shared" si="303"/>
        <v>0</v>
      </c>
      <c r="BN164" s="8">
        <f t="shared" si="303"/>
        <v>0</v>
      </c>
      <c r="BO164" s="8">
        <f t="shared" si="303"/>
        <v>0</v>
      </c>
      <c r="BP164" s="8">
        <f t="shared" si="303"/>
        <v>0</v>
      </c>
      <c r="BQ164" s="8">
        <f t="shared" si="303"/>
        <v>0</v>
      </c>
      <c r="BR164" s="8">
        <f t="shared" si="303"/>
        <v>-0.0005168221393610117</v>
      </c>
      <c r="BS164" s="8">
        <f t="shared" si="303"/>
        <v>-0.0010590983965956342</v>
      </c>
      <c r="BT164" s="8">
        <f t="shared" si="303"/>
        <v>-0.00015007555339341944</v>
      </c>
      <c r="BU164" s="8">
        <f t="shared" si="303"/>
        <v>-0.0005168221393610117</v>
      </c>
      <c r="BV164" s="8">
        <f t="shared" si="303"/>
        <v>-0.0005168221393610117</v>
      </c>
      <c r="BW164" s="8">
        <f t="shared" si="303"/>
        <v>-0.00033919478753388274</v>
      </c>
      <c r="BX164" s="8">
        <f t="shared" si="303"/>
        <v>-0.0005168221393610117</v>
      </c>
      <c r="BY164" s="8">
        <f t="shared" si="303"/>
        <v>0</v>
      </c>
      <c r="BZ164" s="8">
        <f t="shared" si="303"/>
        <v>0</v>
      </c>
      <c r="CA164" s="8">
        <f t="shared" si="303"/>
        <v>0</v>
      </c>
      <c r="CB164" s="8">
        <f t="shared" si="303"/>
        <v>-0.0010439413714174281</v>
      </c>
      <c r="CC164" s="8">
        <f t="shared" si="303"/>
        <v>-0.0005168221393610117</v>
      </c>
      <c r="CD164" s="8">
        <f t="shared" si="303"/>
        <v>0</v>
      </c>
      <c r="CE164" s="8">
        <f t="shared" si="303"/>
        <v>0</v>
      </c>
      <c r="CF164" s="8">
        <f t="shared" si="303"/>
        <v>0</v>
      </c>
      <c r="CG164" s="8">
        <f t="shared" si="303"/>
        <v>0</v>
      </c>
      <c r="CH164" s="8">
        <f t="shared" si="303"/>
        <v>0</v>
      </c>
      <c r="CI164" s="8">
        <f t="shared" si="303"/>
        <v>-0.0005168221393610117</v>
      </c>
      <c r="CJ164" s="8">
        <f t="shared" si="303"/>
        <v>-0.0005168221393610117</v>
      </c>
      <c r="CK164" s="8">
        <f t="shared" si="303"/>
        <v>0</v>
      </c>
      <c r="CL164" s="8">
        <f t="shared" si="303"/>
        <v>0</v>
      </c>
      <c r="CM164" s="8">
        <f t="shared" si="303"/>
        <v>-0.0005295491982978171</v>
      </c>
      <c r="CN164" s="8">
        <f t="shared" si="303"/>
        <v>0</v>
      </c>
      <c r="CO164" s="8">
        <f t="shared" si="303"/>
        <v>0</v>
      </c>
      <c r="CP164" s="8">
        <f t="shared" si="303"/>
        <v>0</v>
      </c>
      <c r="CQ164" s="8">
        <f t="shared" si="303"/>
        <v>0</v>
      </c>
      <c r="CR164" s="8">
        <f t="shared" si="303"/>
        <v>-0.0005219706857087141</v>
      </c>
      <c r="CS164" s="8">
        <f t="shared" si="303"/>
        <v>0</v>
      </c>
      <c r="CT164" s="8">
        <f t="shared" si="303"/>
        <v>0</v>
      </c>
      <c r="CU164" s="8">
        <f t="shared" si="303"/>
        <v>0</v>
      </c>
      <c r="CV164" s="8">
        <f t="shared" si="303"/>
        <v>0</v>
      </c>
      <c r="CW164" s="8">
        <f t="shared" si="303"/>
        <v>0</v>
      </c>
      <c r="CX164" s="8">
        <f t="shared" si="303"/>
        <v>-0.0005168221393610117</v>
      </c>
      <c r="CY164" s="8">
        <f t="shared" si="303"/>
        <v>-0.00033919478753388274</v>
      </c>
      <c r="CZ164" s="8">
        <f t="shared" si="303"/>
        <v>-0.00025841106968050583</v>
      </c>
      <c r="DA164" s="8">
        <f t="shared" si="303"/>
        <v>-0.0005168221393610117</v>
      </c>
      <c r="DB164" s="8">
        <f t="shared" si="303"/>
        <v>-0.0005168221393610117</v>
      </c>
      <c r="DC164" s="8">
        <f t="shared" si="303"/>
        <v>-0.0005168221393610117</v>
      </c>
      <c r="DD164" s="8">
        <f t="shared" si="303"/>
        <v>-0.0005168221393610117</v>
      </c>
      <c r="DE164" s="8">
        <f t="shared" si="303"/>
        <v>-0.0010590983965956342</v>
      </c>
      <c r="DF164" s="8">
        <f aca="true" t="shared" si="304" ref="DF164:DS164">DF415-DF82</f>
        <v>-0.00033919478753388274</v>
      </c>
      <c r="DG164" s="8">
        <f t="shared" si="304"/>
        <v>0</v>
      </c>
      <c r="DH164" s="8">
        <f t="shared" si="304"/>
        <v>0</v>
      </c>
      <c r="DI164" s="8">
        <f t="shared" si="304"/>
        <v>0</v>
      </c>
      <c r="DJ164" s="8">
        <f t="shared" si="304"/>
        <v>0</v>
      </c>
      <c r="DK164" s="8">
        <f t="shared" si="304"/>
        <v>0</v>
      </c>
      <c r="DL164" s="8">
        <f t="shared" si="304"/>
        <v>0</v>
      </c>
      <c r="DM164" s="8">
        <f t="shared" si="304"/>
        <v>0</v>
      </c>
      <c r="DN164" s="8">
        <f t="shared" si="304"/>
        <v>1</v>
      </c>
      <c r="DO164" s="8">
        <f t="shared" si="304"/>
        <v>-0.0010590983965956342</v>
      </c>
      <c r="DP164" s="8">
        <f t="shared" si="304"/>
        <v>0</v>
      </c>
      <c r="DQ164" s="8">
        <f t="shared" si="304"/>
        <v>-0.0005168221393610117</v>
      </c>
      <c r="DR164" s="8">
        <f t="shared" si="304"/>
        <v>-0.00015007555339341944</v>
      </c>
      <c r="DS164" s="8">
        <f t="shared" si="304"/>
        <v>-0.0007360559253285831</v>
      </c>
      <c r="DU164" s="1"/>
      <c r="DV164" s="6"/>
    </row>
    <row r="165" spans="17:126" ht="11.25">
      <c r="Q165" s="17"/>
      <c r="AQ165" s="13"/>
      <c r="AR165" s="13" t="s">
        <v>76</v>
      </c>
      <c r="AS165" s="16" t="s">
        <v>313</v>
      </c>
      <c r="AT165" s="8">
        <f aca="true" t="shared" si="305" ref="AT165:DE165">AT416-AT83</f>
        <v>0</v>
      </c>
      <c r="AU165" s="8">
        <f t="shared" si="305"/>
        <v>0</v>
      </c>
      <c r="AV165" s="8">
        <f t="shared" si="305"/>
        <v>0</v>
      </c>
      <c r="AW165" s="8">
        <f t="shared" si="305"/>
        <v>0</v>
      </c>
      <c r="AX165" s="8">
        <f t="shared" si="305"/>
        <v>0</v>
      </c>
      <c r="AY165" s="8">
        <f t="shared" si="305"/>
        <v>0</v>
      </c>
      <c r="AZ165" s="8">
        <f t="shared" si="305"/>
        <v>0</v>
      </c>
      <c r="BA165" s="8">
        <f t="shared" si="305"/>
        <v>0</v>
      </c>
      <c r="BB165" s="8">
        <f t="shared" si="305"/>
        <v>0</v>
      </c>
      <c r="BC165" s="8">
        <f t="shared" si="305"/>
        <v>0</v>
      </c>
      <c r="BD165" s="8">
        <f t="shared" si="305"/>
        <v>0</v>
      </c>
      <c r="BE165" s="8">
        <f t="shared" si="305"/>
        <v>0</v>
      </c>
      <c r="BF165" s="8">
        <f t="shared" si="305"/>
        <v>0</v>
      </c>
      <c r="BG165" s="8">
        <f t="shared" si="305"/>
        <v>0</v>
      </c>
      <c r="BH165" s="8">
        <f t="shared" si="305"/>
        <v>0</v>
      </c>
      <c r="BI165" s="8">
        <f t="shared" si="305"/>
        <v>0</v>
      </c>
      <c r="BJ165" s="8">
        <f t="shared" si="305"/>
        <v>0</v>
      </c>
      <c r="BK165" s="8">
        <f t="shared" si="305"/>
        <v>0</v>
      </c>
      <c r="BL165" s="8">
        <f t="shared" si="305"/>
        <v>0</v>
      </c>
      <c r="BM165" s="8">
        <f t="shared" si="305"/>
        <v>0</v>
      </c>
      <c r="BN165" s="8">
        <f t="shared" si="305"/>
        <v>0</v>
      </c>
      <c r="BO165" s="8">
        <f t="shared" si="305"/>
        <v>0</v>
      </c>
      <c r="BP165" s="8">
        <f t="shared" si="305"/>
        <v>0</v>
      </c>
      <c r="BQ165" s="8">
        <f t="shared" si="305"/>
        <v>0</v>
      </c>
      <c r="BR165" s="8">
        <f t="shared" si="305"/>
        <v>0</v>
      </c>
      <c r="BS165" s="8">
        <f t="shared" si="305"/>
        <v>0</v>
      </c>
      <c r="BT165" s="8">
        <f t="shared" si="305"/>
        <v>0</v>
      </c>
      <c r="BU165" s="8">
        <f t="shared" si="305"/>
        <v>0</v>
      </c>
      <c r="BV165" s="8">
        <f t="shared" si="305"/>
        <v>0</v>
      </c>
      <c r="BW165" s="8">
        <f t="shared" si="305"/>
        <v>0</v>
      </c>
      <c r="BX165" s="8">
        <f t="shared" si="305"/>
        <v>0</v>
      </c>
      <c r="BY165" s="8">
        <f t="shared" si="305"/>
        <v>0</v>
      </c>
      <c r="BZ165" s="8">
        <f t="shared" si="305"/>
        <v>0</v>
      </c>
      <c r="CA165" s="8">
        <f t="shared" si="305"/>
        <v>0</v>
      </c>
      <c r="CB165" s="8">
        <f t="shared" si="305"/>
        <v>0</v>
      </c>
      <c r="CC165" s="8">
        <f t="shared" si="305"/>
        <v>0</v>
      </c>
      <c r="CD165" s="8">
        <f t="shared" si="305"/>
        <v>0</v>
      </c>
      <c r="CE165" s="8">
        <f t="shared" si="305"/>
        <v>0</v>
      </c>
      <c r="CF165" s="8">
        <f t="shared" si="305"/>
        <v>0</v>
      </c>
      <c r="CG165" s="8">
        <f t="shared" si="305"/>
        <v>0</v>
      </c>
      <c r="CH165" s="8">
        <f t="shared" si="305"/>
        <v>0</v>
      </c>
      <c r="CI165" s="8">
        <f t="shared" si="305"/>
        <v>0</v>
      </c>
      <c r="CJ165" s="8">
        <f t="shared" si="305"/>
        <v>0</v>
      </c>
      <c r="CK165" s="8">
        <f t="shared" si="305"/>
        <v>0</v>
      </c>
      <c r="CL165" s="8">
        <f t="shared" si="305"/>
        <v>0</v>
      </c>
      <c r="CM165" s="8">
        <f t="shared" si="305"/>
        <v>0</v>
      </c>
      <c r="CN165" s="8">
        <f t="shared" si="305"/>
        <v>0</v>
      </c>
      <c r="CO165" s="8">
        <f t="shared" si="305"/>
        <v>0</v>
      </c>
      <c r="CP165" s="8">
        <f t="shared" si="305"/>
        <v>0</v>
      </c>
      <c r="CQ165" s="8">
        <f t="shared" si="305"/>
        <v>0</v>
      </c>
      <c r="CR165" s="8">
        <f t="shared" si="305"/>
        <v>0</v>
      </c>
      <c r="CS165" s="8">
        <f t="shared" si="305"/>
        <v>0</v>
      </c>
      <c r="CT165" s="8">
        <f t="shared" si="305"/>
        <v>0</v>
      </c>
      <c r="CU165" s="8">
        <f t="shared" si="305"/>
        <v>0</v>
      </c>
      <c r="CV165" s="8">
        <f t="shared" si="305"/>
        <v>0</v>
      </c>
      <c r="CW165" s="8">
        <f t="shared" si="305"/>
        <v>0</v>
      </c>
      <c r="CX165" s="8">
        <f t="shared" si="305"/>
        <v>0</v>
      </c>
      <c r="CY165" s="8">
        <f t="shared" si="305"/>
        <v>0</v>
      </c>
      <c r="CZ165" s="8">
        <f t="shared" si="305"/>
        <v>0</v>
      </c>
      <c r="DA165" s="8">
        <f t="shared" si="305"/>
        <v>0</v>
      </c>
      <c r="DB165" s="8">
        <f t="shared" si="305"/>
        <v>0</v>
      </c>
      <c r="DC165" s="8">
        <f t="shared" si="305"/>
        <v>0</v>
      </c>
      <c r="DD165" s="8">
        <f t="shared" si="305"/>
        <v>0</v>
      </c>
      <c r="DE165" s="8">
        <f t="shared" si="305"/>
        <v>0</v>
      </c>
      <c r="DF165" s="8">
        <f aca="true" t="shared" si="306" ref="DF165:DS165">DF416-DF83</f>
        <v>0</v>
      </c>
      <c r="DG165" s="8">
        <f t="shared" si="306"/>
        <v>0</v>
      </c>
      <c r="DH165" s="8">
        <f t="shared" si="306"/>
        <v>0</v>
      </c>
      <c r="DI165" s="8">
        <f t="shared" si="306"/>
        <v>0</v>
      </c>
      <c r="DJ165" s="8">
        <f t="shared" si="306"/>
        <v>0</v>
      </c>
      <c r="DK165" s="8">
        <f t="shared" si="306"/>
        <v>0</v>
      </c>
      <c r="DL165" s="8">
        <f t="shared" si="306"/>
        <v>0</v>
      </c>
      <c r="DM165" s="8">
        <f t="shared" si="306"/>
        <v>0</v>
      </c>
      <c r="DN165" s="8">
        <f t="shared" si="306"/>
        <v>0</v>
      </c>
      <c r="DO165" s="8">
        <f t="shared" si="306"/>
        <v>1</v>
      </c>
      <c r="DP165" s="8">
        <f t="shared" si="306"/>
        <v>0</v>
      </c>
      <c r="DQ165" s="8">
        <f t="shared" si="306"/>
        <v>0</v>
      </c>
      <c r="DR165" s="8">
        <f t="shared" si="306"/>
        <v>0</v>
      </c>
      <c r="DS165" s="8">
        <f t="shared" si="306"/>
        <v>-0.00041229062977739364</v>
      </c>
      <c r="DU165" s="1"/>
      <c r="DV165" s="6"/>
    </row>
    <row r="166" spans="17:126" ht="11.25">
      <c r="Q166" s="17"/>
      <c r="AQ166" s="13"/>
      <c r="AR166" s="13">
        <v>8555</v>
      </c>
      <c r="AS166" s="16" t="s">
        <v>314</v>
      </c>
      <c r="AT166" s="8">
        <f aca="true" t="shared" si="307" ref="AT166:DE166">AT417-AT84</f>
        <v>0</v>
      </c>
      <c r="AU166" s="8">
        <f t="shared" si="307"/>
        <v>0</v>
      </c>
      <c r="AV166" s="8">
        <f t="shared" si="307"/>
        <v>0</v>
      </c>
      <c r="AW166" s="8">
        <f t="shared" si="307"/>
        <v>0</v>
      </c>
      <c r="AX166" s="8">
        <f t="shared" si="307"/>
        <v>0</v>
      </c>
      <c r="AY166" s="8">
        <f t="shared" si="307"/>
        <v>0</v>
      </c>
      <c r="AZ166" s="8">
        <f t="shared" si="307"/>
        <v>0</v>
      </c>
      <c r="BA166" s="8">
        <f t="shared" si="307"/>
        <v>0</v>
      </c>
      <c r="BB166" s="8">
        <f t="shared" si="307"/>
        <v>0</v>
      </c>
      <c r="BC166" s="8">
        <f t="shared" si="307"/>
        <v>0</v>
      </c>
      <c r="BD166" s="8">
        <f t="shared" si="307"/>
        <v>0</v>
      </c>
      <c r="BE166" s="8">
        <f t="shared" si="307"/>
        <v>0</v>
      </c>
      <c r="BF166" s="8">
        <f t="shared" si="307"/>
        <v>0</v>
      </c>
      <c r="BG166" s="8">
        <f t="shared" si="307"/>
        <v>0</v>
      </c>
      <c r="BH166" s="8">
        <f t="shared" si="307"/>
        <v>0</v>
      </c>
      <c r="BI166" s="8">
        <f t="shared" si="307"/>
        <v>0</v>
      </c>
      <c r="BJ166" s="8">
        <f t="shared" si="307"/>
        <v>0</v>
      </c>
      <c r="BK166" s="8">
        <f t="shared" si="307"/>
        <v>0</v>
      </c>
      <c r="BL166" s="8">
        <f t="shared" si="307"/>
        <v>0</v>
      </c>
      <c r="BM166" s="8">
        <f t="shared" si="307"/>
        <v>0</v>
      </c>
      <c r="BN166" s="8">
        <f t="shared" si="307"/>
        <v>0</v>
      </c>
      <c r="BO166" s="8">
        <f t="shared" si="307"/>
        <v>0</v>
      </c>
      <c r="BP166" s="8">
        <f t="shared" si="307"/>
        <v>0</v>
      </c>
      <c r="BQ166" s="8">
        <f t="shared" si="307"/>
        <v>0</v>
      </c>
      <c r="BR166" s="8">
        <f t="shared" si="307"/>
        <v>0</v>
      </c>
      <c r="BS166" s="8">
        <f t="shared" si="307"/>
        <v>0</v>
      </c>
      <c r="BT166" s="8">
        <f t="shared" si="307"/>
        <v>0</v>
      </c>
      <c r="BU166" s="8">
        <f t="shared" si="307"/>
        <v>0</v>
      </c>
      <c r="BV166" s="8">
        <f t="shared" si="307"/>
        <v>0</v>
      </c>
      <c r="BW166" s="8">
        <f t="shared" si="307"/>
        <v>0</v>
      </c>
      <c r="BX166" s="8">
        <f t="shared" si="307"/>
        <v>0</v>
      </c>
      <c r="BY166" s="8">
        <f t="shared" si="307"/>
        <v>0</v>
      </c>
      <c r="BZ166" s="8">
        <f t="shared" si="307"/>
        <v>0</v>
      </c>
      <c r="CA166" s="8">
        <f t="shared" si="307"/>
        <v>0</v>
      </c>
      <c r="CB166" s="8">
        <f t="shared" si="307"/>
        <v>0</v>
      </c>
      <c r="CC166" s="8">
        <f t="shared" si="307"/>
        <v>0</v>
      </c>
      <c r="CD166" s="8">
        <f t="shared" si="307"/>
        <v>0</v>
      </c>
      <c r="CE166" s="8">
        <f t="shared" si="307"/>
        <v>0</v>
      </c>
      <c r="CF166" s="8">
        <f t="shared" si="307"/>
        <v>0</v>
      </c>
      <c r="CG166" s="8">
        <f t="shared" si="307"/>
        <v>0</v>
      </c>
      <c r="CH166" s="8">
        <f t="shared" si="307"/>
        <v>0</v>
      </c>
      <c r="CI166" s="8">
        <f t="shared" si="307"/>
        <v>0</v>
      </c>
      <c r="CJ166" s="8">
        <f t="shared" si="307"/>
        <v>0</v>
      </c>
      <c r="CK166" s="8">
        <f t="shared" si="307"/>
        <v>0</v>
      </c>
      <c r="CL166" s="8">
        <f t="shared" si="307"/>
        <v>0</v>
      </c>
      <c r="CM166" s="8">
        <f t="shared" si="307"/>
        <v>0</v>
      </c>
      <c r="CN166" s="8">
        <f t="shared" si="307"/>
        <v>0</v>
      </c>
      <c r="CO166" s="8">
        <f t="shared" si="307"/>
        <v>0</v>
      </c>
      <c r="CP166" s="8">
        <f t="shared" si="307"/>
        <v>0</v>
      </c>
      <c r="CQ166" s="8">
        <f t="shared" si="307"/>
        <v>0</v>
      </c>
      <c r="CR166" s="8">
        <f t="shared" si="307"/>
        <v>0</v>
      </c>
      <c r="CS166" s="8">
        <f t="shared" si="307"/>
        <v>0</v>
      </c>
      <c r="CT166" s="8">
        <f t="shared" si="307"/>
        <v>0</v>
      </c>
      <c r="CU166" s="8">
        <f t="shared" si="307"/>
        <v>0</v>
      </c>
      <c r="CV166" s="8">
        <f t="shared" si="307"/>
        <v>0</v>
      </c>
      <c r="CW166" s="8">
        <f t="shared" si="307"/>
        <v>0</v>
      </c>
      <c r="CX166" s="8">
        <f t="shared" si="307"/>
        <v>0</v>
      </c>
      <c r="CY166" s="8">
        <f t="shared" si="307"/>
        <v>0</v>
      </c>
      <c r="CZ166" s="8">
        <f t="shared" si="307"/>
        <v>0</v>
      </c>
      <c r="DA166" s="8">
        <f t="shared" si="307"/>
        <v>0</v>
      </c>
      <c r="DB166" s="8">
        <f t="shared" si="307"/>
        <v>0</v>
      </c>
      <c r="DC166" s="8">
        <f t="shared" si="307"/>
        <v>0</v>
      </c>
      <c r="DD166" s="8">
        <f t="shared" si="307"/>
        <v>0</v>
      </c>
      <c r="DE166" s="8">
        <f t="shared" si="307"/>
        <v>0</v>
      </c>
      <c r="DF166" s="8">
        <f aca="true" t="shared" si="308" ref="DF166:DS166">DF417-DF84</f>
        <v>0</v>
      </c>
      <c r="DG166" s="8">
        <f t="shared" si="308"/>
        <v>-1</v>
      </c>
      <c r="DH166" s="8">
        <f t="shared" si="308"/>
        <v>0</v>
      </c>
      <c r="DI166" s="8">
        <f t="shared" si="308"/>
        <v>0</v>
      </c>
      <c r="DJ166" s="8">
        <f t="shared" si="308"/>
        <v>0</v>
      </c>
      <c r="DK166" s="8">
        <f t="shared" si="308"/>
        <v>0</v>
      </c>
      <c r="DL166" s="8">
        <f t="shared" si="308"/>
        <v>0</v>
      </c>
      <c r="DM166" s="8">
        <f t="shared" si="308"/>
        <v>0</v>
      </c>
      <c r="DN166" s="8">
        <f t="shared" si="308"/>
        <v>0</v>
      </c>
      <c r="DO166" s="8">
        <f t="shared" si="308"/>
        <v>0</v>
      </c>
      <c r="DP166" s="8">
        <f t="shared" si="308"/>
        <v>1</v>
      </c>
      <c r="DQ166" s="8">
        <f t="shared" si="308"/>
        <v>0</v>
      </c>
      <c r="DR166" s="8">
        <f t="shared" si="308"/>
        <v>0</v>
      </c>
      <c r="DS166" s="8">
        <f t="shared" si="308"/>
        <v>-0.0005976572690154417</v>
      </c>
      <c r="DU166" s="1"/>
      <c r="DV166" s="6"/>
    </row>
    <row r="167" spans="17:126" ht="11.25">
      <c r="Q167" s="17"/>
      <c r="AQ167" s="13"/>
      <c r="AR167" s="13" t="s">
        <v>77</v>
      </c>
      <c r="AS167" s="16" t="s">
        <v>371</v>
      </c>
      <c r="AT167" s="8">
        <f aca="true" t="shared" si="309" ref="AT167:DE167">AT418-AT85</f>
        <v>0</v>
      </c>
      <c r="AU167" s="8">
        <f t="shared" si="309"/>
        <v>0</v>
      </c>
      <c r="AV167" s="8">
        <f t="shared" si="309"/>
        <v>0</v>
      </c>
      <c r="AW167" s="8">
        <f t="shared" si="309"/>
        <v>0</v>
      </c>
      <c r="AX167" s="8">
        <f t="shared" si="309"/>
        <v>0</v>
      </c>
      <c r="AY167" s="8">
        <f t="shared" si="309"/>
        <v>0</v>
      </c>
      <c r="AZ167" s="8">
        <f t="shared" si="309"/>
        <v>0</v>
      </c>
      <c r="BA167" s="8">
        <f t="shared" si="309"/>
        <v>0</v>
      </c>
      <c r="BB167" s="8">
        <f t="shared" si="309"/>
        <v>0</v>
      </c>
      <c r="BC167" s="8">
        <f t="shared" si="309"/>
        <v>0</v>
      </c>
      <c r="BD167" s="8">
        <f t="shared" si="309"/>
        <v>0</v>
      </c>
      <c r="BE167" s="8">
        <f t="shared" si="309"/>
        <v>0</v>
      </c>
      <c r="BF167" s="8">
        <f t="shared" si="309"/>
        <v>0</v>
      </c>
      <c r="BG167" s="8">
        <f t="shared" si="309"/>
        <v>0</v>
      </c>
      <c r="BH167" s="8">
        <f t="shared" si="309"/>
        <v>0</v>
      </c>
      <c r="BI167" s="8">
        <f t="shared" si="309"/>
        <v>0</v>
      </c>
      <c r="BJ167" s="8">
        <f t="shared" si="309"/>
        <v>0</v>
      </c>
      <c r="BK167" s="8">
        <f t="shared" si="309"/>
        <v>0</v>
      </c>
      <c r="BL167" s="8">
        <f t="shared" si="309"/>
        <v>0</v>
      </c>
      <c r="BM167" s="8">
        <f t="shared" si="309"/>
        <v>0</v>
      </c>
      <c r="BN167" s="8">
        <f t="shared" si="309"/>
        <v>0</v>
      </c>
      <c r="BO167" s="8">
        <f t="shared" si="309"/>
        <v>0</v>
      </c>
      <c r="BP167" s="8">
        <f t="shared" si="309"/>
        <v>0</v>
      </c>
      <c r="BQ167" s="8">
        <f t="shared" si="309"/>
        <v>0</v>
      </c>
      <c r="BR167" s="8">
        <f t="shared" si="309"/>
        <v>0</v>
      </c>
      <c r="BS167" s="8">
        <f t="shared" si="309"/>
        <v>0</v>
      </c>
      <c r="BT167" s="8">
        <f t="shared" si="309"/>
        <v>0</v>
      </c>
      <c r="BU167" s="8">
        <f t="shared" si="309"/>
        <v>0</v>
      </c>
      <c r="BV167" s="8">
        <f t="shared" si="309"/>
        <v>0</v>
      </c>
      <c r="BW167" s="8">
        <f t="shared" si="309"/>
        <v>0</v>
      </c>
      <c r="BX167" s="8">
        <f t="shared" si="309"/>
        <v>0</v>
      </c>
      <c r="BY167" s="8">
        <f t="shared" si="309"/>
        <v>0</v>
      </c>
      <c r="BZ167" s="8">
        <f t="shared" si="309"/>
        <v>0</v>
      </c>
      <c r="CA167" s="8">
        <f t="shared" si="309"/>
        <v>0</v>
      </c>
      <c r="CB167" s="8">
        <f t="shared" si="309"/>
        <v>0</v>
      </c>
      <c r="CC167" s="8">
        <f t="shared" si="309"/>
        <v>0</v>
      </c>
      <c r="CD167" s="8">
        <f t="shared" si="309"/>
        <v>0</v>
      </c>
      <c r="CE167" s="8">
        <f t="shared" si="309"/>
        <v>0</v>
      </c>
      <c r="CF167" s="8">
        <f t="shared" si="309"/>
        <v>0</v>
      </c>
      <c r="CG167" s="8">
        <f t="shared" si="309"/>
        <v>0</v>
      </c>
      <c r="CH167" s="8">
        <f t="shared" si="309"/>
        <v>0</v>
      </c>
      <c r="CI167" s="8">
        <f t="shared" si="309"/>
        <v>0</v>
      </c>
      <c r="CJ167" s="8">
        <f t="shared" si="309"/>
        <v>0</v>
      </c>
      <c r="CK167" s="8">
        <f t="shared" si="309"/>
        <v>0</v>
      </c>
      <c r="CL167" s="8">
        <f t="shared" si="309"/>
        <v>0</v>
      </c>
      <c r="CM167" s="8">
        <f t="shared" si="309"/>
        <v>0</v>
      </c>
      <c r="CN167" s="8">
        <f t="shared" si="309"/>
        <v>0</v>
      </c>
      <c r="CO167" s="8">
        <f t="shared" si="309"/>
        <v>0</v>
      </c>
      <c r="CP167" s="8">
        <f t="shared" si="309"/>
        <v>0</v>
      </c>
      <c r="CQ167" s="8">
        <f t="shared" si="309"/>
        <v>0</v>
      </c>
      <c r="CR167" s="8">
        <f t="shared" si="309"/>
        <v>0</v>
      </c>
      <c r="CS167" s="8">
        <f t="shared" si="309"/>
        <v>0</v>
      </c>
      <c r="CT167" s="8">
        <f t="shared" si="309"/>
        <v>0</v>
      </c>
      <c r="CU167" s="8">
        <f t="shared" si="309"/>
        <v>0</v>
      </c>
      <c r="CV167" s="8">
        <f t="shared" si="309"/>
        <v>0</v>
      </c>
      <c r="CW167" s="8">
        <f t="shared" si="309"/>
        <v>0</v>
      </c>
      <c r="CX167" s="8">
        <f t="shared" si="309"/>
        <v>0</v>
      </c>
      <c r="CY167" s="8">
        <f t="shared" si="309"/>
        <v>0</v>
      </c>
      <c r="CZ167" s="8">
        <f t="shared" si="309"/>
        <v>0</v>
      </c>
      <c r="DA167" s="8">
        <f t="shared" si="309"/>
        <v>0</v>
      </c>
      <c r="DB167" s="8">
        <f t="shared" si="309"/>
        <v>0</v>
      </c>
      <c r="DC167" s="8">
        <f t="shared" si="309"/>
        <v>0</v>
      </c>
      <c r="DD167" s="8">
        <f t="shared" si="309"/>
        <v>0</v>
      </c>
      <c r="DE167" s="8">
        <f t="shared" si="309"/>
        <v>0</v>
      </c>
      <c r="DF167" s="8">
        <f aca="true" t="shared" si="310" ref="DF167:DS167">DF418-DF85</f>
        <v>0</v>
      </c>
      <c r="DG167" s="8">
        <f t="shared" si="310"/>
        <v>0</v>
      </c>
      <c r="DH167" s="8">
        <f t="shared" si="310"/>
        <v>0</v>
      </c>
      <c r="DI167" s="8">
        <f t="shared" si="310"/>
        <v>0</v>
      </c>
      <c r="DJ167" s="8">
        <f t="shared" si="310"/>
        <v>0</v>
      </c>
      <c r="DK167" s="8">
        <f t="shared" si="310"/>
        <v>0</v>
      </c>
      <c r="DL167" s="8">
        <f t="shared" si="310"/>
        <v>0</v>
      </c>
      <c r="DM167" s="8">
        <f t="shared" si="310"/>
        <v>0</v>
      </c>
      <c r="DN167" s="8">
        <f t="shared" si="310"/>
        <v>0</v>
      </c>
      <c r="DO167" s="8">
        <f t="shared" si="310"/>
        <v>0</v>
      </c>
      <c r="DP167" s="8">
        <f t="shared" si="310"/>
        <v>0</v>
      </c>
      <c r="DQ167" s="8">
        <f t="shared" si="310"/>
        <v>1</v>
      </c>
      <c r="DR167" s="8">
        <f t="shared" si="310"/>
        <v>0</v>
      </c>
      <c r="DS167" s="8">
        <f t="shared" si="310"/>
        <v>-0.0002863834316858564</v>
      </c>
      <c r="DU167" s="1"/>
      <c r="DV167" s="6"/>
    </row>
    <row r="168" spans="17:126" ht="11.25">
      <c r="Q168" s="17"/>
      <c r="AQ168" s="13"/>
      <c r="AR168" s="13" t="s">
        <v>78</v>
      </c>
      <c r="AS168" s="16" t="s">
        <v>372</v>
      </c>
      <c r="AT168" s="8">
        <f aca="true" t="shared" si="311" ref="AT168:DE168">AT419-AT86</f>
        <v>0</v>
      </c>
      <c r="AU168" s="8">
        <f t="shared" si="311"/>
        <v>0</v>
      </c>
      <c r="AV168" s="8">
        <f t="shared" si="311"/>
        <v>0</v>
      </c>
      <c r="AW168" s="8">
        <f t="shared" si="311"/>
        <v>0</v>
      </c>
      <c r="AX168" s="8">
        <f t="shared" si="311"/>
        <v>0</v>
      </c>
      <c r="AY168" s="8">
        <f t="shared" si="311"/>
        <v>0</v>
      </c>
      <c r="AZ168" s="8">
        <f t="shared" si="311"/>
        <v>0</v>
      </c>
      <c r="BA168" s="8">
        <f t="shared" si="311"/>
        <v>0</v>
      </c>
      <c r="BB168" s="8">
        <f t="shared" si="311"/>
        <v>0</v>
      </c>
      <c r="BC168" s="8">
        <f t="shared" si="311"/>
        <v>0</v>
      </c>
      <c r="BD168" s="8">
        <f t="shared" si="311"/>
        <v>0</v>
      </c>
      <c r="BE168" s="8">
        <f t="shared" si="311"/>
        <v>0</v>
      </c>
      <c r="BF168" s="8">
        <f t="shared" si="311"/>
        <v>0</v>
      </c>
      <c r="BG168" s="8">
        <f t="shared" si="311"/>
        <v>0</v>
      </c>
      <c r="BH168" s="8">
        <f t="shared" si="311"/>
        <v>0</v>
      </c>
      <c r="BI168" s="8">
        <f t="shared" si="311"/>
        <v>0</v>
      </c>
      <c r="BJ168" s="8">
        <f t="shared" si="311"/>
        <v>0</v>
      </c>
      <c r="BK168" s="8">
        <f t="shared" si="311"/>
        <v>0</v>
      </c>
      <c r="BL168" s="8">
        <f t="shared" si="311"/>
        <v>0</v>
      </c>
      <c r="BM168" s="8">
        <f t="shared" si="311"/>
        <v>0</v>
      </c>
      <c r="BN168" s="8">
        <f t="shared" si="311"/>
        <v>0</v>
      </c>
      <c r="BO168" s="8">
        <f t="shared" si="311"/>
        <v>0</v>
      </c>
      <c r="BP168" s="8">
        <f t="shared" si="311"/>
        <v>0</v>
      </c>
      <c r="BQ168" s="8">
        <f t="shared" si="311"/>
        <v>0</v>
      </c>
      <c r="BR168" s="8">
        <f t="shared" si="311"/>
        <v>0</v>
      </c>
      <c r="BS168" s="8">
        <f t="shared" si="311"/>
        <v>0</v>
      </c>
      <c r="BT168" s="8">
        <f t="shared" si="311"/>
        <v>0</v>
      </c>
      <c r="BU168" s="8">
        <f t="shared" si="311"/>
        <v>0</v>
      </c>
      <c r="BV168" s="8">
        <f t="shared" si="311"/>
        <v>0</v>
      </c>
      <c r="BW168" s="8">
        <f t="shared" si="311"/>
        <v>0</v>
      </c>
      <c r="BX168" s="8">
        <f t="shared" si="311"/>
        <v>0</v>
      </c>
      <c r="BY168" s="8">
        <f t="shared" si="311"/>
        <v>0</v>
      </c>
      <c r="BZ168" s="8">
        <f t="shared" si="311"/>
        <v>0</v>
      </c>
      <c r="CA168" s="8">
        <f t="shared" si="311"/>
        <v>0</v>
      </c>
      <c r="CB168" s="8">
        <f t="shared" si="311"/>
        <v>0</v>
      </c>
      <c r="CC168" s="8">
        <f t="shared" si="311"/>
        <v>0</v>
      </c>
      <c r="CD168" s="8">
        <f t="shared" si="311"/>
        <v>0</v>
      </c>
      <c r="CE168" s="8">
        <f t="shared" si="311"/>
        <v>0</v>
      </c>
      <c r="CF168" s="8">
        <f t="shared" si="311"/>
        <v>0</v>
      </c>
      <c r="CG168" s="8">
        <f t="shared" si="311"/>
        <v>0</v>
      </c>
      <c r="CH168" s="8">
        <f t="shared" si="311"/>
        <v>0</v>
      </c>
      <c r="CI168" s="8">
        <f t="shared" si="311"/>
        <v>0</v>
      </c>
      <c r="CJ168" s="8">
        <f t="shared" si="311"/>
        <v>0</v>
      </c>
      <c r="CK168" s="8">
        <f t="shared" si="311"/>
        <v>0</v>
      </c>
      <c r="CL168" s="8">
        <f t="shared" si="311"/>
        <v>0</v>
      </c>
      <c r="CM168" s="8">
        <f t="shared" si="311"/>
        <v>0</v>
      </c>
      <c r="CN168" s="8">
        <f t="shared" si="311"/>
        <v>0</v>
      </c>
      <c r="CO168" s="8">
        <f t="shared" si="311"/>
        <v>0</v>
      </c>
      <c r="CP168" s="8">
        <f t="shared" si="311"/>
        <v>0</v>
      </c>
      <c r="CQ168" s="8">
        <f t="shared" si="311"/>
        <v>0</v>
      </c>
      <c r="CR168" s="8">
        <f t="shared" si="311"/>
        <v>0</v>
      </c>
      <c r="CS168" s="8">
        <f t="shared" si="311"/>
        <v>0</v>
      </c>
      <c r="CT168" s="8">
        <f t="shared" si="311"/>
        <v>0</v>
      </c>
      <c r="CU168" s="8">
        <f t="shared" si="311"/>
        <v>0</v>
      </c>
      <c r="CV168" s="8">
        <f t="shared" si="311"/>
        <v>0</v>
      </c>
      <c r="CW168" s="8">
        <f t="shared" si="311"/>
        <v>0</v>
      </c>
      <c r="CX168" s="8">
        <f t="shared" si="311"/>
        <v>0</v>
      </c>
      <c r="CY168" s="8">
        <f t="shared" si="311"/>
        <v>0</v>
      </c>
      <c r="CZ168" s="8">
        <f t="shared" si="311"/>
        <v>0</v>
      </c>
      <c r="DA168" s="8">
        <f t="shared" si="311"/>
        <v>0</v>
      </c>
      <c r="DB168" s="8">
        <f t="shared" si="311"/>
        <v>0</v>
      </c>
      <c r="DC168" s="8">
        <f t="shared" si="311"/>
        <v>0</v>
      </c>
      <c r="DD168" s="8">
        <f t="shared" si="311"/>
        <v>0</v>
      </c>
      <c r="DE168" s="8">
        <f t="shared" si="311"/>
        <v>0</v>
      </c>
      <c r="DF168" s="8">
        <f aca="true" t="shared" si="312" ref="DF168:DS168">DF419-DF86</f>
        <v>0</v>
      </c>
      <c r="DG168" s="8">
        <f t="shared" si="312"/>
        <v>0</v>
      </c>
      <c r="DH168" s="8">
        <f t="shared" si="312"/>
        <v>0</v>
      </c>
      <c r="DI168" s="8">
        <f t="shared" si="312"/>
        <v>0</v>
      </c>
      <c r="DJ168" s="8">
        <f t="shared" si="312"/>
        <v>0</v>
      </c>
      <c r="DK168" s="8">
        <f t="shared" si="312"/>
        <v>0</v>
      </c>
      <c r="DL168" s="8">
        <f t="shared" si="312"/>
        <v>0</v>
      </c>
      <c r="DM168" s="8">
        <f t="shared" si="312"/>
        <v>0</v>
      </c>
      <c r="DN168" s="8">
        <f t="shared" si="312"/>
        <v>0</v>
      </c>
      <c r="DO168" s="8">
        <f t="shared" si="312"/>
        <v>0</v>
      </c>
      <c r="DP168" s="8">
        <f t="shared" si="312"/>
        <v>0</v>
      </c>
      <c r="DQ168" s="8">
        <f t="shared" si="312"/>
        <v>0</v>
      </c>
      <c r="DR168" s="8">
        <f t="shared" si="312"/>
        <v>1</v>
      </c>
      <c r="DS168" s="8">
        <f t="shared" si="312"/>
        <v>0</v>
      </c>
      <c r="DU168" s="1"/>
      <c r="DV168" s="6"/>
    </row>
    <row r="169" spans="17:126" ht="11.25">
      <c r="Q169" s="17"/>
      <c r="AQ169" s="13"/>
      <c r="AR169" s="13" t="s">
        <v>79</v>
      </c>
      <c r="AS169" s="16" t="s">
        <v>373</v>
      </c>
      <c r="AT169" s="8">
        <f aca="true" t="shared" si="313" ref="AT169:DE169">AT420-AT87</f>
        <v>0</v>
      </c>
      <c r="AU169" s="8">
        <f t="shared" si="313"/>
        <v>0</v>
      </c>
      <c r="AV169" s="8">
        <f t="shared" si="313"/>
        <v>0</v>
      </c>
      <c r="AW169" s="8">
        <f t="shared" si="313"/>
        <v>0</v>
      </c>
      <c r="AX169" s="8">
        <f t="shared" si="313"/>
        <v>0</v>
      </c>
      <c r="AY169" s="8">
        <f t="shared" si="313"/>
        <v>0</v>
      </c>
      <c r="AZ169" s="8">
        <f t="shared" si="313"/>
        <v>0</v>
      </c>
      <c r="BA169" s="8">
        <f t="shared" si="313"/>
        <v>0</v>
      </c>
      <c r="BB169" s="8">
        <f t="shared" si="313"/>
        <v>0</v>
      </c>
      <c r="BC169" s="8">
        <f t="shared" si="313"/>
        <v>0</v>
      </c>
      <c r="BD169" s="8">
        <f t="shared" si="313"/>
        <v>0</v>
      </c>
      <c r="BE169" s="8">
        <f t="shared" si="313"/>
        <v>0</v>
      </c>
      <c r="BF169" s="8">
        <f t="shared" si="313"/>
        <v>0</v>
      </c>
      <c r="BG169" s="8">
        <f t="shared" si="313"/>
        <v>0</v>
      </c>
      <c r="BH169" s="8">
        <f t="shared" si="313"/>
        <v>0</v>
      </c>
      <c r="BI169" s="8">
        <f t="shared" si="313"/>
        <v>0</v>
      </c>
      <c r="BJ169" s="8">
        <f t="shared" si="313"/>
        <v>0</v>
      </c>
      <c r="BK169" s="8">
        <f t="shared" si="313"/>
        <v>0</v>
      </c>
      <c r="BL169" s="8">
        <f t="shared" si="313"/>
        <v>0</v>
      </c>
      <c r="BM169" s="8">
        <f t="shared" si="313"/>
        <v>0</v>
      </c>
      <c r="BN169" s="8">
        <f t="shared" si="313"/>
        <v>0</v>
      </c>
      <c r="BO169" s="8">
        <f t="shared" si="313"/>
        <v>0</v>
      </c>
      <c r="BP169" s="8">
        <f t="shared" si="313"/>
        <v>0</v>
      </c>
      <c r="BQ169" s="8">
        <f t="shared" si="313"/>
        <v>0</v>
      </c>
      <c r="BR169" s="8">
        <f t="shared" si="313"/>
        <v>0</v>
      </c>
      <c r="BS169" s="8">
        <f t="shared" si="313"/>
        <v>0</v>
      </c>
      <c r="BT169" s="8">
        <f t="shared" si="313"/>
        <v>0</v>
      </c>
      <c r="BU169" s="8">
        <f t="shared" si="313"/>
        <v>0</v>
      </c>
      <c r="BV169" s="8">
        <f t="shared" si="313"/>
        <v>0</v>
      </c>
      <c r="BW169" s="8">
        <f t="shared" si="313"/>
        <v>0</v>
      </c>
      <c r="BX169" s="8">
        <f t="shared" si="313"/>
        <v>0</v>
      </c>
      <c r="BY169" s="8">
        <f t="shared" si="313"/>
        <v>0</v>
      </c>
      <c r="BZ169" s="8">
        <f t="shared" si="313"/>
        <v>0</v>
      </c>
      <c r="CA169" s="8">
        <f t="shared" si="313"/>
        <v>0</v>
      </c>
      <c r="CB169" s="8">
        <f t="shared" si="313"/>
        <v>0</v>
      </c>
      <c r="CC169" s="8">
        <f t="shared" si="313"/>
        <v>0</v>
      </c>
      <c r="CD169" s="8">
        <f t="shared" si="313"/>
        <v>0</v>
      </c>
      <c r="CE169" s="8">
        <f t="shared" si="313"/>
        <v>0</v>
      </c>
      <c r="CF169" s="8">
        <f t="shared" si="313"/>
        <v>0</v>
      </c>
      <c r="CG169" s="8">
        <f t="shared" si="313"/>
        <v>0</v>
      </c>
      <c r="CH169" s="8">
        <f t="shared" si="313"/>
        <v>0</v>
      </c>
      <c r="CI169" s="8">
        <f t="shared" si="313"/>
        <v>0</v>
      </c>
      <c r="CJ169" s="8">
        <f t="shared" si="313"/>
        <v>0</v>
      </c>
      <c r="CK169" s="8">
        <f t="shared" si="313"/>
        <v>0</v>
      </c>
      <c r="CL169" s="8">
        <f t="shared" si="313"/>
        <v>0</v>
      </c>
      <c r="CM169" s="8">
        <f t="shared" si="313"/>
        <v>0</v>
      </c>
      <c r="CN169" s="8">
        <f t="shared" si="313"/>
        <v>0</v>
      </c>
      <c r="CO169" s="8">
        <f t="shared" si="313"/>
        <v>0</v>
      </c>
      <c r="CP169" s="8">
        <f t="shared" si="313"/>
        <v>0</v>
      </c>
      <c r="CQ169" s="8">
        <f t="shared" si="313"/>
        <v>0</v>
      </c>
      <c r="CR169" s="8">
        <f t="shared" si="313"/>
        <v>0</v>
      </c>
      <c r="CS169" s="8">
        <f t="shared" si="313"/>
        <v>0</v>
      </c>
      <c r="CT169" s="8">
        <f t="shared" si="313"/>
        <v>0</v>
      </c>
      <c r="CU169" s="8">
        <f t="shared" si="313"/>
        <v>0</v>
      </c>
      <c r="CV169" s="8">
        <f t="shared" si="313"/>
        <v>0</v>
      </c>
      <c r="CW169" s="8">
        <f t="shared" si="313"/>
        <v>0</v>
      </c>
      <c r="CX169" s="8">
        <f t="shared" si="313"/>
        <v>0</v>
      </c>
      <c r="CY169" s="8">
        <f t="shared" si="313"/>
        <v>0</v>
      </c>
      <c r="CZ169" s="8">
        <f t="shared" si="313"/>
        <v>0</v>
      </c>
      <c r="DA169" s="8">
        <f t="shared" si="313"/>
        <v>0</v>
      </c>
      <c r="DB169" s="8">
        <f t="shared" si="313"/>
        <v>0</v>
      </c>
      <c r="DC169" s="8">
        <f t="shared" si="313"/>
        <v>0</v>
      </c>
      <c r="DD169" s="8">
        <f t="shared" si="313"/>
        <v>0</v>
      </c>
      <c r="DE169" s="8">
        <f t="shared" si="313"/>
        <v>0</v>
      </c>
      <c r="DF169" s="8">
        <f aca="true" t="shared" si="314" ref="DF169:DS169">DF420-DF87</f>
        <v>0</v>
      </c>
      <c r="DG169" s="8">
        <f t="shared" si="314"/>
        <v>0</v>
      </c>
      <c r="DH169" s="8">
        <f t="shared" si="314"/>
        <v>0</v>
      </c>
      <c r="DI169" s="8">
        <f t="shared" si="314"/>
        <v>0</v>
      </c>
      <c r="DJ169" s="8">
        <f t="shared" si="314"/>
        <v>0</v>
      </c>
      <c r="DK169" s="8">
        <f t="shared" si="314"/>
        <v>0</v>
      </c>
      <c r="DL169" s="8">
        <f t="shared" si="314"/>
        <v>0</v>
      </c>
      <c r="DM169" s="8">
        <f t="shared" si="314"/>
        <v>0</v>
      </c>
      <c r="DN169" s="8">
        <f t="shared" si="314"/>
        <v>0</v>
      </c>
      <c r="DO169" s="8">
        <f t="shared" si="314"/>
        <v>0</v>
      </c>
      <c r="DP169" s="8">
        <f t="shared" si="314"/>
        <v>0</v>
      </c>
      <c r="DQ169" s="8">
        <f t="shared" si="314"/>
        <v>0</v>
      </c>
      <c r="DR169" s="8">
        <f t="shared" si="314"/>
        <v>0</v>
      </c>
      <c r="DS169" s="8">
        <f t="shared" si="314"/>
        <v>0.9923143527967596</v>
      </c>
      <c r="DU169" s="1"/>
      <c r="DV169" s="6"/>
    </row>
    <row r="170" spans="17:126" ht="11.25">
      <c r="Q170" s="17"/>
      <c r="AR170" s="1"/>
      <c r="AS170" s="1"/>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U170" s="1"/>
      <c r="DV170" s="6"/>
    </row>
    <row r="171" spans="17:123" ht="11.25">
      <c r="Q171" s="17"/>
      <c r="AR171" s="9"/>
      <c r="AS171" s="9"/>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95"/>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row>
    <row r="172" spans="17:123" ht="11.25">
      <c r="Q172" s="17"/>
      <c r="AR172" s="11" t="s">
        <v>453</v>
      </c>
      <c r="AS172" s="9"/>
      <c r="AT172" s="8">
        <f aca="true" t="shared" si="315" ref="AT172:DE172">SUM(AT92:AT170)</f>
        <v>1</v>
      </c>
      <c r="AU172" s="8">
        <f t="shared" si="315"/>
        <v>1</v>
      </c>
      <c r="AV172" s="8">
        <f t="shared" si="315"/>
        <v>1</v>
      </c>
      <c r="AW172" s="8">
        <f t="shared" si="315"/>
        <v>1</v>
      </c>
      <c r="AX172" s="8">
        <f t="shared" si="315"/>
        <v>1</v>
      </c>
      <c r="AY172" s="8">
        <f t="shared" si="315"/>
        <v>1</v>
      </c>
      <c r="AZ172" s="8">
        <f t="shared" si="315"/>
        <v>1</v>
      </c>
      <c r="BA172" s="8">
        <f t="shared" si="315"/>
        <v>1</v>
      </c>
      <c r="BB172" s="8">
        <f t="shared" si="315"/>
        <v>1</v>
      </c>
      <c r="BC172" s="8">
        <f t="shared" si="315"/>
        <v>1</v>
      </c>
      <c r="BD172" s="8">
        <f t="shared" si="315"/>
        <v>1</v>
      </c>
      <c r="BE172" s="8">
        <f t="shared" si="315"/>
        <v>1</v>
      </c>
      <c r="BF172" s="8">
        <f t="shared" si="315"/>
        <v>1</v>
      </c>
      <c r="BG172" s="8">
        <f t="shared" si="315"/>
        <v>1</v>
      </c>
      <c r="BH172" s="8">
        <f t="shared" si="315"/>
        <v>1</v>
      </c>
      <c r="BI172" s="8">
        <f t="shared" si="315"/>
        <v>1</v>
      </c>
      <c r="BJ172" s="8">
        <f t="shared" si="315"/>
        <v>1</v>
      </c>
      <c r="BK172" s="8">
        <f t="shared" si="315"/>
        <v>1</v>
      </c>
      <c r="BL172" s="8">
        <f t="shared" si="315"/>
        <v>1</v>
      </c>
      <c r="BM172" s="8">
        <f t="shared" si="315"/>
        <v>1</v>
      </c>
      <c r="BN172" s="8">
        <f t="shared" si="315"/>
        <v>1</v>
      </c>
      <c r="BO172" s="8">
        <f t="shared" si="315"/>
        <v>1</v>
      </c>
      <c r="BP172" s="8">
        <f t="shared" si="315"/>
        <v>1</v>
      </c>
      <c r="BQ172" s="8">
        <f t="shared" si="315"/>
        <v>1</v>
      </c>
      <c r="BR172" s="95">
        <f t="shared" si="315"/>
        <v>2.527275264063711E-16</v>
      </c>
      <c r="BS172" s="8">
        <f t="shared" si="315"/>
        <v>9.475926987523309E-17</v>
      </c>
      <c r="BT172" s="8">
        <f t="shared" si="315"/>
        <v>-2.7286658176028933E-16</v>
      </c>
      <c r="BU172" s="8">
        <f t="shared" si="315"/>
        <v>3.359942532532578E-16</v>
      </c>
      <c r="BV172" s="8">
        <f t="shared" si="315"/>
        <v>3.359942532532578E-16</v>
      </c>
      <c r="BW172" s="8">
        <f t="shared" si="315"/>
        <v>1.7162920390445535E-16</v>
      </c>
      <c r="BX172" s="8">
        <f t="shared" si="315"/>
        <v>3.082386776376289E-16</v>
      </c>
      <c r="BY172" s="8">
        <f t="shared" si="315"/>
        <v>1.1102230246251565E-16</v>
      </c>
      <c r="BZ172" s="8">
        <f t="shared" si="315"/>
        <v>1.1102230246251565E-16</v>
      </c>
      <c r="CA172" s="8">
        <f t="shared" si="315"/>
        <v>1.1102230246251565E-16</v>
      </c>
      <c r="CB172" s="8">
        <f t="shared" si="315"/>
        <v>7.112366251504909E-17</v>
      </c>
      <c r="CC172" s="8">
        <f t="shared" si="315"/>
        <v>3.359942532532578E-16</v>
      </c>
      <c r="CD172" s="8">
        <f t="shared" si="315"/>
        <v>1.1102230246251565E-16</v>
      </c>
      <c r="CE172" s="8">
        <f t="shared" si="315"/>
        <v>1.1102230246251565E-16</v>
      </c>
      <c r="CF172" s="8">
        <f t="shared" si="315"/>
        <v>1.1102230246251565E-16</v>
      </c>
      <c r="CG172" s="8">
        <f t="shared" si="315"/>
        <v>3.3306690738754696E-16</v>
      </c>
      <c r="CH172" s="8">
        <f t="shared" si="315"/>
        <v>1.1102230246251565E-16</v>
      </c>
      <c r="CI172" s="8">
        <f t="shared" si="315"/>
        <v>3.498720410610723E-16</v>
      </c>
      <c r="CJ172" s="8">
        <f t="shared" si="315"/>
        <v>3.6374982886888674E-16</v>
      </c>
      <c r="CK172" s="8">
        <f t="shared" si="315"/>
        <v>3.3306690738754696E-16</v>
      </c>
      <c r="CL172" s="8">
        <f t="shared" si="315"/>
        <v>-1.3465790982269965E-16</v>
      </c>
      <c r="CM172" s="8">
        <f t="shared" si="315"/>
        <v>-8.131516293641283E-18</v>
      </c>
      <c r="CN172" s="8">
        <f t="shared" si="315"/>
        <v>0</v>
      </c>
      <c r="CO172" s="8">
        <f t="shared" si="315"/>
        <v>1.1102230246251565E-16</v>
      </c>
      <c r="CP172" s="8">
        <f t="shared" si="315"/>
        <v>0</v>
      </c>
      <c r="CQ172" s="8">
        <f t="shared" si="315"/>
        <v>-1.2549640146519714E-16</v>
      </c>
      <c r="CR172" s="8">
        <f t="shared" si="315"/>
        <v>2.1250362580715887E-16</v>
      </c>
      <c r="CS172" s="8">
        <f t="shared" si="315"/>
        <v>-1.2549640146519714E-16</v>
      </c>
      <c r="CT172" s="8">
        <f t="shared" si="315"/>
        <v>1.7477339020466331E-16</v>
      </c>
      <c r="CU172" s="8">
        <f t="shared" si="315"/>
        <v>2.220446049250313E-16</v>
      </c>
      <c r="CV172" s="8">
        <f t="shared" si="315"/>
        <v>1.1102230246251565E-16</v>
      </c>
      <c r="CW172" s="8">
        <f t="shared" si="315"/>
        <v>0</v>
      </c>
      <c r="CX172" s="8">
        <f t="shared" si="315"/>
        <v>3.359942532532578E-16</v>
      </c>
      <c r="CY172" s="8">
        <f t="shared" si="315"/>
        <v>1.577514160966409E-16</v>
      </c>
      <c r="CZ172" s="8">
        <f t="shared" si="315"/>
        <v>6.133873790836741E-16</v>
      </c>
      <c r="DA172" s="8">
        <f t="shared" si="315"/>
        <v>2.80483102022E-16</v>
      </c>
      <c r="DB172" s="8">
        <f t="shared" si="315"/>
        <v>3.359942532532578E-16</v>
      </c>
      <c r="DC172" s="8">
        <f t="shared" si="315"/>
        <v>3.776276166767012E-16</v>
      </c>
      <c r="DD172" s="8">
        <f t="shared" si="315"/>
        <v>3.6374982886888674E-16</v>
      </c>
      <c r="DE172" s="8">
        <f t="shared" si="315"/>
        <v>-3.7708551559045844E-16</v>
      </c>
      <c r="DF172" s="8">
        <f aca="true" t="shared" si="316" ref="DF172:DS172">SUM(DF92:DF170)</f>
        <v>2.548959307513421E-16</v>
      </c>
      <c r="DG172" s="8">
        <f t="shared" si="316"/>
        <v>0</v>
      </c>
      <c r="DH172" s="8">
        <f t="shared" si="316"/>
        <v>3.3306690738754696E-16</v>
      </c>
      <c r="DI172" s="8">
        <f t="shared" si="316"/>
        <v>3.3306690738754696E-16</v>
      </c>
      <c r="DJ172" s="8">
        <f t="shared" si="316"/>
        <v>3.3306690738754696E-16</v>
      </c>
      <c r="DK172" s="8">
        <f t="shared" si="316"/>
        <v>3.3306690738754696E-16</v>
      </c>
      <c r="DL172" s="8">
        <f t="shared" si="316"/>
        <v>3.3306690738754696E-16</v>
      </c>
      <c r="DM172" s="8">
        <f t="shared" si="316"/>
        <v>3.3306690738754696E-16</v>
      </c>
      <c r="DN172" s="8">
        <f t="shared" si="316"/>
        <v>3.3306690738754696E-16</v>
      </c>
      <c r="DO172" s="8">
        <f t="shared" si="316"/>
        <v>-4.440892098500626E-16</v>
      </c>
      <c r="DP172" s="8">
        <f t="shared" si="316"/>
        <v>3.3306690738754696E-16</v>
      </c>
      <c r="DQ172" s="8">
        <f t="shared" si="316"/>
        <v>3.3306690738754696E-16</v>
      </c>
      <c r="DR172" s="8">
        <f t="shared" si="316"/>
        <v>-4.440892098500626E-16</v>
      </c>
      <c r="DS172" s="8">
        <f t="shared" si="316"/>
        <v>0</v>
      </c>
    </row>
    <row r="173" spans="17:129" ht="11.25">
      <c r="Q173" s="17"/>
      <c r="AR173" s="9"/>
      <c r="AS173" s="9"/>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95"/>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X173" s="2" t="s">
        <v>454</v>
      </c>
      <c r="DY173" s="98" t="s">
        <v>455</v>
      </c>
    </row>
    <row r="174" spans="17:129" ht="11.25">
      <c r="Q174" s="17"/>
      <c r="AR174" s="9"/>
      <c r="AS174" s="9"/>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95"/>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X174" s="2" t="s">
        <v>456</v>
      </c>
      <c r="DY174" s="98" t="s">
        <v>457</v>
      </c>
    </row>
    <row r="175" spans="44:129" ht="11.25">
      <c r="AR175" s="9"/>
      <c r="AS175" s="9"/>
      <c r="AT175" s="10">
        <f>AT37</f>
        <v>0</v>
      </c>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95"/>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W175" s="2" t="s">
        <v>458</v>
      </c>
      <c r="DX175" s="2" t="s">
        <v>458</v>
      </c>
      <c r="DY175" s="2" t="s">
        <v>459</v>
      </c>
    </row>
    <row r="176" spans="70:129" ht="11.25">
      <c r="BR176" s="54"/>
      <c r="BY176" s="8"/>
      <c r="BZ176" s="8"/>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W176" s="2" t="s">
        <v>460</v>
      </c>
      <c r="DX176" s="2" t="s">
        <v>461</v>
      </c>
      <c r="DY176" s="2" t="s">
        <v>462</v>
      </c>
    </row>
    <row r="177" spans="46:177" ht="11.25">
      <c r="AT177" s="1" t="s">
        <v>463</v>
      </c>
      <c r="DU177" s="134"/>
      <c r="DV177" s="134"/>
      <c r="DW177" s="21"/>
      <c r="DX177" s="21"/>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row>
    <row r="178" spans="125:137" ht="11.25">
      <c r="DU178" s="5"/>
      <c r="DV178" s="3"/>
      <c r="DW178" s="3"/>
      <c r="DX178" s="3"/>
      <c r="DY178" s="3"/>
      <c r="DZ178" s="3"/>
      <c r="EA178" s="3"/>
      <c r="EB178" s="3"/>
      <c r="EC178" s="3"/>
      <c r="ED178" s="3"/>
      <c r="EE178" s="3"/>
      <c r="EF178" s="3"/>
      <c r="EG178" s="3"/>
    </row>
    <row r="179" spans="44:128" ht="11.25">
      <c r="AR179" s="13" t="s">
        <v>4</v>
      </c>
      <c r="AS179" s="13" t="s">
        <v>163</v>
      </c>
      <c r="AT179" s="3">
        <v>1</v>
      </c>
      <c r="AU179" s="3">
        <v>0</v>
      </c>
      <c r="AV179" s="3">
        <v>0</v>
      </c>
      <c r="AW179" s="3">
        <v>0</v>
      </c>
      <c r="AX179" s="3">
        <v>0</v>
      </c>
      <c r="AY179" s="3">
        <v>0</v>
      </c>
      <c r="AZ179" s="3">
        <v>0</v>
      </c>
      <c r="BA179" s="3">
        <v>0</v>
      </c>
      <c r="BB179" s="3">
        <v>0</v>
      </c>
      <c r="BC179" s="3">
        <v>0</v>
      </c>
      <c r="BD179" s="3">
        <v>0</v>
      </c>
      <c r="BE179" s="3">
        <v>0</v>
      </c>
      <c r="BF179" s="3">
        <v>0</v>
      </c>
      <c r="BG179" s="3">
        <v>0</v>
      </c>
      <c r="BH179" s="3">
        <v>0</v>
      </c>
      <c r="BI179" s="3">
        <v>0</v>
      </c>
      <c r="BJ179" s="3">
        <v>0</v>
      </c>
      <c r="BK179" s="3">
        <v>0</v>
      </c>
      <c r="BL179" s="3">
        <v>0</v>
      </c>
      <c r="BM179" s="3">
        <v>0</v>
      </c>
      <c r="BN179" s="3">
        <v>0</v>
      </c>
      <c r="BO179" s="3">
        <v>0</v>
      </c>
      <c r="BP179" s="3">
        <v>0</v>
      </c>
      <c r="BQ179" s="3">
        <v>0</v>
      </c>
      <c r="BR179" s="3">
        <v>0.17472728579558414</v>
      </c>
      <c r="BS179" s="3">
        <v>0.20767054929176662</v>
      </c>
      <c r="BT179" s="3">
        <v>0.31041521670927025</v>
      </c>
      <c r="BU179" s="3">
        <v>0.17472728579558416</v>
      </c>
      <c r="BV179" s="3">
        <v>0.17472728579558416</v>
      </c>
      <c r="BW179" s="3">
        <v>0.14748832254677324</v>
      </c>
      <c r="BX179" s="3">
        <v>0.17472728579558416</v>
      </c>
      <c r="BY179" s="3">
        <v>0.08775013520822066</v>
      </c>
      <c r="BZ179" s="3">
        <v>0.07977560833454757</v>
      </c>
      <c r="CA179" s="3">
        <v>0.050102658750454</v>
      </c>
      <c r="CB179" s="3">
        <v>0.1950625815848815</v>
      </c>
      <c r="CC179" s="3">
        <v>0.17472728579558416</v>
      </c>
      <c r="CD179" s="3">
        <v>0.1932394316539153</v>
      </c>
      <c r="CE179" s="3">
        <v>0.07977560833454757</v>
      </c>
      <c r="CF179" s="3">
        <v>0.07977560833454757</v>
      </c>
      <c r="CG179" s="3">
        <v>0.07423833397608948</v>
      </c>
      <c r="CH179" s="3">
        <v>0.050102658750454</v>
      </c>
      <c r="CI179" s="3">
        <v>0.17472728579558416</v>
      </c>
      <c r="CJ179" s="3">
        <v>0.17472728579558416</v>
      </c>
      <c r="CK179" s="3">
        <v>0.07423833397608948</v>
      </c>
      <c r="CL179" s="3">
        <v>0.09145778613595514</v>
      </c>
      <c r="CM179" s="3">
        <v>0.14095444163392795</v>
      </c>
      <c r="CN179" s="3">
        <v>0.33049224286535145</v>
      </c>
      <c r="CO179" s="3">
        <v>0.1932394316539153</v>
      </c>
      <c r="CP179" s="3">
        <v>0.40505725719733504</v>
      </c>
      <c r="CQ179" s="3">
        <v>0.12017481982184405</v>
      </c>
      <c r="CR179" s="3">
        <v>0.12606236423876843</v>
      </c>
      <c r="CS179" s="3">
        <v>0.12017481982184407</v>
      </c>
      <c r="CT179" s="3">
        <v>0.1258534253792549</v>
      </c>
      <c r="CU179" s="3">
        <v>0.1258534253792549</v>
      </c>
      <c r="CV179" s="3">
        <v>0.1932394316539153</v>
      </c>
      <c r="CW179" s="3">
        <v>0.05706214689265537</v>
      </c>
      <c r="CX179" s="3">
        <v>0.17472728579558414</v>
      </c>
      <c r="CY179" s="3">
        <v>0.14748832254677322</v>
      </c>
      <c r="CZ179" s="3">
        <v>0.1474510528087142</v>
      </c>
      <c r="DA179" s="3">
        <v>0.17472728579558416</v>
      </c>
      <c r="DB179" s="3">
        <v>0.17472728579558414</v>
      </c>
      <c r="DC179" s="3">
        <v>0.1747272857955841</v>
      </c>
      <c r="DD179" s="3">
        <v>0.1747272857955842</v>
      </c>
      <c r="DE179" s="3">
        <v>0.2076705492917666</v>
      </c>
      <c r="DF179" s="3">
        <v>0.14748832254677327</v>
      </c>
      <c r="DG179" s="3">
        <v>0.07423833397608948</v>
      </c>
      <c r="DH179" s="3">
        <v>0.07423833397608948</v>
      </c>
      <c r="DI179" s="3">
        <v>0.07423833397608948</v>
      </c>
      <c r="DJ179" s="3">
        <v>0.07423833397608948</v>
      </c>
      <c r="DK179" s="3">
        <v>0.07423833397608948</v>
      </c>
      <c r="DL179" s="3">
        <v>0.07423833397608948</v>
      </c>
      <c r="DM179" s="3">
        <v>0.07423833397608948</v>
      </c>
      <c r="DN179" s="3">
        <v>0.07423833397608948</v>
      </c>
      <c r="DO179" s="3">
        <v>0.20767054929176662</v>
      </c>
      <c r="DP179" s="3">
        <v>0.07423833397608948</v>
      </c>
      <c r="DQ179" s="3">
        <v>0.17472728579558416</v>
      </c>
      <c r="DR179" s="3">
        <v>0.3104152167092703</v>
      </c>
      <c r="DS179" s="3">
        <v>0.15553783934643234</v>
      </c>
      <c r="DU179" s="9"/>
      <c r="DV179" s="9"/>
      <c r="DW179" s="9">
        <v>0</v>
      </c>
      <c r="DX179" s="9">
        <v>15367172.348800331</v>
      </c>
    </row>
    <row r="180" spans="44:128" ht="11.25">
      <c r="AR180" s="13" t="s">
        <v>5</v>
      </c>
      <c r="AS180" s="13" t="s">
        <v>164</v>
      </c>
      <c r="AT180" s="3">
        <v>0</v>
      </c>
      <c r="AU180" s="3">
        <v>1</v>
      </c>
      <c r="AV180" s="3">
        <v>0</v>
      </c>
      <c r="AW180" s="3">
        <v>0</v>
      </c>
      <c r="AX180" s="3">
        <v>0</v>
      </c>
      <c r="AY180" s="3">
        <v>0</v>
      </c>
      <c r="AZ180" s="3">
        <v>0</v>
      </c>
      <c r="BA180" s="3">
        <v>0</v>
      </c>
      <c r="BB180" s="3">
        <v>0</v>
      </c>
      <c r="BC180" s="3">
        <v>0</v>
      </c>
      <c r="BD180" s="3">
        <v>0</v>
      </c>
      <c r="BE180" s="3">
        <v>0</v>
      </c>
      <c r="BF180" s="3">
        <v>0</v>
      </c>
      <c r="BG180" s="3">
        <v>0</v>
      </c>
      <c r="BH180" s="3">
        <v>0</v>
      </c>
      <c r="BI180" s="3">
        <v>0</v>
      </c>
      <c r="BJ180" s="3">
        <v>0</v>
      </c>
      <c r="BK180" s="3">
        <v>0</v>
      </c>
      <c r="BL180" s="3">
        <v>0</v>
      </c>
      <c r="BM180" s="3">
        <v>0</v>
      </c>
      <c r="BN180" s="3">
        <v>0</v>
      </c>
      <c r="BO180" s="3">
        <v>0</v>
      </c>
      <c r="BP180" s="3">
        <v>0</v>
      </c>
      <c r="BQ180" s="3">
        <v>0</v>
      </c>
      <c r="BR180" s="3">
        <v>0.04735412805090598</v>
      </c>
      <c r="BS180" s="3">
        <v>0.04103353324622612</v>
      </c>
      <c r="BT180" s="3">
        <v>0.04612694576420261</v>
      </c>
      <c r="BU180" s="3">
        <v>0.047354128050905976</v>
      </c>
      <c r="BV180" s="3">
        <v>0.04735412805090598</v>
      </c>
      <c r="BW180" s="3">
        <v>0.017646248075021468</v>
      </c>
      <c r="BX180" s="3">
        <v>0.047354128050905976</v>
      </c>
      <c r="BY180" s="3">
        <v>0.09383450513791239</v>
      </c>
      <c r="BZ180" s="3">
        <v>0.11529214629170917</v>
      </c>
      <c r="CA180" s="3">
        <v>0.11873299830260983</v>
      </c>
      <c r="CB180" s="3">
        <v>0.0476760975917525</v>
      </c>
      <c r="CC180" s="3">
        <v>0.04735412805090598</v>
      </c>
      <c r="CD180" s="3">
        <v>0.050590558121496314</v>
      </c>
      <c r="CE180" s="3">
        <v>0.11529214629170917</v>
      </c>
      <c r="CF180" s="3">
        <v>0.11529214629170917</v>
      </c>
      <c r="CG180" s="3">
        <v>0.11360255633298441</v>
      </c>
      <c r="CH180" s="3">
        <v>0.11873299830260983</v>
      </c>
      <c r="CI180" s="3">
        <v>0.04735412805090599</v>
      </c>
      <c r="CJ180" s="3">
        <v>0.04735412805090598</v>
      </c>
      <c r="CK180" s="3">
        <v>0.11360255633298441</v>
      </c>
      <c r="CL180" s="3">
        <v>0.08363584796410738</v>
      </c>
      <c r="CM180" s="3">
        <v>0.07731804478960526</v>
      </c>
      <c r="CN180" s="3">
        <v>0</v>
      </c>
      <c r="CO180" s="3">
        <v>0.050590558121496314</v>
      </c>
      <c r="CP180" s="3">
        <v>0</v>
      </c>
      <c r="CQ180" s="3">
        <v>0.004044474810398998</v>
      </c>
      <c r="CR180" s="3">
        <v>0.07801883975632824</v>
      </c>
      <c r="CS180" s="3">
        <v>0.004044474810398998</v>
      </c>
      <c r="CT180" s="3">
        <v>0.058910114007310804</v>
      </c>
      <c r="CU180" s="3">
        <v>0.058910114007310804</v>
      </c>
      <c r="CV180" s="3">
        <v>0.050590558121496314</v>
      </c>
      <c r="CW180" s="3">
        <v>0.10836158192090395</v>
      </c>
      <c r="CX180" s="3">
        <v>0.047354128050905976</v>
      </c>
      <c r="CY180" s="3">
        <v>0.017646248075021468</v>
      </c>
      <c r="CZ180" s="3">
        <v>0.025699301430652487</v>
      </c>
      <c r="DA180" s="3">
        <v>0.04735412805090598</v>
      </c>
      <c r="DB180" s="3">
        <v>0.047354128050905976</v>
      </c>
      <c r="DC180" s="3">
        <v>0.04735412805090597</v>
      </c>
      <c r="DD180" s="3">
        <v>0.04735412805090599</v>
      </c>
      <c r="DE180" s="3">
        <v>0.04103353324622612</v>
      </c>
      <c r="DF180" s="3">
        <v>0.01764624807502147</v>
      </c>
      <c r="DG180" s="3">
        <v>0.11360255633298441</v>
      </c>
      <c r="DH180" s="3">
        <v>0.11360255633298441</v>
      </c>
      <c r="DI180" s="3">
        <v>0.11360255633298441</v>
      </c>
      <c r="DJ180" s="3">
        <v>0.11360255633298441</v>
      </c>
      <c r="DK180" s="3">
        <v>0.11360255633298441</v>
      </c>
      <c r="DL180" s="3">
        <v>0.11360255633298441</v>
      </c>
      <c r="DM180" s="3">
        <v>0.11360255633298441</v>
      </c>
      <c r="DN180" s="3">
        <v>0.11360255633298441</v>
      </c>
      <c r="DO180" s="3">
        <v>0.04103353324622612</v>
      </c>
      <c r="DP180" s="3">
        <v>0.11360255633298441</v>
      </c>
      <c r="DQ180" s="3">
        <v>0.04735412805090598</v>
      </c>
      <c r="DR180" s="3">
        <v>0.04612694576420262</v>
      </c>
      <c r="DS180" s="3">
        <v>0.06716425740965605</v>
      </c>
      <c r="DU180" s="9"/>
      <c r="DV180" s="9"/>
      <c r="DW180" s="9">
        <v>0</v>
      </c>
      <c r="DX180" s="9">
        <v>4958442.281474968</v>
      </c>
    </row>
    <row r="181" spans="44:128" ht="11.25">
      <c r="AR181" s="13" t="s">
        <v>6</v>
      </c>
      <c r="AS181" s="13" t="s">
        <v>165</v>
      </c>
      <c r="AT181" s="3">
        <v>0</v>
      </c>
      <c r="AU181" s="3">
        <v>0</v>
      </c>
      <c r="AV181" s="3">
        <v>1</v>
      </c>
      <c r="AW181" s="3">
        <v>0</v>
      </c>
      <c r="AX181" s="3">
        <v>0</v>
      </c>
      <c r="AY181" s="3">
        <v>0</v>
      </c>
      <c r="AZ181" s="3">
        <v>0</v>
      </c>
      <c r="BA181" s="3">
        <v>0</v>
      </c>
      <c r="BB181" s="3">
        <v>0</v>
      </c>
      <c r="BC181" s="3">
        <v>0</v>
      </c>
      <c r="BD181" s="3">
        <v>0</v>
      </c>
      <c r="BE181" s="3">
        <v>0</v>
      </c>
      <c r="BF181" s="3">
        <v>0</v>
      </c>
      <c r="BG181" s="3">
        <v>0</v>
      </c>
      <c r="BH181" s="3">
        <v>0</v>
      </c>
      <c r="BI181" s="3">
        <v>0</v>
      </c>
      <c r="BJ181" s="3">
        <v>0</v>
      </c>
      <c r="BK181" s="3">
        <v>0</v>
      </c>
      <c r="BL181" s="3">
        <v>0</v>
      </c>
      <c r="BM181" s="3">
        <v>0</v>
      </c>
      <c r="BN181" s="3">
        <v>0</v>
      </c>
      <c r="BO181" s="3">
        <v>0</v>
      </c>
      <c r="BP181" s="3">
        <v>0</v>
      </c>
      <c r="BQ181" s="3">
        <v>0</v>
      </c>
      <c r="BR181" s="3">
        <v>0.030746788700885423</v>
      </c>
      <c r="BS181" s="3">
        <v>0.029650714051577758</v>
      </c>
      <c r="BT181" s="3">
        <v>0.007255199497488006</v>
      </c>
      <c r="BU181" s="3">
        <v>0.030746788700885423</v>
      </c>
      <c r="BV181" s="3">
        <v>0.03074678870088543</v>
      </c>
      <c r="BW181" s="3">
        <v>0.017938059815983155</v>
      </c>
      <c r="BX181" s="3">
        <v>0.030746788700885427</v>
      </c>
      <c r="BY181" s="3">
        <v>0.0159545700378583</v>
      </c>
      <c r="BZ181" s="3">
        <v>0.020253533440186506</v>
      </c>
      <c r="CA181" s="3">
        <v>0.03230322504132293</v>
      </c>
      <c r="CB181" s="3">
        <v>0.03351605956352999</v>
      </c>
      <c r="CC181" s="3">
        <v>0.030746788700885427</v>
      </c>
      <c r="CD181" s="3">
        <v>0.03378168740965342</v>
      </c>
      <c r="CE181" s="3">
        <v>0.020253533440186506</v>
      </c>
      <c r="CF181" s="3">
        <v>0.020253533440186506</v>
      </c>
      <c r="CG181" s="3">
        <v>0.03341413696215085</v>
      </c>
      <c r="CH181" s="3">
        <v>0.03230322504132293</v>
      </c>
      <c r="CI181" s="3">
        <v>0.03074678870088543</v>
      </c>
      <c r="CJ181" s="3">
        <v>0.030746788700885423</v>
      </c>
      <c r="CK181" s="3">
        <v>0.03341413696215085</v>
      </c>
      <c r="CL181" s="3">
        <v>0.05867357560366356</v>
      </c>
      <c r="CM181" s="3">
        <v>0.03153242550686428</v>
      </c>
      <c r="CN181" s="3">
        <v>0</v>
      </c>
      <c r="CO181" s="3">
        <v>0.03378168740965342</v>
      </c>
      <c r="CP181" s="3">
        <v>0</v>
      </c>
      <c r="CQ181" s="3">
        <v>0.04048399762204924</v>
      </c>
      <c r="CR181" s="3">
        <v>0.05387667384956162</v>
      </c>
      <c r="CS181" s="3">
        <v>0.04048399762204924</v>
      </c>
      <c r="CT181" s="3">
        <v>0.0431098630717339</v>
      </c>
      <c r="CU181" s="3">
        <v>0.0431098630717339</v>
      </c>
      <c r="CV181" s="3">
        <v>0.03378168740965342</v>
      </c>
      <c r="CW181" s="3">
        <v>0.07423728813559322</v>
      </c>
      <c r="CX181" s="3">
        <v>0.030746788700885423</v>
      </c>
      <c r="CY181" s="3">
        <v>0.017938059815983155</v>
      </c>
      <c r="CZ181" s="3">
        <v>0.03561539316146733</v>
      </c>
      <c r="DA181" s="3">
        <v>0.030746788700885427</v>
      </c>
      <c r="DB181" s="3">
        <v>0.030746788700885423</v>
      </c>
      <c r="DC181" s="3">
        <v>0.03074678870088542</v>
      </c>
      <c r="DD181" s="3">
        <v>0.03074678870088543</v>
      </c>
      <c r="DE181" s="3">
        <v>0.029650714051577754</v>
      </c>
      <c r="DF181" s="3">
        <v>0.01793805981598316</v>
      </c>
      <c r="DG181" s="3">
        <v>0.03341413696215085</v>
      </c>
      <c r="DH181" s="3">
        <v>0.03341413696215085</v>
      </c>
      <c r="DI181" s="3">
        <v>0.03341413696215085</v>
      </c>
      <c r="DJ181" s="3">
        <v>0.03341413696215085</v>
      </c>
      <c r="DK181" s="3">
        <v>0.03341413696215085</v>
      </c>
      <c r="DL181" s="3">
        <v>0.03341413696215085</v>
      </c>
      <c r="DM181" s="3">
        <v>0.03341413696215085</v>
      </c>
      <c r="DN181" s="3">
        <v>0.03341413696215085</v>
      </c>
      <c r="DO181" s="3">
        <v>0.029650714051577758</v>
      </c>
      <c r="DP181" s="3">
        <v>0.03341413696215085</v>
      </c>
      <c r="DQ181" s="3">
        <v>0.030746788700885427</v>
      </c>
      <c r="DR181" s="3">
        <v>0.007255199497488006</v>
      </c>
      <c r="DS181" s="3">
        <v>0.03314565367124705</v>
      </c>
      <c r="DU181" s="9"/>
      <c r="DV181" s="9"/>
      <c r="DW181" s="9">
        <v>0</v>
      </c>
      <c r="DX181" s="9">
        <v>2767993.8531622034</v>
      </c>
    </row>
    <row r="182" spans="44:128" ht="11.25">
      <c r="AR182" s="13" t="s">
        <v>7</v>
      </c>
      <c r="AS182" s="13" t="s">
        <v>166</v>
      </c>
      <c r="AT182" s="3">
        <v>0</v>
      </c>
      <c r="AU182" s="3">
        <v>0</v>
      </c>
      <c r="AV182" s="3">
        <v>0</v>
      </c>
      <c r="AW182" s="3">
        <v>1</v>
      </c>
      <c r="AX182" s="3">
        <v>0</v>
      </c>
      <c r="AY182" s="3">
        <v>0</v>
      </c>
      <c r="AZ182" s="3">
        <v>0</v>
      </c>
      <c r="BA182" s="3">
        <v>0</v>
      </c>
      <c r="BB182" s="3">
        <v>0</v>
      </c>
      <c r="BC182" s="3">
        <v>0</v>
      </c>
      <c r="BD182" s="3">
        <v>0</v>
      </c>
      <c r="BE182" s="3">
        <v>0</v>
      </c>
      <c r="BF182" s="3">
        <v>0</v>
      </c>
      <c r="BG182" s="3">
        <v>0</v>
      </c>
      <c r="BH182" s="3">
        <v>0</v>
      </c>
      <c r="BI182" s="3">
        <v>0</v>
      </c>
      <c r="BJ182" s="3">
        <v>0</v>
      </c>
      <c r="BK182" s="3">
        <v>0</v>
      </c>
      <c r="BL182" s="3">
        <v>0</v>
      </c>
      <c r="BM182" s="3">
        <v>0</v>
      </c>
      <c r="BN182" s="3">
        <v>0</v>
      </c>
      <c r="BO182" s="3">
        <v>0</v>
      </c>
      <c r="BP182" s="3">
        <v>0</v>
      </c>
      <c r="BQ182" s="3">
        <v>0</v>
      </c>
      <c r="BR182" s="3">
        <v>0.21674253000628332</v>
      </c>
      <c r="BS182" s="3">
        <v>0.16011682638575922</v>
      </c>
      <c r="BT182" s="3">
        <v>0.22876517720937076</v>
      </c>
      <c r="BU182" s="3">
        <v>0.21674253000628332</v>
      </c>
      <c r="BV182" s="3">
        <v>0.21674253000628335</v>
      </c>
      <c r="BW182" s="3">
        <v>0.1993342754765652</v>
      </c>
      <c r="BX182" s="3">
        <v>0.21674253000628335</v>
      </c>
      <c r="BY182" s="3">
        <v>0.14832341806381827</v>
      </c>
      <c r="BZ182" s="3">
        <v>0.17565204720967506</v>
      </c>
      <c r="CA182" s="3">
        <v>0.16374719263525384</v>
      </c>
      <c r="CB182" s="3">
        <v>0.16602400903457964</v>
      </c>
      <c r="CC182" s="3">
        <v>0.21674253000628335</v>
      </c>
      <c r="CD182" s="3">
        <v>0.23652822338962734</v>
      </c>
      <c r="CE182" s="3">
        <v>0.17565204720967506</v>
      </c>
      <c r="CF182" s="3">
        <v>0.17565204720967506</v>
      </c>
      <c r="CG182" s="3">
        <v>0.18618808881053386</v>
      </c>
      <c r="CH182" s="3">
        <v>0.16374719263525384</v>
      </c>
      <c r="CI182" s="3">
        <v>0.21674253000628338</v>
      </c>
      <c r="CJ182" s="3">
        <v>0.21674253000628332</v>
      </c>
      <c r="CK182" s="3">
        <v>0.18618808881053386</v>
      </c>
      <c r="CL182" s="3">
        <v>0.20197974312168046</v>
      </c>
      <c r="CM182" s="3">
        <v>0.17315245759814651</v>
      </c>
      <c r="CN182" s="3">
        <v>0</v>
      </c>
      <c r="CO182" s="3">
        <v>0.23652822338962734</v>
      </c>
      <c r="CP182" s="3">
        <v>0</v>
      </c>
      <c r="CQ182" s="3">
        <v>0.3477885407151191</v>
      </c>
      <c r="CR182" s="3">
        <v>0.19244703276587738</v>
      </c>
      <c r="CS182" s="3">
        <v>0.3477885407151191</v>
      </c>
      <c r="CT182" s="3">
        <v>0.18508942974618572</v>
      </c>
      <c r="CU182" s="3">
        <v>0.18508942974618572</v>
      </c>
      <c r="CV182" s="3">
        <v>0.23652822338962734</v>
      </c>
      <c r="CW182" s="3">
        <v>0.21887005649717514</v>
      </c>
      <c r="CX182" s="3">
        <v>0.21674253000628332</v>
      </c>
      <c r="CY182" s="3">
        <v>0.1993342754765652</v>
      </c>
      <c r="CZ182" s="3">
        <v>0.2822655353607013</v>
      </c>
      <c r="DA182" s="3">
        <v>0.21674253000628335</v>
      </c>
      <c r="DB182" s="3">
        <v>0.21674253000628332</v>
      </c>
      <c r="DC182" s="3">
        <v>0.2167425300062833</v>
      </c>
      <c r="DD182" s="3">
        <v>0.21674253000628338</v>
      </c>
      <c r="DE182" s="3">
        <v>0.1601168263857592</v>
      </c>
      <c r="DF182" s="3">
        <v>0.19933427547656526</v>
      </c>
      <c r="DG182" s="3">
        <v>0.18618808881053386</v>
      </c>
      <c r="DH182" s="3">
        <v>0.18618808881053386</v>
      </c>
      <c r="DI182" s="3">
        <v>0.18618808881053386</v>
      </c>
      <c r="DJ182" s="3">
        <v>0.18618808881053386</v>
      </c>
      <c r="DK182" s="3">
        <v>0.18618808881053386</v>
      </c>
      <c r="DL182" s="3">
        <v>0.18618808881053386</v>
      </c>
      <c r="DM182" s="3">
        <v>0.18618808881053386</v>
      </c>
      <c r="DN182" s="3">
        <v>0.18618808881053386</v>
      </c>
      <c r="DO182" s="3">
        <v>0.16011682638575922</v>
      </c>
      <c r="DP182" s="3">
        <v>0.18618808881053386</v>
      </c>
      <c r="DQ182" s="3">
        <v>0.21674253000628335</v>
      </c>
      <c r="DR182" s="3">
        <v>0.22876517720937078</v>
      </c>
      <c r="DS182" s="3">
        <v>0.18595467317589892</v>
      </c>
      <c r="DU182" s="9"/>
      <c r="DV182" s="9"/>
      <c r="DW182" s="9">
        <v>0</v>
      </c>
      <c r="DX182" s="9">
        <v>21433916.985500246</v>
      </c>
    </row>
    <row r="183" spans="44:128" ht="11.25">
      <c r="AR183" s="13" t="s">
        <v>8</v>
      </c>
      <c r="AS183" s="13" t="s">
        <v>167</v>
      </c>
      <c r="AT183" s="3">
        <v>0</v>
      </c>
      <c r="AU183" s="3">
        <v>0</v>
      </c>
      <c r="AV183" s="3">
        <v>0</v>
      </c>
      <c r="AW183" s="3">
        <v>0</v>
      </c>
      <c r="AX183" s="3">
        <v>1</v>
      </c>
      <c r="AY183" s="3">
        <v>0</v>
      </c>
      <c r="AZ183" s="3">
        <v>0</v>
      </c>
      <c r="BA183" s="3">
        <v>0</v>
      </c>
      <c r="BB183" s="3">
        <v>0</v>
      </c>
      <c r="BC183" s="3">
        <v>0</v>
      </c>
      <c r="BD183" s="3">
        <v>0</v>
      </c>
      <c r="BE183" s="3">
        <v>0</v>
      </c>
      <c r="BF183" s="3">
        <v>0</v>
      </c>
      <c r="BG183" s="3">
        <v>0</v>
      </c>
      <c r="BH183" s="3">
        <v>0</v>
      </c>
      <c r="BI183" s="3">
        <v>0</v>
      </c>
      <c r="BJ183" s="3">
        <v>0</v>
      </c>
      <c r="BK183" s="3">
        <v>0</v>
      </c>
      <c r="BL183" s="3">
        <v>0</v>
      </c>
      <c r="BM183" s="3">
        <v>0</v>
      </c>
      <c r="BN183" s="3">
        <v>0</v>
      </c>
      <c r="BO183" s="3">
        <v>0</v>
      </c>
      <c r="BP183" s="3">
        <v>0</v>
      </c>
      <c r="BQ183" s="3">
        <v>0</v>
      </c>
      <c r="BR183" s="3">
        <v>0.05022873767308667</v>
      </c>
      <c r="BS183" s="3">
        <v>0.06971442643875418</v>
      </c>
      <c r="BT183" s="3">
        <v>0.05459994100921284</v>
      </c>
      <c r="BU183" s="3">
        <v>0.05022873767308667</v>
      </c>
      <c r="BV183" s="3">
        <v>0.05022873767308668</v>
      </c>
      <c r="BW183" s="3">
        <v>0.10081698411809832</v>
      </c>
      <c r="BX183" s="3">
        <v>0.05022873767308667</v>
      </c>
      <c r="BY183" s="3">
        <v>0.06868577609518658</v>
      </c>
      <c r="BZ183" s="3">
        <v>0.07434795279032493</v>
      </c>
      <c r="CA183" s="3">
        <v>0.07203160555320837</v>
      </c>
      <c r="CB183" s="3">
        <v>0.06751963260070525</v>
      </c>
      <c r="CC183" s="3">
        <v>0.05022873767308668</v>
      </c>
      <c r="CD183" s="3">
        <v>0.050470683637132883</v>
      </c>
      <c r="CE183" s="3">
        <v>0.07434795279032493</v>
      </c>
      <c r="CF183" s="3">
        <v>0.07434795279032493</v>
      </c>
      <c r="CG183" s="3">
        <v>0.07586358878298716</v>
      </c>
      <c r="CH183" s="3">
        <v>0.07203160555320837</v>
      </c>
      <c r="CI183" s="3">
        <v>0.05022873767308668</v>
      </c>
      <c r="CJ183" s="3">
        <v>0.05022873767308667</v>
      </c>
      <c r="CK183" s="3">
        <v>0.07586358878298716</v>
      </c>
      <c r="CL183" s="3">
        <v>0.09031751908936538</v>
      </c>
      <c r="CM183" s="3">
        <v>0.07278900761087069</v>
      </c>
      <c r="CN183" s="3">
        <v>0</v>
      </c>
      <c r="CO183" s="3">
        <v>0.050470683637132883</v>
      </c>
      <c r="CP183" s="3">
        <v>0</v>
      </c>
      <c r="CQ183" s="3">
        <v>0.00878147479204611</v>
      </c>
      <c r="CR183" s="3">
        <v>0.07404230217605885</v>
      </c>
      <c r="CS183" s="3">
        <v>0.00878147479204611</v>
      </c>
      <c r="CT183" s="3">
        <v>0.1000700664273183</v>
      </c>
      <c r="CU183" s="3">
        <v>0.1000700664273183</v>
      </c>
      <c r="CV183" s="3">
        <v>0.050470683637132883</v>
      </c>
      <c r="CW183" s="3">
        <v>0.08056497175141243</v>
      </c>
      <c r="CX183" s="3">
        <v>0.05022873767308667</v>
      </c>
      <c r="CY183" s="3">
        <v>0.10081698411809832</v>
      </c>
      <c r="CZ183" s="3">
        <v>0.029505106232566383</v>
      </c>
      <c r="DA183" s="3">
        <v>0.05022873767308668</v>
      </c>
      <c r="DB183" s="3">
        <v>0.05022873767308667</v>
      </c>
      <c r="DC183" s="3">
        <v>0.05022873767308667</v>
      </c>
      <c r="DD183" s="3">
        <v>0.050228737673086686</v>
      </c>
      <c r="DE183" s="3">
        <v>0.06971442643875417</v>
      </c>
      <c r="DF183" s="3">
        <v>0.10081698411809835</v>
      </c>
      <c r="DG183" s="3">
        <v>0.07586358878298716</v>
      </c>
      <c r="DH183" s="3">
        <v>0.07586358878298716</v>
      </c>
      <c r="DI183" s="3">
        <v>0.07586358878298716</v>
      </c>
      <c r="DJ183" s="3">
        <v>0.07586358878298716</v>
      </c>
      <c r="DK183" s="3">
        <v>0.07586358878298716</v>
      </c>
      <c r="DL183" s="3">
        <v>0.07586358878298716</v>
      </c>
      <c r="DM183" s="3">
        <v>0.07586358878298716</v>
      </c>
      <c r="DN183" s="3">
        <v>0.07586358878298716</v>
      </c>
      <c r="DO183" s="3">
        <v>0.06971442643875417</v>
      </c>
      <c r="DP183" s="3">
        <v>0.07586358878298716</v>
      </c>
      <c r="DQ183" s="3">
        <v>0.05022873767308668</v>
      </c>
      <c r="DR183" s="3">
        <v>0.05459994100921284</v>
      </c>
      <c r="DS183" s="3">
        <v>0.06720992674252704</v>
      </c>
      <c r="DU183" s="9"/>
      <c r="DV183" s="9"/>
      <c r="DW183" s="9">
        <v>0</v>
      </c>
      <c r="DX183" s="9">
        <v>8945223.819778273</v>
      </c>
    </row>
    <row r="184" spans="44:128" ht="11.25">
      <c r="AR184" s="13" t="s">
        <v>9</v>
      </c>
      <c r="AS184" s="13" t="s">
        <v>168</v>
      </c>
      <c r="AT184" s="3">
        <v>0</v>
      </c>
      <c r="AU184" s="3">
        <v>0</v>
      </c>
      <c r="AV184" s="3">
        <v>0</v>
      </c>
      <c r="AW184" s="3">
        <v>0</v>
      </c>
      <c r="AX184" s="3">
        <v>0</v>
      </c>
      <c r="AY184" s="3">
        <v>1</v>
      </c>
      <c r="AZ184" s="3">
        <v>0</v>
      </c>
      <c r="BA184" s="3">
        <v>0</v>
      </c>
      <c r="BB184" s="3">
        <v>0</v>
      </c>
      <c r="BC184" s="3">
        <v>0</v>
      </c>
      <c r="BD184" s="3">
        <v>0</v>
      </c>
      <c r="BE184" s="3">
        <v>0</v>
      </c>
      <c r="BF184" s="3">
        <v>0</v>
      </c>
      <c r="BG184" s="3">
        <v>0</v>
      </c>
      <c r="BH184" s="3">
        <v>0</v>
      </c>
      <c r="BI184" s="3">
        <v>0</v>
      </c>
      <c r="BJ184" s="3">
        <v>0</v>
      </c>
      <c r="BK184" s="3">
        <v>0</v>
      </c>
      <c r="BL184" s="3">
        <v>0</v>
      </c>
      <c r="BM184" s="3">
        <v>0</v>
      </c>
      <c r="BN184" s="3">
        <v>0</v>
      </c>
      <c r="BO184" s="3">
        <v>0</v>
      </c>
      <c r="BP184" s="3">
        <v>0</v>
      </c>
      <c r="BQ184" s="3">
        <v>0</v>
      </c>
      <c r="BR184" s="3">
        <v>0.016031578650419893</v>
      </c>
      <c r="BS184" s="3">
        <v>0.017838594061045383</v>
      </c>
      <c r="BT184" s="3">
        <v>0.06412452220564872</v>
      </c>
      <c r="BU184" s="3">
        <v>0.016031578650419893</v>
      </c>
      <c r="BV184" s="3">
        <v>0.016031578650419893</v>
      </c>
      <c r="BW184" s="3">
        <v>0.010073167934304017</v>
      </c>
      <c r="BX184" s="3">
        <v>0.016031578650419893</v>
      </c>
      <c r="BY184" s="3">
        <v>0</v>
      </c>
      <c r="BZ184" s="3">
        <v>0.017448637622031183</v>
      </c>
      <c r="CA184" s="3">
        <v>0.013193687783979306</v>
      </c>
      <c r="CB184" s="3">
        <v>0.020076962474387703</v>
      </c>
      <c r="CC184" s="3">
        <v>0.016031578650419893</v>
      </c>
      <c r="CD184" s="3">
        <v>0.017646229242322745</v>
      </c>
      <c r="CE184" s="3">
        <v>0.017448637622031183</v>
      </c>
      <c r="CF184" s="3">
        <v>0.017448637622031183</v>
      </c>
      <c r="CG184" s="3">
        <v>0.01575670761941491</v>
      </c>
      <c r="CH184" s="3">
        <v>0.013193687783979306</v>
      </c>
      <c r="CI184" s="3">
        <v>0.016031578650419896</v>
      </c>
      <c r="CJ184" s="3">
        <v>0.016031578650419893</v>
      </c>
      <c r="CK184" s="3">
        <v>0.01575670761941491</v>
      </c>
      <c r="CL184" s="3">
        <v>0.013045732636050711</v>
      </c>
      <c r="CM184" s="3">
        <v>0.016797650840230147</v>
      </c>
      <c r="CN184" s="3">
        <v>0</v>
      </c>
      <c r="CO184" s="3">
        <v>0.017646229242322745</v>
      </c>
      <c r="CP184" s="3">
        <v>0</v>
      </c>
      <c r="CQ184" s="3">
        <v>0.008932994631503526</v>
      </c>
      <c r="CR184" s="3">
        <v>0.015292718525329445</v>
      </c>
      <c r="CS184" s="3">
        <v>0.008932994631503526</v>
      </c>
      <c r="CT184" s="3">
        <v>0.015582990695830235</v>
      </c>
      <c r="CU184" s="3">
        <v>0.015582990695830233</v>
      </c>
      <c r="CV184" s="3">
        <v>0.017646229242322745</v>
      </c>
      <c r="CW184" s="3">
        <v>0.010508474576271187</v>
      </c>
      <c r="CX184" s="3">
        <v>0.01603157865041989</v>
      </c>
      <c r="CY184" s="3">
        <v>0.010073167934304017</v>
      </c>
      <c r="CZ184" s="3">
        <v>0.012482286640961715</v>
      </c>
      <c r="DA184" s="3">
        <v>0.016031578650419893</v>
      </c>
      <c r="DB184" s="3">
        <v>0.01603157865041989</v>
      </c>
      <c r="DC184" s="3">
        <v>0.01603157865041989</v>
      </c>
      <c r="DD184" s="3">
        <v>0.016031578650419896</v>
      </c>
      <c r="DE184" s="3">
        <v>0.01783859406104538</v>
      </c>
      <c r="DF184" s="3">
        <v>0.010073167934304019</v>
      </c>
      <c r="DG184" s="3">
        <v>0.01575670761941491</v>
      </c>
      <c r="DH184" s="3">
        <v>0.01575670761941491</v>
      </c>
      <c r="DI184" s="3">
        <v>0.01575670761941491</v>
      </c>
      <c r="DJ184" s="3">
        <v>0.01575670761941491</v>
      </c>
      <c r="DK184" s="3">
        <v>0.01575670761941491</v>
      </c>
      <c r="DL184" s="3">
        <v>0.01575670761941491</v>
      </c>
      <c r="DM184" s="3">
        <v>0.01575670761941491</v>
      </c>
      <c r="DN184" s="3">
        <v>0.01575670761941491</v>
      </c>
      <c r="DO184" s="3">
        <v>0.017838594061045383</v>
      </c>
      <c r="DP184" s="3">
        <v>0.01575670761941491</v>
      </c>
      <c r="DQ184" s="3">
        <v>0.016031578650419893</v>
      </c>
      <c r="DR184" s="3">
        <v>0.06412452220564872</v>
      </c>
      <c r="DS184" s="3">
        <v>0.013170076127762739</v>
      </c>
      <c r="DU184" s="9"/>
      <c r="DV184" s="9"/>
      <c r="DW184" s="9">
        <v>0</v>
      </c>
      <c r="DX184" s="9">
        <v>1437362.2861805274</v>
      </c>
    </row>
    <row r="185" spans="44:128" ht="11.25">
      <c r="AR185" s="13" t="s">
        <v>10</v>
      </c>
      <c r="AS185" s="13" t="s">
        <v>169</v>
      </c>
      <c r="AT185" s="3">
        <v>0</v>
      </c>
      <c r="AU185" s="3">
        <v>0</v>
      </c>
      <c r="AV185" s="3">
        <v>0</v>
      </c>
      <c r="AW185" s="3">
        <v>0</v>
      </c>
      <c r="AX185" s="3">
        <v>0</v>
      </c>
      <c r="AY185" s="3">
        <v>0</v>
      </c>
      <c r="AZ185" s="3">
        <v>1</v>
      </c>
      <c r="BA185" s="3">
        <v>0</v>
      </c>
      <c r="BB185" s="3">
        <v>0</v>
      </c>
      <c r="BC185" s="3">
        <v>0</v>
      </c>
      <c r="BD185" s="3">
        <v>0</v>
      </c>
      <c r="BE185" s="3">
        <v>0</v>
      </c>
      <c r="BF185" s="3">
        <v>0</v>
      </c>
      <c r="BG185" s="3">
        <v>0</v>
      </c>
      <c r="BH185" s="3">
        <v>0</v>
      </c>
      <c r="BI185" s="3">
        <v>0</v>
      </c>
      <c r="BJ185" s="3">
        <v>0</v>
      </c>
      <c r="BK185" s="3">
        <v>0</v>
      </c>
      <c r="BL185" s="3">
        <v>0</v>
      </c>
      <c r="BM185" s="3">
        <v>0</v>
      </c>
      <c r="BN185" s="3">
        <v>0</v>
      </c>
      <c r="BO185" s="3">
        <v>0</v>
      </c>
      <c r="BP185" s="3">
        <v>0</v>
      </c>
      <c r="BQ185" s="3">
        <v>0</v>
      </c>
      <c r="BR185" s="3">
        <v>0.013431435571352195</v>
      </c>
      <c r="BS185" s="3">
        <v>0.013056547746291076</v>
      </c>
      <c r="BT185" s="3">
        <v>0.025496630444742808</v>
      </c>
      <c r="BU185" s="3">
        <v>0.013431435571352197</v>
      </c>
      <c r="BV185" s="3">
        <v>0.013431435571352197</v>
      </c>
      <c r="BW185" s="3">
        <v>0.009958097749633594</v>
      </c>
      <c r="BX185" s="3">
        <v>0.013431435571352197</v>
      </c>
      <c r="BY185" s="3">
        <v>0</v>
      </c>
      <c r="BZ185" s="3">
        <v>0</v>
      </c>
      <c r="CA185" s="3">
        <v>0.016785817526850638</v>
      </c>
      <c r="CB185" s="3">
        <v>0.012711807480440266</v>
      </c>
      <c r="CC185" s="3">
        <v>0.013431435571352197</v>
      </c>
      <c r="CD185" s="3">
        <v>0.014524204068681029</v>
      </c>
      <c r="CE185" s="3">
        <v>0</v>
      </c>
      <c r="CF185" s="3">
        <v>0</v>
      </c>
      <c r="CG185" s="3">
        <v>0.016610655060327256</v>
      </c>
      <c r="CH185" s="3">
        <v>0.016785817526850638</v>
      </c>
      <c r="CI185" s="3">
        <v>0.013431435571352198</v>
      </c>
      <c r="CJ185" s="3">
        <v>0.013431435571352197</v>
      </c>
      <c r="CK185" s="3">
        <v>0.016610655060327256</v>
      </c>
      <c r="CL185" s="3">
        <v>0.042011374125907275</v>
      </c>
      <c r="CM185" s="3">
        <v>0.014833601403309162</v>
      </c>
      <c r="CN185" s="3">
        <v>0</v>
      </c>
      <c r="CO185" s="3">
        <v>0.014524204068681029</v>
      </c>
      <c r="CP185" s="3">
        <v>0</v>
      </c>
      <c r="CQ185" s="3">
        <v>0.0004098338055722829</v>
      </c>
      <c r="CR185" s="3">
        <v>0.04042370035038961</v>
      </c>
      <c r="CS185" s="3">
        <v>0.0004098338055722829</v>
      </c>
      <c r="CT185" s="3">
        <v>0.015887155031475576</v>
      </c>
      <c r="CU185" s="3">
        <v>0.015887155031475576</v>
      </c>
      <c r="CV185" s="3">
        <v>0.014524204068681029</v>
      </c>
      <c r="CW185" s="3">
        <v>0.06813559322033898</v>
      </c>
      <c r="CX185" s="3">
        <v>0.013431435571352195</v>
      </c>
      <c r="CY185" s="3">
        <v>0.009958097749633594</v>
      </c>
      <c r="CZ185" s="3">
        <v>0.00692063468846224</v>
      </c>
      <c r="DA185" s="3">
        <v>0.013431435571352197</v>
      </c>
      <c r="DB185" s="3">
        <v>0.013431435571352195</v>
      </c>
      <c r="DC185" s="3">
        <v>0.013431435571352193</v>
      </c>
      <c r="DD185" s="3">
        <v>0.013431435571352198</v>
      </c>
      <c r="DE185" s="3">
        <v>0.013056547746291074</v>
      </c>
      <c r="DF185" s="3">
        <v>0.009958097749633596</v>
      </c>
      <c r="DG185" s="3">
        <v>0.016610655060327256</v>
      </c>
      <c r="DH185" s="3">
        <v>0.016610655060327256</v>
      </c>
      <c r="DI185" s="3">
        <v>0.016610655060327256</v>
      </c>
      <c r="DJ185" s="3">
        <v>0.016610655060327256</v>
      </c>
      <c r="DK185" s="3">
        <v>0.016610655060327256</v>
      </c>
      <c r="DL185" s="3">
        <v>0.016610655060327256</v>
      </c>
      <c r="DM185" s="3">
        <v>0.016610655060327256</v>
      </c>
      <c r="DN185" s="3">
        <v>0.016610655060327256</v>
      </c>
      <c r="DO185" s="3">
        <v>0.013056547746291076</v>
      </c>
      <c r="DP185" s="3">
        <v>0.016610655060327256</v>
      </c>
      <c r="DQ185" s="3">
        <v>0.013431435571352197</v>
      </c>
      <c r="DR185" s="3">
        <v>0.025496630444742808</v>
      </c>
      <c r="DS185" s="3">
        <v>0.022296489283308418</v>
      </c>
      <c r="DU185" s="9"/>
      <c r="DV185" s="9"/>
      <c r="DW185" s="9">
        <v>0</v>
      </c>
      <c r="DX185" s="9">
        <v>1481417.7698025776</v>
      </c>
    </row>
    <row r="186" spans="44:128" ht="11.25">
      <c r="AR186" s="13" t="s">
        <v>11</v>
      </c>
      <c r="AS186" s="13" t="s">
        <v>170</v>
      </c>
      <c r="AT186" s="3">
        <v>0</v>
      </c>
      <c r="AU186" s="3">
        <v>0</v>
      </c>
      <c r="AV186" s="3">
        <v>0</v>
      </c>
      <c r="AW186" s="3">
        <v>0</v>
      </c>
      <c r="AX186" s="3">
        <v>0</v>
      </c>
      <c r="AY186" s="3">
        <v>0</v>
      </c>
      <c r="AZ186" s="3">
        <v>0</v>
      </c>
      <c r="BA186" s="3">
        <v>1</v>
      </c>
      <c r="BB186" s="3">
        <v>0</v>
      </c>
      <c r="BC186" s="3">
        <v>0</v>
      </c>
      <c r="BD186" s="3">
        <v>0</v>
      </c>
      <c r="BE186" s="3">
        <v>0</v>
      </c>
      <c r="BF186" s="3">
        <v>0</v>
      </c>
      <c r="BG186" s="3">
        <v>0</v>
      </c>
      <c r="BH186" s="3">
        <v>0</v>
      </c>
      <c r="BI186" s="3">
        <v>0</v>
      </c>
      <c r="BJ186" s="3">
        <v>0</v>
      </c>
      <c r="BK186" s="3">
        <v>0</v>
      </c>
      <c r="BL186" s="3">
        <v>0</v>
      </c>
      <c r="BM186" s="3">
        <v>0</v>
      </c>
      <c r="BN186" s="3">
        <v>0</v>
      </c>
      <c r="BO186" s="3">
        <v>0</v>
      </c>
      <c r="BP186" s="3">
        <v>0</v>
      </c>
      <c r="BQ186" s="3">
        <v>0</v>
      </c>
      <c r="BR186" s="3">
        <v>0.20824241221428946</v>
      </c>
      <c r="BS186" s="3">
        <v>0.22432331048073717</v>
      </c>
      <c r="BT186" s="3">
        <v>0.11722707650060786</v>
      </c>
      <c r="BU186" s="3">
        <v>0.20824241221428946</v>
      </c>
      <c r="BV186" s="3">
        <v>0.2082424122142895</v>
      </c>
      <c r="BW186" s="3">
        <v>0.21949601356255102</v>
      </c>
      <c r="BX186" s="3">
        <v>0.2082424122142895</v>
      </c>
      <c r="BY186" s="3">
        <v>0.5452947539210384</v>
      </c>
      <c r="BZ186" s="3">
        <v>0.47198746903686434</v>
      </c>
      <c r="CA186" s="3">
        <v>0.46461886549109427</v>
      </c>
      <c r="CB186" s="3">
        <v>0.25362406661070064</v>
      </c>
      <c r="CC186" s="3">
        <v>0.20824241221428946</v>
      </c>
      <c r="CD186" s="3">
        <v>0.21557839438705356</v>
      </c>
      <c r="CE186" s="3">
        <v>0.47198746903686434</v>
      </c>
      <c r="CF186" s="3">
        <v>0.47198746903686434</v>
      </c>
      <c r="CG186" s="3">
        <v>0.41460525590876535</v>
      </c>
      <c r="CH186" s="3">
        <v>0.46461886549109427</v>
      </c>
      <c r="CI186" s="3">
        <v>0.20824241221428952</v>
      </c>
      <c r="CJ186" s="3">
        <v>0.20824241221428946</v>
      </c>
      <c r="CK186" s="3">
        <v>0.41460525590876535</v>
      </c>
      <c r="CL186" s="3">
        <v>0.27701912138670215</v>
      </c>
      <c r="CM186" s="3">
        <v>0.3194642831947513</v>
      </c>
      <c r="CN186" s="3">
        <v>0.5168550086190385</v>
      </c>
      <c r="CO186" s="3">
        <v>0.21557839438705356</v>
      </c>
      <c r="CP186" s="3">
        <v>0.45188289157160755</v>
      </c>
      <c r="CQ186" s="3">
        <v>0.18851246342361364</v>
      </c>
      <c r="CR186" s="3">
        <v>0.24511711805111308</v>
      </c>
      <c r="CS186" s="3">
        <v>0.18851246342361364</v>
      </c>
      <c r="CT186" s="3">
        <v>0.3174280732818789</v>
      </c>
      <c r="CU186" s="3">
        <v>0.31742807328187883</v>
      </c>
      <c r="CV186" s="3">
        <v>0.21557839438705356</v>
      </c>
      <c r="CW186" s="3">
        <v>0.2366101694915254</v>
      </c>
      <c r="CX186" s="3">
        <v>0.20824241221428946</v>
      </c>
      <c r="CY186" s="3">
        <v>0.21949601356255102</v>
      </c>
      <c r="CZ186" s="3">
        <v>0.1983774378189516</v>
      </c>
      <c r="DA186" s="3">
        <v>0.2082424122142895</v>
      </c>
      <c r="DB186" s="3">
        <v>0.20824241221428946</v>
      </c>
      <c r="DC186" s="3">
        <v>0.20824241221428946</v>
      </c>
      <c r="DD186" s="3">
        <v>0.20824241221428952</v>
      </c>
      <c r="DE186" s="3">
        <v>0.22432331048073714</v>
      </c>
      <c r="DF186" s="3">
        <v>0.21949601356255108</v>
      </c>
      <c r="DG186" s="3">
        <v>0.41460525590876535</v>
      </c>
      <c r="DH186" s="3">
        <v>0.41460525590876535</v>
      </c>
      <c r="DI186" s="3">
        <v>0.41460525590876535</v>
      </c>
      <c r="DJ186" s="3">
        <v>0.41460525590876535</v>
      </c>
      <c r="DK186" s="3">
        <v>0.41460525590876535</v>
      </c>
      <c r="DL186" s="3">
        <v>0.41460525590876535</v>
      </c>
      <c r="DM186" s="3">
        <v>0.41460525590876535</v>
      </c>
      <c r="DN186" s="3">
        <v>0.41460525590876535</v>
      </c>
      <c r="DO186" s="3">
        <v>0.22432331048073714</v>
      </c>
      <c r="DP186" s="3">
        <v>0.41460525590876535</v>
      </c>
      <c r="DQ186" s="3">
        <v>0.2082424122142895</v>
      </c>
      <c r="DR186" s="3">
        <v>0.11722707650060786</v>
      </c>
      <c r="DS186" s="3">
        <v>0.25513834209065817</v>
      </c>
      <c r="DU186" s="9"/>
      <c r="DV186" s="9"/>
      <c r="DW186" s="9">
        <v>0</v>
      </c>
      <c r="DX186" s="9">
        <v>28381029.07925859</v>
      </c>
    </row>
    <row r="187" spans="44:128" ht="11.25">
      <c r="AR187" s="13" t="s">
        <v>12</v>
      </c>
      <c r="AS187" s="13" t="s">
        <v>171</v>
      </c>
      <c r="AT187" s="3">
        <v>0</v>
      </c>
      <c r="AU187" s="3">
        <v>0</v>
      </c>
      <c r="AV187" s="3">
        <v>0</v>
      </c>
      <c r="AW187" s="3">
        <v>0</v>
      </c>
      <c r="AX187" s="3">
        <v>0</v>
      </c>
      <c r="AY187" s="3">
        <v>0</v>
      </c>
      <c r="AZ187" s="3">
        <v>0</v>
      </c>
      <c r="BA187" s="3">
        <v>0</v>
      </c>
      <c r="BB187" s="3">
        <v>1</v>
      </c>
      <c r="BC187" s="3">
        <v>0</v>
      </c>
      <c r="BD187" s="3">
        <v>0</v>
      </c>
      <c r="BE187" s="3">
        <v>0</v>
      </c>
      <c r="BF187" s="3">
        <v>0</v>
      </c>
      <c r="BG187" s="3">
        <v>0</v>
      </c>
      <c r="BH187" s="3">
        <v>0</v>
      </c>
      <c r="BI187" s="3">
        <v>0</v>
      </c>
      <c r="BJ187" s="3">
        <v>0</v>
      </c>
      <c r="BK187" s="3">
        <v>0</v>
      </c>
      <c r="BL187" s="3">
        <v>0</v>
      </c>
      <c r="BM187" s="3">
        <v>0</v>
      </c>
      <c r="BN187" s="3">
        <v>0</v>
      </c>
      <c r="BO187" s="3">
        <v>0</v>
      </c>
      <c r="BP187" s="3">
        <v>0</v>
      </c>
      <c r="BQ187" s="3">
        <v>0</v>
      </c>
      <c r="BR187" s="3">
        <v>0.017284578533186223</v>
      </c>
      <c r="BS187" s="3">
        <v>0.020872105424438635</v>
      </c>
      <c r="BT187" s="3">
        <v>0.012851534903483817</v>
      </c>
      <c r="BU187" s="3">
        <v>0.017284578533186223</v>
      </c>
      <c r="BV187" s="3">
        <v>0.017284578533186226</v>
      </c>
      <c r="BW187" s="3">
        <v>0.025203096320215074</v>
      </c>
      <c r="BX187" s="3">
        <v>0.017284578533186226</v>
      </c>
      <c r="BY187" s="3">
        <v>0.02704164413196322</v>
      </c>
      <c r="BZ187" s="3">
        <v>0.039414250327844964</v>
      </c>
      <c r="CA187" s="3">
        <v>0.03250057444427149</v>
      </c>
      <c r="CB187" s="3">
        <v>0.021044284055138158</v>
      </c>
      <c r="CC187" s="3">
        <v>0.017284578533186223</v>
      </c>
      <c r="CD187" s="3">
        <v>0.017602157740718542</v>
      </c>
      <c r="CE187" s="3">
        <v>0.039414250327844964</v>
      </c>
      <c r="CF187" s="3">
        <v>0.039414250327844964</v>
      </c>
      <c r="CG187" s="3">
        <v>0.035562778910252876</v>
      </c>
      <c r="CH187" s="3">
        <v>0.03250057444427149</v>
      </c>
      <c r="CI187" s="3">
        <v>0.017284578533186226</v>
      </c>
      <c r="CJ187" s="3">
        <v>0.017284578533186223</v>
      </c>
      <c r="CK187" s="3">
        <v>0.035562778910252876</v>
      </c>
      <c r="CL187" s="3">
        <v>0.024905986308247415</v>
      </c>
      <c r="CM187" s="3">
        <v>0.02821744216734576</v>
      </c>
      <c r="CN187" s="3">
        <v>0</v>
      </c>
      <c r="CO187" s="3">
        <v>0.017602157740718542</v>
      </c>
      <c r="CP187" s="3">
        <v>0</v>
      </c>
      <c r="CQ187" s="3">
        <v>0.011516108538211904</v>
      </c>
      <c r="CR187" s="3">
        <v>0.022330051632088836</v>
      </c>
      <c r="CS187" s="3">
        <v>0.011516108538211906</v>
      </c>
      <c r="CT187" s="3">
        <v>0.026196153407455285</v>
      </c>
      <c r="CU187" s="3">
        <v>0.02619615340745528</v>
      </c>
      <c r="CV187" s="3">
        <v>0.017602157740718542</v>
      </c>
      <c r="CW187" s="3">
        <v>0.02361581920903955</v>
      </c>
      <c r="CX187" s="3">
        <v>0.017284578533186223</v>
      </c>
      <c r="CY187" s="3">
        <v>0.025203096320215074</v>
      </c>
      <c r="CZ187" s="3">
        <v>0.01440034353569906</v>
      </c>
      <c r="DA187" s="3">
        <v>0.017284578533186226</v>
      </c>
      <c r="DB187" s="3">
        <v>0.017284578533186223</v>
      </c>
      <c r="DC187" s="3">
        <v>0.017284578533186223</v>
      </c>
      <c r="DD187" s="3">
        <v>0.01728457853318623</v>
      </c>
      <c r="DE187" s="3">
        <v>0.020872105424438632</v>
      </c>
      <c r="DF187" s="3">
        <v>0.02520309632021508</v>
      </c>
      <c r="DG187" s="3">
        <v>0.035562778910252876</v>
      </c>
      <c r="DH187" s="3">
        <v>0.035562778910252876</v>
      </c>
      <c r="DI187" s="3">
        <v>0.035562778910252876</v>
      </c>
      <c r="DJ187" s="3">
        <v>0.035562778910252876</v>
      </c>
      <c r="DK187" s="3">
        <v>0.035562778910252876</v>
      </c>
      <c r="DL187" s="3">
        <v>0.035562778910252876</v>
      </c>
      <c r="DM187" s="3">
        <v>0.035562778910252876</v>
      </c>
      <c r="DN187" s="3">
        <v>0.035562778910252876</v>
      </c>
      <c r="DO187" s="3">
        <v>0.020872105424438632</v>
      </c>
      <c r="DP187" s="3">
        <v>0.035562778910252876</v>
      </c>
      <c r="DQ187" s="3">
        <v>0.017284578533186226</v>
      </c>
      <c r="DR187" s="3">
        <v>0.012851534903483819</v>
      </c>
      <c r="DS187" s="3">
        <v>0.022194981641022148</v>
      </c>
      <c r="DU187" s="9"/>
      <c r="DV187" s="9"/>
      <c r="DW187" s="9">
        <v>0</v>
      </c>
      <c r="DX187" s="9">
        <v>2689999.1207269365</v>
      </c>
    </row>
    <row r="188" spans="44:128" ht="11.25">
      <c r="AR188" s="13" t="s">
        <v>13</v>
      </c>
      <c r="AS188" s="13" t="s">
        <v>172</v>
      </c>
      <c r="AT188" s="3">
        <v>0</v>
      </c>
      <c r="AU188" s="3">
        <v>0</v>
      </c>
      <c r="AV188" s="3">
        <v>0</v>
      </c>
      <c r="AW188" s="3">
        <v>0</v>
      </c>
      <c r="AX188" s="3">
        <v>0</v>
      </c>
      <c r="AY188" s="3">
        <v>0</v>
      </c>
      <c r="AZ188" s="3">
        <v>0</v>
      </c>
      <c r="BA188" s="3">
        <v>0</v>
      </c>
      <c r="BB188" s="3">
        <v>0</v>
      </c>
      <c r="BC188" s="3">
        <v>1</v>
      </c>
      <c r="BD188" s="3">
        <v>0</v>
      </c>
      <c r="BE188" s="3">
        <v>0</v>
      </c>
      <c r="BF188" s="3">
        <v>0</v>
      </c>
      <c r="BG188" s="3">
        <v>0</v>
      </c>
      <c r="BH188" s="3">
        <v>0</v>
      </c>
      <c r="BI188" s="3">
        <v>0</v>
      </c>
      <c r="BJ188" s="3">
        <v>0</v>
      </c>
      <c r="BK188" s="3">
        <v>0</v>
      </c>
      <c r="BL188" s="3">
        <v>0</v>
      </c>
      <c r="BM188" s="3">
        <v>0</v>
      </c>
      <c r="BN188" s="3">
        <v>0</v>
      </c>
      <c r="BO188" s="3">
        <v>0</v>
      </c>
      <c r="BP188" s="3">
        <v>0</v>
      </c>
      <c r="BQ188" s="3">
        <v>0</v>
      </c>
      <c r="BR188" s="3">
        <v>0.04159398337258278</v>
      </c>
      <c r="BS188" s="3">
        <v>0.04778852450066537</v>
      </c>
      <c r="BT188" s="3">
        <v>0.018906449691194455</v>
      </c>
      <c r="BU188" s="3">
        <v>0.04159398337258278</v>
      </c>
      <c r="BV188" s="3">
        <v>0.041593983372582785</v>
      </c>
      <c r="BW188" s="3">
        <v>0.03239803616308456</v>
      </c>
      <c r="BX188" s="3">
        <v>0.041593983372582785</v>
      </c>
      <c r="BY188" s="3">
        <v>0</v>
      </c>
      <c r="BZ188" s="3">
        <v>0</v>
      </c>
      <c r="CA188" s="3">
        <v>0.015242230177966542</v>
      </c>
      <c r="CB188" s="3">
        <v>0.043547964749347905</v>
      </c>
      <c r="CC188" s="3">
        <v>0.041593983372582785</v>
      </c>
      <c r="CD188" s="3">
        <v>0.046335013926594504</v>
      </c>
      <c r="CE188" s="3">
        <v>0</v>
      </c>
      <c r="CF188" s="3">
        <v>0</v>
      </c>
      <c r="CG188" s="3">
        <v>0.012230731089196187</v>
      </c>
      <c r="CH188" s="3">
        <v>0.015242230177966542</v>
      </c>
      <c r="CI188" s="3">
        <v>0.041593983372582785</v>
      </c>
      <c r="CJ188" s="3">
        <v>0.04159398337258278</v>
      </c>
      <c r="CK188" s="3">
        <v>0.012230731089196187</v>
      </c>
      <c r="CL188" s="3">
        <v>0.04601505410930712</v>
      </c>
      <c r="CM188" s="3">
        <v>0.03000962779493077</v>
      </c>
      <c r="CN188" s="3">
        <v>0.06089191087275746</v>
      </c>
      <c r="CO188" s="3">
        <v>0.046335013926594504</v>
      </c>
      <c r="CP188" s="3">
        <v>0.09712476119739415</v>
      </c>
      <c r="CQ188" s="3">
        <v>0.022245550942005456</v>
      </c>
      <c r="CR188" s="3">
        <v>0.046858728137385806</v>
      </c>
      <c r="CS188" s="3">
        <v>0.022245550942005456</v>
      </c>
      <c r="CT188" s="3">
        <v>0.04186061669319052</v>
      </c>
      <c r="CU188" s="3">
        <v>0.04186061669319052</v>
      </c>
      <c r="CV188" s="3">
        <v>0.046335013926594504</v>
      </c>
      <c r="CW188" s="3">
        <v>0.05016949152542373</v>
      </c>
      <c r="CX188" s="3">
        <v>0.04159398337258278</v>
      </c>
      <c r="CY188" s="3">
        <v>0.03239803616308456</v>
      </c>
      <c r="CZ188" s="3">
        <v>0.03191976715729411</v>
      </c>
      <c r="DA188" s="3">
        <v>0.04159398337258279</v>
      </c>
      <c r="DB188" s="3">
        <v>0.041593983372582785</v>
      </c>
      <c r="DC188" s="3">
        <v>0.04159398337258278</v>
      </c>
      <c r="DD188" s="3">
        <v>0.04159398337258279</v>
      </c>
      <c r="DE188" s="3">
        <v>0.047788524500665355</v>
      </c>
      <c r="DF188" s="3">
        <v>0.032398036163084565</v>
      </c>
      <c r="DG188" s="3">
        <v>0.012230731089196187</v>
      </c>
      <c r="DH188" s="3">
        <v>0.012230731089196187</v>
      </c>
      <c r="DI188" s="3">
        <v>0.012230731089196187</v>
      </c>
      <c r="DJ188" s="3">
        <v>0.012230731089196187</v>
      </c>
      <c r="DK188" s="3">
        <v>0.012230731089196187</v>
      </c>
      <c r="DL188" s="3">
        <v>0.012230731089196187</v>
      </c>
      <c r="DM188" s="3">
        <v>0.012230731089196187</v>
      </c>
      <c r="DN188" s="3">
        <v>0.012230731089196187</v>
      </c>
      <c r="DO188" s="3">
        <v>0.04778852450066536</v>
      </c>
      <c r="DP188" s="3">
        <v>0.012230731089196187</v>
      </c>
      <c r="DQ188" s="3">
        <v>0.041593983372582785</v>
      </c>
      <c r="DR188" s="3">
        <v>0.018906449691194455</v>
      </c>
      <c r="DS188" s="3">
        <v>0.04120521753644267</v>
      </c>
      <c r="DU188" s="9"/>
      <c r="DV188" s="9"/>
      <c r="DW188" s="9">
        <v>0</v>
      </c>
      <c r="DX188" s="9">
        <v>3420921.314238594</v>
      </c>
    </row>
    <row r="189" spans="44:128" ht="11.25">
      <c r="AR189" s="13" t="s">
        <v>14</v>
      </c>
      <c r="AS189" s="13" t="s">
        <v>173</v>
      </c>
      <c r="AT189" s="3">
        <v>0</v>
      </c>
      <c r="AU189" s="3">
        <v>0</v>
      </c>
      <c r="AV189" s="3">
        <v>0</v>
      </c>
      <c r="AW189" s="3">
        <v>0</v>
      </c>
      <c r="AX189" s="3">
        <v>0</v>
      </c>
      <c r="AY189" s="3">
        <v>0</v>
      </c>
      <c r="AZ189" s="3">
        <v>0</v>
      </c>
      <c r="BA189" s="3">
        <v>0</v>
      </c>
      <c r="BB189" s="3">
        <v>0</v>
      </c>
      <c r="BC189" s="3">
        <v>0</v>
      </c>
      <c r="BD189" s="3">
        <v>1</v>
      </c>
      <c r="BE189" s="3">
        <v>0</v>
      </c>
      <c r="BF189" s="3">
        <v>0</v>
      </c>
      <c r="BG189" s="3">
        <v>0</v>
      </c>
      <c r="BH189" s="3">
        <v>0</v>
      </c>
      <c r="BI189" s="3">
        <v>0</v>
      </c>
      <c r="BJ189" s="3">
        <v>0</v>
      </c>
      <c r="BK189" s="3">
        <v>0</v>
      </c>
      <c r="BL189" s="3">
        <v>0</v>
      </c>
      <c r="BM189" s="3">
        <v>0</v>
      </c>
      <c r="BN189" s="3">
        <v>0</v>
      </c>
      <c r="BO189" s="3">
        <v>0</v>
      </c>
      <c r="BP189" s="3">
        <v>0</v>
      </c>
      <c r="BQ189" s="3">
        <v>0</v>
      </c>
      <c r="BR189" s="3">
        <v>0.0004225438879927594</v>
      </c>
      <c r="BS189" s="3">
        <v>0.0011266222003246083</v>
      </c>
      <c r="BT189" s="3">
        <v>0.00021906281567069986</v>
      </c>
      <c r="BU189" s="3">
        <v>0.00042254388799275934</v>
      </c>
      <c r="BV189" s="3">
        <v>0.00042254388799275945</v>
      </c>
      <c r="BW189" s="3">
        <v>0.003319664567999455</v>
      </c>
      <c r="BX189" s="3">
        <v>0.0004225438879927594</v>
      </c>
      <c r="BY189" s="3">
        <v>0</v>
      </c>
      <c r="BZ189" s="3">
        <v>0</v>
      </c>
      <c r="CA189" s="3">
        <v>0.0022495978890099545</v>
      </c>
      <c r="CB189" s="3">
        <v>3.9044897549098434E-05</v>
      </c>
      <c r="CC189" s="3">
        <v>0.0004225438879927594</v>
      </c>
      <c r="CD189" s="3">
        <v>0.0003014490709727462</v>
      </c>
      <c r="CE189" s="3">
        <v>0</v>
      </c>
      <c r="CF189" s="3">
        <v>0</v>
      </c>
      <c r="CG189" s="3">
        <v>0</v>
      </c>
      <c r="CH189" s="3">
        <v>0.0022495978890099545</v>
      </c>
      <c r="CI189" s="3">
        <v>0.00042254388799275945</v>
      </c>
      <c r="CJ189" s="3">
        <v>0.0004225438879927594</v>
      </c>
      <c r="CK189" s="3">
        <v>0</v>
      </c>
      <c r="CL189" s="3">
        <v>0</v>
      </c>
      <c r="CM189" s="3">
        <v>0.0005633111001623041</v>
      </c>
      <c r="CN189" s="3">
        <v>0</v>
      </c>
      <c r="CO189" s="3">
        <v>0.0003014490709727462</v>
      </c>
      <c r="CP189" s="3">
        <v>0</v>
      </c>
      <c r="CQ189" s="3">
        <v>7.837705843130985E-06</v>
      </c>
      <c r="CR189" s="3">
        <v>1.9522448774549213E-05</v>
      </c>
      <c r="CS189" s="3">
        <v>7.837705843130987E-06</v>
      </c>
      <c r="CT189" s="3">
        <v>0</v>
      </c>
      <c r="CU189" s="3">
        <v>0</v>
      </c>
      <c r="CV189" s="3">
        <v>0.0003014490709727462</v>
      </c>
      <c r="CW189" s="3">
        <v>0</v>
      </c>
      <c r="CX189" s="3">
        <v>0.00042254388799275934</v>
      </c>
      <c r="CY189" s="3">
        <v>0.0033196645679994556</v>
      </c>
      <c r="CZ189" s="3">
        <v>0.00021519079691794519</v>
      </c>
      <c r="DA189" s="3">
        <v>0.0004225438879927594</v>
      </c>
      <c r="DB189" s="3">
        <v>0.00042254388799275934</v>
      </c>
      <c r="DC189" s="3">
        <v>0.00042254388799275934</v>
      </c>
      <c r="DD189" s="3">
        <v>0.0004225438879927595</v>
      </c>
      <c r="DE189" s="3">
        <v>0.0011266222003246081</v>
      </c>
      <c r="DF189" s="3">
        <v>0.003319664567999456</v>
      </c>
      <c r="DG189" s="3">
        <v>0</v>
      </c>
      <c r="DH189" s="3">
        <v>0</v>
      </c>
      <c r="DI189" s="3">
        <v>0</v>
      </c>
      <c r="DJ189" s="3">
        <v>0</v>
      </c>
      <c r="DK189" s="3">
        <v>0</v>
      </c>
      <c r="DL189" s="3">
        <v>0</v>
      </c>
      <c r="DM189" s="3">
        <v>0</v>
      </c>
      <c r="DN189" s="3">
        <v>0</v>
      </c>
      <c r="DO189" s="3">
        <v>0.0011266222003246083</v>
      </c>
      <c r="DP189" s="3">
        <v>0</v>
      </c>
      <c r="DQ189" s="3">
        <v>0.0004225438879927594</v>
      </c>
      <c r="DR189" s="3">
        <v>0.00021906281567069986</v>
      </c>
      <c r="DS189" s="3">
        <v>0.0007226760843135617</v>
      </c>
      <c r="DU189" s="9"/>
      <c r="DV189" s="9"/>
      <c r="DW189" s="9">
        <v>0</v>
      </c>
      <c r="DX189" s="9">
        <v>197127.1118093666</v>
      </c>
    </row>
    <row r="190" spans="44:128" ht="11.25">
      <c r="AR190" s="13" t="s">
        <v>15</v>
      </c>
      <c r="AS190" s="13" t="s">
        <v>174</v>
      </c>
      <c r="AT190" s="3">
        <v>0</v>
      </c>
      <c r="AU190" s="3">
        <v>0</v>
      </c>
      <c r="AV190" s="3">
        <v>0</v>
      </c>
      <c r="AW190" s="3">
        <v>0</v>
      </c>
      <c r="AX190" s="3">
        <v>0</v>
      </c>
      <c r="AY190" s="3">
        <v>0</v>
      </c>
      <c r="AZ190" s="3">
        <v>0</v>
      </c>
      <c r="BA190" s="3">
        <v>0</v>
      </c>
      <c r="BB190" s="3">
        <v>0</v>
      </c>
      <c r="BC190" s="3">
        <v>0</v>
      </c>
      <c r="BD190" s="3">
        <v>0</v>
      </c>
      <c r="BE190" s="3">
        <v>1</v>
      </c>
      <c r="BF190" s="3">
        <v>0</v>
      </c>
      <c r="BG190" s="3">
        <v>0</v>
      </c>
      <c r="BH190" s="3">
        <v>0</v>
      </c>
      <c r="BI190" s="3">
        <v>0</v>
      </c>
      <c r="BJ190" s="3">
        <v>0</v>
      </c>
      <c r="BK190" s="3">
        <v>0</v>
      </c>
      <c r="BL190" s="3">
        <v>0</v>
      </c>
      <c r="BM190" s="3">
        <v>0</v>
      </c>
      <c r="BN190" s="3">
        <v>0</v>
      </c>
      <c r="BO190" s="3">
        <v>0</v>
      </c>
      <c r="BP190" s="3">
        <v>0</v>
      </c>
      <c r="BQ190" s="3">
        <v>0</v>
      </c>
      <c r="BR190" s="3">
        <v>0.008406547415180918</v>
      </c>
      <c r="BS190" s="3">
        <v>0.00807436409401689</v>
      </c>
      <c r="BT190" s="3">
        <v>0.0007534971915240984</v>
      </c>
      <c r="BU190" s="3">
        <v>0.00840654741518092</v>
      </c>
      <c r="BV190" s="3">
        <v>0.00840654741518092</v>
      </c>
      <c r="BW190" s="3">
        <v>0.00045059742464636127</v>
      </c>
      <c r="BX190" s="3">
        <v>0.00840654741518092</v>
      </c>
      <c r="BY190" s="3">
        <v>0.013115197404002164</v>
      </c>
      <c r="BZ190" s="3">
        <v>0.005828354946816261</v>
      </c>
      <c r="CA190" s="3">
        <v>0.001984612305708123</v>
      </c>
      <c r="CB190" s="3">
        <v>0.009460839384213599</v>
      </c>
      <c r="CC190" s="3">
        <v>0.008406547415180918</v>
      </c>
      <c r="CD190" s="3">
        <v>0.00974685329478546</v>
      </c>
      <c r="CE190" s="3">
        <v>0.005828354946816261</v>
      </c>
      <c r="CF190" s="3">
        <v>0.005828354946816261</v>
      </c>
      <c r="CG190" s="3">
        <v>0.0044074706627734005</v>
      </c>
      <c r="CH190" s="3">
        <v>0.001984612305708123</v>
      </c>
      <c r="CI190" s="3">
        <v>0.008406547415180921</v>
      </c>
      <c r="CJ190" s="3">
        <v>0.00840654741518092</v>
      </c>
      <c r="CK190" s="3">
        <v>0.0044074706627734005</v>
      </c>
      <c r="CL190" s="3">
        <v>0.0009450820428980344</v>
      </c>
      <c r="CM190" s="3">
        <v>0.006240917378395145</v>
      </c>
      <c r="CN190" s="3">
        <v>0</v>
      </c>
      <c r="CO190" s="3">
        <v>0.00974685329478546</v>
      </c>
      <c r="CP190" s="3">
        <v>0</v>
      </c>
      <c r="CQ190" s="3">
        <v>0.007472705183637891</v>
      </c>
      <c r="CR190" s="3">
        <v>0.0047304196921067986</v>
      </c>
      <c r="CS190" s="3">
        <v>0.007472705183637891</v>
      </c>
      <c r="CT190" s="3">
        <v>0.0018901640857960688</v>
      </c>
      <c r="CU190" s="3">
        <v>0.0018901640857960688</v>
      </c>
      <c r="CV190" s="3">
        <v>0.00974685329478546</v>
      </c>
      <c r="CW190" s="3">
        <v>0</v>
      </c>
      <c r="CX190" s="3">
        <v>0.008406547415180918</v>
      </c>
      <c r="CY190" s="3">
        <v>0.00045059742464636127</v>
      </c>
      <c r="CZ190" s="3">
        <v>0.00793962629940941</v>
      </c>
      <c r="DA190" s="3">
        <v>0.008406547415180921</v>
      </c>
      <c r="DB190" s="3">
        <v>0.008406547415180918</v>
      </c>
      <c r="DC190" s="3">
        <v>0.008406547415180916</v>
      </c>
      <c r="DD190" s="3">
        <v>0.00840654741518092</v>
      </c>
      <c r="DE190" s="3">
        <v>0.00807436409401689</v>
      </c>
      <c r="DF190" s="3">
        <v>0.0004505974246463613</v>
      </c>
      <c r="DG190" s="3">
        <v>0.0044074706627734005</v>
      </c>
      <c r="DH190" s="3">
        <v>0.0044074706627734005</v>
      </c>
      <c r="DI190" s="3">
        <v>0.0044074706627734005</v>
      </c>
      <c r="DJ190" s="3">
        <v>0.0044074706627734005</v>
      </c>
      <c r="DK190" s="3">
        <v>0.0044074706627734005</v>
      </c>
      <c r="DL190" s="3">
        <v>0.0044074706627734005</v>
      </c>
      <c r="DM190" s="3">
        <v>0.0044074706627734005</v>
      </c>
      <c r="DN190" s="3">
        <v>0.0044074706627734005</v>
      </c>
      <c r="DO190" s="3">
        <v>0.00807436409401689</v>
      </c>
      <c r="DP190" s="3">
        <v>0.0044074706627734005</v>
      </c>
      <c r="DQ190" s="3">
        <v>0.00840654741518092</v>
      </c>
      <c r="DR190" s="3">
        <v>0.0007534971915240986</v>
      </c>
      <c r="DS190" s="3">
        <v>0.005727897847106379</v>
      </c>
      <c r="DU190" s="9"/>
      <c r="DV190" s="9"/>
      <c r="DW190" s="9">
        <v>0</v>
      </c>
      <c r="DX190" s="9">
        <v>316315.91754553537</v>
      </c>
    </row>
    <row r="191" spans="44:128" ht="11.25">
      <c r="AR191" s="13" t="s">
        <v>16</v>
      </c>
      <c r="AS191" s="13" t="s">
        <v>175</v>
      </c>
      <c r="AT191" s="3">
        <v>0</v>
      </c>
      <c r="AU191" s="3">
        <v>0</v>
      </c>
      <c r="AV191" s="3">
        <v>0</v>
      </c>
      <c r="AW191" s="3">
        <v>0</v>
      </c>
      <c r="AX191" s="3">
        <v>0</v>
      </c>
      <c r="AY191" s="3">
        <v>0</v>
      </c>
      <c r="AZ191" s="3">
        <v>0</v>
      </c>
      <c r="BA191" s="3">
        <v>0</v>
      </c>
      <c r="BB191" s="3">
        <v>0</v>
      </c>
      <c r="BC191" s="3">
        <v>0</v>
      </c>
      <c r="BD191" s="3">
        <v>0</v>
      </c>
      <c r="BE191" s="3">
        <v>0</v>
      </c>
      <c r="BF191" s="3">
        <v>1</v>
      </c>
      <c r="BG191" s="3">
        <v>0</v>
      </c>
      <c r="BH191" s="3">
        <v>0</v>
      </c>
      <c r="BI191" s="3">
        <v>0</v>
      </c>
      <c r="BJ191" s="3">
        <v>0</v>
      </c>
      <c r="BK191" s="3">
        <v>0</v>
      </c>
      <c r="BL191" s="3">
        <v>0</v>
      </c>
      <c r="BM191" s="3">
        <v>0</v>
      </c>
      <c r="BN191" s="3">
        <v>0</v>
      </c>
      <c r="BO191" s="3">
        <v>0</v>
      </c>
      <c r="BP191" s="3">
        <v>0</v>
      </c>
      <c r="BQ191" s="3">
        <v>0</v>
      </c>
      <c r="BR191" s="3">
        <v>0.004042738705868414</v>
      </c>
      <c r="BS191" s="3">
        <v>0.0037799242566800358</v>
      </c>
      <c r="BT191" s="3">
        <v>0.007172006430959837</v>
      </c>
      <c r="BU191" s="3">
        <v>0.004042738705868414</v>
      </c>
      <c r="BV191" s="3">
        <v>0.004042738705868415</v>
      </c>
      <c r="BW191" s="3">
        <v>0.0019954509660398</v>
      </c>
      <c r="BX191" s="3">
        <v>0.004042738705868414</v>
      </c>
      <c r="BY191" s="3">
        <v>0</v>
      </c>
      <c r="BZ191" s="3">
        <v>0</v>
      </c>
      <c r="CA191" s="3">
        <v>0.0033549398501256365</v>
      </c>
      <c r="CB191" s="3">
        <v>0.004640088989694668</v>
      </c>
      <c r="CC191" s="3">
        <v>0.004042738705868415</v>
      </c>
      <c r="CD191" s="3">
        <v>0.004518210344462857</v>
      </c>
      <c r="CE191" s="3">
        <v>0</v>
      </c>
      <c r="CF191" s="3">
        <v>0</v>
      </c>
      <c r="CG191" s="3">
        <v>0.0028648559308027104</v>
      </c>
      <c r="CH191" s="3">
        <v>0.0033549398501256365</v>
      </c>
      <c r="CI191" s="3">
        <v>0.004042738705868415</v>
      </c>
      <c r="CJ191" s="3">
        <v>0.004042738705868414</v>
      </c>
      <c r="CK191" s="3">
        <v>0.0028648559308027104</v>
      </c>
      <c r="CL191" s="3">
        <v>0.008366051712785523</v>
      </c>
      <c r="CM191" s="3">
        <v>0.003322390093741372</v>
      </c>
      <c r="CN191" s="3">
        <v>0</v>
      </c>
      <c r="CO191" s="3">
        <v>0.004518210344462857</v>
      </c>
      <c r="CP191" s="3">
        <v>0</v>
      </c>
      <c r="CQ191" s="3">
        <v>0.0003620566421556543</v>
      </c>
      <c r="CR191" s="3">
        <v>0.008195750709536601</v>
      </c>
      <c r="CS191" s="3">
        <v>0.0003620566421556543</v>
      </c>
      <c r="CT191" s="3">
        <v>0.004980690996192514</v>
      </c>
      <c r="CU191" s="3">
        <v>0.004980690996192514</v>
      </c>
      <c r="CV191" s="3">
        <v>0.004518210344462857</v>
      </c>
      <c r="CW191" s="3">
        <v>0.01175141242937853</v>
      </c>
      <c r="CX191" s="3">
        <v>0.004042738705868414</v>
      </c>
      <c r="CY191" s="3">
        <v>0.0019954509660398</v>
      </c>
      <c r="CZ191" s="3">
        <v>0.002202397674012035</v>
      </c>
      <c r="DA191" s="3">
        <v>0.004042738705868415</v>
      </c>
      <c r="DB191" s="3">
        <v>0.004042738705868414</v>
      </c>
      <c r="DC191" s="3">
        <v>0.004042738705868414</v>
      </c>
      <c r="DD191" s="3">
        <v>0.004042738705868415</v>
      </c>
      <c r="DE191" s="3">
        <v>0.0037799242566800353</v>
      </c>
      <c r="DF191" s="3">
        <v>0.0019954509660398004</v>
      </c>
      <c r="DG191" s="3">
        <v>0.0028648559308027104</v>
      </c>
      <c r="DH191" s="3">
        <v>0.0028648559308027104</v>
      </c>
      <c r="DI191" s="3">
        <v>0.0028648559308027104</v>
      </c>
      <c r="DJ191" s="3">
        <v>0.0028648559308027104</v>
      </c>
      <c r="DK191" s="3">
        <v>0.0028648559308027104</v>
      </c>
      <c r="DL191" s="3">
        <v>0.0028648559308027104</v>
      </c>
      <c r="DM191" s="3">
        <v>0.0028648559308027104</v>
      </c>
      <c r="DN191" s="3">
        <v>0.0028648559308027104</v>
      </c>
      <c r="DO191" s="3">
        <v>0.0037799242566800358</v>
      </c>
      <c r="DP191" s="3">
        <v>0.0028648559308027104</v>
      </c>
      <c r="DQ191" s="3">
        <v>0.004042738705868415</v>
      </c>
      <c r="DR191" s="3">
        <v>0.007172006430959838</v>
      </c>
      <c r="DS191" s="3">
        <v>0.0053156391093516905</v>
      </c>
      <c r="DU191" s="9"/>
      <c r="DV191" s="9"/>
      <c r="DW191" s="9">
        <v>0</v>
      </c>
      <c r="DX191" s="9">
        <v>325348.8275451604</v>
      </c>
    </row>
    <row r="192" spans="44:128" ht="11.25">
      <c r="AR192" s="13" t="s">
        <v>17</v>
      </c>
      <c r="AS192" s="13" t="s">
        <v>176</v>
      </c>
      <c r="AT192" s="3">
        <v>0</v>
      </c>
      <c r="AU192" s="3">
        <v>0</v>
      </c>
      <c r="AV192" s="3">
        <v>0</v>
      </c>
      <c r="AW192" s="3">
        <v>0</v>
      </c>
      <c r="AX192" s="3">
        <v>0</v>
      </c>
      <c r="AY192" s="3">
        <v>0</v>
      </c>
      <c r="AZ192" s="3">
        <v>0</v>
      </c>
      <c r="BA192" s="3">
        <v>0</v>
      </c>
      <c r="BB192" s="3">
        <v>0</v>
      </c>
      <c r="BC192" s="3">
        <v>0</v>
      </c>
      <c r="BD192" s="3">
        <v>0</v>
      </c>
      <c r="BE192" s="3">
        <v>0</v>
      </c>
      <c r="BF192" s="3">
        <v>0</v>
      </c>
      <c r="BG192" s="3">
        <v>1</v>
      </c>
      <c r="BH192" s="3">
        <v>0</v>
      </c>
      <c r="BI192" s="3">
        <v>0</v>
      </c>
      <c r="BJ192" s="3">
        <v>0</v>
      </c>
      <c r="BK192" s="3">
        <v>0</v>
      </c>
      <c r="BL192" s="3">
        <v>0</v>
      </c>
      <c r="BM192" s="3">
        <v>0</v>
      </c>
      <c r="BN192" s="3">
        <v>0</v>
      </c>
      <c r="BO192" s="3">
        <v>0</v>
      </c>
      <c r="BP192" s="3">
        <v>0</v>
      </c>
      <c r="BQ192" s="3">
        <v>0</v>
      </c>
      <c r="BR192" s="3">
        <v>0.020236316705260358</v>
      </c>
      <c r="BS192" s="3">
        <v>0.018747452297642114</v>
      </c>
      <c r="BT192" s="3">
        <v>0.0432884822301398</v>
      </c>
      <c r="BU192" s="3">
        <v>0.020236316705260358</v>
      </c>
      <c r="BV192" s="3">
        <v>0.02023631670526036</v>
      </c>
      <c r="BW192" s="3">
        <v>0.029981405408197267</v>
      </c>
      <c r="BX192" s="3">
        <v>0.020236316705260358</v>
      </c>
      <c r="BY192" s="3">
        <v>0</v>
      </c>
      <c r="BZ192" s="3">
        <v>0</v>
      </c>
      <c r="CA192" s="3">
        <v>0</v>
      </c>
      <c r="CB192" s="3">
        <v>0.016809341700721</v>
      </c>
      <c r="CC192" s="3">
        <v>0.020236316705260358</v>
      </c>
      <c r="CD192" s="3">
        <v>0.02191411345767373</v>
      </c>
      <c r="CE192" s="3">
        <v>0</v>
      </c>
      <c r="CF192" s="3">
        <v>0</v>
      </c>
      <c r="CG192" s="3">
        <v>0</v>
      </c>
      <c r="CH192" s="3">
        <v>0</v>
      </c>
      <c r="CI192" s="3">
        <v>0.020236316705260365</v>
      </c>
      <c r="CJ192" s="3">
        <v>0.02023631670526036</v>
      </c>
      <c r="CK192" s="3">
        <v>0</v>
      </c>
      <c r="CL192" s="3">
        <v>0</v>
      </c>
      <c r="CM192" s="3">
        <v>0.009373726148821055</v>
      </c>
      <c r="CN192" s="3">
        <v>0.09176083764285259</v>
      </c>
      <c r="CO192" s="3">
        <v>0.02191411345767373</v>
      </c>
      <c r="CP192" s="3">
        <v>0.04593509003366331</v>
      </c>
      <c r="CQ192" s="3">
        <v>0.032932929447770876</v>
      </c>
      <c r="CR192" s="3">
        <v>0.008404670850360499</v>
      </c>
      <c r="CS192" s="3">
        <v>0.03293292944777088</v>
      </c>
      <c r="CT192" s="3">
        <v>0</v>
      </c>
      <c r="CU192" s="3">
        <v>0</v>
      </c>
      <c r="CV192" s="3">
        <v>0.02191411345767373</v>
      </c>
      <c r="CW192" s="3">
        <v>0</v>
      </c>
      <c r="CX192" s="3">
        <v>0.020236316705260358</v>
      </c>
      <c r="CY192" s="3">
        <v>0.029981405408197267</v>
      </c>
      <c r="CZ192" s="3">
        <v>0.02658462307651562</v>
      </c>
      <c r="DA192" s="3">
        <v>0.02023631670526036</v>
      </c>
      <c r="DB192" s="3">
        <v>0.02023631670526036</v>
      </c>
      <c r="DC192" s="3">
        <v>0.020236316705260358</v>
      </c>
      <c r="DD192" s="3">
        <v>0.020236316705260365</v>
      </c>
      <c r="DE192" s="3">
        <v>0.018747452297642114</v>
      </c>
      <c r="DF192" s="3">
        <v>0.029981405408197277</v>
      </c>
      <c r="DG192" s="3">
        <v>0</v>
      </c>
      <c r="DH192" s="3">
        <v>0</v>
      </c>
      <c r="DI192" s="3">
        <v>0</v>
      </c>
      <c r="DJ192" s="3">
        <v>0</v>
      </c>
      <c r="DK192" s="3">
        <v>0</v>
      </c>
      <c r="DL192" s="3">
        <v>0</v>
      </c>
      <c r="DM192" s="3">
        <v>0</v>
      </c>
      <c r="DN192" s="3">
        <v>0</v>
      </c>
      <c r="DO192" s="3">
        <v>0.018747452297642114</v>
      </c>
      <c r="DP192" s="3">
        <v>0</v>
      </c>
      <c r="DQ192" s="3">
        <v>0.02023631670526036</v>
      </c>
      <c r="DR192" s="3">
        <v>0.0432884822301398</v>
      </c>
      <c r="DS192" s="3">
        <v>0.01245777062040394</v>
      </c>
      <c r="DU192" s="9"/>
      <c r="DV192" s="9"/>
      <c r="DW192" s="9">
        <v>0</v>
      </c>
      <c r="DX192" s="9">
        <v>2273629.041526947</v>
      </c>
    </row>
    <row r="193" spans="44:128" ht="11.25">
      <c r="AR193" s="13">
        <v>66</v>
      </c>
      <c r="AS193" s="13" t="s">
        <v>177</v>
      </c>
      <c r="AT193" s="3">
        <v>0</v>
      </c>
      <c r="AU193" s="3">
        <v>0</v>
      </c>
      <c r="AV193" s="3">
        <v>0</v>
      </c>
      <c r="AW193" s="3">
        <v>0</v>
      </c>
      <c r="AX193" s="3">
        <v>0</v>
      </c>
      <c r="AY193" s="3">
        <v>0</v>
      </c>
      <c r="AZ193" s="3">
        <v>0</v>
      </c>
      <c r="BA193" s="3">
        <v>0</v>
      </c>
      <c r="BB193" s="3">
        <v>0</v>
      </c>
      <c r="BC193" s="3">
        <v>0</v>
      </c>
      <c r="BD193" s="3">
        <v>0</v>
      </c>
      <c r="BE193" s="3">
        <v>0</v>
      </c>
      <c r="BF193" s="3">
        <v>0</v>
      </c>
      <c r="BG193" s="3">
        <v>0</v>
      </c>
      <c r="BH193" s="3">
        <v>1</v>
      </c>
      <c r="BI193" s="3">
        <v>0</v>
      </c>
      <c r="BJ193" s="3">
        <v>0</v>
      </c>
      <c r="BK193" s="3">
        <v>0</v>
      </c>
      <c r="BL193" s="3">
        <v>0</v>
      </c>
      <c r="BM193" s="3">
        <v>0</v>
      </c>
      <c r="BN193" s="3">
        <v>0</v>
      </c>
      <c r="BO193" s="3">
        <v>0</v>
      </c>
      <c r="BP193" s="3">
        <v>0</v>
      </c>
      <c r="BQ193" s="3">
        <v>0</v>
      </c>
      <c r="BR193" s="3">
        <v>0.0015631865321130134</v>
      </c>
      <c r="BS193" s="3">
        <v>0.0012698679730334343</v>
      </c>
      <c r="BT193" s="3">
        <v>5.688186509021969E-05</v>
      </c>
      <c r="BU193" s="3">
        <v>0.0015631865321130134</v>
      </c>
      <c r="BV193" s="3">
        <v>0.0015631865321130136</v>
      </c>
      <c r="BW193" s="3">
        <v>0.003257593194668473</v>
      </c>
      <c r="BX193" s="3">
        <v>0.0015631865321130134</v>
      </c>
      <c r="BY193" s="3">
        <v>0</v>
      </c>
      <c r="BZ193" s="3">
        <v>0</v>
      </c>
      <c r="CA193" s="3">
        <v>0</v>
      </c>
      <c r="CB193" s="3">
        <v>0.0006908382552055492</v>
      </c>
      <c r="CC193" s="3">
        <v>0.0015631865321130136</v>
      </c>
      <c r="CD193" s="3">
        <v>0.0016623770405105242</v>
      </c>
      <c r="CE193" s="3">
        <v>0</v>
      </c>
      <c r="CF193" s="3">
        <v>0</v>
      </c>
      <c r="CG193" s="3">
        <v>0</v>
      </c>
      <c r="CH193" s="3">
        <v>0</v>
      </c>
      <c r="CI193" s="3">
        <v>0.0015631865321130139</v>
      </c>
      <c r="CJ193" s="3">
        <v>0.0015631865321130134</v>
      </c>
      <c r="CK193" s="3">
        <v>0</v>
      </c>
      <c r="CL193" s="3">
        <v>0</v>
      </c>
      <c r="CM193" s="3">
        <v>0.000634933986516717</v>
      </c>
      <c r="CN193" s="3">
        <v>0</v>
      </c>
      <c r="CO193" s="3">
        <v>0.0016623770405105242</v>
      </c>
      <c r="CP193" s="3">
        <v>0</v>
      </c>
      <c r="CQ193" s="3">
        <v>0.0018452669592158542</v>
      </c>
      <c r="CR193" s="3">
        <v>0.0003454191276027746</v>
      </c>
      <c r="CS193" s="3">
        <v>0.0018452669592158545</v>
      </c>
      <c r="CT193" s="3">
        <v>0</v>
      </c>
      <c r="CU193" s="3">
        <v>0</v>
      </c>
      <c r="CV193" s="3">
        <v>0.0016623770405105242</v>
      </c>
      <c r="CW193" s="3">
        <v>0</v>
      </c>
      <c r="CX193" s="3">
        <v>0.0015631865321130134</v>
      </c>
      <c r="CY193" s="3">
        <v>0.0032575931946684736</v>
      </c>
      <c r="CZ193" s="3">
        <v>0.0017042267456644335</v>
      </c>
      <c r="DA193" s="3">
        <v>0.0015631865321130136</v>
      </c>
      <c r="DB193" s="3">
        <v>0.0015631865321130134</v>
      </c>
      <c r="DC193" s="3">
        <v>0.0015631865321130132</v>
      </c>
      <c r="DD193" s="3">
        <v>0.0015631865321130139</v>
      </c>
      <c r="DE193" s="3">
        <v>0.0012698679730334343</v>
      </c>
      <c r="DF193" s="3">
        <v>0.003257593194668474</v>
      </c>
      <c r="DG193" s="3">
        <v>0</v>
      </c>
      <c r="DH193" s="3">
        <v>0</v>
      </c>
      <c r="DI193" s="3">
        <v>0</v>
      </c>
      <c r="DJ193" s="3">
        <v>0</v>
      </c>
      <c r="DK193" s="3">
        <v>0</v>
      </c>
      <c r="DL193" s="3">
        <v>0</v>
      </c>
      <c r="DM193" s="3">
        <v>0</v>
      </c>
      <c r="DN193" s="3">
        <v>0</v>
      </c>
      <c r="DO193" s="3">
        <v>0.0012698679730334343</v>
      </c>
      <c r="DP193" s="3">
        <v>0</v>
      </c>
      <c r="DQ193" s="3">
        <v>0.0015631865321130136</v>
      </c>
      <c r="DR193" s="3">
        <v>5.688186509021969E-05</v>
      </c>
      <c r="DS193" s="3">
        <v>0.0020678817213131587</v>
      </c>
      <c r="DU193" s="9"/>
      <c r="DV193" s="9"/>
      <c r="DW193" s="9">
        <v>0</v>
      </c>
      <c r="DX193" s="9">
        <v>216195.6957105939</v>
      </c>
    </row>
    <row r="194" spans="44:128" ht="11.25">
      <c r="AR194" s="13" t="s">
        <v>18</v>
      </c>
      <c r="AS194" s="13" t="s">
        <v>178</v>
      </c>
      <c r="AT194" s="3">
        <v>0</v>
      </c>
      <c r="AU194" s="3">
        <v>0</v>
      </c>
      <c r="AV194" s="3">
        <v>0</v>
      </c>
      <c r="AW194" s="3">
        <v>0</v>
      </c>
      <c r="AX194" s="3">
        <v>0</v>
      </c>
      <c r="AY194" s="3">
        <v>0</v>
      </c>
      <c r="AZ194" s="3">
        <v>0</v>
      </c>
      <c r="BA194" s="3">
        <v>0</v>
      </c>
      <c r="BB194" s="3">
        <v>0</v>
      </c>
      <c r="BC194" s="3">
        <v>0</v>
      </c>
      <c r="BD194" s="3">
        <v>0</v>
      </c>
      <c r="BE194" s="3">
        <v>0</v>
      </c>
      <c r="BF194" s="3">
        <v>0</v>
      </c>
      <c r="BG194" s="3">
        <v>0</v>
      </c>
      <c r="BH194" s="3">
        <v>0</v>
      </c>
      <c r="BI194" s="3">
        <v>1</v>
      </c>
      <c r="BJ194" s="3">
        <v>0</v>
      </c>
      <c r="BK194" s="3">
        <v>0</v>
      </c>
      <c r="BL194" s="3">
        <v>0</v>
      </c>
      <c r="BM194" s="3">
        <v>0</v>
      </c>
      <c r="BN194" s="3">
        <v>0</v>
      </c>
      <c r="BO194" s="3">
        <v>0</v>
      </c>
      <c r="BP194" s="3">
        <v>0</v>
      </c>
      <c r="BQ194" s="3">
        <v>0</v>
      </c>
      <c r="BR194" s="3">
        <v>0.006664449105863792</v>
      </c>
      <c r="BS194" s="3">
        <v>0.006768347915932339</v>
      </c>
      <c r="BT194" s="3">
        <v>0.0006348443429126607</v>
      </c>
      <c r="BU194" s="3">
        <v>0.006664449105863792</v>
      </c>
      <c r="BV194" s="3">
        <v>0.006664449105863794</v>
      </c>
      <c r="BW194" s="3">
        <v>0.0031447681183373135</v>
      </c>
      <c r="BX194" s="3">
        <v>0.006664449105863793</v>
      </c>
      <c r="BY194" s="3">
        <v>0</v>
      </c>
      <c r="BZ194" s="3">
        <v>0</v>
      </c>
      <c r="CA194" s="3">
        <v>0.0083007197230808</v>
      </c>
      <c r="CB194" s="3">
        <v>0.008713772181171718</v>
      </c>
      <c r="CC194" s="3">
        <v>0.006664449105863792</v>
      </c>
      <c r="CD194" s="3">
        <v>0.007284137785142615</v>
      </c>
      <c r="CE194" s="3">
        <v>0</v>
      </c>
      <c r="CF194" s="3">
        <v>0</v>
      </c>
      <c r="CG194" s="3">
        <v>0.007960993884634456</v>
      </c>
      <c r="CH194" s="3">
        <v>0.0083007197230808</v>
      </c>
      <c r="CI194" s="3">
        <v>0.006664449105863794</v>
      </c>
      <c r="CJ194" s="3">
        <v>0.006664449105863793</v>
      </c>
      <c r="CK194" s="3">
        <v>0.007960993884634456</v>
      </c>
      <c r="CL194" s="3">
        <v>0.019858162511702672</v>
      </c>
      <c r="CM194" s="3">
        <v>0.0073646709002833976</v>
      </c>
      <c r="CN194" s="3">
        <v>0</v>
      </c>
      <c r="CO194" s="3">
        <v>0.007284137785142615</v>
      </c>
      <c r="CP194" s="3">
        <v>0</v>
      </c>
      <c r="CQ194" s="3">
        <v>0.014529111267706351</v>
      </c>
      <c r="CR194" s="3">
        <v>0.020684569706405066</v>
      </c>
      <c r="CS194" s="3">
        <v>0.014529111267706351</v>
      </c>
      <c r="CT194" s="3">
        <v>0.007060957791766923</v>
      </c>
      <c r="CU194" s="3">
        <v>0.007060957791766923</v>
      </c>
      <c r="CV194" s="3">
        <v>0.007284137785142615</v>
      </c>
      <c r="CW194" s="3">
        <v>0.03265536723163842</v>
      </c>
      <c r="CX194" s="3">
        <v>0.006664449105863792</v>
      </c>
      <c r="CY194" s="3">
        <v>0.0031447681183373135</v>
      </c>
      <c r="CZ194" s="3">
        <v>0.010596780186785077</v>
      </c>
      <c r="DA194" s="3">
        <v>0.006664449105863793</v>
      </c>
      <c r="DB194" s="3">
        <v>0.006664449105863792</v>
      </c>
      <c r="DC194" s="3">
        <v>0.006664449105863791</v>
      </c>
      <c r="DD194" s="3">
        <v>0.006664449105863794</v>
      </c>
      <c r="DE194" s="3">
        <v>0.006768347915932337</v>
      </c>
      <c r="DF194" s="3">
        <v>0.003144768118337314</v>
      </c>
      <c r="DG194" s="3">
        <v>0.007960993884634456</v>
      </c>
      <c r="DH194" s="3">
        <v>0.007960993884634456</v>
      </c>
      <c r="DI194" s="3">
        <v>0.007960993884634456</v>
      </c>
      <c r="DJ194" s="3">
        <v>0.007960993884634456</v>
      </c>
      <c r="DK194" s="3">
        <v>0.007960993884634456</v>
      </c>
      <c r="DL194" s="3">
        <v>0.007960993884634456</v>
      </c>
      <c r="DM194" s="3">
        <v>0.007960993884634456</v>
      </c>
      <c r="DN194" s="3">
        <v>0.007960993884634456</v>
      </c>
      <c r="DO194" s="3">
        <v>0.006768347915932338</v>
      </c>
      <c r="DP194" s="3">
        <v>0.007960993884634456</v>
      </c>
      <c r="DQ194" s="3">
        <v>0.006664449105863793</v>
      </c>
      <c r="DR194" s="3">
        <v>0.0006348443429126607</v>
      </c>
      <c r="DS194" s="3">
        <v>0.005411019314483895</v>
      </c>
      <c r="DU194" s="9"/>
      <c r="DV194" s="9"/>
      <c r="DW194" s="9">
        <v>0</v>
      </c>
      <c r="DX194" s="9">
        <v>604822.1501774718</v>
      </c>
    </row>
    <row r="195" spans="44:128" ht="11.25">
      <c r="AR195" s="13" t="s">
        <v>19</v>
      </c>
      <c r="AS195" s="13" t="s">
        <v>179</v>
      </c>
      <c r="AT195" s="3">
        <v>0</v>
      </c>
      <c r="AU195" s="3">
        <v>0</v>
      </c>
      <c r="AV195" s="3">
        <v>0</v>
      </c>
      <c r="AW195" s="3">
        <v>0</v>
      </c>
      <c r="AX195" s="3">
        <v>0</v>
      </c>
      <c r="AY195" s="3">
        <v>0</v>
      </c>
      <c r="AZ195" s="3">
        <v>0</v>
      </c>
      <c r="BA195" s="3">
        <v>0</v>
      </c>
      <c r="BB195" s="3">
        <v>0</v>
      </c>
      <c r="BC195" s="3">
        <v>0</v>
      </c>
      <c r="BD195" s="3">
        <v>0</v>
      </c>
      <c r="BE195" s="3">
        <v>0</v>
      </c>
      <c r="BF195" s="3">
        <v>0</v>
      </c>
      <c r="BG195" s="3">
        <v>0</v>
      </c>
      <c r="BH195" s="3">
        <v>0</v>
      </c>
      <c r="BI195" s="3">
        <v>0</v>
      </c>
      <c r="BJ195" s="3">
        <v>1</v>
      </c>
      <c r="BK195" s="3">
        <v>0</v>
      </c>
      <c r="BL195" s="3">
        <v>0</v>
      </c>
      <c r="BM195" s="3">
        <v>0</v>
      </c>
      <c r="BN195" s="3">
        <v>0</v>
      </c>
      <c r="BO195" s="3">
        <v>0</v>
      </c>
      <c r="BP195" s="3">
        <v>0</v>
      </c>
      <c r="BQ195" s="3">
        <v>0</v>
      </c>
      <c r="BR195" s="3">
        <v>0.009170174791178175</v>
      </c>
      <c r="BS195" s="3">
        <v>0.00833243188131393</v>
      </c>
      <c r="BT195" s="3">
        <v>0.008920099824171907</v>
      </c>
      <c r="BU195" s="3">
        <v>0.009170174791178175</v>
      </c>
      <c r="BV195" s="3">
        <v>0.009170174791178176</v>
      </c>
      <c r="BW195" s="3">
        <v>0.0025563613662638717</v>
      </c>
      <c r="BX195" s="3">
        <v>0.009170174791178175</v>
      </c>
      <c r="BY195" s="3">
        <v>0</v>
      </c>
      <c r="BZ195" s="3">
        <v>0</v>
      </c>
      <c r="CA195" s="3">
        <v>0</v>
      </c>
      <c r="CB195" s="3">
        <v>0.004649230312048905</v>
      </c>
      <c r="CC195" s="3">
        <v>0.009170174791178175</v>
      </c>
      <c r="CD195" s="3">
        <v>0</v>
      </c>
      <c r="CE195" s="3">
        <v>0</v>
      </c>
      <c r="CF195" s="3">
        <v>0</v>
      </c>
      <c r="CG195" s="3">
        <v>0</v>
      </c>
      <c r="CH195" s="3">
        <v>0</v>
      </c>
      <c r="CI195" s="3">
        <v>0.009170174791178175</v>
      </c>
      <c r="CJ195" s="3">
        <v>0.009170174791178175</v>
      </c>
      <c r="CK195" s="3">
        <v>0</v>
      </c>
      <c r="CL195" s="3">
        <v>0</v>
      </c>
      <c r="CM195" s="3">
        <v>0.004166215940656964</v>
      </c>
      <c r="CN195" s="3">
        <v>0</v>
      </c>
      <c r="CO195" s="3">
        <v>0</v>
      </c>
      <c r="CP195" s="3">
        <v>0</v>
      </c>
      <c r="CQ195" s="3">
        <v>0.0018337668131246953</v>
      </c>
      <c r="CR195" s="3">
        <v>0.002324615156024452</v>
      </c>
      <c r="CS195" s="3">
        <v>0.0018337668131246953</v>
      </c>
      <c r="CT195" s="3">
        <v>0</v>
      </c>
      <c r="CU195" s="3">
        <v>0</v>
      </c>
      <c r="CV195" s="3">
        <v>0</v>
      </c>
      <c r="CW195" s="3">
        <v>0</v>
      </c>
      <c r="CX195" s="3">
        <v>0.009170174791178173</v>
      </c>
      <c r="CY195" s="3">
        <v>0.0025563613662638717</v>
      </c>
      <c r="CZ195" s="3">
        <v>0.005501970802151437</v>
      </c>
      <c r="DA195" s="3">
        <v>0.009170174791178175</v>
      </c>
      <c r="DB195" s="3">
        <v>0.009170174791178175</v>
      </c>
      <c r="DC195" s="3">
        <v>0.009170174791178173</v>
      </c>
      <c r="DD195" s="3">
        <v>0.009170174791178176</v>
      </c>
      <c r="DE195" s="3">
        <v>0.00833243188131393</v>
      </c>
      <c r="DF195" s="3">
        <v>0.002556361366263872</v>
      </c>
      <c r="DG195" s="3">
        <v>0</v>
      </c>
      <c r="DH195" s="3">
        <v>0</v>
      </c>
      <c r="DI195" s="3">
        <v>0</v>
      </c>
      <c r="DJ195" s="3">
        <v>0</v>
      </c>
      <c r="DK195" s="3">
        <v>0</v>
      </c>
      <c r="DL195" s="3">
        <v>0</v>
      </c>
      <c r="DM195" s="3">
        <v>0</v>
      </c>
      <c r="DN195" s="3">
        <v>0</v>
      </c>
      <c r="DO195" s="3">
        <v>0.00833243188131393</v>
      </c>
      <c r="DP195" s="3">
        <v>0</v>
      </c>
      <c r="DQ195" s="3">
        <v>0.009170174791178175</v>
      </c>
      <c r="DR195" s="3">
        <v>0.008920099824171907</v>
      </c>
      <c r="DS195" s="3">
        <v>0.006483097250639093</v>
      </c>
      <c r="DU195" s="9"/>
      <c r="DV195" s="9"/>
      <c r="DW195" s="9">
        <v>0</v>
      </c>
      <c r="DX195" s="9">
        <v>350667.22845011414</v>
      </c>
    </row>
    <row r="196" spans="44:128" ht="11.25">
      <c r="AR196" s="13" t="s">
        <v>20</v>
      </c>
      <c r="AS196" s="13" t="s">
        <v>180</v>
      </c>
      <c r="AT196" s="3">
        <v>0</v>
      </c>
      <c r="AU196" s="3">
        <v>0</v>
      </c>
      <c r="AV196" s="3">
        <v>0</v>
      </c>
      <c r="AW196" s="3">
        <v>0</v>
      </c>
      <c r="AX196" s="3">
        <v>0</v>
      </c>
      <c r="AY196" s="3">
        <v>0</v>
      </c>
      <c r="AZ196" s="3">
        <v>0</v>
      </c>
      <c r="BA196" s="3">
        <v>0</v>
      </c>
      <c r="BB196" s="3">
        <v>0</v>
      </c>
      <c r="BC196" s="3">
        <v>0</v>
      </c>
      <c r="BD196" s="3">
        <v>0</v>
      </c>
      <c r="BE196" s="3">
        <v>0</v>
      </c>
      <c r="BF196" s="3">
        <v>0</v>
      </c>
      <c r="BG196" s="3">
        <v>0</v>
      </c>
      <c r="BH196" s="3">
        <v>0</v>
      </c>
      <c r="BI196" s="3">
        <v>0</v>
      </c>
      <c r="BJ196" s="3">
        <v>0</v>
      </c>
      <c r="BK196" s="3">
        <v>1</v>
      </c>
      <c r="BL196" s="3">
        <v>0</v>
      </c>
      <c r="BM196" s="3">
        <v>0</v>
      </c>
      <c r="BN196" s="3">
        <v>0</v>
      </c>
      <c r="BO196" s="3">
        <v>0</v>
      </c>
      <c r="BP196" s="3">
        <v>0</v>
      </c>
      <c r="BQ196" s="3">
        <v>0</v>
      </c>
      <c r="BR196" s="3">
        <v>0.008003108552443577</v>
      </c>
      <c r="BS196" s="3">
        <v>0.008206306564775084</v>
      </c>
      <c r="BT196" s="3">
        <v>0.008003521015400935</v>
      </c>
      <c r="BU196" s="3">
        <v>0.008003108552443577</v>
      </c>
      <c r="BV196" s="3">
        <v>0.008003108552443577</v>
      </c>
      <c r="BW196" s="3">
        <v>0.0028699742565370385</v>
      </c>
      <c r="BX196" s="3">
        <v>0.008003108552443577</v>
      </c>
      <c r="BY196" s="3">
        <v>0</v>
      </c>
      <c r="BZ196" s="3">
        <v>0</v>
      </c>
      <c r="CA196" s="3">
        <v>0.004851274525064301</v>
      </c>
      <c r="CB196" s="3">
        <v>0.011563739756162374</v>
      </c>
      <c r="CC196" s="3">
        <v>0.008003108552443577</v>
      </c>
      <c r="CD196" s="3">
        <v>0.008944751965588972</v>
      </c>
      <c r="CE196" s="3">
        <v>0</v>
      </c>
      <c r="CF196" s="3">
        <v>0</v>
      </c>
      <c r="CG196" s="3">
        <v>0.006693846069087103</v>
      </c>
      <c r="CH196" s="3">
        <v>0.004851274525064301</v>
      </c>
      <c r="CI196" s="3">
        <v>0.008003108552443579</v>
      </c>
      <c r="CJ196" s="3">
        <v>0.008003108552443577</v>
      </c>
      <c r="CK196" s="3">
        <v>0.006693846069087103</v>
      </c>
      <c r="CL196" s="3">
        <v>0.01780244305457218</v>
      </c>
      <c r="CM196" s="3">
        <v>0.007450076316931095</v>
      </c>
      <c r="CN196" s="3">
        <v>0</v>
      </c>
      <c r="CO196" s="3">
        <v>0.008944751965588972</v>
      </c>
      <c r="CP196" s="3">
        <v>0</v>
      </c>
      <c r="CQ196" s="3">
        <v>0.010618789046777396</v>
      </c>
      <c r="CR196" s="3">
        <v>0.019510683437403215</v>
      </c>
      <c r="CS196" s="3">
        <v>0.010618789046777396</v>
      </c>
      <c r="CT196" s="3">
        <v>0.008147258990500297</v>
      </c>
      <c r="CU196" s="3">
        <v>0.008147258990500297</v>
      </c>
      <c r="CV196" s="3">
        <v>0.008944751965588972</v>
      </c>
      <c r="CW196" s="3">
        <v>0.02745762711864407</v>
      </c>
      <c r="CX196" s="3">
        <v>0.008003108552443575</v>
      </c>
      <c r="CY196" s="3">
        <v>0.002869974256537038</v>
      </c>
      <c r="CZ196" s="3">
        <v>0.009310948799610483</v>
      </c>
      <c r="DA196" s="3">
        <v>0.008003108552443579</v>
      </c>
      <c r="DB196" s="3">
        <v>0.008003108552443577</v>
      </c>
      <c r="DC196" s="3">
        <v>0.008003108552443575</v>
      </c>
      <c r="DD196" s="3">
        <v>0.008003108552443579</v>
      </c>
      <c r="DE196" s="3">
        <v>0.008206306564775083</v>
      </c>
      <c r="DF196" s="3">
        <v>0.002869974256537039</v>
      </c>
      <c r="DG196" s="3">
        <v>0.006693846069087103</v>
      </c>
      <c r="DH196" s="3">
        <v>0.006693846069087103</v>
      </c>
      <c r="DI196" s="3">
        <v>0.006693846069087103</v>
      </c>
      <c r="DJ196" s="3">
        <v>0.006693846069087103</v>
      </c>
      <c r="DK196" s="3">
        <v>0.006693846069087103</v>
      </c>
      <c r="DL196" s="3">
        <v>0.006693846069087103</v>
      </c>
      <c r="DM196" s="3">
        <v>0.006693846069087103</v>
      </c>
      <c r="DN196" s="3">
        <v>0.006693846069087103</v>
      </c>
      <c r="DO196" s="3">
        <v>0.008206306564775084</v>
      </c>
      <c r="DP196" s="3">
        <v>0.006693846069087103</v>
      </c>
      <c r="DQ196" s="3">
        <v>0.008003108552443577</v>
      </c>
      <c r="DR196" s="3">
        <v>0.008003521015400935</v>
      </c>
      <c r="DS196" s="3">
        <v>0.005826832985516861</v>
      </c>
      <c r="DU196" s="9"/>
      <c r="DV196" s="9"/>
      <c r="DW196" s="9">
        <v>0</v>
      </c>
      <c r="DX196" s="9">
        <v>589082.1059491967</v>
      </c>
    </row>
    <row r="197" spans="44:128" ht="11.25">
      <c r="AR197" s="13" t="s">
        <v>21</v>
      </c>
      <c r="AS197" s="13" t="s">
        <v>181</v>
      </c>
      <c r="AT197" s="3">
        <v>0</v>
      </c>
      <c r="AU197" s="3">
        <v>0</v>
      </c>
      <c r="AV197" s="3">
        <v>0</v>
      </c>
      <c r="AW197" s="3">
        <v>0</v>
      </c>
      <c r="AX197" s="3">
        <v>0</v>
      </c>
      <c r="AY197" s="3">
        <v>0</v>
      </c>
      <c r="AZ197" s="3">
        <v>0</v>
      </c>
      <c r="BA197" s="3">
        <v>0</v>
      </c>
      <c r="BB197" s="3">
        <v>0</v>
      </c>
      <c r="BC197" s="3">
        <v>0</v>
      </c>
      <c r="BD197" s="3">
        <v>0</v>
      </c>
      <c r="BE197" s="3">
        <v>0</v>
      </c>
      <c r="BF197" s="3">
        <v>0</v>
      </c>
      <c r="BG197" s="3">
        <v>0</v>
      </c>
      <c r="BH197" s="3">
        <v>0</v>
      </c>
      <c r="BI197" s="3">
        <v>0</v>
      </c>
      <c r="BJ197" s="3">
        <v>0</v>
      </c>
      <c r="BK197" s="3">
        <v>0</v>
      </c>
      <c r="BL197" s="3">
        <v>1</v>
      </c>
      <c r="BM197" s="3">
        <v>0</v>
      </c>
      <c r="BN197" s="3">
        <v>0</v>
      </c>
      <c r="BO197" s="3">
        <v>0</v>
      </c>
      <c r="BP197" s="3">
        <v>0</v>
      </c>
      <c r="BQ197" s="3">
        <v>0</v>
      </c>
      <c r="BR197" s="3">
        <v>0.008116014101442661</v>
      </c>
      <c r="BS197" s="3">
        <v>0.0036760442235496595</v>
      </c>
      <c r="BT197" s="3">
        <v>0.001959897720790348</v>
      </c>
      <c r="BU197" s="3">
        <v>0.008116014101442663</v>
      </c>
      <c r="BV197" s="3">
        <v>0.008116014101442663</v>
      </c>
      <c r="BW197" s="3">
        <v>0.0018497856221928587</v>
      </c>
      <c r="BX197" s="3">
        <v>0.008116014101442661</v>
      </c>
      <c r="BY197" s="3">
        <v>0</v>
      </c>
      <c r="BZ197" s="3">
        <v>0</v>
      </c>
      <c r="CA197" s="3">
        <v>0</v>
      </c>
      <c r="CB197" s="3">
        <v>0.00350666589595617</v>
      </c>
      <c r="CC197" s="3">
        <v>0.008116014101442663</v>
      </c>
      <c r="CD197" s="3">
        <v>0</v>
      </c>
      <c r="CE197" s="3">
        <v>0</v>
      </c>
      <c r="CF197" s="3">
        <v>0</v>
      </c>
      <c r="CG197" s="3">
        <v>0</v>
      </c>
      <c r="CH197" s="3">
        <v>0</v>
      </c>
      <c r="CI197" s="3">
        <v>0.008116014101442663</v>
      </c>
      <c r="CJ197" s="3">
        <v>0.008116014101442661</v>
      </c>
      <c r="CK197" s="3">
        <v>0</v>
      </c>
      <c r="CL197" s="3">
        <v>0</v>
      </c>
      <c r="CM197" s="3">
        <v>0.0018380221117748298</v>
      </c>
      <c r="CN197" s="3">
        <v>0</v>
      </c>
      <c r="CO197" s="3">
        <v>0</v>
      </c>
      <c r="CP197" s="3">
        <v>0</v>
      </c>
      <c r="CQ197" s="3">
        <v>0.001865404822699881</v>
      </c>
      <c r="CR197" s="3">
        <v>0.001753332947978085</v>
      </c>
      <c r="CS197" s="3">
        <v>0.001865404822699881</v>
      </c>
      <c r="CT197" s="3">
        <v>0</v>
      </c>
      <c r="CU197" s="3">
        <v>0</v>
      </c>
      <c r="CV197" s="3">
        <v>0</v>
      </c>
      <c r="CW197" s="3">
        <v>0</v>
      </c>
      <c r="CX197" s="3">
        <v>0.008116014101442661</v>
      </c>
      <c r="CY197" s="3">
        <v>0.0018497856221928585</v>
      </c>
      <c r="CZ197" s="3">
        <v>0.0049907094620712696</v>
      </c>
      <c r="DA197" s="3">
        <v>0.008116014101442663</v>
      </c>
      <c r="DB197" s="3">
        <v>0.008116014101442661</v>
      </c>
      <c r="DC197" s="3">
        <v>0.008116014101442661</v>
      </c>
      <c r="DD197" s="3">
        <v>0.008116014101442663</v>
      </c>
      <c r="DE197" s="3">
        <v>0.003676044223549659</v>
      </c>
      <c r="DF197" s="3">
        <v>0.001849785622192859</v>
      </c>
      <c r="DG197" s="3">
        <v>0</v>
      </c>
      <c r="DH197" s="3">
        <v>0</v>
      </c>
      <c r="DI197" s="3">
        <v>0</v>
      </c>
      <c r="DJ197" s="3">
        <v>0</v>
      </c>
      <c r="DK197" s="3">
        <v>0</v>
      </c>
      <c r="DL197" s="3">
        <v>0</v>
      </c>
      <c r="DM197" s="3">
        <v>0</v>
      </c>
      <c r="DN197" s="3">
        <v>0</v>
      </c>
      <c r="DO197" s="3">
        <v>0.0036760442235496595</v>
      </c>
      <c r="DP197" s="3">
        <v>0</v>
      </c>
      <c r="DQ197" s="3">
        <v>0.008116014101442663</v>
      </c>
      <c r="DR197" s="3">
        <v>0.001959897720790348</v>
      </c>
      <c r="DS197" s="3">
        <v>0.0031222452705440356</v>
      </c>
      <c r="DU197" s="9"/>
      <c r="DV197" s="9"/>
      <c r="DW197" s="9">
        <v>0</v>
      </c>
      <c r="DX197" s="9">
        <v>256176.85121579678</v>
      </c>
    </row>
    <row r="198" spans="44:128" ht="11.25">
      <c r="AR198" s="13" t="s">
        <v>22</v>
      </c>
      <c r="AS198" s="13" t="s">
        <v>182</v>
      </c>
      <c r="AT198" s="3">
        <v>0</v>
      </c>
      <c r="AU198" s="3">
        <v>0</v>
      </c>
      <c r="AV198" s="3">
        <v>0</v>
      </c>
      <c r="AW198" s="3">
        <v>0</v>
      </c>
      <c r="AX198" s="3">
        <v>0</v>
      </c>
      <c r="AY198" s="3">
        <v>0</v>
      </c>
      <c r="AZ198" s="3">
        <v>0</v>
      </c>
      <c r="BA198" s="3">
        <v>0</v>
      </c>
      <c r="BB198" s="3">
        <v>0</v>
      </c>
      <c r="BC198" s="3">
        <v>0</v>
      </c>
      <c r="BD198" s="3">
        <v>0</v>
      </c>
      <c r="BE198" s="3">
        <v>0</v>
      </c>
      <c r="BF198" s="3">
        <v>0</v>
      </c>
      <c r="BG198" s="3">
        <v>0</v>
      </c>
      <c r="BH198" s="3">
        <v>0</v>
      </c>
      <c r="BI198" s="3">
        <v>0</v>
      </c>
      <c r="BJ198" s="3">
        <v>0</v>
      </c>
      <c r="BK198" s="3">
        <v>0</v>
      </c>
      <c r="BL198" s="3">
        <v>0</v>
      </c>
      <c r="BM198" s="3">
        <v>1</v>
      </c>
      <c r="BN198" s="3">
        <v>0</v>
      </c>
      <c r="BO198" s="3">
        <v>0</v>
      </c>
      <c r="BP198" s="3">
        <v>0</v>
      </c>
      <c r="BQ198" s="3">
        <v>0</v>
      </c>
      <c r="BR198" s="3">
        <v>0.04564228718136851</v>
      </c>
      <c r="BS198" s="3">
        <v>0.060794931273915304</v>
      </c>
      <c r="BT198" s="3">
        <v>0.02162997130119216</v>
      </c>
      <c r="BU198" s="3">
        <v>0.04564228718136851</v>
      </c>
      <c r="BV198" s="3">
        <v>0.04564228718136851</v>
      </c>
      <c r="BW198" s="3">
        <v>0.13731501980873312</v>
      </c>
      <c r="BX198" s="3">
        <v>0.04564228718136851</v>
      </c>
      <c r="BY198" s="3">
        <v>0</v>
      </c>
      <c r="BZ198" s="3">
        <v>0</v>
      </c>
      <c r="CA198" s="3">
        <v>0</v>
      </c>
      <c r="CB198" s="3">
        <v>0.02649425584204462</v>
      </c>
      <c r="CC198" s="3">
        <v>0.04564228718136851</v>
      </c>
      <c r="CD198" s="3">
        <v>0</v>
      </c>
      <c r="CE198" s="3">
        <v>0</v>
      </c>
      <c r="CF198" s="3">
        <v>0</v>
      </c>
      <c r="CG198" s="3">
        <v>0</v>
      </c>
      <c r="CH198" s="3">
        <v>0</v>
      </c>
      <c r="CI198" s="3">
        <v>0.045642287181368514</v>
      </c>
      <c r="CJ198" s="3">
        <v>0.04564228718136851</v>
      </c>
      <c r="CK198" s="3">
        <v>0</v>
      </c>
      <c r="CL198" s="3">
        <v>0.022337068398954982</v>
      </c>
      <c r="CM198" s="3">
        <v>0.03039746563695764</v>
      </c>
      <c r="CN198" s="3">
        <v>0</v>
      </c>
      <c r="CO198" s="3">
        <v>0</v>
      </c>
      <c r="CP198" s="3">
        <v>0</v>
      </c>
      <c r="CQ198" s="3">
        <v>0.005121942234036575</v>
      </c>
      <c r="CR198" s="3">
        <v>0.01324712792102231</v>
      </c>
      <c r="CS198" s="3">
        <v>0.005121942234036575</v>
      </c>
      <c r="CT198" s="3">
        <v>0.044674136797909964</v>
      </c>
      <c r="CU198" s="3">
        <v>0.04467413679790996</v>
      </c>
      <c r="CV198" s="3">
        <v>0</v>
      </c>
      <c r="CW198" s="3">
        <v>0</v>
      </c>
      <c r="CX198" s="3">
        <v>0.0456422871813685</v>
      </c>
      <c r="CY198" s="3">
        <v>0.13731501980873312</v>
      </c>
      <c r="CZ198" s="3">
        <v>0.025382114707702543</v>
      </c>
      <c r="DA198" s="3">
        <v>0.04564228718136851</v>
      </c>
      <c r="DB198" s="3">
        <v>0.04564228718136851</v>
      </c>
      <c r="DC198" s="3">
        <v>0.04564228718136849</v>
      </c>
      <c r="DD198" s="3">
        <v>0.045642287181368514</v>
      </c>
      <c r="DE198" s="3">
        <v>0.06079493127391529</v>
      </c>
      <c r="DF198" s="3">
        <v>0.13731501980873315</v>
      </c>
      <c r="DG198" s="3">
        <v>0</v>
      </c>
      <c r="DH198" s="3">
        <v>0</v>
      </c>
      <c r="DI198" s="3">
        <v>0</v>
      </c>
      <c r="DJ198" s="3">
        <v>0</v>
      </c>
      <c r="DK198" s="3">
        <v>0</v>
      </c>
      <c r="DL198" s="3">
        <v>0</v>
      </c>
      <c r="DM198" s="3">
        <v>0</v>
      </c>
      <c r="DN198" s="3">
        <v>0</v>
      </c>
      <c r="DO198" s="3">
        <v>0.0607949312739153</v>
      </c>
      <c r="DP198" s="3">
        <v>0</v>
      </c>
      <c r="DQ198" s="3">
        <v>0.04564228718136851</v>
      </c>
      <c r="DR198" s="3">
        <v>0.021629971301192163</v>
      </c>
      <c r="DS198" s="3">
        <v>0.04916590821361366</v>
      </c>
      <c r="DU198" s="9"/>
      <c r="DV198" s="9"/>
      <c r="DW198" s="9">
        <v>0</v>
      </c>
      <c r="DX198" s="9">
        <v>8727700.024207298</v>
      </c>
    </row>
    <row r="199" spans="44:128" ht="11.25">
      <c r="AR199" s="13" t="s">
        <v>23</v>
      </c>
      <c r="AS199" s="13" t="s">
        <v>183</v>
      </c>
      <c r="AT199" s="3">
        <v>0</v>
      </c>
      <c r="AU199" s="3">
        <v>0</v>
      </c>
      <c r="AV199" s="3">
        <v>0</v>
      </c>
      <c r="AW199" s="3">
        <v>0</v>
      </c>
      <c r="AX199" s="3">
        <v>0</v>
      </c>
      <c r="AY199" s="3">
        <v>0</v>
      </c>
      <c r="AZ199" s="3">
        <v>0</v>
      </c>
      <c r="BA199" s="3">
        <v>0</v>
      </c>
      <c r="BB199" s="3">
        <v>0</v>
      </c>
      <c r="BC199" s="3">
        <v>0</v>
      </c>
      <c r="BD199" s="3">
        <v>0</v>
      </c>
      <c r="BE199" s="3">
        <v>0</v>
      </c>
      <c r="BF199" s="3">
        <v>0</v>
      </c>
      <c r="BG199" s="3">
        <v>0</v>
      </c>
      <c r="BH199" s="3">
        <v>0</v>
      </c>
      <c r="BI199" s="3">
        <v>0</v>
      </c>
      <c r="BJ199" s="3">
        <v>0</v>
      </c>
      <c r="BK199" s="3">
        <v>0</v>
      </c>
      <c r="BL199" s="3">
        <v>0</v>
      </c>
      <c r="BM199" s="3">
        <v>0</v>
      </c>
      <c r="BN199" s="3">
        <v>1</v>
      </c>
      <c r="BO199" s="3">
        <v>0</v>
      </c>
      <c r="BP199" s="3">
        <v>0</v>
      </c>
      <c r="BQ199" s="3">
        <v>0</v>
      </c>
      <c r="BR199" s="3">
        <v>0.05989519486949279</v>
      </c>
      <c r="BS199" s="3">
        <v>0.03496702698639612</v>
      </c>
      <c r="BT199" s="3">
        <v>0.012276043566321719</v>
      </c>
      <c r="BU199" s="3">
        <v>0.05989519486949279</v>
      </c>
      <c r="BV199" s="3">
        <v>0.059895194869492796</v>
      </c>
      <c r="BW199" s="3">
        <v>0.01899148458204251</v>
      </c>
      <c r="BX199" s="3">
        <v>0.05989519486949279</v>
      </c>
      <c r="BY199" s="3">
        <v>0</v>
      </c>
      <c r="BZ199" s="3">
        <v>0</v>
      </c>
      <c r="CA199" s="3">
        <v>0</v>
      </c>
      <c r="CB199" s="3">
        <v>0.03961573661365258</v>
      </c>
      <c r="CC199" s="3">
        <v>0.059895194869492796</v>
      </c>
      <c r="CD199" s="3">
        <v>0.06933152346366746</v>
      </c>
      <c r="CE199" s="3">
        <v>0</v>
      </c>
      <c r="CF199" s="3">
        <v>0</v>
      </c>
      <c r="CG199" s="3">
        <v>0</v>
      </c>
      <c r="CH199" s="3">
        <v>0</v>
      </c>
      <c r="CI199" s="3">
        <v>0.0598951948694928</v>
      </c>
      <c r="CJ199" s="3">
        <v>0.05989519486949279</v>
      </c>
      <c r="CK199" s="3">
        <v>0</v>
      </c>
      <c r="CL199" s="3">
        <v>0</v>
      </c>
      <c r="CM199" s="3">
        <v>0.017483513493198058</v>
      </c>
      <c r="CN199" s="3">
        <v>0</v>
      </c>
      <c r="CO199" s="3">
        <v>0.06933152346366746</v>
      </c>
      <c r="CP199" s="3">
        <v>0</v>
      </c>
      <c r="CQ199" s="3">
        <v>0.16092267032159832</v>
      </c>
      <c r="CR199" s="3">
        <v>0.01980786830682629</v>
      </c>
      <c r="CS199" s="3">
        <v>0.16092267032159832</v>
      </c>
      <c r="CT199" s="3">
        <v>0</v>
      </c>
      <c r="CU199" s="3">
        <v>0</v>
      </c>
      <c r="CV199" s="3">
        <v>0.06933152346366746</v>
      </c>
      <c r="CW199" s="3">
        <v>0</v>
      </c>
      <c r="CX199" s="3">
        <v>0.05989519486949279</v>
      </c>
      <c r="CY199" s="3">
        <v>0.01899148458204251</v>
      </c>
      <c r="CZ199" s="3">
        <v>0.11040893259554559</v>
      </c>
      <c r="DA199" s="3">
        <v>0.059895194869492796</v>
      </c>
      <c r="DB199" s="3">
        <v>0.05989519486949279</v>
      </c>
      <c r="DC199" s="3">
        <v>0.05989519486949278</v>
      </c>
      <c r="DD199" s="3">
        <v>0.0598951948694928</v>
      </c>
      <c r="DE199" s="3">
        <v>0.03496702698639612</v>
      </c>
      <c r="DF199" s="3">
        <v>0.018991484582042514</v>
      </c>
      <c r="DG199" s="3">
        <v>0</v>
      </c>
      <c r="DH199" s="3">
        <v>0</v>
      </c>
      <c r="DI199" s="3">
        <v>0</v>
      </c>
      <c r="DJ199" s="3">
        <v>0</v>
      </c>
      <c r="DK199" s="3">
        <v>0</v>
      </c>
      <c r="DL199" s="3">
        <v>0</v>
      </c>
      <c r="DM199" s="3">
        <v>0</v>
      </c>
      <c r="DN199" s="3">
        <v>0</v>
      </c>
      <c r="DO199" s="3">
        <v>0.03496702698639612</v>
      </c>
      <c r="DP199" s="3">
        <v>0</v>
      </c>
      <c r="DQ199" s="3">
        <v>0.059895194869492796</v>
      </c>
      <c r="DR199" s="3">
        <v>0.012276043566321719</v>
      </c>
      <c r="DS199" s="3">
        <v>0.03133996137380438</v>
      </c>
      <c r="DU199" s="9"/>
      <c r="DV199" s="9"/>
      <c r="DW199" s="9">
        <v>0</v>
      </c>
      <c r="DX199" s="9">
        <v>2517077.1994683105</v>
      </c>
    </row>
    <row r="200" spans="44:128" ht="11.25">
      <c r="AR200" s="13" t="s">
        <v>24</v>
      </c>
      <c r="AS200" s="13" t="s">
        <v>184</v>
      </c>
      <c r="AT200" s="3">
        <v>0</v>
      </c>
      <c r="AU200" s="3">
        <v>0</v>
      </c>
      <c r="AV200" s="3">
        <v>0</v>
      </c>
      <c r="AW200" s="3">
        <v>0</v>
      </c>
      <c r="AX200" s="3">
        <v>0</v>
      </c>
      <c r="AY200" s="3">
        <v>0</v>
      </c>
      <c r="AZ200" s="3">
        <v>0</v>
      </c>
      <c r="BA200" s="3">
        <v>0</v>
      </c>
      <c r="BB200" s="3">
        <v>0</v>
      </c>
      <c r="BC200" s="3">
        <v>0</v>
      </c>
      <c r="BD200" s="3">
        <v>0</v>
      </c>
      <c r="BE200" s="3">
        <v>0</v>
      </c>
      <c r="BF200" s="3">
        <v>0</v>
      </c>
      <c r="BG200" s="3">
        <v>0</v>
      </c>
      <c r="BH200" s="3">
        <v>0</v>
      </c>
      <c r="BI200" s="3">
        <v>0</v>
      </c>
      <c r="BJ200" s="3">
        <v>0</v>
      </c>
      <c r="BK200" s="3">
        <v>0</v>
      </c>
      <c r="BL200" s="3">
        <v>0</v>
      </c>
      <c r="BM200" s="3">
        <v>0</v>
      </c>
      <c r="BN200" s="3">
        <v>0</v>
      </c>
      <c r="BO200" s="3">
        <v>1</v>
      </c>
      <c r="BP200" s="3">
        <v>0</v>
      </c>
      <c r="BQ200" s="3">
        <v>0</v>
      </c>
      <c r="BR200" s="3">
        <v>0.0029758613643635474</v>
      </c>
      <c r="BS200" s="3">
        <v>0.006076657261904795</v>
      </c>
      <c r="BT200" s="3">
        <v>0.009061310040995064</v>
      </c>
      <c r="BU200" s="3">
        <v>0.002975861364363548</v>
      </c>
      <c r="BV200" s="3">
        <v>0.0029758613643635482</v>
      </c>
      <c r="BW200" s="3">
        <v>0.006790316650346859</v>
      </c>
      <c r="BX200" s="3">
        <v>0.002975861364363548</v>
      </c>
      <c r="BY200" s="3">
        <v>0</v>
      </c>
      <c r="BZ200" s="3">
        <v>0</v>
      </c>
      <c r="CA200" s="3">
        <v>0</v>
      </c>
      <c r="CB200" s="3">
        <v>0.00799210727805211</v>
      </c>
      <c r="CC200" s="3">
        <v>0.0029758613643635482</v>
      </c>
      <c r="CD200" s="3">
        <v>0</v>
      </c>
      <c r="CE200" s="3">
        <v>0</v>
      </c>
      <c r="CF200" s="3">
        <v>0</v>
      </c>
      <c r="CG200" s="3">
        <v>0</v>
      </c>
      <c r="CH200" s="3">
        <v>0</v>
      </c>
      <c r="CI200" s="3">
        <v>0.0029758613643635487</v>
      </c>
      <c r="CJ200" s="3">
        <v>0.002975861364363548</v>
      </c>
      <c r="CK200" s="3">
        <v>0</v>
      </c>
      <c r="CL200" s="3">
        <v>0</v>
      </c>
      <c r="CM200" s="3">
        <v>0.0030383286309523965</v>
      </c>
      <c r="CN200" s="3">
        <v>0</v>
      </c>
      <c r="CO200" s="3">
        <v>0</v>
      </c>
      <c r="CP200" s="3">
        <v>0</v>
      </c>
      <c r="CQ200" s="3">
        <v>0.006564932348319837</v>
      </c>
      <c r="CR200" s="3">
        <v>0.003996053639026055</v>
      </c>
      <c r="CS200" s="3">
        <v>0.006564932348319837</v>
      </c>
      <c r="CT200" s="3">
        <v>0</v>
      </c>
      <c r="CU200" s="3">
        <v>0</v>
      </c>
      <c r="CV200" s="3">
        <v>0</v>
      </c>
      <c r="CW200" s="3">
        <v>0</v>
      </c>
      <c r="CX200" s="3">
        <v>0.002975861364363548</v>
      </c>
      <c r="CY200" s="3">
        <v>0.00679031665034686</v>
      </c>
      <c r="CZ200" s="3">
        <v>0.004770396856341694</v>
      </c>
      <c r="DA200" s="3">
        <v>0.0029758613643635482</v>
      </c>
      <c r="DB200" s="3">
        <v>0.002975861364363548</v>
      </c>
      <c r="DC200" s="3">
        <v>0.002975861364363548</v>
      </c>
      <c r="DD200" s="3">
        <v>0.0029758613643635487</v>
      </c>
      <c r="DE200" s="3">
        <v>0.006076657261904793</v>
      </c>
      <c r="DF200" s="3">
        <v>0.006790316650346862</v>
      </c>
      <c r="DG200" s="3">
        <v>0</v>
      </c>
      <c r="DH200" s="3">
        <v>0</v>
      </c>
      <c r="DI200" s="3">
        <v>0</v>
      </c>
      <c r="DJ200" s="3">
        <v>0</v>
      </c>
      <c r="DK200" s="3">
        <v>0</v>
      </c>
      <c r="DL200" s="3">
        <v>0</v>
      </c>
      <c r="DM200" s="3">
        <v>0</v>
      </c>
      <c r="DN200" s="3">
        <v>0</v>
      </c>
      <c r="DO200" s="3">
        <v>0.006076657261904794</v>
      </c>
      <c r="DP200" s="3">
        <v>0</v>
      </c>
      <c r="DQ200" s="3">
        <v>0.0029758613643635482</v>
      </c>
      <c r="DR200" s="3">
        <v>0.009061310040995064</v>
      </c>
      <c r="DS200" s="3">
        <v>0.0010009024054195399</v>
      </c>
      <c r="DU200" s="9"/>
      <c r="DV200" s="9"/>
      <c r="DW200" s="9">
        <v>0</v>
      </c>
      <c r="DX200" s="9">
        <v>467318.07279586914</v>
      </c>
    </row>
    <row r="201" spans="44:128" ht="11.25">
      <c r="AR201" s="13">
        <v>174</v>
      </c>
      <c r="AS201" s="16" t="s">
        <v>354</v>
      </c>
      <c r="AT201" s="3">
        <v>0</v>
      </c>
      <c r="AU201" s="3">
        <v>0</v>
      </c>
      <c r="AV201" s="3">
        <v>0</v>
      </c>
      <c r="AW201" s="3">
        <v>0</v>
      </c>
      <c r="AX201" s="3">
        <v>0</v>
      </c>
      <c r="AY201" s="3">
        <v>0</v>
      </c>
      <c r="AZ201" s="3">
        <v>0</v>
      </c>
      <c r="BA201" s="3">
        <v>0</v>
      </c>
      <c r="BB201" s="3">
        <v>0</v>
      </c>
      <c r="BC201" s="3">
        <v>0</v>
      </c>
      <c r="BD201" s="3">
        <v>0</v>
      </c>
      <c r="BE201" s="3">
        <v>0</v>
      </c>
      <c r="BF201" s="3">
        <v>0</v>
      </c>
      <c r="BG201" s="3">
        <v>0</v>
      </c>
      <c r="BH201" s="3">
        <v>0</v>
      </c>
      <c r="BI201" s="3">
        <v>0</v>
      </c>
      <c r="BJ201" s="3">
        <v>0</v>
      </c>
      <c r="BK201" s="3">
        <v>0</v>
      </c>
      <c r="BL201" s="3">
        <v>0</v>
      </c>
      <c r="BM201" s="3">
        <v>0</v>
      </c>
      <c r="BN201" s="3">
        <v>0</v>
      </c>
      <c r="BO201" s="3">
        <v>0</v>
      </c>
      <c r="BP201" s="3">
        <v>1</v>
      </c>
      <c r="BQ201" s="3">
        <v>0</v>
      </c>
      <c r="BR201" s="3">
        <v>0.0032765177191468263</v>
      </c>
      <c r="BS201" s="3">
        <v>0.002511821120134864</v>
      </c>
      <c r="BT201" s="3">
        <v>5.102489171878867E-05</v>
      </c>
      <c r="BU201" s="3">
        <v>0.0032765177191468268</v>
      </c>
      <c r="BV201" s="3">
        <v>0.003276517719146827</v>
      </c>
      <c r="BW201" s="3">
        <v>0.0024630042409924703</v>
      </c>
      <c r="BX201" s="3">
        <v>0.0032765177191468268</v>
      </c>
      <c r="BY201" s="3">
        <v>0</v>
      </c>
      <c r="BZ201" s="3">
        <v>0</v>
      </c>
      <c r="CA201" s="3">
        <v>0</v>
      </c>
      <c r="CB201" s="3">
        <v>0.0023789945393549988</v>
      </c>
      <c r="CC201" s="3">
        <v>0.0032765177191468268</v>
      </c>
      <c r="CD201" s="3">
        <v>0</v>
      </c>
      <c r="CE201" s="3">
        <v>0</v>
      </c>
      <c r="CF201" s="3">
        <v>0</v>
      </c>
      <c r="CG201" s="3">
        <v>0</v>
      </c>
      <c r="CH201" s="3">
        <v>0</v>
      </c>
      <c r="CI201" s="3">
        <v>0.0032765177191468268</v>
      </c>
      <c r="CJ201" s="3">
        <v>0.0032765177191468263</v>
      </c>
      <c r="CK201" s="3">
        <v>0</v>
      </c>
      <c r="CL201" s="3">
        <v>0</v>
      </c>
      <c r="CM201" s="3">
        <v>0.0012559105600674317</v>
      </c>
      <c r="CN201" s="3">
        <v>0</v>
      </c>
      <c r="CO201" s="3">
        <v>0</v>
      </c>
      <c r="CP201" s="3">
        <v>0</v>
      </c>
      <c r="CQ201" s="3">
        <v>0.001950952170206991</v>
      </c>
      <c r="CR201" s="3">
        <v>0.0011894972696774994</v>
      </c>
      <c r="CS201" s="3">
        <v>0.0019509521702069912</v>
      </c>
      <c r="CT201" s="3">
        <v>0</v>
      </c>
      <c r="CU201" s="3">
        <v>0</v>
      </c>
      <c r="CV201" s="3">
        <v>0</v>
      </c>
      <c r="CW201" s="3">
        <v>0</v>
      </c>
      <c r="CX201" s="3">
        <v>0.0032765177191468263</v>
      </c>
      <c r="CY201" s="3">
        <v>0.0024630042409924703</v>
      </c>
      <c r="CZ201" s="3">
        <v>0.0026137349446769096</v>
      </c>
      <c r="DA201" s="3">
        <v>0.003276517719146827</v>
      </c>
      <c r="DB201" s="3">
        <v>0.0032765177191468263</v>
      </c>
      <c r="DC201" s="3">
        <v>0.0032765177191468263</v>
      </c>
      <c r="DD201" s="3">
        <v>0.003276517719146827</v>
      </c>
      <c r="DE201" s="3">
        <v>0.0025118211201348634</v>
      </c>
      <c r="DF201" s="3">
        <v>0.0024630042409924707</v>
      </c>
      <c r="DG201" s="3">
        <v>0</v>
      </c>
      <c r="DH201" s="3">
        <v>0</v>
      </c>
      <c r="DI201" s="3">
        <v>0</v>
      </c>
      <c r="DJ201" s="3">
        <v>0</v>
      </c>
      <c r="DK201" s="3">
        <v>0</v>
      </c>
      <c r="DL201" s="3">
        <v>0</v>
      </c>
      <c r="DM201" s="3">
        <v>0</v>
      </c>
      <c r="DN201" s="3">
        <v>0</v>
      </c>
      <c r="DO201" s="3">
        <v>0.002511821120134864</v>
      </c>
      <c r="DP201" s="3">
        <v>0</v>
      </c>
      <c r="DQ201" s="3">
        <v>0.0032765177191468268</v>
      </c>
      <c r="DR201" s="3">
        <v>5.102489171878867E-05</v>
      </c>
      <c r="DS201" s="3">
        <v>0.005378139229521093</v>
      </c>
      <c r="DU201" s="9"/>
      <c r="DV201" s="9"/>
      <c r="DW201" s="9">
        <v>0</v>
      </c>
      <c r="DX201" s="9">
        <v>218128.235496982</v>
      </c>
    </row>
    <row r="202" spans="42:129" ht="11.25">
      <c r="AP202" s="21"/>
      <c r="AQ202" s="21"/>
      <c r="AR202" s="109" t="s">
        <v>26</v>
      </c>
      <c r="AS202" s="240" t="s">
        <v>355</v>
      </c>
      <c r="AT202" s="3">
        <v>0</v>
      </c>
      <c r="AU202" s="3">
        <v>0</v>
      </c>
      <c r="AV202" s="3">
        <v>0</v>
      </c>
      <c r="AW202" s="3">
        <v>0</v>
      </c>
      <c r="AX202" s="3">
        <v>0</v>
      </c>
      <c r="AY202" s="3">
        <v>0</v>
      </c>
      <c r="AZ202" s="3">
        <v>0</v>
      </c>
      <c r="BA202" s="3">
        <v>0</v>
      </c>
      <c r="BB202" s="3">
        <v>0</v>
      </c>
      <c r="BC202" s="3">
        <v>0</v>
      </c>
      <c r="BD202" s="3">
        <v>0</v>
      </c>
      <c r="BE202" s="3">
        <v>0</v>
      </c>
      <c r="BF202" s="3">
        <v>0</v>
      </c>
      <c r="BG202" s="3">
        <v>0</v>
      </c>
      <c r="BH202" s="3">
        <v>0</v>
      </c>
      <c r="BI202" s="3">
        <v>0</v>
      </c>
      <c r="BJ202" s="3">
        <v>0</v>
      </c>
      <c r="BK202" s="3">
        <v>0</v>
      </c>
      <c r="BL202" s="3">
        <v>0</v>
      </c>
      <c r="BM202" s="3">
        <v>0</v>
      </c>
      <c r="BN202" s="3">
        <v>0</v>
      </c>
      <c r="BO202" s="3">
        <v>0</v>
      </c>
      <c r="BP202" s="3">
        <v>0</v>
      </c>
      <c r="BQ202" s="3">
        <v>1</v>
      </c>
      <c r="BR202" s="3">
        <v>0.005201600499708365</v>
      </c>
      <c r="BS202" s="3">
        <v>0.0036030703231194564</v>
      </c>
      <c r="BT202" s="3">
        <v>0.00020466282788979482</v>
      </c>
      <c r="BU202" s="3">
        <v>0.005201600499708365</v>
      </c>
      <c r="BV202" s="3">
        <v>0.005201600499708366</v>
      </c>
      <c r="BW202" s="3">
        <v>0.004662272030772809</v>
      </c>
      <c r="BX202" s="3">
        <v>0.005201600499708365</v>
      </c>
      <c r="BY202" s="3">
        <v>0</v>
      </c>
      <c r="BZ202" s="3">
        <v>0</v>
      </c>
      <c r="CA202" s="3">
        <v>0</v>
      </c>
      <c r="CB202" s="3">
        <v>0.0026418786087090487</v>
      </c>
      <c r="CC202" s="3">
        <v>0.005201600499708365</v>
      </c>
      <c r="CD202" s="3">
        <v>0</v>
      </c>
      <c r="CE202" s="3">
        <v>0</v>
      </c>
      <c r="CF202" s="3">
        <v>0</v>
      </c>
      <c r="CG202" s="3">
        <v>0</v>
      </c>
      <c r="CH202" s="3">
        <v>0</v>
      </c>
      <c r="CI202" s="3">
        <v>0.005201600499708366</v>
      </c>
      <c r="CJ202" s="3">
        <v>0.005201600499708365</v>
      </c>
      <c r="CK202" s="3">
        <v>0</v>
      </c>
      <c r="CL202" s="3">
        <v>0.0016294517981000592</v>
      </c>
      <c r="CM202" s="3">
        <v>0.001801535161559728</v>
      </c>
      <c r="CN202" s="3">
        <v>0</v>
      </c>
      <c r="CO202" s="3">
        <v>0</v>
      </c>
      <c r="CP202" s="3">
        <v>0</v>
      </c>
      <c r="CQ202" s="3">
        <v>0.0010813759345423971</v>
      </c>
      <c r="CR202" s="3">
        <v>0.0013209393043545244</v>
      </c>
      <c r="CS202" s="3">
        <v>0.0010813759345423971</v>
      </c>
      <c r="CT202" s="3">
        <v>0.0032589035962001184</v>
      </c>
      <c r="CU202" s="3">
        <v>0.0032589035962001184</v>
      </c>
      <c r="CV202" s="3">
        <v>0</v>
      </c>
      <c r="CW202" s="3">
        <v>0</v>
      </c>
      <c r="CX202" s="3">
        <v>0.005201600499708364</v>
      </c>
      <c r="CY202" s="3">
        <v>0.004662272030772809</v>
      </c>
      <c r="CZ202" s="3">
        <v>0.0031414882171253823</v>
      </c>
      <c r="DA202" s="3">
        <v>0.005201600499708365</v>
      </c>
      <c r="DB202" s="3">
        <v>0.005201600499708364</v>
      </c>
      <c r="DC202" s="3">
        <v>0.005201600499708364</v>
      </c>
      <c r="DD202" s="3">
        <v>0.005201600499708366</v>
      </c>
      <c r="DE202" s="3">
        <v>0.003603070323119456</v>
      </c>
      <c r="DF202" s="3">
        <v>0.00466227203077281</v>
      </c>
      <c r="DG202" s="3">
        <v>0</v>
      </c>
      <c r="DH202" s="3">
        <v>0</v>
      </c>
      <c r="DI202" s="3">
        <v>0</v>
      </c>
      <c r="DJ202" s="3">
        <v>0</v>
      </c>
      <c r="DK202" s="3">
        <v>0</v>
      </c>
      <c r="DL202" s="3">
        <v>0</v>
      </c>
      <c r="DM202" s="3">
        <v>0</v>
      </c>
      <c r="DN202" s="3">
        <v>0</v>
      </c>
      <c r="DO202" s="3">
        <v>0.0036030703231194564</v>
      </c>
      <c r="DP202" s="3">
        <v>0</v>
      </c>
      <c r="DQ202" s="3">
        <v>0.005201600499708365</v>
      </c>
      <c r="DR202" s="3">
        <v>0.00020466282788979485</v>
      </c>
      <c r="DS202" s="3">
        <v>0.002962571549013209</v>
      </c>
      <c r="DT202" s="21"/>
      <c r="DU202" s="97"/>
      <c r="DV202" s="97"/>
      <c r="DW202" s="97">
        <v>0</v>
      </c>
      <c r="DX202" s="97">
        <v>370166.6791781192</v>
      </c>
      <c r="DY202" s="21"/>
    </row>
    <row r="203" spans="44:128" ht="11.25">
      <c r="AR203" s="92" t="s">
        <v>28</v>
      </c>
      <c r="AS203" s="93" t="s">
        <v>226</v>
      </c>
      <c r="AT203" s="3">
        <v>0</v>
      </c>
      <c r="AU203" s="3">
        <v>0</v>
      </c>
      <c r="AV203" s="3">
        <v>0</v>
      </c>
      <c r="AW203" s="3">
        <v>0</v>
      </c>
      <c r="AX203" s="3">
        <v>0</v>
      </c>
      <c r="AY203" s="3">
        <v>0</v>
      </c>
      <c r="AZ203" s="3">
        <v>0</v>
      </c>
      <c r="BA203" s="3">
        <v>0</v>
      </c>
      <c r="BB203" s="3">
        <v>0</v>
      </c>
      <c r="BC203" s="3">
        <v>0</v>
      </c>
      <c r="BD203" s="3">
        <v>0</v>
      </c>
      <c r="BE203" s="3">
        <v>0</v>
      </c>
      <c r="BF203" s="3">
        <v>0</v>
      </c>
      <c r="BG203" s="3">
        <v>0</v>
      </c>
      <c r="BH203" s="3">
        <v>0</v>
      </c>
      <c r="BI203" s="3">
        <v>0</v>
      </c>
      <c r="BJ203" s="3">
        <v>0</v>
      </c>
      <c r="BK203" s="3">
        <v>0</v>
      </c>
      <c r="BL203" s="3">
        <v>0</v>
      </c>
      <c r="BM203" s="3">
        <v>0</v>
      </c>
      <c r="BN203" s="3">
        <v>0</v>
      </c>
      <c r="BO203" s="3">
        <v>0</v>
      </c>
      <c r="BP203" s="3">
        <v>0</v>
      </c>
      <c r="BQ203" s="3">
        <v>0</v>
      </c>
      <c r="BR203" s="3">
        <v>1.0028568818133372</v>
      </c>
      <c r="BS203" s="3">
        <v>0.0028899721530175155</v>
      </c>
      <c r="BT203" s="3">
        <v>0.006311360075424012</v>
      </c>
      <c r="BU203" s="3">
        <v>0.0028568818133371736</v>
      </c>
      <c r="BV203" s="3">
        <v>0.002856881813337174</v>
      </c>
      <c r="BW203" s="3">
        <v>0.0014472614118956311</v>
      </c>
      <c r="BX203" s="3">
        <v>0.002856881813337174</v>
      </c>
      <c r="BY203" s="3">
        <v>0</v>
      </c>
      <c r="BZ203" s="3">
        <v>0</v>
      </c>
      <c r="CA203" s="3">
        <v>0</v>
      </c>
      <c r="CB203" s="3">
        <v>0.002064618145461571</v>
      </c>
      <c r="CC203" s="3">
        <v>0.0028568818133371736</v>
      </c>
      <c r="CD203" s="3">
        <v>0</v>
      </c>
      <c r="CE203" s="3">
        <v>0</v>
      </c>
      <c r="CF203" s="3">
        <v>0</v>
      </c>
      <c r="CG203" s="3">
        <v>0</v>
      </c>
      <c r="CH203" s="3">
        <v>0</v>
      </c>
      <c r="CI203" s="3">
        <v>0.0028568818133371744</v>
      </c>
      <c r="CJ203" s="3">
        <v>0.0028568818133371736</v>
      </c>
      <c r="CK203" s="3">
        <v>0</v>
      </c>
      <c r="CL203" s="3">
        <v>0</v>
      </c>
      <c r="CM203" s="3">
        <v>0.0014449860765087578</v>
      </c>
      <c r="CN203" s="3">
        <v>0</v>
      </c>
      <c r="CO203" s="3">
        <v>0</v>
      </c>
      <c r="CP203" s="3">
        <v>0</v>
      </c>
      <c r="CQ203" s="3">
        <v>0.00013638632333052534</v>
      </c>
      <c r="CR203" s="3">
        <v>0.0010323090727307855</v>
      </c>
      <c r="CS203" s="3">
        <v>0.00013638632333052534</v>
      </c>
      <c r="CT203" s="3">
        <v>0</v>
      </c>
      <c r="CU203" s="3">
        <v>0</v>
      </c>
      <c r="CV203" s="3">
        <v>0</v>
      </c>
      <c r="CW203" s="3">
        <v>0</v>
      </c>
      <c r="CX203" s="3">
        <v>0.0028568818133371736</v>
      </c>
      <c r="CY203" s="3">
        <v>0.0014472614118956311</v>
      </c>
      <c r="CZ203" s="3">
        <v>0.0014966340683338502</v>
      </c>
      <c r="DA203" s="3">
        <v>0.002856881813337174</v>
      </c>
      <c r="DB203" s="3">
        <v>0.0028568818133371736</v>
      </c>
      <c r="DC203" s="3">
        <v>0.0028568818133371736</v>
      </c>
      <c r="DD203" s="3">
        <v>0.0028568818133371744</v>
      </c>
      <c r="DE203" s="3">
        <v>0.0028899721530175155</v>
      </c>
      <c r="DF203" s="3">
        <v>0.0014472614118956314</v>
      </c>
      <c r="DG203" s="3">
        <v>0</v>
      </c>
      <c r="DH203" s="3">
        <v>0</v>
      </c>
      <c r="DI203" s="3">
        <v>0</v>
      </c>
      <c r="DJ203" s="3">
        <v>0</v>
      </c>
      <c r="DK203" s="3">
        <v>0</v>
      </c>
      <c r="DL203" s="3">
        <v>0</v>
      </c>
      <c r="DM203" s="3">
        <v>0</v>
      </c>
      <c r="DN203" s="3">
        <v>0</v>
      </c>
      <c r="DO203" s="3">
        <v>0.0028899721530175155</v>
      </c>
      <c r="DP203" s="3">
        <v>0</v>
      </c>
      <c r="DQ203" s="3">
        <v>0.002856881813337174</v>
      </c>
      <c r="DR203" s="3">
        <v>0.006311360075424012</v>
      </c>
      <c r="DS203" s="3">
        <v>0.0030520024420037377</v>
      </c>
      <c r="DU203" s="9"/>
      <c r="DV203" s="9"/>
      <c r="DW203" s="61">
        <v>1280414</v>
      </c>
      <c r="DX203" s="9">
        <v>1437351.3383904097</v>
      </c>
    </row>
    <row r="204" spans="44:128" ht="11.25">
      <c r="AR204" s="108" t="s">
        <v>29</v>
      </c>
      <c r="AS204" s="177" t="s">
        <v>229</v>
      </c>
      <c r="AT204" s="3">
        <v>0</v>
      </c>
      <c r="AU204" s="3">
        <v>0</v>
      </c>
      <c r="AV204" s="3">
        <v>0</v>
      </c>
      <c r="AW204" s="3">
        <v>0</v>
      </c>
      <c r="AX204" s="3">
        <v>0</v>
      </c>
      <c r="AY204" s="3">
        <v>0</v>
      </c>
      <c r="AZ204" s="3">
        <v>0</v>
      </c>
      <c r="BA204" s="3">
        <v>0</v>
      </c>
      <c r="BB204" s="3">
        <v>0</v>
      </c>
      <c r="BC204" s="3">
        <v>0</v>
      </c>
      <c r="BD204" s="3">
        <v>0</v>
      </c>
      <c r="BE204" s="3">
        <v>0</v>
      </c>
      <c r="BF204" s="3">
        <v>0</v>
      </c>
      <c r="BG204" s="3">
        <v>0</v>
      </c>
      <c r="BH204" s="3">
        <v>0</v>
      </c>
      <c r="BI204" s="3">
        <v>0</v>
      </c>
      <c r="BJ204" s="3">
        <v>0</v>
      </c>
      <c r="BK204" s="3">
        <v>0</v>
      </c>
      <c r="BL204" s="3">
        <v>0</v>
      </c>
      <c r="BM204" s="3">
        <v>0</v>
      </c>
      <c r="BN204" s="3">
        <v>0</v>
      </c>
      <c r="BO204" s="3">
        <v>0</v>
      </c>
      <c r="BP204" s="3">
        <v>0</v>
      </c>
      <c r="BQ204" s="3">
        <v>0</v>
      </c>
      <c r="BR204" s="3">
        <v>0.0005665406633403244</v>
      </c>
      <c r="BS204" s="3">
        <v>1.0007734764998697</v>
      </c>
      <c r="BT204" s="3">
        <v>-0.00010205646414107715</v>
      </c>
      <c r="BU204" s="3">
        <v>0.0005665406633403244</v>
      </c>
      <c r="BV204" s="3">
        <v>0.0005665406633403245</v>
      </c>
      <c r="BW204" s="3">
        <v>0.000350101270461133</v>
      </c>
      <c r="BX204" s="3">
        <v>0.0005665406633403244</v>
      </c>
      <c r="BY204" s="3">
        <v>0</v>
      </c>
      <c r="BZ204" s="3">
        <v>0</v>
      </c>
      <c r="CA204" s="3">
        <v>0</v>
      </c>
      <c r="CB204" s="3">
        <v>0.0006414290297284508</v>
      </c>
      <c r="CC204" s="3">
        <v>0.0005665406633403244</v>
      </c>
      <c r="CD204" s="3">
        <v>0</v>
      </c>
      <c r="CE204" s="3">
        <v>0</v>
      </c>
      <c r="CF204" s="3">
        <v>0</v>
      </c>
      <c r="CG204" s="3">
        <v>0</v>
      </c>
      <c r="CH204" s="3">
        <v>0</v>
      </c>
      <c r="CI204" s="3">
        <v>0.0005665406633403245</v>
      </c>
      <c r="CJ204" s="3">
        <v>0.0005665406633403244</v>
      </c>
      <c r="CK204" s="3">
        <v>0</v>
      </c>
      <c r="CL204" s="3">
        <v>0</v>
      </c>
      <c r="CM204" s="3">
        <v>0.00038673824993507873</v>
      </c>
      <c r="CN204" s="3">
        <v>0</v>
      </c>
      <c r="CO204" s="3">
        <v>0</v>
      </c>
      <c r="CP204" s="3">
        <v>0</v>
      </c>
      <c r="CQ204" s="3">
        <v>1.2209677949872793E-06</v>
      </c>
      <c r="CR204" s="3">
        <v>0.0003207145148642254</v>
      </c>
      <c r="CS204" s="3">
        <v>1.2209677949872793E-06</v>
      </c>
      <c r="CT204" s="3">
        <v>0</v>
      </c>
      <c r="CU204" s="3">
        <v>0</v>
      </c>
      <c r="CV204" s="3">
        <v>0</v>
      </c>
      <c r="CW204" s="3">
        <v>0</v>
      </c>
      <c r="CX204" s="3">
        <v>0.0005665406633403243</v>
      </c>
      <c r="CY204" s="3">
        <v>0.00035010127046113305</v>
      </c>
      <c r="CZ204" s="3">
        <v>0.00028388081556765597</v>
      </c>
      <c r="DA204" s="3">
        <v>0.0005665406633403244</v>
      </c>
      <c r="DB204" s="3">
        <v>0.0005665406633403243</v>
      </c>
      <c r="DC204" s="3">
        <v>0.0005665406633403243</v>
      </c>
      <c r="DD204" s="3">
        <v>0.0005665406633403245</v>
      </c>
      <c r="DE204" s="3">
        <v>0.0007734764998701576</v>
      </c>
      <c r="DF204" s="3">
        <v>0.0003501012704611331</v>
      </c>
      <c r="DG204" s="3">
        <v>0</v>
      </c>
      <c r="DH204" s="3">
        <v>0</v>
      </c>
      <c r="DI204" s="3">
        <v>0</v>
      </c>
      <c r="DJ204" s="3">
        <v>0</v>
      </c>
      <c r="DK204" s="3">
        <v>0</v>
      </c>
      <c r="DL204" s="3">
        <v>0</v>
      </c>
      <c r="DM204" s="3">
        <v>0</v>
      </c>
      <c r="DN204" s="3">
        <v>0</v>
      </c>
      <c r="DO204" s="3">
        <v>0.0007734764998701576</v>
      </c>
      <c r="DP204" s="3">
        <v>0</v>
      </c>
      <c r="DQ204" s="3">
        <v>0.0005665406633403244</v>
      </c>
      <c r="DR204" s="3">
        <v>-0.00010205646414107715</v>
      </c>
      <c r="DS204" s="3">
        <v>0.0012298409134325911</v>
      </c>
      <c r="DT204" s="20"/>
      <c r="DU204" s="62"/>
      <c r="DV204" s="62"/>
      <c r="DW204" s="62">
        <v>513829</v>
      </c>
      <c r="DX204" s="62">
        <v>548774.2722850994</v>
      </c>
    </row>
    <row r="205" spans="44:128" ht="11.25">
      <c r="AR205" s="13" t="s">
        <v>30</v>
      </c>
      <c r="AS205" s="16" t="s">
        <v>356</v>
      </c>
      <c r="AT205" s="3">
        <v>0</v>
      </c>
      <c r="AU205" s="3">
        <v>0</v>
      </c>
      <c r="AV205" s="3">
        <v>0</v>
      </c>
      <c r="AW205" s="3">
        <v>0</v>
      </c>
      <c r="AX205" s="3">
        <v>0</v>
      </c>
      <c r="AY205" s="3">
        <v>0</v>
      </c>
      <c r="AZ205" s="3">
        <v>0</v>
      </c>
      <c r="BA205" s="3">
        <v>0</v>
      </c>
      <c r="BB205" s="3">
        <v>0</v>
      </c>
      <c r="BC205" s="3">
        <v>0</v>
      </c>
      <c r="BD205" s="3">
        <v>0</v>
      </c>
      <c r="BE205" s="3">
        <v>0</v>
      </c>
      <c r="BF205" s="3">
        <v>0</v>
      </c>
      <c r="BG205" s="3">
        <v>0</v>
      </c>
      <c r="BH205" s="3">
        <v>0</v>
      </c>
      <c r="BI205" s="3">
        <v>0</v>
      </c>
      <c r="BJ205" s="3">
        <v>0</v>
      </c>
      <c r="BK205" s="3">
        <v>0</v>
      </c>
      <c r="BL205" s="3">
        <v>0</v>
      </c>
      <c r="BM205" s="3">
        <v>0</v>
      </c>
      <c r="BN205" s="3">
        <v>0</v>
      </c>
      <c r="BO205" s="3">
        <v>0</v>
      </c>
      <c r="BP205" s="3">
        <v>0</v>
      </c>
      <c r="BQ205" s="3">
        <v>0</v>
      </c>
      <c r="BR205" s="3">
        <v>0.0014867913596017452</v>
      </c>
      <c r="BS205" s="3">
        <v>0.0017305164567913576</v>
      </c>
      <c r="BT205" s="3">
        <v>1.000635918305909</v>
      </c>
      <c r="BU205" s="3">
        <v>0.0014867913596017452</v>
      </c>
      <c r="BV205" s="3">
        <v>0.0014867913596017454</v>
      </c>
      <c r="BW205" s="3">
        <v>0.00030753203321744833</v>
      </c>
      <c r="BX205" s="3">
        <v>0.0014867913596017452</v>
      </c>
      <c r="BY205" s="3">
        <v>0</v>
      </c>
      <c r="BZ205" s="3">
        <v>0</v>
      </c>
      <c r="CA205" s="3">
        <v>0</v>
      </c>
      <c r="CB205" s="3">
        <v>0.001937005989579888</v>
      </c>
      <c r="CC205" s="3">
        <v>0.0014867913596017452</v>
      </c>
      <c r="CD205" s="3">
        <v>0</v>
      </c>
      <c r="CE205" s="3">
        <v>0</v>
      </c>
      <c r="CF205" s="3">
        <v>0</v>
      </c>
      <c r="CG205" s="3">
        <v>0</v>
      </c>
      <c r="CH205" s="3">
        <v>0</v>
      </c>
      <c r="CI205" s="3">
        <v>0.0014867913596017456</v>
      </c>
      <c r="CJ205" s="3">
        <v>0.0014867913596017452</v>
      </c>
      <c r="CK205" s="3">
        <v>0</v>
      </c>
      <c r="CL205" s="3">
        <v>0</v>
      </c>
      <c r="CM205" s="3">
        <v>0.0008652582283956788</v>
      </c>
      <c r="CN205" s="3">
        <v>0</v>
      </c>
      <c r="CO205" s="3">
        <v>0</v>
      </c>
      <c r="CP205" s="3">
        <v>0</v>
      </c>
      <c r="CQ205" s="3">
        <v>2.367365191037711E-06</v>
      </c>
      <c r="CR205" s="3">
        <v>0.000968502994789944</v>
      </c>
      <c r="CS205" s="3">
        <v>2.367365191037711E-06</v>
      </c>
      <c r="CT205" s="3">
        <v>0</v>
      </c>
      <c r="CU205" s="3">
        <v>0</v>
      </c>
      <c r="CV205" s="3">
        <v>0</v>
      </c>
      <c r="CW205" s="3">
        <v>0</v>
      </c>
      <c r="CX205" s="3">
        <v>0.0014867913596017452</v>
      </c>
      <c r="CY205" s="3">
        <v>0.00030753203321744833</v>
      </c>
      <c r="CZ205" s="3">
        <v>0.0007445793623963914</v>
      </c>
      <c r="DA205" s="3">
        <v>0.0014867913596017454</v>
      </c>
      <c r="DB205" s="3">
        <v>0.0014867913596017452</v>
      </c>
      <c r="DC205" s="3">
        <v>0.001486791359601745</v>
      </c>
      <c r="DD205" s="3">
        <v>0.0014867913596017456</v>
      </c>
      <c r="DE205" s="3">
        <v>0.0017305164567913574</v>
      </c>
      <c r="DF205" s="3">
        <v>0.0003075320332174484</v>
      </c>
      <c r="DG205" s="3">
        <v>0</v>
      </c>
      <c r="DH205" s="3">
        <v>0</v>
      </c>
      <c r="DI205" s="3">
        <v>0</v>
      </c>
      <c r="DJ205" s="3">
        <v>0</v>
      </c>
      <c r="DK205" s="3">
        <v>0</v>
      </c>
      <c r="DL205" s="3">
        <v>0</v>
      </c>
      <c r="DM205" s="3">
        <v>0</v>
      </c>
      <c r="DN205" s="3">
        <v>0</v>
      </c>
      <c r="DO205" s="3">
        <v>0.0017305164567913576</v>
      </c>
      <c r="DP205" s="3">
        <v>0</v>
      </c>
      <c r="DQ205" s="3">
        <v>0.0014867913596017454</v>
      </c>
      <c r="DR205" s="3">
        <v>0.0006359183059092664</v>
      </c>
      <c r="DS205" s="3">
        <v>0.003430846536157237</v>
      </c>
      <c r="DU205" s="9"/>
      <c r="DV205" s="9"/>
      <c r="DW205" s="62">
        <v>1404333</v>
      </c>
      <c r="DX205" s="9">
        <v>1465431.8860454403</v>
      </c>
    </row>
    <row r="206" spans="44:128" ht="11.25">
      <c r="AR206" s="13" t="s">
        <v>31</v>
      </c>
      <c r="AS206" s="16" t="s">
        <v>235</v>
      </c>
      <c r="AT206" s="3">
        <v>0</v>
      </c>
      <c r="AU206" s="3">
        <v>0</v>
      </c>
      <c r="AV206" s="3">
        <v>0</v>
      </c>
      <c r="AW206" s="3">
        <v>0</v>
      </c>
      <c r="AX206" s="3">
        <v>0</v>
      </c>
      <c r="AY206" s="3">
        <v>0</v>
      </c>
      <c r="AZ206" s="3">
        <v>0</v>
      </c>
      <c r="BA206" s="3">
        <v>0</v>
      </c>
      <c r="BB206" s="3">
        <v>0</v>
      </c>
      <c r="BC206" s="3">
        <v>0</v>
      </c>
      <c r="BD206" s="3">
        <v>0</v>
      </c>
      <c r="BE206" s="3">
        <v>0</v>
      </c>
      <c r="BF206" s="3">
        <v>0</v>
      </c>
      <c r="BG206" s="3">
        <v>0</v>
      </c>
      <c r="BH206" s="3">
        <v>0</v>
      </c>
      <c r="BI206" s="3">
        <v>0</v>
      </c>
      <c r="BJ206" s="3">
        <v>0</v>
      </c>
      <c r="BK206" s="3">
        <v>0</v>
      </c>
      <c r="BL206" s="3">
        <v>0</v>
      </c>
      <c r="BM206" s="3">
        <v>0</v>
      </c>
      <c r="BN206" s="3">
        <v>0</v>
      </c>
      <c r="BO206" s="3">
        <v>0</v>
      </c>
      <c r="BP206" s="3">
        <v>0</v>
      </c>
      <c r="BQ206" s="3">
        <v>0</v>
      </c>
      <c r="BR206" s="3">
        <v>0.0020172123940186545</v>
      </c>
      <c r="BS206" s="3">
        <v>0.003911897214067681</v>
      </c>
      <c r="BT206" s="3">
        <v>1.9868951554250278E-05</v>
      </c>
      <c r="BU206" s="3">
        <v>1.0020172123940188</v>
      </c>
      <c r="BV206" s="3">
        <v>0.002017212394018655</v>
      </c>
      <c r="BW206" s="3">
        <v>0.0013110377296947256</v>
      </c>
      <c r="BX206" s="3">
        <v>0.002017212394018655</v>
      </c>
      <c r="BY206" s="3">
        <v>0</v>
      </c>
      <c r="BZ206" s="3">
        <v>0</v>
      </c>
      <c r="CA206" s="3">
        <v>0</v>
      </c>
      <c r="CB206" s="3">
        <v>0.005074906581932391</v>
      </c>
      <c r="CC206" s="3">
        <v>0.002017212394018655</v>
      </c>
      <c r="CD206" s="3">
        <v>0</v>
      </c>
      <c r="CE206" s="3">
        <v>0</v>
      </c>
      <c r="CF206" s="3">
        <v>0</v>
      </c>
      <c r="CG206" s="3">
        <v>0</v>
      </c>
      <c r="CH206" s="3">
        <v>0</v>
      </c>
      <c r="CI206" s="3">
        <v>0.0020172123940186554</v>
      </c>
      <c r="CJ206" s="3">
        <v>0.002017212394018655</v>
      </c>
      <c r="CK206" s="3">
        <v>0</v>
      </c>
      <c r="CL206" s="3">
        <v>0</v>
      </c>
      <c r="CM206" s="3">
        <v>0.0019559486070338406</v>
      </c>
      <c r="CN206" s="3">
        <v>0</v>
      </c>
      <c r="CO206" s="3">
        <v>0</v>
      </c>
      <c r="CP206" s="3">
        <v>0</v>
      </c>
      <c r="CQ206" s="3">
        <v>4.474023782026094E-06</v>
      </c>
      <c r="CR206" s="3">
        <v>0.0025374532909661954</v>
      </c>
      <c r="CS206" s="3">
        <v>4.474023782026094E-06</v>
      </c>
      <c r="CT206" s="3">
        <v>0</v>
      </c>
      <c r="CU206" s="3">
        <v>0</v>
      </c>
      <c r="CV206" s="3">
        <v>0</v>
      </c>
      <c r="CW206" s="3">
        <v>0</v>
      </c>
      <c r="CX206" s="3">
        <v>0.002017212394018655</v>
      </c>
      <c r="CY206" s="3">
        <v>0.0013110377296947254</v>
      </c>
      <c r="CZ206" s="3">
        <v>0.0010108432089003408</v>
      </c>
      <c r="DA206" s="3">
        <v>0.002017212394018655</v>
      </c>
      <c r="DB206" s="3">
        <v>0.002017212394018655</v>
      </c>
      <c r="DC206" s="3">
        <v>0.0020172123940186545</v>
      </c>
      <c r="DD206" s="3">
        <v>0.0020172123940186554</v>
      </c>
      <c r="DE206" s="3">
        <v>0.003911897214067681</v>
      </c>
      <c r="DF206" s="3">
        <v>0.001311037729694726</v>
      </c>
      <c r="DG206" s="3">
        <v>0</v>
      </c>
      <c r="DH206" s="3">
        <v>0</v>
      </c>
      <c r="DI206" s="3">
        <v>0</v>
      </c>
      <c r="DJ206" s="3">
        <v>0</v>
      </c>
      <c r="DK206" s="3">
        <v>0</v>
      </c>
      <c r="DL206" s="3">
        <v>0</v>
      </c>
      <c r="DM206" s="3">
        <v>0</v>
      </c>
      <c r="DN206" s="3">
        <v>0</v>
      </c>
      <c r="DO206" s="3">
        <v>0.003911897214067681</v>
      </c>
      <c r="DP206" s="3">
        <v>0</v>
      </c>
      <c r="DQ206" s="3">
        <v>0.002017212394018655</v>
      </c>
      <c r="DR206" s="3">
        <v>1.9868951554250278E-05</v>
      </c>
      <c r="DS206" s="3">
        <v>0.0034127440453905217</v>
      </c>
      <c r="DU206" s="9"/>
      <c r="DV206" s="9"/>
      <c r="DW206" s="62">
        <v>1385900</v>
      </c>
      <c r="DX206" s="9">
        <v>1514728.6197577172</v>
      </c>
    </row>
    <row r="207" spans="44:128" ht="11.25">
      <c r="AR207" s="162" t="s">
        <v>32</v>
      </c>
      <c r="AS207" s="108" t="s">
        <v>236</v>
      </c>
      <c r="AT207" s="3">
        <v>0</v>
      </c>
      <c r="AU207" s="3">
        <v>0</v>
      </c>
      <c r="AV207" s="3">
        <v>0</v>
      </c>
      <c r="AW207" s="3">
        <v>0</v>
      </c>
      <c r="AX207" s="3">
        <v>0</v>
      </c>
      <c r="AY207" s="3">
        <v>0</v>
      </c>
      <c r="AZ207" s="3">
        <v>0</v>
      </c>
      <c r="BA207" s="3">
        <v>0</v>
      </c>
      <c r="BB207" s="3">
        <v>0</v>
      </c>
      <c r="BC207" s="3">
        <v>0</v>
      </c>
      <c r="BD207" s="3">
        <v>0</v>
      </c>
      <c r="BE207" s="3">
        <v>0</v>
      </c>
      <c r="BF207" s="3">
        <v>0</v>
      </c>
      <c r="BG207" s="3">
        <v>0</v>
      </c>
      <c r="BH207" s="3">
        <v>0</v>
      </c>
      <c r="BI207" s="3">
        <v>0</v>
      </c>
      <c r="BJ207" s="3">
        <v>0</v>
      </c>
      <c r="BK207" s="3">
        <v>0</v>
      </c>
      <c r="BL207" s="3">
        <v>0</v>
      </c>
      <c r="BM207" s="3">
        <v>0</v>
      </c>
      <c r="BN207" s="3">
        <v>0</v>
      </c>
      <c r="BO207" s="3">
        <v>0</v>
      </c>
      <c r="BP207" s="3">
        <v>0</v>
      </c>
      <c r="BQ207" s="3">
        <v>0</v>
      </c>
      <c r="BR207" s="3">
        <v>3.323204543267589E-07</v>
      </c>
      <c r="BS207" s="3">
        <v>0.0001183240598995966</v>
      </c>
      <c r="BT207" s="3">
        <v>-1.912874149401884E-09</v>
      </c>
      <c r="BU207" s="3">
        <v>3.323204543267589E-07</v>
      </c>
      <c r="BV207" s="3">
        <v>1.0000003323204545</v>
      </c>
      <c r="BW207" s="3">
        <v>3.000902347436864E-07</v>
      </c>
      <c r="BX207" s="3">
        <v>3.323204543267589E-07</v>
      </c>
      <c r="BY207" s="3">
        <v>0</v>
      </c>
      <c r="BZ207" s="3">
        <v>0</v>
      </c>
      <c r="CA207" s="3">
        <v>0</v>
      </c>
      <c r="CB207" s="3">
        <v>5.545620768089506E-07</v>
      </c>
      <c r="CC207" s="3">
        <v>3.3232045432675885E-07</v>
      </c>
      <c r="CD207" s="3">
        <v>0</v>
      </c>
      <c r="CE207" s="3">
        <v>0</v>
      </c>
      <c r="CF207" s="3">
        <v>0</v>
      </c>
      <c r="CG207" s="3">
        <v>0</v>
      </c>
      <c r="CH207" s="3">
        <v>0</v>
      </c>
      <c r="CI207" s="3">
        <v>3.323204543267589E-07</v>
      </c>
      <c r="CJ207" s="3">
        <v>3.323204543267589E-07</v>
      </c>
      <c r="CK207" s="3">
        <v>0</v>
      </c>
      <c r="CL207" s="3">
        <v>0</v>
      </c>
      <c r="CM207" s="3">
        <v>5.916202994979829E-05</v>
      </c>
      <c r="CN207" s="3">
        <v>0</v>
      </c>
      <c r="CO207" s="3">
        <v>0</v>
      </c>
      <c r="CP207" s="3">
        <v>0</v>
      </c>
      <c r="CQ207" s="3">
        <v>4.8629904452398276E-09</v>
      </c>
      <c r="CR207" s="3">
        <v>2.772810384044753E-07</v>
      </c>
      <c r="CS207" s="3">
        <v>4.862990445239828E-09</v>
      </c>
      <c r="CT207" s="3">
        <v>0</v>
      </c>
      <c r="CU207" s="3">
        <v>0</v>
      </c>
      <c r="CV207" s="3">
        <v>0</v>
      </c>
      <c r="CW207" s="3">
        <v>0</v>
      </c>
      <c r="CX207" s="3">
        <v>3.3232045432675885E-07</v>
      </c>
      <c r="CY207" s="3">
        <v>3.0009023474368634E-07</v>
      </c>
      <c r="CZ207" s="3">
        <v>1.6859172238599935E-07</v>
      </c>
      <c r="DA207" s="3">
        <v>3.323204543267589E-07</v>
      </c>
      <c r="DB207" s="3">
        <v>3.3232045432675885E-07</v>
      </c>
      <c r="DC207" s="3">
        <v>3.323204543267588E-07</v>
      </c>
      <c r="DD207" s="3">
        <v>3.3232045432675895E-07</v>
      </c>
      <c r="DE207" s="3">
        <v>0.00011832405989959658</v>
      </c>
      <c r="DF207" s="3">
        <v>3.0009023474368644E-07</v>
      </c>
      <c r="DG207" s="3">
        <v>0</v>
      </c>
      <c r="DH207" s="3">
        <v>0</v>
      </c>
      <c r="DI207" s="3">
        <v>0</v>
      </c>
      <c r="DJ207" s="3">
        <v>0</v>
      </c>
      <c r="DK207" s="3">
        <v>0</v>
      </c>
      <c r="DL207" s="3">
        <v>0</v>
      </c>
      <c r="DM207" s="3">
        <v>0</v>
      </c>
      <c r="DN207" s="3">
        <v>0</v>
      </c>
      <c r="DO207" s="3">
        <v>0.0001183240598995966</v>
      </c>
      <c r="DP207" s="3">
        <v>0</v>
      </c>
      <c r="DQ207" s="3">
        <v>3.323204543267589E-07</v>
      </c>
      <c r="DR207" s="3">
        <v>-1.912874149401884E-09</v>
      </c>
      <c r="DS207" s="3">
        <v>0.0014528137705041146</v>
      </c>
      <c r="DU207" s="9"/>
      <c r="DV207" s="9"/>
      <c r="DW207" s="62">
        <v>576401</v>
      </c>
      <c r="DX207" s="9">
        <v>583170.8924361927</v>
      </c>
    </row>
    <row r="208" spans="44:128" ht="11.25">
      <c r="AR208" s="13" t="s">
        <v>33</v>
      </c>
      <c r="AS208" s="16" t="s">
        <v>357</v>
      </c>
      <c r="AT208" s="3">
        <v>0</v>
      </c>
      <c r="AU208" s="3">
        <v>0</v>
      </c>
      <c r="AV208" s="3">
        <v>0</v>
      </c>
      <c r="AW208" s="3">
        <v>0</v>
      </c>
      <c r="AX208" s="3">
        <v>0</v>
      </c>
      <c r="AY208" s="3">
        <v>0</v>
      </c>
      <c r="AZ208" s="3">
        <v>0</v>
      </c>
      <c r="BA208" s="3">
        <v>0</v>
      </c>
      <c r="BB208" s="3">
        <v>0</v>
      </c>
      <c r="BC208" s="3">
        <v>0</v>
      </c>
      <c r="BD208" s="3">
        <v>0</v>
      </c>
      <c r="BE208" s="3">
        <v>0</v>
      </c>
      <c r="BF208" s="3">
        <v>0</v>
      </c>
      <c r="BG208" s="3">
        <v>0</v>
      </c>
      <c r="BH208" s="3">
        <v>0</v>
      </c>
      <c r="BI208" s="3">
        <v>0</v>
      </c>
      <c r="BJ208" s="3">
        <v>0</v>
      </c>
      <c r="BK208" s="3">
        <v>0</v>
      </c>
      <c r="BL208" s="3">
        <v>0</v>
      </c>
      <c r="BM208" s="3">
        <v>0</v>
      </c>
      <c r="BN208" s="3">
        <v>0</v>
      </c>
      <c r="BO208" s="3">
        <v>0</v>
      </c>
      <c r="BP208" s="3">
        <v>0</v>
      </c>
      <c r="BQ208" s="3">
        <v>0</v>
      </c>
      <c r="BR208" s="3">
        <v>0.004695157423577991</v>
      </c>
      <c r="BS208" s="3">
        <v>0.00014924549317158964</v>
      </c>
      <c r="BT208" s="3">
        <v>4.0777433445193684E-05</v>
      </c>
      <c r="BU208" s="3">
        <v>0.004695157423577992</v>
      </c>
      <c r="BV208" s="3">
        <v>0.004695157423577993</v>
      </c>
      <c r="BW208" s="3">
        <v>1.000164596417742</v>
      </c>
      <c r="BX208" s="3">
        <v>0.004695157423577992</v>
      </c>
      <c r="BY208" s="3">
        <v>0</v>
      </c>
      <c r="BZ208" s="3">
        <v>0</v>
      </c>
      <c r="CA208" s="3">
        <v>0</v>
      </c>
      <c r="CB208" s="3">
        <v>7.591095165360977E-05</v>
      </c>
      <c r="CC208" s="3">
        <v>0.004695157423577992</v>
      </c>
      <c r="CD208" s="3">
        <v>0</v>
      </c>
      <c r="CE208" s="3">
        <v>0</v>
      </c>
      <c r="CF208" s="3">
        <v>0</v>
      </c>
      <c r="CG208" s="3">
        <v>0</v>
      </c>
      <c r="CH208" s="3">
        <v>0</v>
      </c>
      <c r="CI208" s="3">
        <v>0.004695157423577993</v>
      </c>
      <c r="CJ208" s="3">
        <v>0.004695157423577992</v>
      </c>
      <c r="CK208" s="3">
        <v>0</v>
      </c>
      <c r="CL208" s="3">
        <v>0</v>
      </c>
      <c r="CM208" s="3">
        <v>7.46227465857948E-05</v>
      </c>
      <c r="CN208" s="3">
        <v>0</v>
      </c>
      <c r="CO208" s="3">
        <v>0</v>
      </c>
      <c r="CP208" s="3">
        <v>0</v>
      </c>
      <c r="CQ208" s="3">
        <v>6.203907028978671E-06</v>
      </c>
      <c r="CR208" s="3">
        <v>3.795547582680488E-05</v>
      </c>
      <c r="CS208" s="3">
        <v>6.203907028978671E-06</v>
      </c>
      <c r="CT208" s="3">
        <v>0</v>
      </c>
      <c r="CU208" s="3">
        <v>0</v>
      </c>
      <c r="CV208" s="3">
        <v>0</v>
      </c>
      <c r="CW208" s="3">
        <v>0</v>
      </c>
      <c r="CX208" s="3">
        <v>0.004695157423577991</v>
      </c>
      <c r="CY208" s="3">
        <v>0.00016459641774201742</v>
      </c>
      <c r="CZ208" s="3">
        <v>0.0023506806653034854</v>
      </c>
      <c r="DA208" s="3">
        <v>0.004695157423577992</v>
      </c>
      <c r="DB208" s="3">
        <v>0.004695157423577991</v>
      </c>
      <c r="DC208" s="3">
        <v>0.004695157423577991</v>
      </c>
      <c r="DD208" s="3">
        <v>0.004695157423577992</v>
      </c>
      <c r="DE208" s="3">
        <v>0.0001492454931715896</v>
      </c>
      <c r="DF208" s="3">
        <v>0.00016459641774201744</v>
      </c>
      <c r="DG208" s="3">
        <v>0</v>
      </c>
      <c r="DH208" s="3">
        <v>0</v>
      </c>
      <c r="DI208" s="3">
        <v>0</v>
      </c>
      <c r="DJ208" s="3">
        <v>0</v>
      </c>
      <c r="DK208" s="3">
        <v>0</v>
      </c>
      <c r="DL208" s="3">
        <v>0</v>
      </c>
      <c r="DM208" s="3">
        <v>0</v>
      </c>
      <c r="DN208" s="3">
        <v>0</v>
      </c>
      <c r="DO208" s="3">
        <v>0.00014924549317158964</v>
      </c>
      <c r="DP208" s="3">
        <v>0</v>
      </c>
      <c r="DQ208" s="3">
        <v>0.004695157423577992</v>
      </c>
      <c r="DR208" s="3">
        <v>4.0777433445193684E-05</v>
      </c>
      <c r="DS208" s="3">
        <v>0.0019649029597672003</v>
      </c>
      <c r="DU208" s="9"/>
      <c r="DV208" s="9"/>
      <c r="DW208" s="62">
        <v>710101</v>
      </c>
      <c r="DX208" s="9">
        <v>800270.5110506531</v>
      </c>
    </row>
    <row r="209" spans="44:128" ht="11.25">
      <c r="AR209" s="13" t="s">
        <v>34</v>
      </c>
      <c r="AS209" s="16" t="s">
        <v>240</v>
      </c>
      <c r="AT209" s="3">
        <v>0</v>
      </c>
      <c r="AU209" s="3">
        <v>0</v>
      </c>
      <c r="AV209" s="3">
        <v>0</v>
      </c>
      <c r="AW209" s="3">
        <v>0</v>
      </c>
      <c r="AX209" s="3">
        <v>0</v>
      </c>
      <c r="AY209" s="3">
        <v>0</v>
      </c>
      <c r="AZ209" s="3">
        <v>0</v>
      </c>
      <c r="BA209" s="3">
        <v>0</v>
      </c>
      <c r="BB209" s="3">
        <v>0</v>
      </c>
      <c r="BC209" s="3">
        <v>0</v>
      </c>
      <c r="BD209" s="3">
        <v>0</v>
      </c>
      <c r="BE209" s="3">
        <v>0</v>
      </c>
      <c r="BF209" s="3">
        <v>0</v>
      </c>
      <c r="BG209" s="3">
        <v>0</v>
      </c>
      <c r="BH209" s="3">
        <v>0</v>
      </c>
      <c r="BI209" s="3">
        <v>0</v>
      </c>
      <c r="BJ209" s="3">
        <v>0</v>
      </c>
      <c r="BK209" s="3">
        <v>0</v>
      </c>
      <c r="BL209" s="3">
        <v>0</v>
      </c>
      <c r="BM209" s="3">
        <v>0</v>
      </c>
      <c r="BN209" s="3">
        <v>0</v>
      </c>
      <c r="BO209" s="3">
        <v>0</v>
      </c>
      <c r="BP209" s="3">
        <v>0</v>
      </c>
      <c r="BQ209" s="3">
        <v>0</v>
      </c>
      <c r="BR209" s="3">
        <v>0.0030553831429202994</v>
      </c>
      <c r="BS209" s="3">
        <v>0.0022602958610611224</v>
      </c>
      <c r="BT209" s="3">
        <v>0.002301532544683573</v>
      </c>
      <c r="BU209" s="3">
        <v>0.0030553831429203</v>
      </c>
      <c r="BV209" s="3">
        <v>0.0030553831429203002</v>
      </c>
      <c r="BW209" s="3">
        <v>0.0007714768391911046</v>
      </c>
      <c r="BX209" s="3">
        <v>1.0030553831429199</v>
      </c>
      <c r="BY209" s="3">
        <v>0</v>
      </c>
      <c r="BZ209" s="3">
        <v>0</v>
      </c>
      <c r="CA209" s="3">
        <v>0</v>
      </c>
      <c r="CB209" s="3">
        <v>0.0022543077788243797</v>
      </c>
      <c r="CC209" s="3">
        <v>0.0030553831429203</v>
      </c>
      <c r="CD209" s="3">
        <v>0</v>
      </c>
      <c r="CE209" s="3">
        <v>0</v>
      </c>
      <c r="CF209" s="3">
        <v>0</v>
      </c>
      <c r="CG209" s="3">
        <v>0</v>
      </c>
      <c r="CH209" s="3">
        <v>0</v>
      </c>
      <c r="CI209" s="3">
        <v>0.0030553831429203002</v>
      </c>
      <c r="CJ209" s="3">
        <v>0.0030553831429202994</v>
      </c>
      <c r="CK209" s="3">
        <v>0</v>
      </c>
      <c r="CL209" s="3">
        <v>0</v>
      </c>
      <c r="CM209" s="3">
        <v>0.0011301479305305612</v>
      </c>
      <c r="CN209" s="3">
        <v>0</v>
      </c>
      <c r="CO209" s="3">
        <v>0</v>
      </c>
      <c r="CP209" s="3">
        <v>0</v>
      </c>
      <c r="CQ209" s="3">
        <v>6.751533809058872E-05</v>
      </c>
      <c r="CR209" s="3">
        <v>0.0011271538894121898</v>
      </c>
      <c r="CS209" s="3">
        <v>6.751533809058872E-05</v>
      </c>
      <c r="CT209" s="3">
        <v>0</v>
      </c>
      <c r="CU209" s="3">
        <v>0</v>
      </c>
      <c r="CV209" s="3">
        <v>0</v>
      </c>
      <c r="CW209" s="3">
        <v>0</v>
      </c>
      <c r="CX209" s="3">
        <v>0.0030553831429202994</v>
      </c>
      <c r="CY209" s="3">
        <v>0.0007714768391911046</v>
      </c>
      <c r="CZ209" s="3">
        <v>0.0015614492405054436</v>
      </c>
      <c r="DA209" s="3">
        <v>0.0030553831429203</v>
      </c>
      <c r="DB209" s="3">
        <v>0.0030553831429202994</v>
      </c>
      <c r="DC209" s="3">
        <v>0.0030553831429202994</v>
      </c>
      <c r="DD209" s="3">
        <v>0.0030553831429203002</v>
      </c>
      <c r="DE209" s="3">
        <v>0.0022602958610611224</v>
      </c>
      <c r="DF209" s="3">
        <v>0.0007714768391911048</v>
      </c>
      <c r="DG209" s="3">
        <v>0</v>
      </c>
      <c r="DH209" s="3">
        <v>0</v>
      </c>
      <c r="DI209" s="3">
        <v>0</v>
      </c>
      <c r="DJ209" s="3">
        <v>0</v>
      </c>
      <c r="DK209" s="3">
        <v>0</v>
      </c>
      <c r="DL209" s="3">
        <v>0</v>
      </c>
      <c r="DM209" s="3">
        <v>0</v>
      </c>
      <c r="DN209" s="3">
        <v>0</v>
      </c>
      <c r="DO209" s="3">
        <v>0.0022602958610611224</v>
      </c>
      <c r="DP209" s="3">
        <v>0</v>
      </c>
      <c r="DQ209" s="3">
        <v>0.0030553831429203</v>
      </c>
      <c r="DR209" s="3">
        <v>0.0023015325446835736</v>
      </c>
      <c r="DS209" s="3">
        <v>0.004097038953334054</v>
      </c>
      <c r="DU209" s="9"/>
      <c r="DV209" s="9"/>
      <c r="DW209" s="62">
        <v>1625279</v>
      </c>
      <c r="DX209" s="9">
        <v>1743518.7210748524</v>
      </c>
    </row>
    <row r="210" spans="44:128" ht="11.25">
      <c r="AR210" s="13" t="s">
        <v>35</v>
      </c>
      <c r="AS210" s="16" t="s">
        <v>358</v>
      </c>
      <c r="AT210" s="3">
        <v>0</v>
      </c>
      <c r="AU210" s="3">
        <v>0</v>
      </c>
      <c r="AV210" s="3">
        <v>0</v>
      </c>
      <c r="AW210" s="3">
        <v>0</v>
      </c>
      <c r="AX210" s="3">
        <v>0</v>
      </c>
      <c r="AY210" s="3">
        <v>0</v>
      </c>
      <c r="AZ210" s="3">
        <v>0</v>
      </c>
      <c r="BA210" s="3">
        <v>0</v>
      </c>
      <c r="BB210" s="3">
        <v>0</v>
      </c>
      <c r="BC210" s="3">
        <v>0</v>
      </c>
      <c r="BD210" s="3">
        <v>0</v>
      </c>
      <c r="BE210" s="3">
        <v>0</v>
      </c>
      <c r="BF210" s="3">
        <v>0</v>
      </c>
      <c r="BG210" s="3">
        <v>0</v>
      </c>
      <c r="BH210" s="3">
        <v>0</v>
      </c>
      <c r="BI210" s="3">
        <v>0</v>
      </c>
      <c r="BJ210" s="3">
        <v>0</v>
      </c>
      <c r="BK210" s="3">
        <v>0</v>
      </c>
      <c r="BL210" s="3">
        <v>0</v>
      </c>
      <c r="BM210" s="3">
        <v>0</v>
      </c>
      <c r="BN210" s="3">
        <v>0</v>
      </c>
      <c r="BO210" s="3">
        <v>0</v>
      </c>
      <c r="BP210" s="3">
        <v>0</v>
      </c>
      <c r="BQ210" s="3">
        <v>0</v>
      </c>
      <c r="BR210" s="3">
        <v>0</v>
      </c>
      <c r="BS210" s="3">
        <v>0</v>
      </c>
      <c r="BT210" s="3">
        <v>0</v>
      </c>
      <c r="BU210" s="3">
        <v>0</v>
      </c>
      <c r="BV210" s="3">
        <v>0</v>
      </c>
      <c r="BW210" s="3">
        <v>0</v>
      </c>
      <c r="BX210" s="3">
        <v>0</v>
      </c>
      <c r="BY210" s="3">
        <v>1</v>
      </c>
      <c r="BZ210" s="3">
        <v>0</v>
      </c>
      <c r="CA210" s="3">
        <v>0</v>
      </c>
      <c r="CB210" s="3">
        <v>0</v>
      </c>
      <c r="CC210" s="3">
        <v>0</v>
      </c>
      <c r="CD210" s="3">
        <v>0</v>
      </c>
      <c r="CE210" s="3">
        <v>0</v>
      </c>
      <c r="CF210" s="3">
        <v>0</v>
      </c>
      <c r="CG210" s="3">
        <v>0</v>
      </c>
      <c r="CH210" s="3">
        <v>0</v>
      </c>
      <c r="CI210" s="3">
        <v>0</v>
      </c>
      <c r="CJ210" s="3">
        <v>0</v>
      </c>
      <c r="CK210" s="3">
        <v>0</v>
      </c>
      <c r="CL210" s="3">
        <v>0</v>
      </c>
      <c r="CM210" s="3">
        <v>0</v>
      </c>
      <c r="CN210" s="3">
        <v>0</v>
      </c>
      <c r="CO210" s="3">
        <v>0</v>
      </c>
      <c r="CP210" s="3">
        <v>0</v>
      </c>
      <c r="CQ210" s="3">
        <v>0</v>
      </c>
      <c r="CR210" s="3">
        <v>0</v>
      </c>
      <c r="CS210" s="3">
        <v>0</v>
      </c>
      <c r="CT210" s="3">
        <v>0</v>
      </c>
      <c r="CU210" s="3">
        <v>0</v>
      </c>
      <c r="CV210" s="3">
        <v>0</v>
      </c>
      <c r="CW210" s="3">
        <v>0</v>
      </c>
      <c r="CX210" s="3">
        <v>0</v>
      </c>
      <c r="CY210" s="3">
        <v>0</v>
      </c>
      <c r="CZ210" s="3">
        <v>0</v>
      </c>
      <c r="DA210" s="3">
        <v>0</v>
      </c>
      <c r="DB210" s="3">
        <v>0</v>
      </c>
      <c r="DC210" s="3">
        <v>0</v>
      </c>
      <c r="DD210" s="3">
        <v>0</v>
      </c>
      <c r="DE210" s="3">
        <v>0</v>
      </c>
      <c r="DF210" s="3">
        <v>0</v>
      </c>
      <c r="DG210" s="3">
        <v>0</v>
      </c>
      <c r="DH210" s="3">
        <v>0</v>
      </c>
      <c r="DI210" s="3">
        <v>0</v>
      </c>
      <c r="DJ210" s="3">
        <v>0</v>
      </c>
      <c r="DK210" s="3">
        <v>0</v>
      </c>
      <c r="DL210" s="3">
        <v>0</v>
      </c>
      <c r="DM210" s="3">
        <v>0</v>
      </c>
      <c r="DN210" s="3">
        <v>0</v>
      </c>
      <c r="DO210" s="3">
        <v>0</v>
      </c>
      <c r="DP210" s="3">
        <v>0</v>
      </c>
      <c r="DQ210" s="3">
        <v>0</v>
      </c>
      <c r="DR210" s="3">
        <v>0</v>
      </c>
      <c r="DS210" s="3">
        <v>0</v>
      </c>
      <c r="DU210" s="9"/>
      <c r="DV210" s="9"/>
      <c r="DW210" s="62">
        <v>945000</v>
      </c>
      <c r="DX210" s="9">
        <v>945000</v>
      </c>
    </row>
    <row r="211" spans="44:128" ht="11.25">
      <c r="AR211" s="13" t="s">
        <v>36</v>
      </c>
      <c r="AS211" s="16" t="s">
        <v>359</v>
      </c>
      <c r="AT211" s="3">
        <v>0</v>
      </c>
      <c r="AU211" s="3">
        <v>0</v>
      </c>
      <c r="AV211" s="3">
        <v>0</v>
      </c>
      <c r="AW211" s="3">
        <v>0</v>
      </c>
      <c r="AX211" s="3">
        <v>0</v>
      </c>
      <c r="AY211" s="3">
        <v>0</v>
      </c>
      <c r="AZ211" s="3">
        <v>0</v>
      </c>
      <c r="BA211" s="3">
        <v>0</v>
      </c>
      <c r="BB211" s="3">
        <v>0</v>
      </c>
      <c r="BC211" s="3">
        <v>0</v>
      </c>
      <c r="BD211" s="3">
        <v>0</v>
      </c>
      <c r="BE211" s="3">
        <v>0</v>
      </c>
      <c r="BF211" s="3">
        <v>0</v>
      </c>
      <c r="BG211" s="3">
        <v>0</v>
      </c>
      <c r="BH211" s="3">
        <v>0</v>
      </c>
      <c r="BI211" s="3">
        <v>0</v>
      </c>
      <c r="BJ211" s="3">
        <v>0</v>
      </c>
      <c r="BK211" s="3">
        <v>0</v>
      </c>
      <c r="BL211" s="3">
        <v>0</v>
      </c>
      <c r="BM211" s="3">
        <v>0</v>
      </c>
      <c r="BN211" s="3">
        <v>0</v>
      </c>
      <c r="BO211" s="3">
        <v>0</v>
      </c>
      <c r="BP211" s="3">
        <v>0</v>
      </c>
      <c r="BQ211" s="3">
        <v>0</v>
      </c>
      <c r="BR211" s="3">
        <v>0</v>
      </c>
      <c r="BS211" s="3">
        <v>0</v>
      </c>
      <c r="BT211" s="3">
        <v>0</v>
      </c>
      <c r="BU211" s="3">
        <v>0</v>
      </c>
      <c r="BV211" s="3">
        <v>0</v>
      </c>
      <c r="BW211" s="3">
        <v>0</v>
      </c>
      <c r="BX211" s="3">
        <v>0</v>
      </c>
      <c r="BY211" s="3">
        <v>0</v>
      </c>
      <c r="BZ211" s="3">
        <v>1</v>
      </c>
      <c r="CA211" s="3">
        <v>0</v>
      </c>
      <c r="CB211" s="3">
        <v>0</v>
      </c>
      <c r="CC211" s="3">
        <v>0</v>
      </c>
      <c r="CD211" s="3">
        <v>0</v>
      </c>
      <c r="CE211" s="3">
        <v>0</v>
      </c>
      <c r="CF211" s="3">
        <v>0</v>
      </c>
      <c r="CG211" s="3">
        <v>0</v>
      </c>
      <c r="CH211" s="3">
        <v>0</v>
      </c>
      <c r="CI211" s="3">
        <v>0</v>
      </c>
      <c r="CJ211" s="3">
        <v>0</v>
      </c>
      <c r="CK211" s="3">
        <v>0</v>
      </c>
      <c r="CL211" s="3">
        <v>0</v>
      </c>
      <c r="CM211" s="3">
        <v>0</v>
      </c>
      <c r="CN211" s="3">
        <v>0</v>
      </c>
      <c r="CO211" s="3">
        <v>0</v>
      </c>
      <c r="CP211" s="3">
        <v>0</v>
      </c>
      <c r="CQ211" s="3">
        <v>0</v>
      </c>
      <c r="CR211" s="3">
        <v>0</v>
      </c>
      <c r="CS211" s="3">
        <v>0</v>
      </c>
      <c r="CT211" s="3">
        <v>0</v>
      </c>
      <c r="CU211" s="3">
        <v>0</v>
      </c>
      <c r="CV211" s="3">
        <v>0</v>
      </c>
      <c r="CW211" s="3">
        <v>0</v>
      </c>
      <c r="CX211" s="3">
        <v>0</v>
      </c>
      <c r="CY211" s="3">
        <v>0</v>
      </c>
      <c r="CZ211" s="3">
        <v>0</v>
      </c>
      <c r="DA211" s="3">
        <v>0</v>
      </c>
      <c r="DB211" s="3">
        <v>0</v>
      </c>
      <c r="DC211" s="3">
        <v>0</v>
      </c>
      <c r="DD211" s="3">
        <v>0</v>
      </c>
      <c r="DE211" s="3">
        <v>0</v>
      </c>
      <c r="DF211" s="3">
        <v>0</v>
      </c>
      <c r="DG211" s="3">
        <v>0</v>
      </c>
      <c r="DH211" s="3">
        <v>0</v>
      </c>
      <c r="DI211" s="3">
        <v>0</v>
      </c>
      <c r="DJ211" s="3">
        <v>0</v>
      </c>
      <c r="DK211" s="3">
        <v>0</v>
      </c>
      <c r="DL211" s="3">
        <v>0</v>
      </c>
      <c r="DM211" s="3">
        <v>0</v>
      </c>
      <c r="DN211" s="3">
        <v>0</v>
      </c>
      <c r="DO211" s="3">
        <v>0</v>
      </c>
      <c r="DP211" s="3">
        <v>0</v>
      </c>
      <c r="DQ211" s="3">
        <v>0</v>
      </c>
      <c r="DR211" s="3">
        <v>0</v>
      </c>
      <c r="DS211" s="3">
        <v>0</v>
      </c>
      <c r="DU211" s="9"/>
      <c r="DV211" s="9"/>
      <c r="DW211" s="62">
        <v>1171745</v>
      </c>
      <c r="DX211" s="9">
        <v>1171745</v>
      </c>
    </row>
    <row r="212" spans="44:128" ht="11.25">
      <c r="AR212" s="13" t="s">
        <v>37</v>
      </c>
      <c r="AS212" s="16" t="s">
        <v>360</v>
      </c>
      <c r="AT212" s="3">
        <v>0</v>
      </c>
      <c r="AU212" s="3">
        <v>0</v>
      </c>
      <c r="AV212" s="3">
        <v>0</v>
      </c>
      <c r="AW212" s="3">
        <v>0</v>
      </c>
      <c r="AX212" s="3">
        <v>0</v>
      </c>
      <c r="AY212" s="3">
        <v>0</v>
      </c>
      <c r="AZ212" s="3">
        <v>0</v>
      </c>
      <c r="BA212" s="3">
        <v>0</v>
      </c>
      <c r="BB212" s="3">
        <v>0</v>
      </c>
      <c r="BC212" s="3">
        <v>0</v>
      </c>
      <c r="BD212" s="3">
        <v>0</v>
      </c>
      <c r="BE212" s="3">
        <v>0</v>
      </c>
      <c r="BF212" s="3">
        <v>0</v>
      </c>
      <c r="BG212" s="3">
        <v>0</v>
      </c>
      <c r="BH212" s="3">
        <v>0</v>
      </c>
      <c r="BI212" s="3">
        <v>0</v>
      </c>
      <c r="BJ212" s="3">
        <v>0</v>
      </c>
      <c r="BK212" s="3">
        <v>0</v>
      </c>
      <c r="BL212" s="3">
        <v>0</v>
      </c>
      <c r="BM212" s="3">
        <v>0</v>
      </c>
      <c r="BN212" s="3">
        <v>0</v>
      </c>
      <c r="BO212" s="3">
        <v>0</v>
      </c>
      <c r="BP212" s="3">
        <v>0</v>
      </c>
      <c r="BQ212" s="3">
        <v>0</v>
      </c>
      <c r="BR212" s="3">
        <v>0</v>
      </c>
      <c r="BS212" s="3">
        <v>0</v>
      </c>
      <c r="BT212" s="3">
        <v>0</v>
      </c>
      <c r="BU212" s="3">
        <v>0</v>
      </c>
      <c r="BV212" s="3">
        <v>0</v>
      </c>
      <c r="BW212" s="3">
        <v>0</v>
      </c>
      <c r="BX212" s="3">
        <v>0</v>
      </c>
      <c r="BY212" s="3">
        <v>0</v>
      </c>
      <c r="BZ212" s="3">
        <v>0</v>
      </c>
      <c r="CA212" s="3">
        <v>1</v>
      </c>
      <c r="CB212" s="3">
        <v>0</v>
      </c>
      <c r="CC212" s="3">
        <v>0</v>
      </c>
      <c r="CD212" s="3">
        <v>0</v>
      </c>
      <c r="CE212" s="3">
        <v>0</v>
      </c>
      <c r="CF212" s="3">
        <v>0</v>
      </c>
      <c r="CG212" s="3">
        <v>0</v>
      </c>
      <c r="CH212" s="3">
        <v>0</v>
      </c>
      <c r="CI212" s="3">
        <v>0</v>
      </c>
      <c r="CJ212" s="3">
        <v>0</v>
      </c>
      <c r="CK212" s="3">
        <v>0</v>
      </c>
      <c r="CL212" s="3">
        <v>0</v>
      </c>
      <c r="CM212" s="3">
        <v>0</v>
      </c>
      <c r="CN212" s="3">
        <v>0</v>
      </c>
      <c r="CO212" s="3">
        <v>0</v>
      </c>
      <c r="CP212" s="3">
        <v>0</v>
      </c>
      <c r="CQ212" s="3">
        <v>0</v>
      </c>
      <c r="CR212" s="3">
        <v>0</v>
      </c>
      <c r="CS212" s="3">
        <v>0</v>
      </c>
      <c r="CT212" s="3">
        <v>0</v>
      </c>
      <c r="CU212" s="3">
        <v>0</v>
      </c>
      <c r="CV212" s="3">
        <v>0</v>
      </c>
      <c r="CW212" s="3">
        <v>0</v>
      </c>
      <c r="CX212" s="3">
        <v>0</v>
      </c>
      <c r="CY212" s="3">
        <v>0</v>
      </c>
      <c r="CZ212" s="3">
        <v>0</v>
      </c>
      <c r="DA212" s="3">
        <v>0</v>
      </c>
      <c r="DB212" s="3">
        <v>0</v>
      </c>
      <c r="DC212" s="3">
        <v>0</v>
      </c>
      <c r="DD212" s="3">
        <v>0</v>
      </c>
      <c r="DE212" s="3">
        <v>0</v>
      </c>
      <c r="DF212" s="3">
        <v>0</v>
      </c>
      <c r="DG212" s="3">
        <v>0</v>
      </c>
      <c r="DH212" s="3">
        <v>0</v>
      </c>
      <c r="DI212" s="3">
        <v>0</v>
      </c>
      <c r="DJ212" s="3">
        <v>0</v>
      </c>
      <c r="DK212" s="3">
        <v>0</v>
      </c>
      <c r="DL212" s="3">
        <v>0</v>
      </c>
      <c r="DM212" s="3">
        <v>0</v>
      </c>
      <c r="DN212" s="3">
        <v>0</v>
      </c>
      <c r="DO212" s="3">
        <v>0</v>
      </c>
      <c r="DP212" s="3">
        <v>0</v>
      </c>
      <c r="DQ212" s="3">
        <v>0</v>
      </c>
      <c r="DR212" s="3">
        <v>0</v>
      </c>
      <c r="DS212" s="3">
        <v>0</v>
      </c>
      <c r="DU212" s="9"/>
      <c r="DV212" s="9"/>
      <c r="DW212" s="62">
        <v>269500</v>
      </c>
      <c r="DX212" s="9">
        <v>269500</v>
      </c>
    </row>
    <row r="213" spans="44:128" ht="11.25">
      <c r="AR213" s="91" t="s">
        <v>38</v>
      </c>
      <c r="AS213" s="16" t="s">
        <v>250</v>
      </c>
      <c r="AT213" s="3">
        <v>0</v>
      </c>
      <c r="AU213" s="3">
        <v>0</v>
      </c>
      <c r="AV213" s="3">
        <v>0</v>
      </c>
      <c r="AW213" s="3">
        <v>0</v>
      </c>
      <c r="AX213" s="3">
        <v>0</v>
      </c>
      <c r="AY213" s="3">
        <v>0</v>
      </c>
      <c r="AZ213" s="3">
        <v>0</v>
      </c>
      <c r="BA213" s="3">
        <v>0</v>
      </c>
      <c r="BB213" s="3">
        <v>0</v>
      </c>
      <c r="BC213" s="3">
        <v>0</v>
      </c>
      <c r="BD213" s="3">
        <v>0</v>
      </c>
      <c r="BE213" s="3">
        <v>0</v>
      </c>
      <c r="BF213" s="3">
        <v>0</v>
      </c>
      <c r="BG213" s="3">
        <v>0</v>
      </c>
      <c r="BH213" s="3">
        <v>0</v>
      </c>
      <c r="BI213" s="3">
        <v>0</v>
      </c>
      <c r="BJ213" s="3">
        <v>0</v>
      </c>
      <c r="BK213" s="3">
        <v>0</v>
      </c>
      <c r="BL213" s="3">
        <v>0</v>
      </c>
      <c r="BM213" s="3">
        <v>0</v>
      </c>
      <c r="BN213" s="3">
        <v>0</v>
      </c>
      <c r="BO213" s="3">
        <v>0</v>
      </c>
      <c r="BP213" s="3">
        <v>0</v>
      </c>
      <c r="BQ213" s="3">
        <v>0</v>
      </c>
      <c r="BR213" s="3">
        <v>0.00021946262327747184</v>
      </c>
      <c r="BS213" s="3">
        <v>0.0003797795760053752</v>
      </c>
      <c r="BT213" s="3">
        <v>2.1002642615994515E-06</v>
      </c>
      <c r="BU213" s="3">
        <v>0.00021946262327747186</v>
      </c>
      <c r="BV213" s="3">
        <v>0.0002194626232774719</v>
      </c>
      <c r="BW213" s="3">
        <v>0.00013440735281328826</v>
      </c>
      <c r="BX213" s="3">
        <v>0.00021946262327747184</v>
      </c>
      <c r="BY213" s="3">
        <v>0</v>
      </c>
      <c r="BZ213" s="3">
        <v>0</v>
      </c>
      <c r="CA213" s="3">
        <v>0</v>
      </c>
      <c r="CB213" s="3">
        <v>1.0004241028385987</v>
      </c>
      <c r="CC213" s="3">
        <v>0.00021946262327747186</v>
      </c>
      <c r="CD213" s="3">
        <v>0</v>
      </c>
      <c r="CE213" s="3">
        <v>0</v>
      </c>
      <c r="CF213" s="3">
        <v>0</v>
      </c>
      <c r="CG213" s="3">
        <v>0</v>
      </c>
      <c r="CH213" s="3">
        <v>0</v>
      </c>
      <c r="CI213" s="3">
        <v>0.0002194626232774719</v>
      </c>
      <c r="CJ213" s="3">
        <v>0.00021946262327747184</v>
      </c>
      <c r="CK213" s="3">
        <v>0</v>
      </c>
      <c r="CL213" s="3">
        <v>0</v>
      </c>
      <c r="CM213" s="3">
        <v>0.00018988978800268754</v>
      </c>
      <c r="CN213" s="3">
        <v>0</v>
      </c>
      <c r="CO213" s="3">
        <v>0</v>
      </c>
      <c r="CP213" s="3">
        <v>0</v>
      </c>
      <c r="CQ213" s="3">
        <v>4.7406319385483294E-07</v>
      </c>
      <c r="CR213" s="3">
        <v>0.00021205141929950575</v>
      </c>
      <c r="CS213" s="3">
        <v>4.7406319385483294E-07</v>
      </c>
      <c r="CT213" s="3">
        <v>0</v>
      </c>
      <c r="CU213" s="3">
        <v>0</v>
      </c>
      <c r="CV213" s="3">
        <v>0</v>
      </c>
      <c r="CW213" s="3">
        <v>0</v>
      </c>
      <c r="CX213" s="3">
        <v>0.00021946262327747184</v>
      </c>
      <c r="CY213" s="3">
        <v>0.00013440735281328826</v>
      </c>
      <c r="CZ213" s="3">
        <v>0.00010996834323566332</v>
      </c>
      <c r="DA213" s="3">
        <v>0.00021946262327747186</v>
      </c>
      <c r="DB213" s="3">
        <v>0.00021946262327747184</v>
      </c>
      <c r="DC213" s="3">
        <v>0.0002194626232774718</v>
      </c>
      <c r="DD213" s="3">
        <v>0.0002194626232774719</v>
      </c>
      <c r="DE213" s="3">
        <v>0.00037977957600537514</v>
      </c>
      <c r="DF213" s="3">
        <v>0.00013440735281328828</v>
      </c>
      <c r="DG213" s="3">
        <v>0</v>
      </c>
      <c r="DH213" s="3">
        <v>0</v>
      </c>
      <c r="DI213" s="3">
        <v>0</v>
      </c>
      <c r="DJ213" s="3">
        <v>0</v>
      </c>
      <c r="DK213" s="3">
        <v>0</v>
      </c>
      <c r="DL213" s="3">
        <v>0</v>
      </c>
      <c r="DM213" s="3">
        <v>0</v>
      </c>
      <c r="DN213" s="3">
        <v>0</v>
      </c>
      <c r="DO213" s="3">
        <v>0.00037977957600537514</v>
      </c>
      <c r="DP213" s="3">
        <v>0</v>
      </c>
      <c r="DQ213" s="3">
        <v>0.00021946262327747186</v>
      </c>
      <c r="DR213" s="3">
        <v>2.1002642615994515E-06</v>
      </c>
      <c r="DS213" s="3">
        <v>0.0004570689581984623</v>
      </c>
      <c r="DU213" s="9"/>
      <c r="DV213" s="9"/>
      <c r="DW213" s="62">
        <v>177595</v>
      </c>
      <c r="DX213" s="9">
        <v>191361.9419703069</v>
      </c>
    </row>
    <row r="214" spans="44:128" ht="11.25">
      <c r="AR214" s="91" t="s">
        <v>39</v>
      </c>
      <c r="AS214" s="16" t="s">
        <v>361</v>
      </c>
      <c r="AT214" s="3">
        <v>0</v>
      </c>
      <c r="AU214" s="3">
        <v>0</v>
      </c>
      <c r="AV214" s="3">
        <v>0</v>
      </c>
      <c r="AW214" s="3">
        <v>0</v>
      </c>
      <c r="AX214" s="3">
        <v>0</v>
      </c>
      <c r="AY214" s="3">
        <v>0</v>
      </c>
      <c r="AZ214" s="3">
        <v>0</v>
      </c>
      <c r="BA214" s="3">
        <v>0</v>
      </c>
      <c r="BB214" s="3">
        <v>0</v>
      </c>
      <c r="BC214" s="3">
        <v>0</v>
      </c>
      <c r="BD214" s="3">
        <v>0</v>
      </c>
      <c r="BE214" s="3">
        <v>0</v>
      </c>
      <c r="BF214" s="3">
        <v>0</v>
      </c>
      <c r="BG214" s="3">
        <v>0</v>
      </c>
      <c r="BH214" s="3">
        <v>0</v>
      </c>
      <c r="BI214" s="3">
        <v>0</v>
      </c>
      <c r="BJ214" s="3">
        <v>0</v>
      </c>
      <c r="BK214" s="3">
        <v>0</v>
      </c>
      <c r="BL214" s="3">
        <v>0</v>
      </c>
      <c r="BM214" s="3">
        <v>0</v>
      </c>
      <c r="BN214" s="3">
        <v>0</v>
      </c>
      <c r="BO214" s="3">
        <v>0</v>
      </c>
      <c r="BP214" s="3">
        <v>0</v>
      </c>
      <c r="BQ214" s="3">
        <v>0</v>
      </c>
      <c r="BR214" s="3">
        <v>6.624711421452424E-07</v>
      </c>
      <c r="BS214" s="3">
        <v>0.00011875513785107555</v>
      </c>
      <c r="BT214" s="3">
        <v>1.041070409223451E-07</v>
      </c>
      <c r="BU214" s="3">
        <v>6.624711421452424E-07</v>
      </c>
      <c r="BV214" s="3">
        <v>6.624711421452425E-07</v>
      </c>
      <c r="BW214" s="3">
        <v>5.395079746405819E-07</v>
      </c>
      <c r="BX214" s="3">
        <v>6.624711421452425E-07</v>
      </c>
      <c r="BY214" s="3">
        <v>0</v>
      </c>
      <c r="BZ214" s="3">
        <v>0</v>
      </c>
      <c r="CA214" s="3">
        <v>0</v>
      </c>
      <c r="CB214" s="3">
        <v>0.00020964617373687785</v>
      </c>
      <c r="CC214" s="3">
        <v>1.000000662471142</v>
      </c>
      <c r="CD214" s="3">
        <v>0</v>
      </c>
      <c r="CE214" s="3">
        <v>0</v>
      </c>
      <c r="CF214" s="3">
        <v>0</v>
      </c>
      <c r="CG214" s="3">
        <v>0</v>
      </c>
      <c r="CH214" s="3">
        <v>0</v>
      </c>
      <c r="CI214" s="3">
        <v>6.624711421452425E-07</v>
      </c>
      <c r="CJ214" s="3">
        <v>6.624711421452425E-07</v>
      </c>
      <c r="CK214" s="3">
        <v>0</v>
      </c>
      <c r="CL214" s="3">
        <v>0</v>
      </c>
      <c r="CM214" s="3">
        <v>5.937756892553777E-05</v>
      </c>
      <c r="CN214" s="3">
        <v>0</v>
      </c>
      <c r="CO214" s="3">
        <v>0</v>
      </c>
      <c r="CP214" s="3">
        <v>0</v>
      </c>
      <c r="CQ214" s="3">
        <v>5.621707688355308E-09</v>
      </c>
      <c r="CR214" s="3">
        <v>0.00010482308686843892</v>
      </c>
      <c r="CS214" s="3">
        <v>5.621707688355309E-09</v>
      </c>
      <c r="CT214" s="3">
        <v>0</v>
      </c>
      <c r="CU214" s="3">
        <v>0</v>
      </c>
      <c r="CV214" s="3">
        <v>0</v>
      </c>
      <c r="CW214" s="3">
        <v>0</v>
      </c>
      <c r="CX214" s="3">
        <v>6.624711421452424E-07</v>
      </c>
      <c r="CY214" s="3">
        <v>5.395079746405819E-07</v>
      </c>
      <c r="CZ214" s="3">
        <v>3.340464249167989E-07</v>
      </c>
      <c r="DA214" s="3">
        <v>6.624711421452425E-07</v>
      </c>
      <c r="DB214" s="3">
        <v>6.624711421452424E-07</v>
      </c>
      <c r="DC214" s="3">
        <v>6.624711421452424E-07</v>
      </c>
      <c r="DD214" s="3">
        <v>6.624711421452426E-07</v>
      </c>
      <c r="DE214" s="3">
        <v>0.00011875513785107555</v>
      </c>
      <c r="DF214" s="3">
        <v>5.39507974640582E-07</v>
      </c>
      <c r="DG214" s="3">
        <v>0</v>
      </c>
      <c r="DH214" s="3">
        <v>0</v>
      </c>
      <c r="DI214" s="3">
        <v>0</v>
      </c>
      <c r="DJ214" s="3">
        <v>0</v>
      </c>
      <c r="DK214" s="3">
        <v>0</v>
      </c>
      <c r="DL214" s="3">
        <v>0</v>
      </c>
      <c r="DM214" s="3">
        <v>0</v>
      </c>
      <c r="DN214" s="3">
        <v>0</v>
      </c>
      <c r="DO214" s="3">
        <v>0.00011875513785107555</v>
      </c>
      <c r="DP214" s="3">
        <v>0</v>
      </c>
      <c r="DQ214" s="3">
        <v>6.624711421452425E-07</v>
      </c>
      <c r="DR214" s="3">
        <v>1.041070409223451E-07</v>
      </c>
      <c r="DS214" s="3">
        <v>0.00029194134437477435</v>
      </c>
      <c r="DU214" s="9"/>
      <c r="DV214" s="9"/>
      <c r="DW214" s="62">
        <v>259843</v>
      </c>
      <c r="DX214" s="9">
        <v>261586.5855078725</v>
      </c>
    </row>
    <row r="215" spans="44:128" ht="11.25">
      <c r="AR215" s="13" t="s">
        <v>40</v>
      </c>
      <c r="AS215" s="13" t="s">
        <v>195</v>
      </c>
      <c r="AT215" s="3">
        <v>0</v>
      </c>
      <c r="AU215" s="3">
        <v>0</v>
      </c>
      <c r="AV215" s="3">
        <v>0</v>
      </c>
      <c r="AW215" s="3">
        <v>0</v>
      </c>
      <c r="AX215" s="3">
        <v>0</v>
      </c>
      <c r="AY215" s="3">
        <v>0</v>
      </c>
      <c r="AZ215" s="3">
        <v>0</v>
      </c>
      <c r="BA215" s="3">
        <v>0</v>
      </c>
      <c r="BB215" s="3">
        <v>0</v>
      </c>
      <c r="BC215" s="3">
        <v>0</v>
      </c>
      <c r="BD215" s="3">
        <v>0</v>
      </c>
      <c r="BE215" s="3">
        <v>0</v>
      </c>
      <c r="BF215" s="3">
        <v>0</v>
      </c>
      <c r="BG215" s="3">
        <v>0</v>
      </c>
      <c r="BH215" s="3">
        <v>0</v>
      </c>
      <c r="BI215" s="3">
        <v>0</v>
      </c>
      <c r="BJ215" s="3">
        <v>0</v>
      </c>
      <c r="BK215" s="3">
        <v>0</v>
      </c>
      <c r="BL215" s="3">
        <v>0</v>
      </c>
      <c r="BM215" s="3">
        <v>0</v>
      </c>
      <c r="BN215" s="3">
        <v>0</v>
      </c>
      <c r="BO215" s="3">
        <v>0</v>
      </c>
      <c r="BP215" s="3">
        <v>0</v>
      </c>
      <c r="BQ215" s="3">
        <v>0</v>
      </c>
      <c r="BR215" s="3">
        <v>0.002473373663073466</v>
      </c>
      <c r="BS215" s="3">
        <v>0.0018597820512879235</v>
      </c>
      <c r="BT215" s="3">
        <v>2.2321423221341373E-05</v>
      </c>
      <c r="BU215" s="3">
        <v>0.002473373663073466</v>
      </c>
      <c r="BV215" s="3">
        <v>0.002473373663073467</v>
      </c>
      <c r="BW215" s="3">
        <v>0.0007832428974946548</v>
      </c>
      <c r="BX215" s="3">
        <v>0.0024733736630734664</v>
      </c>
      <c r="BY215" s="3">
        <v>0</v>
      </c>
      <c r="BZ215" s="3">
        <v>0</v>
      </c>
      <c r="CA215" s="3">
        <v>0</v>
      </c>
      <c r="CB215" s="3">
        <v>0.0016739104144862078</v>
      </c>
      <c r="CC215" s="3">
        <v>0.0024733736630734664</v>
      </c>
      <c r="CD215" s="3">
        <v>1</v>
      </c>
      <c r="CE215" s="3">
        <v>0</v>
      </c>
      <c r="CF215" s="3">
        <v>0</v>
      </c>
      <c r="CG215" s="3">
        <v>0</v>
      </c>
      <c r="CH215" s="3">
        <v>0</v>
      </c>
      <c r="CI215" s="3">
        <v>0.002473373663073467</v>
      </c>
      <c r="CJ215" s="3">
        <v>0.0024733736630734664</v>
      </c>
      <c r="CK215" s="3">
        <v>0</v>
      </c>
      <c r="CL215" s="3">
        <v>0</v>
      </c>
      <c r="CM215" s="3">
        <v>0.0009298910256439616</v>
      </c>
      <c r="CN215" s="3">
        <v>0</v>
      </c>
      <c r="CO215" s="3">
        <v>0</v>
      </c>
      <c r="CP215" s="3">
        <v>0</v>
      </c>
      <c r="CQ215" s="3">
        <v>0.008902837209010927</v>
      </c>
      <c r="CR215" s="3">
        <v>0.0008369552072431038</v>
      </c>
      <c r="CS215" s="3">
        <v>0.008902837209010927</v>
      </c>
      <c r="CT215" s="3">
        <v>0</v>
      </c>
      <c r="CU215" s="3">
        <v>0</v>
      </c>
      <c r="CV215" s="3">
        <v>0</v>
      </c>
      <c r="CW215" s="3">
        <v>0</v>
      </c>
      <c r="CX215" s="3">
        <v>0.002473373663073466</v>
      </c>
      <c r="CY215" s="3">
        <v>0.0007832428974946548</v>
      </c>
      <c r="CZ215" s="3">
        <v>0.005688105436042199</v>
      </c>
      <c r="DA215" s="3">
        <v>0.0024733736630734664</v>
      </c>
      <c r="DB215" s="3">
        <v>0.002473373663073466</v>
      </c>
      <c r="DC215" s="3">
        <v>0.002473373663073466</v>
      </c>
      <c r="DD215" s="3">
        <v>0.002473373663073467</v>
      </c>
      <c r="DE215" s="3">
        <v>0.0018597820512879233</v>
      </c>
      <c r="DF215" s="3">
        <v>0.000783242897494655</v>
      </c>
      <c r="DG215" s="3">
        <v>0</v>
      </c>
      <c r="DH215" s="3">
        <v>0</v>
      </c>
      <c r="DI215" s="3">
        <v>0</v>
      </c>
      <c r="DJ215" s="3">
        <v>0</v>
      </c>
      <c r="DK215" s="3">
        <v>0</v>
      </c>
      <c r="DL215" s="3">
        <v>0</v>
      </c>
      <c r="DM215" s="3">
        <v>0</v>
      </c>
      <c r="DN215" s="3">
        <v>0</v>
      </c>
      <c r="DO215" s="3">
        <v>0.0018597820512879235</v>
      </c>
      <c r="DP215" s="3">
        <v>0</v>
      </c>
      <c r="DQ215" s="3">
        <v>0.0024733736630734664</v>
      </c>
      <c r="DR215" s="3">
        <v>2.2321423221341377E-05</v>
      </c>
      <c r="DS215" s="3">
        <v>0.0002001993529248177</v>
      </c>
      <c r="DU215" s="9"/>
      <c r="DV215" s="9"/>
      <c r="DW215" s="62">
        <v>0</v>
      </c>
      <c r="DX215" s="9">
        <v>102765.22689549062</v>
      </c>
    </row>
    <row r="216" spans="44:128" ht="11.25">
      <c r="AR216" s="13" t="s">
        <v>41</v>
      </c>
      <c r="AS216" s="16" t="s">
        <v>257</v>
      </c>
      <c r="AT216" s="3">
        <v>0</v>
      </c>
      <c r="AU216" s="3">
        <v>0</v>
      </c>
      <c r="AV216" s="3">
        <v>0</v>
      </c>
      <c r="AW216" s="3">
        <v>0</v>
      </c>
      <c r="AX216" s="3">
        <v>0</v>
      </c>
      <c r="AY216" s="3">
        <v>0</v>
      </c>
      <c r="AZ216" s="3">
        <v>0</v>
      </c>
      <c r="BA216" s="3">
        <v>0</v>
      </c>
      <c r="BB216" s="3">
        <v>0</v>
      </c>
      <c r="BC216" s="3">
        <v>0</v>
      </c>
      <c r="BD216" s="3">
        <v>0</v>
      </c>
      <c r="BE216" s="3">
        <v>0</v>
      </c>
      <c r="BF216" s="3">
        <v>0</v>
      </c>
      <c r="BG216" s="3">
        <v>0</v>
      </c>
      <c r="BH216" s="3">
        <v>0</v>
      </c>
      <c r="BI216" s="3">
        <v>0</v>
      </c>
      <c r="BJ216" s="3">
        <v>0</v>
      </c>
      <c r="BK216" s="3">
        <v>0</v>
      </c>
      <c r="BL216" s="3">
        <v>0</v>
      </c>
      <c r="BM216" s="3">
        <v>0</v>
      </c>
      <c r="BN216" s="3">
        <v>0</v>
      </c>
      <c r="BO216" s="3">
        <v>0</v>
      </c>
      <c r="BP216" s="3">
        <v>0</v>
      </c>
      <c r="BQ216" s="3">
        <v>0</v>
      </c>
      <c r="BR216" s="3">
        <v>0.0007244347143614756</v>
      </c>
      <c r="BS216" s="3">
        <v>0.0006246472852965228</v>
      </c>
      <c r="BT216" s="3">
        <v>0.0002855525121314027</v>
      </c>
      <c r="BU216" s="3">
        <v>0.0007244347143614756</v>
      </c>
      <c r="BV216" s="3">
        <v>0.0007244347143614758</v>
      </c>
      <c r="BW216" s="3">
        <v>0.0002982375300443387</v>
      </c>
      <c r="BX216" s="3">
        <v>0.0007244347143614756</v>
      </c>
      <c r="BY216" s="3">
        <v>0</v>
      </c>
      <c r="BZ216" s="3">
        <v>0</v>
      </c>
      <c r="CA216" s="3">
        <v>0</v>
      </c>
      <c r="CB216" s="3">
        <v>0.000801281142330602</v>
      </c>
      <c r="CC216" s="3">
        <v>0.0007244347143614756</v>
      </c>
      <c r="CD216" s="3">
        <v>0</v>
      </c>
      <c r="CE216" s="3">
        <v>1</v>
      </c>
      <c r="CF216" s="3">
        <v>0</v>
      </c>
      <c r="CG216" s="3">
        <v>0</v>
      </c>
      <c r="CH216" s="3">
        <v>0</v>
      </c>
      <c r="CI216" s="3">
        <v>0.0007244347143614758</v>
      </c>
      <c r="CJ216" s="3">
        <v>0.0007244347143614756</v>
      </c>
      <c r="CK216" s="3">
        <v>0</v>
      </c>
      <c r="CL216" s="3">
        <v>0</v>
      </c>
      <c r="CM216" s="3">
        <v>0.0003123236426482614</v>
      </c>
      <c r="CN216" s="3">
        <v>0</v>
      </c>
      <c r="CO216" s="3">
        <v>0</v>
      </c>
      <c r="CP216" s="3">
        <v>0</v>
      </c>
      <c r="CQ216" s="3">
        <v>0.0005638997710714788</v>
      </c>
      <c r="CR216" s="3">
        <v>0.000400640571165301</v>
      </c>
      <c r="CS216" s="3">
        <v>0.0005638997710714788</v>
      </c>
      <c r="CT216" s="3">
        <v>0</v>
      </c>
      <c r="CU216" s="3">
        <v>0</v>
      </c>
      <c r="CV216" s="3">
        <v>0</v>
      </c>
      <c r="CW216" s="3">
        <v>0</v>
      </c>
      <c r="CX216" s="3">
        <v>0.0007244347143614756</v>
      </c>
      <c r="CY216" s="3">
        <v>0.00029823753004433874</v>
      </c>
      <c r="CZ216" s="3">
        <v>0.0006441672427164772</v>
      </c>
      <c r="DA216" s="3">
        <v>0.0007244347143614757</v>
      </c>
      <c r="DB216" s="3">
        <v>0.0007244347143614756</v>
      </c>
      <c r="DC216" s="3">
        <v>0.0007244347143614756</v>
      </c>
      <c r="DD216" s="3">
        <v>0.0007244347143614758</v>
      </c>
      <c r="DE216" s="3">
        <v>0.0006246472852965228</v>
      </c>
      <c r="DF216" s="3">
        <v>0.0002982375300443388</v>
      </c>
      <c r="DG216" s="3">
        <v>0</v>
      </c>
      <c r="DH216" s="3">
        <v>0</v>
      </c>
      <c r="DI216" s="3">
        <v>0</v>
      </c>
      <c r="DJ216" s="3">
        <v>0</v>
      </c>
      <c r="DK216" s="3">
        <v>0</v>
      </c>
      <c r="DL216" s="3">
        <v>0</v>
      </c>
      <c r="DM216" s="3">
        <v>0</v>
      </c>
      <c r="DN216" s="3">
        <v>0</v>
      </c>
      <c r="DO216" s="3">
        <v>0.0006246472852965228</v>
      </c>
      <c r="DP216" s="3">
        <v>0</v>
      </c>
      <c r="DQ216" s="3">
        <v>0.0007244347143614757</v>
      </c>
      <c r="DR216" s="3">
        <v>0.0002855525121314028</v>
      </c>
      <c r="DS216" s="3">
        <v>0.0009727705855880378</v>
      </c>
      <c r="DU216" s="9"/>
      <c r="DV216" s="9"/>
      <c r="DW216" s="62">
        <v>369237</v>
      </c>
      <c r="DX216" s="9">
        <v>404353.9129196593</v>
      </c>
    </row>
    <row r="217" spans="44:128" ht="11.25">
      <c r="AR217" s="13" t="s">
        <v>42</v>
      </c>
      <c r="AS217" s="16" t="s">
        <v>258</v>
      </c>
      <c r="AT217" s="3">
        <v>0</v>
      </c>
      <c r="AU217" s="3">
        <v>0</v>
      </c>
      <c r="AV217" s="3">
        <v>0</v>
      </c>
      <c r="AW217" s="3">
        <v>0</v>
      </c>
      <c r="AX217" s="3">
        <v>0</v>
      </c>
      <c r="AY217" s="3">
        <v>0</v>
      </c>
      <c r="AZ217" s="3">
        <v>0</v>
      </c>
      <c r="BA217" s="3">
        <v>0</v>
      </c>
      <c r="BB217" s="3">
        <v>0</v>
      </c>
      <c r="BC217" s="3">
        <v>0</v>
      </c>
      <c r="BD217" s="3">
        <v>0</v>
      </c>
      <c r="BE217" s="3">
        <v>0</v>
      </c>
      <c r="BF217" s="3">
        <v>0</v>
      </c>
      <c r="BG217" s="3">
        <v>0</v>
      </c>
      <c r="BH217" s="3">
        <v>0</v>
      </c>
      <c r="BI217" s="3">
        <v>0</v>
      </c>
      <c r="BJ217" s="3">
        <v>0</v>
      </c>
      <c r="BK217" s="3">
        <v>0</v>
      </c>
      <c r="BL217" s="3">
        <v>0</v>
      </c>
      <c r="BM217" s="3">
        <v>0</v>
      </c>
      <c r="BN217" s="3">
        <v>0</v>
      </c>
      <c r="BO217" s="3">
        <v>0</v>
      </c>
      <c r="BP217" s="3">
        <v>0</v>
      </c>
      <c r="BQ217" s="3">
        <v>0</v>
      </c>
      <c r="BR217" s="3">
        <v>0.0005788193953778463</v>
      </c>
      <c r="BS217" s="3">
        <v>0.0006283492243747981</v>
      </c>
      <c r="BT217" s="3">
        <v>2.6726490122818837E-05</v>
      </c>
      <c r="BU217" s="3">
        <v>0.0005788193953778463</v>
      </c>
      <c r="BV217" s="3">
        <v>0.0005788193953778463</v>
      </c>
      <c r="BW217" s="3">
        <v>0.0005853539084165038</v>
      </c>
      <c r="BX217" s="3">
        <v>0.0005788193953778463</v>
      </c>
      <c r="BY217" s="3">
        <v>0</v>
      </c>
      <c r="BZ217" s="3">
        <v>0</v>
      </c>
      <c r="CA217" s="3">
        <v>0</v>
      </c>
      <c r="CB217" s="3">
        <v>0.0005378851511139877</v>
      </c>
      <c r="CC217" s="3">
        <v>0.0005788193953778462</v>
      </c>
      <c r="CD217" s="3">
        <v>0</v>
      </c>
      <c r="CE217" s="3">
        <v>0</v>
      </c>
      <c r="CF217" s="3">
        <v>1</v>
      </c>
      <c r="CG217" s="3">
        <v>0</v>
      </c>
      <c r="CH217" s="3">
        <v>0</v>
      </c>
      <c r="CI217" s="3">
        <v>0.0005788193953778463</v>
      </c>
      <c r="CJ217" s="3">
        <v>0.0005788193953778463</v>
      </c>
      <c r="CK217" s="3">
        <v>0</v>
      </c>
      <c r="CL217" s="3">
        <v>0</v>
      </c>
      <c r="CM217" s="3">
        <v>0.000314174612187399</v>
      </c>
      <c r="CN217" s="3">
        <v>0</v>
      </c>
      <c r="CO217" s="3">
        <v>0</v>
      </c>
      <c r="CP217" s="3">
        <v>0</v>
      </c>
      <c r="CQ217" s="3">
        <v>1.5498044836330695E-06</v>
      </c>
      <c r="CR217" s="3">
        <v>0.00026894257555699387</v>
      </c>
      <c r="CS217" s="3">
        <v>1.5498044836330695E-06</v>
      </c>
      <c r="CT217" s="3">
        <v>0</v>
      </c>
      <c r="CU217" s="3">
        <v>0</v>
      </c>
      <c r="CV217" s="3">
        <v>0</v>
      </c>
      <c r="CW217" s="3">
        <v>0</v>
      </c>
      <c r="CX217" s="3">
        <v>0.0005788193953778462</v>
      </c>
      <c r="CY217" s="3">
        <v>0.000585353908416504</v>
      </c>
      <c r="CZ217" s="3">
        <v>0.00029018459993073966</v>
      </c>
      <c r="DA217" s="3">
        <v>0.0005788193953778463</v>
      </c>
      <c r="DB217" s="3">
        <v>0.0005788193953778462</v>
      </c>
      <c r="DC217" s="3">
        <v>0.0005788193953778461</v>
      </c>
      <c r="DD217" s="3">
        <v>0.0005788193953778463</v>
      </c>
      <c r="DE217" s="3">
        <v>0.0006283492243747981</v>
      </c>
      <c r="DF217" s="3">
        <v>0.0005853539084165041</v>
      </c>
      <c r="DG217" s="3">
        <v>0</v>
      </c>
      <c r="DH217" s="3">
        <v>0</v>
      </c>
      <c r="DI217" s="3">
        <v>0</v>
      </c>
      <c r="DJ217" s="3">
        <v>0</v>
      </c>
      <c r="DK217" s="3">
        <v>0</v>
      </c>
      <c r="DL217" s="3">
        <v>0</v>
      </c>
      <c r="DM217" s="3">
        <v>0</v>
      </c>
      <c r="DN217" s="3">
        <v>0</v>
      </c>
      <c r="DO217" s="3">
        <v>0.0006283492243747981</v>
      </c>
      <c r="DP217" s="3">
        <v>0</v>
      </c>
      <c r="DQ217" s="3">
        <v>0.0005788193953778463</v>
      </c>
      <c r="DR217" s="3">
        <v>2.6726490122818837E-05</v>
      </c>
      <c r="DS217" s="3">
        <v>0.001594075131400209</v>
      </c>
      <c r="DU217" s="9"/>
      <c r="DV217" s="9"/>
      <c r="DW217" s="62">
        <v>722554</v>
      </c>
      <c r="DX217" s="9">
        <v>771958.5264905558</v>
      </c>
    </row>
    <row r="218" spans="44:128" ht="11.25">
      <c r="AR218" s="13" t="s">
        <v>43</v>
      </c>
      <c r="AS218" s="16" t="s">
        <v>259</v>
      </c>
      <c r="AT218" s="3">
        <v>0</v>
      </c>
      <c r="AU218" s="3">
        <v>0</v>
      </c>
      <c r="AV218" s="3">
        <v>0</v>
      </c>
      <c r="AW218" s="3">
        <v>0</v>
      </c>
      <c r="AX218" s="3">
        <v>0</v>
      </c>
      <c r="AY218" s="3">
        <v>0</v>
      </c>
      <c r="AZ218" s="3">
        <v>0</v>
      </c>
      <c r="BA218" s="3">
        <v>0</v>
      </c>
      <c r="BB218" s="3">
        <v>0</v>
      </c>
      <c r="BC218" s="3">
        <v>0</v>
      </c>
      <c r="BD218" s="3">
        <v>0</v>
      </c>
      <c r="BE218" s="3">
        <v>0</v>
      </c>
      <c r="BF218" s="3">
        <v>0</v>
      </c>
      <c r="BG218" s="3">
        <v>0</v>
      </c>
      <c r="BH218" s="3">
        <v>0</v>
      </c>
      <c r="BI218" s="3">
        <v>0</v>
      </c>
      <c r="BJ218" s="3">
        <v>0</v>
      </c>
      <c r="BK218" s="3">
        <v>0</v>
      </c>
      <c r="BL218" s="3">
        <v>0</v>
      </c>
      <c r="BM218" s="3">
        <v>0</v>
      </c>
      <c r="BN218" s="3">
        <v>0</v>
      </c>
      <c r="BO218" s="3">
        <v>0</v>
      </c>
      <c r="BP218" s="3">
        <v>0</v>
      </c>
      <c r="BQ218" s="3">
        <v>0</v>
      </c>
      <c r="BR218" s="3">
        <v>0.007447959666939527</v>
      </c>
      <c r="BS218" s="3">
        <v>0.013288046426112185</v>
      </c>
      <c r="BT218" s="3">
        <v>0.00013167612411226957</v>
      </c>
      <c r="BU218" s="3">
        <v>0.007447959666939527</v>
      </c>
      <c r="BV218" s="3">
        <v>0.007447959666939528</v>
      </c>
      <c r="BW218" s="3">
        <v>0.004136946107839494</v>
      </c>
      <c r="BX218" s="3">
        <v>0.007447959666939527</v>
      </c>
      <c r="BY218" s="3">
        <v>0</v>
      </c>
      <c r="BZ218" s="3">
        <v>0</v>
      </c>
      <c r="CA218" s="3">
        <v>0</v>
      </c>
      <c r="CB218" s="3">
        <v>0.006421476613693897</v>
      </c>
      <c r="CC218" s="3">
        <v>0.0074479596669395276</v>
      </c>
      <c r="CD218" s="3">
        <v>0</v>
      </c>
      <c r="CE218" s="3">
        <v>0</v>
      </c>
      <c r="CF218" s="3">
        <v>0</v>
      </c>
      <c r="CG218" s="3">
        <v>1</v>
      </c>
      <c r="CH218" s="3">
        <v>0</v>
      </c>
      <c r="CI218" s="3">
        <v>0.007447959666939528</v>
      </c>
      <c r="CJ218" s="3">
        <v>0.007447959666939527</v>
      </c>
      <c r="CK218" s="3">
        <v>0</v>
      </c>
      <c r="CL218" s="3">
        <v>0</v>
      </c>
      <c r="CM218" s="3">
        <v>0.0066440232130560925</v>
      </c>
      <c r="CN218" s="3">
        <v>0</v>
      </c>
      <c r="CO218" s="3">
        <v>0</v>
      </c>
      <c r="CP218" s="3">
        <v>0</v>
      </c>
      <c r="CQ218" s="3">
        <v>3.8257382379985934E-05</v>
      </c>
      <c r="CR218" s="3">
        <v>0.0032107383068469483</v>
      </c>
      <c r="CS218" s="3">
        <v>3.825738237998594E-05</v>
      </c>
      <c r="CT218" s="3">
        <v>0</v>
      </c>
      <c r="CU218" s="3">
        <v>0</v>
      </c>
      <c r="CV218" s="3">
        <v>0</v>
      </c>
      <c r="CW218" s="3">
        <v>0</v>
      </c>
      <c r="CX218" s="3">
        <v>0.007447959666939527</v>
      </c>
      <c r="CY218" s="3">
        <v>0.004136946107839495</v>
      </c>
      <c r="CZ218" s="3">
        <v>0.0037431085246597572</v>
      </c>
      <c r="DA218" s="3">
        <v>0.0074479596669395276</v>
      </c>
      <c r="DB218" s="3">
        <v>0.007447959666939526</v>
      </c>
      <c r="DC218" s="3">
        <v>0.007447959666939526</v>
      </c>
      <c r="DD218" s="3">
        <v>0.007447959666939528</v>
      </c>
      <c r="DE218" s="3">
        <v>0.013288046426112185</v>
      </c>
      <c r="DF218" s="3">
        <v>0.004136946107839495</v>
      </c>
      <c r="DG218" s="3">
        <v>0</v>
      </c>
      <c r="DH218" s="3">
        <v>0</v>
      </c>
      <c r="DI218" s="3">
        <v>0</v>
      </c>
      <c r="DJ218" s="3">
        <v>0</v>
      </c>
      <c r="DK218" s="3">
        <v>0</v>
      </c>
      <c r="DL218" s="3">
        <v>0</v>
      </c>
      <c r="DM218" s="3">
        <v>0</v>
      </c>
      <c r="DN218" s="3">
        <v>0</v>
      </c>
      <c r="DO218" s="3">
        <v>0.013288046426112185</v>
      </c>
      <c r="DP218" s="3">
        <v>0</v>
      </c>
      <c r="DQ218" s="3">
        <v>0.0074479596669395276</v>
      </c>
      <c r="DR218" s="3">
        <v>0.00013167612411226957</v>
      </c>
      <c r="DS218" s="3">
        <v>0.012457472756267041</v>
      </c>
      <c r="DU218" s="9"/>
      <c r="DV218" s="9"/>
      <c r="DW218" s="62">
        <v>4791197</v>
      </c>
      <c r="DX218" s="9">
        <v>5216640.401410434</v>
      </c>
    </row>
    <row r="219" spans="44:128" ht="11.25">
      <c r="AR219" s="13" t="s">
        <v>44</v>
      </c>
      <c r="AS219" s="13" t="s">
        <v>362</v>
      </c>
      <c r="AT219" s="3">
        <v>0</v>
      </c>
      <c r="AU219" s="3">
        <v>0</v>
      </c>
      <c r="AV219" s="3">
        <v>0</v>
      </c>
      <c r="AW219" s="3">
        <v>0</v>
      </c>
      <c r="AX219" s="3">
        <v>0</v>
      </c>
      <c r="AY219" s="3">
        <v>0</v>
      </c>
      <c r="AZ219" s="3">
        <v>0</v>
      </c>
      <c r="BA219" s="3">
        <v>0</v>
      </c>
      <c r="BB219" s="3">
        <v>0</v>
      </c>
      <c r="BC219" s="3">
        <v>0</v>
      </c>
      <c r="BD219" s="3">
        <v>0</v>
      </c>
      <c r="BE219" s="3">
        <v>0</v>
      </c>
      <c r="BF219" s="3">
        <v>0</v>
      </c>
      <c r="BG219" s="3">
        <v>0</v>
      </c>
      <c r="BH219" s="3">
        <v>0</v>
      </c>
      <c r="BI219" s="3">
        <v>0</v>
      </c>
      <c r="BJ219" s="3">
        <v>0</v>
      </c>
      <c r="BK219" s="3">
        <v>0</v>
      </c>
      <c r="BL219" s="3">
        <v>0</v>
      </c>
      <c r="BM219" s="3">
        <v>0</v>
      </c>
      <c r="BN219" s="3">
        <v>0</v>
      </c>
      <c r="BO219" s="3">
        <v>0</v>
      </c>
      <c r="BP219" s="3">
        <v>0</v>
      </c>
      <c r="BQ219" s="3">
        <v>0</v>
      </c>
      <c r="BR219" s="3">
        <v>0.003769632385671619</v>
      </c>
      <c r="BS219" s="3">
        <v>0.006361871020117659</v>
      </c>
      <c r="BT219" s="3">
        <v>0.0003991933351824996</v>
      </c>
      <c r="BU219" s="3">
        <v>0.003769632385671619</v>
      </c>
      <c r="BV219" s="3">
        <v>0.0037696323856716194</v>
      </c>
      <c r="BW219" s="3">
        <v>0.0031018639343395895</v>
      </c>
      <c r="BX219" s="3">
        <v>0.003769632385671619</v>
      </c>
      <c r="BY219" s="3">
        <v>0</v>
      </c>
      <c r="BZ219" s="3">
        <v>0</v>
      </c>
      <c r="CA219" s="3">
        <v>0</v>
      </c>
      <c r="CB219" s="3">
        <v>0.004036881369204029</v>
      </c>
      <c r="CC219" s="3">
        <v>0.003769632385671619</v>
      </c>
      <c r="CD219" s="3">
        <v>0</v>
      </c>
      <c r="CE219" s="3">
        <v>0</v>
      </c>
      <c r="CF219" s="3">
        <v>0</v>
      </c>
      <c r="CG219" s="3">
        <v>0</v>
      </c>
      <c r="CH219" s="3">
        <v>1</v>
      </c>
      <c r="CI219" s="3">
        <v>0.0037696323856716194</v>
      </c>
      <c r="CJ219" s="3">
        <v>0.003769632385671619</v>
      </c>
      <c r="CK219" s="3">
        <v>0</v>
      </c>
      <c r="CL219" s="3">
        <v>0</v>
      </c>
      <c r="CM219" s="3">
        <v>0.003180935510058829</v>
      </c>
      <c r="CN219" s="3">
        <v>0</v>
      </c>
      <c r="CO219" s="3">
        <v>0</v>
      </c>
      <c r="CP219" s="3">
        <v>0</v>
      </c>
      <c r="CQ219" s="3">
        <v>4.898650811355749E-05</v>
      </c>
      <c r="CR219" s="3">
        <v>0.0020184406846020147</v>
      </c>
      <c r="CS219" s="3">
        <v>4.898650811355749E-05</v>
      </c>
      <c r="CT219" s="3">
        <v>0</v>
      </c>
      <c r="CU219" s="3">
        <v>0</v>
      </c>
      <c r="CV219" s="3">
        <v>0</v>
      </c>
      <c r="CW219" s="3">
        <v>0</v>
      </c>
      <c r="CX219" s="3">
        <v>0.003769632385671619</v>
      </c>
      <c r="CY219" s="3">
        <v>0.0031018639343395895</v>
      </c>
      <c r="CZ219" s="3">
        <v>0.001909309446892588</v>
      </c>
      <c r="DA219" s="3">
        <v>0.0037696323856716194</v>
      </c>
      <c r="DB219" s="3">
        <v>0.0037696323856716185</v>
      </c>
      <c r="DC219" s="3">
        <v>0.0037696323856716185</v>
      </c>
      <c r="DD219" s="3">
        <v>0.00376963238567162</v>
      </c>
      <c r="DE219" s="3">
        <v>0.006361871020117659</v>
      </c>
      <c r="DF219" s="3">
        <v>0.0031018639343395903</v>
      </c>
      <c r="DG219" s="3">
        <v>0</v>
      </c>
      <c r="DH219" s="3">
        <v>0</v>
      </c>
      <c r="DI219" s="3">
        <v>0</v>
      </c>
      <c r="DJ219" s="3">
        <v>0</v>
      </c>
      <c r="DK219" s="3">
        <v>0</v>
      </c>
      <c r="DL219" s="3">
        <v>0</v>
      </c>
      <c r="DM219" s="3">
        <v>0</v>
      </c>
      <c r="DN219" s="3">
        <v>0</v>
      </c>
      <c r="DO219" s="3">
        <v>0.006361871020117659</v>
      </c>
      <c r="DP219" s="3">
        <v>0</v>
      </c>
      <c r="DQ219" s="3">
        <v>0.0037696323856716194</v>
      </c>
      <c r="DR219" s="3">
        <v>0.0003991933351824996</v>
      </c>
      <c r="DS219" s="3">
        <v>0.004961653070656326</v>
      </c>
      <c r="DU219" s="9"/>
      <c r="DV219" s="9"/>
      <c r="DW219" s="62">
        <v>1976593</v>
      </c>
      <c r="DX219" s="9">
        <v>2241080.9031585194</v>
      </c>
    </row>
    <row r="220" spans="44:128" ht="11.25">
      <c r="AR220" s="13" t="s">
        <v>45</v>
      </c>
      <c r="AS220" s="16" t="s">
        <v>363</v>
      </c>
      <c r="AT220" s="3">
        <v>0</v>
      </c>
      <c r="AU220" s="3">
        <v>0</v>
      </c>
      <c r="AV220" s="3">
        <v>0</v>
      </c>
      <c r="AW220" s="3">
        <v>0</v>
      </c>
      <c r="AX220" s="3">
        <v>0</v>
      </c>
      <c r="AY220" s="3">
        <v>0</v>
      </c>
      <c r="AZ220" s="3">
        <v>0</v>
      </c>
      <c r="BA220" s="3">
        <v>0</v>
      </c>
      <c r="BB220" s="3">
        <v>0</v>
      </c>
      <c r="BC220" s="3">
        <v>0</v>
      </c>
      <c r="BD220" s="3">
        <v>0</v>
      </c>
      <c r="BE220" s="3">
        <v>0</v>
      </c>
      <c r="BF220" s="3">
        <v>0</v>
      </c>
      <c r="BG220" s="3">
        <v>0</v>
      </c>
      <c r="BH220" s="3">
        <v>0</v>
      </c>
      <c r="BI220" s="3">
        <v>0</v>
      </c>
      <c r="BJ220" s="3">
        <v>0</v>
      </c>
      <c r="BK220" s="3">
        <v>0</v>
      </c>
      <c r="BL220" s="3">
        <v>0</v>
      </c>
      <c r="BM220" s="3">
        <v>0</v>
      </c>
      <c r="BN220" s="3">
        <v>0</v>
      </c>
      <c r="BO220" s="3">
        <v>0</v>
      </c>
      <c r="BP220" s="3">
        <v>0</v>
      </c>
      <c r="BQ220" s="3">
        <v>0</v>
      </c>
      <c r="BR220" s="3">
        <v>0.00043425017603199574</v>
      </c>
      <c r="BS220" s="3">
        <v>0.0008335371740064365</v>
      </c>
      <c r="BT220" s="3">
        <v>4.261198277491929E-06</v>
      </c>
      <c r="BU220" s="3">
        <v>0.00043425017603199574</v>
      </c>
      <c r="BV220" s="3">
        <v>0.00043425017603199585</v>
      </c>
      <c r="BW220" s="3">
        <v>0.0003152120222147189</v>
      </c>
      <c r="BX220" s="3">
        <v>0.00043425017603199574</v>
      </c>
      <c r="BY220" s="3">
        <v>0</v>
      </c>
      <c r="BZ220" s="3">
        <v>0</v>
      </c>
      <c r="CA220" s="3">
        <v>0</v>
      </c>
      <c r="CB220" s="3">
        <v>0.0010577998301008332</v>
      </c>
      <c r="CC220" s="3">
        <v>0.0004342501760319958</v>
      </c>
      <c r="CD220" s="3">
        <v>0</v>
      </c>
      <c r="CE220" s="3">
        <v>0</v>
      </c>
      <c r="CF220" s="3">
        <v>0</v>
      </c>
      <c r="CG220" s="3">
        <v>0</v>
      </c>
      <c r="CH220" s="3">
        <v>0</v>
      </c>
      <c r="CI220" s="3">
        <v>1.0004342501760322</v>
      </c>
      <c r="CJ220" s="3">
        <v>0.00043425017603199574</v>
      </c>
      <c r="CK220" s="3">
        <v>0</v>
      </c>
      <c r="CL220" s="3">
        <v>0</v>
      </c>
      <c r="CM220" s="3">
        <v>0.0004167685870032182</v>
      </c>
      <c r="CN220" s="3">
        <v>0</v>
      </c>
      <c r="CO220" s="3">
        <v>0</v>
      </c>
      <c r="CP220" s="3">
        <v>0</v>
      </c>
      <c r="CQ220" s="3">
        <v>1.007445695020555E-06</v>
      </c>
      <c r="CR220" s="3">
        <v>0.0005288999150504166</v>
      </c>
      <c r="CS220" s="3">
        <v>1.007445695020555E-06</v>
      </c>
      <c r="CT220" s="3">
        <v>0</v>
      </c>
      <c r="CU220" s="3">
        <v>0</v>
      </c>
      <c r="CV220" s="3">
        <v>0</v>
      </c>
      <c r="CW220" s="3">
        <v>0</v>
      </c>
      <c r="CX220" s="3">
        <v>0.00043425017603199574</v>
      </c>
      <c r="CY220" s="3">
        <v>0.0003152120222147189</v>
      </c>
      <c r="CZ220" s="3">
        <v>0.00021762881086350816</v>
      </c>
      <c r="DA220" s="3">
        <v>0.0004342501760319958</v>
      </c>
      <c r="DB220" s="3">
        <v>0.00043425017603199574</v>
      </c>
      <c r="DC220" s="3">
        <v>0.00043425017603199574</v>
      </c>
      <c r="DD220" s="3">
        <v>0.00043425017603199585</v>
      </c>
      <c r="DE220" s="3">
        <v>0.0008335371740064365</v>
      </c>
      <c r="DF220" s="3">
        <v>0.00031521202221471893</v>
      </c>
      <c r="DG220" s="3">
        <v>0</v>
      </c>
      <c r="DH220" s="3">
        <v>0</v>
      </c>
      <c r="DI220" s="3">
        <v>0</v>
      </c>
      <c r="DJ220" s="3">
        <v>0</v>
      </c>
      <c r="DK220" s="3">
        <v>0</v>
      </c>
      <c r="DL220" s="3">
        <v>0</v>
      </c>
      <c r="DM220" s="3">
        <v>0</v>
      </c>
      <c r="DN220" s="3">
        <v>0</v>
      </c>
      <c r="DO220" s="3">
        <v>0.0008335371740064365</v>
      </c>
      <c r="DP220" s="3">
        <v>0</v>
      </c>
      <c r="DQ220" s="3">
        <v>0.0004342501760319958</v>
      </c>
      <c r="DR220" s="3">
        <v>4.261198277491929E-06</v>
      </c>
      <c r="DS220" s="3">
        <v>0.0008313393119783277</v>
      </c>
      <c r="DU220" s="9"/>
      <c r="DV220" s="9"/>
      <c r="DW220" s="62">
        <v>319564</v>
      </c>
      <c r="DX220" s="9">
        <v>349471.45868375216</v>
      </c>
    </row>
    <row r="221" spans="44:128" ht="11.25">
      <c r="AR221" s="13" t="s">
        <v>46</v>
      </c>
      <c r="AS221" s="16" t="s">
        <v>264</v>
      </c>
      <c r="AT221" s="3">
        <v>0</v>
      </c>
      <c r="AU221" s="3">
        <v>0</v>
      </c>
      <c r="AV221" s="3">
        <v>0</v>
      </c>
      <c r="AW221" s="3">
        <v>0</v>
      </c>
      <c r="AX221" s="3">
        <v>0</v>
      </c>
      <c r="AY221" s="3">
        <v>0</v>
      </c>
      <c r="AZ221" s="3">
        <v>0</v>
      </c>
      <c r="BA221" s="3">
        <v>0</v>
      </c>
      <c r="BB221" s="3">
        <v>0</v>
      </c>
      <c r="BC221" s="3">
        <v>0</v>
      </c>
      <c r="BD221" s="3">
        <v>0</v>
      </c>
      <c r="BE221" s="3">
        <v>0</v>
      </c>
      <c r="BF221" s="3">
        <v>0</v>
      </c>
      <c r="BG221" s="3">
        <v>0</v>
      </c>
      <c r="BH221" s="3">
        <v>0</v>
      </c>
      <c r="BI221" s="3">
        <v>0</v>
      </c>
      <c r="BJ221" s="3">
        <v>0</v>
      </c>
      <c r="BK221" s="3">
        <v>0</v>
      </c>
      <c r="BL221" s="3">
        <v>0</v>
      </c>
      <c r="BM221" s="3">
        <v>0</v>
      </c>
      <c r="BN221" s="3">
        <v>0</v>
      </c>
      <c r="BO221" s="3">
        <v>0</v>
      </c>
      <c r="BP221" s="3">
        <v>0</v>
      </c>
      <c r="BQ221" s="3">
        <v>0</v>
      </c>
      <c r="BR221" s="3">
        <v>0.0007252608595466388</v>
      </c>
      <c r="BS221" s="3">
        <v>0.0012343220015980441</v>
      </c>
      <c r="BT221" s="3">
        <v>0.00011456570277415133</v>
      </c>
      <c r="BU221" s="3">
        <v>0.0007252608595466388</v>
      </c>
      <c r="BV221" s="3">
        <v>0.0007252608595466389</v>
      </c>
      <c r="BW221" s="3">
        <v>3.071868048145469E-05</v>
      </c>
      <c r="BX221" s="3">
        <v>0.0007252608595466388</v>
      </c>
      <c r="BY221" s="3">
        <v>0</v>
      </c>
      <c r="BZ221" s="3">
        <v>0</v>
      </c>
      <c r="CA221" s="3">
        <v>0</v>
      </c>
      <c r="CB221" s="3">
        <v>0.0021502127491422975</v>
      </c>
      <c r="CC221" s="3">
        <v>0.0007252608595466389</v>
      </c>
      <c r="CD221" s="3">
        <v>0</v>
      </c>
      <c r="CE221" s="3">
        <v>0</v>
      </c>
      <c r="CF221" s="3">
        <v>0</v>
      </c>
      <c r="CG221" s="3">
        <v>0</v>
      </c>
      <c r="CH221" s="3">
        <v>0</v>
      </c>
      <c r="CI221" s="3">
        <v>0.000725260859546639</v>
      </c>
      <c r="CJ221" s="3">
        <v>1.0007252608595467</v>
      </c>
      <c r="CK221" s="3">
        <v>0</v>
      </c>
      <c r="CL221" s="3">
        <v>0</v>
      </c>
      <c r="CM221" s="3">
        <v>0.000617161000799022</v>
      </c>
      <c r="CN221" s="3">
        <v>0</v>
      </c>
      <c r="CO221" s="3">
        <v>0</v>
      </c>
      <c r="CP221" s="3">
        <v>0</v>
      </c>
      <c r="CQ221" s="3">
        <v>1.0067733971997056E-06</v>
      </c>
      <c r="CR221" s="3">
        <v>0.0010751063745711486</v>
      </c>
      <c r="CS221" s="3">
        <v>1.0067733971997056E-06</v>
      </c>
      <c r="CT221" s="3">
        <v>0</v>
      </c>
      <c r="CU221" s="3">
        <v>0</v>
      </c>
      <c r="CV221" s="3">
        <v>0</v>
      </c>
      <c r="CW221" s="3">
        <v>0</v>
      </c>
      <c r="CX221" s="3">
        <v>0.0007252608595466388</v>
      </c>
      <c r="CY221" s="3">
        <v>3.07186804814547E-05</v>
      </c>
      <c r="CZ221" s="3">
        <v>0.0003631338164719193</v>
      </c>
      <c r="DA221" s="3">
        <v>0.0007252608595466389</v>
      </c>
      <c r="DB221" s="3">
        <v>0.0007252608595466388</v>
      </c>
      <c r="DC221" s="3">
        <v>0.0007252608595466387</v>
      </c>
      <c r="DD221" s="3">
        <v>0.000725260859546639</v>
      </c>
      <c r="DE221" s="3">
        <v>0.001234322001598044</v>
      </c>
      <c r="DF221" s="3">
        <v>3.07186804814547E-05</v>
      </c>
      <c r="DG221" s="3">
        <v>0</v>
      </c>
      <c r="DH221" s="3">
        <v>0</v>
      </c>
      <c r="DI221" s="3">
        <v>0</v>
      </c>
      <c r="DJ221" s="3">
        <v>0</v>
      </c>
      <c r="DK221" s="3">
        <v>0</v>
      </c>
      <c r="DL221" s="3">
        <v>0</v>
      </c>
      <c r="DM221" s="3">
        <v>0</v>
      </c>
      <c r="DN221" s="3">
        <v>0</v>
      </c>
      <c r="DO221" s="3">
        <v>0.0012343220015980441</v>
      </c>
      <c r="DP221" s="3">
        <v>0</v>
      </c>
      <c r="DQ221" s="3">
        <v>0.0007252608595466389</v>
      </c>
      <c r="DR221" s="3">
        <v>0.00011456570277415133</v>
      </c>
      <c r="DS221" s="3">
        <v>0.017079385524043162</v>
      </c>
      <c r="DU221" s="9"/>
      <c r="DV221" s="9"/>
      <c r="DW221" s="62">
        <v>2677584</v>
      </c>
      <c r="DX221" s="9">
        <v>2771276.6647821544</v>
      </c>
    </row>
    <row r="222" spans="44:128" ht="11.25">
      <c r="AR222" s="13" t="s">
        <v>47</v>
      </c>
      <c r="AS222" s="16" t="s">
        <v>468</v>
      </c>
      <c r="AT222" s="3">
        <v>0</v>
      </c>
      <c r="AU222" s="3">
        <v>0</v>
      </c>
      <c r="AV222" s="3">
        <v>0</v>
      </c>
      <c r="AW222" s="3">
        <v>0</v>
      </c>
      <c r="AX222" s="3">
        <v>0</v>
      </c>
      <c r="AY222" s="3">
        <v>0</v>
      </c>
      <c r="AZ222" s="3">
        <v>0</v>
      </c>
      <c r="BA222" s="3">
        <v>0</v>
      </c>
      <c r="BB222" s="3">
        <v>0</v>
      </c>
      <c r="BC222" s="3">
        <v>0</v>
      </c>
      <c r="BD222" s="3">
        <v>0</v>
      </c>
      <c r="BE222" s="3">
        <v>0</v>
      </c>
      <c r="BF222" s="3">
        <v>0</v>
      </c>
      <c r="BG222" s="3">
        <v>0</v>
      </c>
      <c r="BH222" s="3">
        <v>0</v>
      </c>
      <c r="BI222" s="3">
        <v>0</v>
      </c>
      <c r="BJ222" s="3">
        <v>0</v>
      </c>
      <c r="BK222" s="3">
        <v>0</v>
      </c>
      <c r="BL222" s="3">
        <v>0</v>
      </c>
      <c r="BM222" s="3">
        <v>0</v>
      </c>
      <c r="BN222" s="3">
        <v>0</v>
      </c>
      <c r="BO222" s="3">
        <v>0</v>
      </c>
      <c r="BP222" s="3">
        <v>0</v>
      </c>
      <c r="BQ222" s="3">
        <v>0</v>
      </c>
      <c r="BR222" s="3">
        <v>0.00461757994835692</v>
      </c>
      <c r="BS222" s="3">
        <v>0.0098294861064219</v>
      </c>
      <c r="BT222" s="3">
        <v>0.0001855245260685887</v>
      </c>
      <c r="BU222" s="3">
        <v>0.00461757994835692</v>
      </c>
      <c r="BV222" s="3">
        <v>0.00461757994835692</v>
      </c>
      <c r="BW222" s="3">
        <v>0.004664364456205573</v>
      </c>
      <c r="BX222" s="3">
        <v>0.00461757994835692</v>
      </c>
      <c r="BY222" s="3">
        <v>0</v>
      </c>
      <c r="BZ222" s="3">
        <v>0</v>
      </c>
      <c r="CA222" s="3">
        <v>0</v>
      </c>
      <c r="CB222" s="3">
        <v>0.008487482985631895</v>
      </c>
      <c r="CC222" s="3">
        <v>0.00461757994835692</v>
      </c>
      <c r="CD222" s="3">
        <v>0</v>
      </c>
      <c r="CE222" s="3">
        <v>0</v>
      </c>
      <c r="CF222" s="3">
        <v>0</v>
      </c>
      <c r="CG222" s="3">
        <v>0</v>
      </c>
      <c r="CH222" s="3">
        <v>0</v>
      </c>
      <c r="CI222" s="3">
        <v>0.00461757994835692</v>
      </c>
      <c r="CJ222" s="3">
        <v>0.00461757994835692</v>
      </c>
      <c r="CK222" s="3">
        <v>1</v>
      </c>
      <c r="CL222" s="3">
        <v>0</v>
      </c>
      <c r="CM222" s="3">
        <v>0.004914743053210948</v>
      </c>
      <c r="CN222" s="3">
        <v>0</v>
      </c>
      <c r="CO222" s="3">
        <v>0</v>
      </c>
      <c r="CP222" s="3">
        <v>0</v>
      </c>
      <c r="CQ222" s="3">
        <v>8.752776186849783E-05</v>
      </c>
      <c r="CR222" s="3">
        <v>0.004243741492815947</v>
      </c>
      <c r="CS222" s="3">
        <v>8.752776186849783E-05</v>
      </c>
      <c r="CT222" s="3">
        <v>0</v>
      </c>
      <c r="CU222" s="3">
        <v>0</v>
      </c>
      <c r="CV222" s="3">
        <v>0</v>
      </c>
      <c r="CW222" s="3">
        <v>0</v>
      </c>
      <c r="CX222" s="3">
        <v>0.004617579948356919</v>
      </c>
      <c r="CY222" s="3">
        <v>0.004664364456205573</v>
      </c>
      <c r="CZ222" s="3">
        <v>0.00235255385511271</v>
      </c>
      <c r="DA222" s="3">
        <v>0.00461757994835692</v>
      </c>
      <c r="DB222" s="3">
        <v>0.004617579948356919</v>
      </c>
      <c r="DC222" s="3">
        <v>0.004617579948356919</v>
      </c>
      <c r="DD222" s="3">
        <v>0.004617579948356921</v>
      </c>
      <c r="DE222" s="3">
        <v>0.009829486106421896</v>
      </c>
      <c r="DF222" s="3">
        <v>0.004664364456205574</v>
      </c>
      <c r="DG222" s="3">
        <v>0</v>
      </c>
      <c r="DH222" s="3">
        <v>0</v>
      </c>
      <c r="DI222" s="3">
        <v>0</v>
      </c>
      <c r="DJ222" s="3">
        <v>0</v>
      </c>
      <c r="DK222" s="3">
        <v>0</v>
      </c>
      <c r="DL222" s="3">
        <v>0</v>
      </c>
      <c r="DM222" s="3">
        <v>0</v>
      </c>
      <c r="DN222" s="3">
        <v>0</v>
      </c>
      <c r="DO222" s="3">
        <v>0.009829486106421897</v>
      </c>
      <c r="DP222" s="3">
        <v>0</v>
      </c>
      <c r="DQ222" s="3">
        <v>0.00461757994835692</v>
      </c>
      <c r="DR222" s="3">
        <v>0.0001855245260685887</v>
      </c>
      <c r="DS222" s="3">
        <v>0.004865286650331786</v>
      </c>
      <c r="DU222" s="9"/>
      <c r="DV222" s="9"/>
      <c r="DW222" s="62">
        <v>2624913.72</v>
      </c>
      <c r="DX222" s="9">
        <v>2996373.178768521</v>
      </c>
    </row>
    <row r="223" spans="44:128" ht="11.25">
      <c r="AR223" s="13" t="s">
        <v>48</v>
      </c>
      <c r="AS223" s="16" t="s">
        <v>469</v>
      </c>
      <c r="AT223" s="3">
        <v>0</v>
      </c>
      <c r="AU223" s="3">
        <v>0</v>
      </c>
      <c r="AV223" s="3">
        <v>0</v>
      </c>
      <c r="AW223" s="3">
        <v>0</v>
      </c>
      <c r="AX223" s="3">
        <v>0</v>
      </c>
      <c r="AY223" s="3">
        <v>0</v>
      </c>
      <c r="AZ223" s="3">
        <v>0</v>
      </c>
      <c r="BA223" s="3">
        <v>0</v>
      </c>
      <c r="BB223" s="3">
        <v>0</v>
      </c>
      <c r="BC223" s="3">
        <v>0</v>
      </c>
      <c r="BD223" s="3">
        <v>0</v>
      </c>
      <c r="BE223" s="3">
        <v>0</v>
      </c>
      <c r="BF223" s="3">
        <v>0</v>
      </c>
      <c r="BG223" s="3">
        <v>0</v>
      </c>
      <c r="BH223" s="3">
        <v>0</v>
      </c>
      <c r="BI223" s="3">
        <v>0</v>
      </c>
      <c r="BJ223" s="3">
        <v>0</v>
      </c>
      <c r="BK223" s="3">
        <v>0</v>
      </c>
      <c r="BL223" s="3">
        <v>0</v>
      </c>
      <c r="BM223" s="3">
        <v>0</v>
      </c>
      <c r="BN223" s="3">
        <v>0</v>
      </c>
      <c r="BO223" s="3">
        <v>0</v>
      </c>
      <c r="BP223" s="3">
        <v>0</v>
      </c>
      <c r="BQ223" s="3">
        <v>0</v>
      </c>
      <c r="BR223" s="3">
        <v>0.0016791199812206986</v>
      </c>
      <c r="BS223" s="3">
        <v>0.0035743585841534176</v>
      </c>
      <c r="BT223" s="3">
        <v>6.746346402494136E-05</v>
      </c>
      <c r="BU223" s="3">
        <v>0.0016791199812206986</v>
      </c>
      <c r="BV223" s="3">
        <v>0.0016791199812206988</v>
      </c>
      <c r="BW223" s="3">
        <v>0.0016961325295293</v>
      </c>
      <c r="BX223" s="3">
        <v>0.0016791199812206986</v>
      </c>
      <c r="BY223" s="3">
        <v>0</v>
      </c>
      <c r="BZ223" s="3">
        <v>0</v>
      </c>
      <c r="CA223" s="3">
        <v>0</v>
      </c>
      <c r="CB223" s="3">
        <v>0.00308635744932069</v>
      </c>
      <c r="CC223" s="3">
        <v>0.0016791199812206988</v>
      </c>
      <c r="CD223" s="3">
        <v>0</v>
      </c>
      <c r="CE223" s="3">
        <v>0</v>
      </c>
      <c r="CF223" s="3">
        <v>0</v>
      </c>
      <c r="CG223" s="3">
        <v>0</v>
      </c>
      <c r="CH223" s="3">
        <v>0</v>
      </c>
      <c r="CI223" s="3">
        <v>0.001679119981220699</v>
      </c>
      <c r="CJ223" s="3">
        <v>0.0016791199812206988</v>
      </c>
      <c r="CK223" s="3">
        <v>0</v>
      </c>
      <c r="CL223" s="3">
        <v>1</v>
      </c>
      <c r="CM223" s="3">
        <v>0.0017871792920767086</v>
      </c>
      <c r="CN223" s="3">
        <v>0</v>
      </c>
      <c r="CO223" s="3">
        <v>0</v>
      </c>
      <c r="CP223" s="3">
        <v>0</v>
      </c>
      <c r="CQ223" s="3">
        <v>3.1828277043090116E-05</v>
      </c>
      <c r="CR223" s="3">
        <v>0.001543178724660345</v>
      </c>
      <c r="CS223" s="3">
        <v>3.1828277043090116E-05</v>
      </c>
      <c r="CT223" s="3">
        <v>0</v>
      </c>
      <c r="CU223" s="3">
        <v>0</v>
      </c>
      <c r="CV223" s="3">
        <v>0</v>
      </c>
      <c r="CW223" s="3">
        <v>0</v>
      </c>
      <c r="CX223" s="3">
        <v>0.0016791199812206986</v>
      </c>
      <c r="CY223" s="3">
        <v>0.0016961325295293</v>
      </c>
      <c r="CZ223" s="3">
        <v>0.0008554741291318943</v>
      </c>
      <c r="DA223" s="3">
        <v>0.0016791199812206988</v>
      </c>
      <c r="DB223" s="3">
        <v>0.0016791199812206986</v>
      </c>
      <c r="DC223" s="3">
        <v>0.0016791199812206984</v>
      </c>
      <c r="DD223" s="3">
        <v>0.001679119981220699</v>
      </c>
      <c r="DE223" s="3">
        <v>0.0035743585841534167</v>
      </c>
      <c r="DF223" s="3">
        <v>0.0016961325295293003</v>
      </c>
      <c r="DG223" s="3">
        <v>0</v>
      </c>
      <c r="DH223" s="3">
        <v>0</v>
      </c>
      <c r="DI223" s="3">
        <v>0</v>
      </c>
      <c r="DJ223" s="3">
        <v>0</v>
      </c>
      <c r="DK223" s="3">
        <v>0</v>
      </c>
      <c r="DL223" s="3">
        <v>0</v>
      </c>
      <c r="DM223" s="3">
        <v>0</v>
      </c>
      <c r="DN223" s="3">
        <v>0</v>
      </c>
      <c r="DO223" s="3">
        <v>0.003574358584153417</v>
      </c>
      <c r="DP223" s="3">
        <v>0</v>
      </c>
      <c r="DQ223" s="3">
        <v>0.0016791199812206988</v>
      </c>
      <c r="DR223" s="3">
        <v>6.746346402494137E-05</v>
      </c>
      <c r="DS223" s="3">
        <v>0.0017691951455751946</v>
      </c>
      <c r="DU223" s="9"/>
      <c r="DV223" s="9"/>
      <c r="DW223" s="62">
        <v>954514.08</v>
      </c>
      <c r="DX223" s="9">
        <v>1089590.2468249165</v>
      </c>
    </row>
    <row r="224" spans="44:128" ht="11.25">
      <c r="AR224" s="13" t="s">
        <v>49</v>
      </c>
      <c r="AS224" s="16" t="s">
        <v>470</v>
      </c>
      <c r="AT224" s="3">
        <v>0</v>
      </c>
      <c r="AU224" s="3">
        <v>0</v>
      </c>
      <c r="AV224" s="3">
        <v>0</v>
      </c>
      <c r="AW224" s="3">
        <v>0</v>
      </c>
      <c r="AX224" s="3">
        <v>0</v>
      </c>
      <c r="AY224" s="3">
        <v>0</v>
      </c>
      <c r="AZ224" s="3">
        <v>0</v>
      </c>
      <c r="BA224" s="3">
        <v>0</v>
      </c>
      <c r="BB224" s="3">
        <v>0</v>
      </c>
      <c r="BC224" s="3">
        <v>0</v>
      </c>
      <c r="BD224" s="3">
        <v>0</v>
      </c>
      <c r="BE224" s="3">
        <v>0</v>
      </c>
      <c r="BF224" s="3">
        <v>0</v>
      </c>
      <c r="BG224" s="3">
        <v>0</v>
      </c>
      <c r="BH224" s="3">
        <v>0</v>
      </c>
      <c r="BI224" s="3">
        <v>0</v>
      </c>
      <c r="BJ224" s="3">
        <v>0</v>
      </c>
      <c r="BK224" s="3">
        <v>0</v>
      </c>
      <c r="BL224" s="3">
        <v>0</v>
      </c>
      <c r="BM224" s="3">
        <v>0</v>
      </c>
      <c r="BN224" s="3">
        <v>0</v>
      </c>
      <c r="BO224" s="3">
        <v>0</v>
      </c>
      <c r="BP224" s="3">
        <v>0</v>
      </c>
      <c r="BQ224" s="3">
        <v>0</v>
      </c>
      <c r="BR224" s="3">
        <v>0.0041977999530517455</v>
      </c>
      <c r="BS224" s="3">
        <v>0.008935896460383539</v>
      </c>
      <c r="BT224" s="3">
        <v>0.00016865866006235343</v>
      </c>
      <c r="BU224" s="3">
        <v>0.0041977999530517455</v>
      </c>
      <c r="BV224" s="3">
        <v>0.0041977999530517455</v>
      </c>
      <c r="BW224" s="3">
        <v>0.00424033132382325</v>
      </c>
      <c r="BX224" s="3">
        <v>0.0041977999530517455</v>
      </c>
      <c r="BY224" s="3">
        <v>0</v>
      </c>
      <c r="BZ224" s="3">
        <v>0</v>
      </c>
      <c r="CA224" s="3">
        <v>0</v>
      </c>
      <c r="CB224" s="3">
        <v>0.0077158936233017224</v>
      </c>
      <c r="CC224" s="3">
        <v>0.004197799953051745</v>
      </c>
      <c r="CD224" s="3">
        <v>0</v>
      </c>
      <c r="CE224" s="3">
        <v>0</v>
      </c>
      <c r="CF224" s="3">
        <v>0</v>
      </c>
      <c r="CG224" s="3">
        <v>0</v>
      </c>
      <c r="CH224" s="3">
        <v>0</v>
      </c>
      <c r="CI224" s="3">
        <v>0.0041977999530517455</v>
      </c>
      <c r="CJ224" s="3">
        <v>0.0041977999530517455</v>
      </c>
      <c r="CK224" s="3">
        <v>0</v>
      </c>
      <c r="CL224" s="3">
        <v>0</v>
      </c>
      <c r="CM224" s="3">
        <v>1.0044679482301915</v>
      </c>
      <c r="CN224" s="3">
        <v>0</v>
      </c>
      <c r="CO224" s="3">
        <v>0</v>
      </c>
      <c r="CP224" s="3">
        <v>0</v>
      </c>
      <c r="CQ224" s="3">
        <v>7.95706926077253E-05</v>
      </c>
      <c r="CR224" s="3">
        <v>0.0038579468116508612</v>
      </c>
      <c r="CS224" s="3">
        <v>7.95706926077253E-05</v>
      </c>
      <c r="CT224" s="3">
        <v>0</v>
      </c>
      <c r="CU224" s="3">
        <v>0</v>
      </c>
      <c r="CV224" s="3">
        <v>0</v>
      </c>
      <c r="CW224" s="3">
        <v>0</v>
      </c>
      <c r="CX224" s="3">
        <v>0.004197799953051745</v>
      </c>
      <c r="CY224" s="3">
        <v>0.00424033132382325</v>
      </c>
      <c r="CZ224" s="3">
        <v>0.002138685322829736</v>
      </c>
      <c r="DA224" s="3">
        <v>0.0041977999530517455</v>
      </c>
      <c r="DB224" s="3">
        <v>0.0041977999530517455</v>
      </c>
      <c r="DC224" s="3">
        <v>0.004197799953051744</v>
      </c>
      <c r="DD224" s="3">
        <v>0.0041977999530517455</v>
      </c>
      <c r="DE224" s="3">
        <v>0.008935896460383539</v>
      </c>
      <c r="DF224" s="3">
        <v>0.004240331323823251</v>
      </c>
      <c r="DG224" s="3">
        <v>0</v>
      </c>
      <c r="DH224" s="3">
        <v>0</v>
      </c>
      <c r="DI224" s="3">
        <v>0</v>
      </c>
      <c r="DJ224" s="3">
        <v>0</v>
      </c>
      <c r="DK224" s="3">
        <v>0</v>
      </c>
      <c r="DL224" s="3">
        <v>0</v>
      </c>
      <c r="DM224" s="3">
        <v>0</v>
      </c>
      <c r="DN224" s="3">
        <v>0</v>
      </c>
      <c r="DO224" s="3">
        <v>0.008935896460383539</v>
      </c>
      <c r="DP224" s="3">
        <v>0</v>
      </c>
      <c r="DQ224" s="3">
        <v>0.0041977999530517455</v>
      </c>
      <c r="DR224" s="3">
        <v>0.00016865866006235343</v>
      </c>
      <c r="DS224" s="3">
        <v>0.004422987863937985</v>
      </c>
      <c r="DU224" s="9"/>
      <c r="DV224" s="9"/>
      <c r="DW224" s="62">
        <v>2386285.2</v>
      </c>
      <c r="DX224" s="9">
        <v>2723975.617062291</v>
      </c>
    </row>
    <row r="225" spans="44:128" ht="11.25">
      <c r="AR225" s="13" t="s">
        <v>50</v>
      </c>
      <c r="AS225" s="16" t="s">
        <v>272</v>
      </c>
      <c r="AT225" s="3">
        <v>0</v>
      </c>
      <c r="AU225" s="3">
        <v>0</v>
      </c>
      <c r="AV225" s="3">
        <v>0</v>
      </c>
      <c r="AW225" s="3">
        <v>0</v>
      </c>
      <c r="AX225" s="3">
        <v>0</v>
      </c>
      <c r="AY225" s="3">
        <v>0</v>
      </c>
      <c r="AZ225" s="3">
        <v>0</v>
      </c>
      <c r="BA225" s="3">
        <v>0</v>
      </c>
      <c r="BB225" s="3">
        <v>0</v>
      </c>
      <c r="BC225" s="3">
        <v>0</v>
      </c>
      <c r="BD225" s="3">
        <v>0</v>
      </c>
      <c r="BE225" s="3">
        <v>0</v>
      </c>
      <c r="BF225" s="3">
        <v>0</v>
      </c>
      <c r="BG225" s="3">
        <v>0</v>
      </c>
      <c r="BH225" s="3">
        <v>0</v>
      </c>
      <c r="BI225" s="3">
        <v>0</v>
      </c>
      <c r="BJ225" s="3">
        <v>0</v>
      </c>
      <c r="BK225" s="3">
        <v>0</v>
      </c>
      <c r="BL225" s="3">
        <v>0</v>
      </c>
      <c r="BM225" s="3">
        <v>0</v>
      </c>
      <c r="BN225" s="3">
        <v>0</v>
      </c>
      <c r="BO225" s="3">
        <v>0</v>
      </c>
      <c r="BP225" s="3">
        <v>0</v>
      </c>
      <c r="BQ225" s="3">
        <v>0</v>
      </c>
      <c r="BR225" s="3">
        <v>0.00046715475015866555</v>
      </c>
      <c r="BS225" s="3">
        <v>0.0009002485941425063</v>
      </c>
      <c r="BT225" s="3">
        <v>4.454071552387263E-06</v>
      </c>
      <c r="BU225" s="3">
        <v>0.00046715475015866555</v>
      </c>
      <c r="BV225" s="3">
        <v>0.00046715475015866566</v>
      </c>
      <c r="BW225" s="3">
        <v>0.00032303584992240454</v>
      </c>
      <c r="BX225" s="3">
        <v>0.00046715475015866555</v>
      </c>
      <c r="BY225" s="3">
        <v>0</v>
      </c>
      <c r="BZ225" s="3">
        <v>0</v>
      </c>
      <c r="CA225" s="3">
        <v>0</v>
      </c>
      <c r="CB225" s="3">
        <v>0.0008747238540360157</v>
      </c>
      <c r="CC225" s="3">
        <v>0.0004671547501586656</v>
      </c>
      <c r="CD225" s="3">
        <v>0</v>
      </c>
      <c r="CE225" s="3">
        <v>0</v>
      </c>
      <c r="CF225" s="3">
        <v>0</v>
      </c>
      <c r="CG225" s="3">
        <v>0</v>
      </c>
      <c r="CH225" s="3">
        <v>0</v>
      </c>
      <c r="CI225" s="3">
        <v>0.00046715475015866566</v>
      </c>
      <c r="CJ225" s="3">
        <v>0.0004671547501586656</v>
      </c>
      <c r="CK225" s="3">
        <v>0</v>
      </c>
      <c r="CL225" s="3">
        <v>0</v>
      </c>
      <c r="CM225" s="3">
        <v>0.00045012429707125316</v>
      </c>
      <c r="CN225" s="3">
        <v>1</v>
      </c>
      <c r="CO225" s="3">
        <v>0</v>
      </c>
      <c r="CP225" s="3">
        <v>0</v>
      </c>
      <c r="CQ225" s="3">
        <v>3.515630742502072E-05</v>
      </c>
      <c r="CR225" s="3">
        <v>0.00043736192701800786</v>
      </c>
      <c r="CS225" s="3">
        <v>3.515630742502073E-05</v>
      </c>
      <c r="CT225" s="3">
        <v>0</v>
      </c>
      <c r="CU225" s="3">
        <v>0</v>
      </c>
      <c r="CV225" s="3">
        <v>0</v>
      </c>
      <c r="CW225" s="3">
        <v>0</v>
      </c>
      <c r="CX225" s="3">
        <v>0.00046715475015866555</v>
      </c>
      <c r="CY225" s="3">
        <v>0.0003230358499224046</v>
      </c>
      <c r="CZ225" s="3">
        <v>0.00025115552879184324</v>
      </c>
      <c r="DA225" s="3">
        <v>0.0004671547501586656</v>
      </c>
      <c r="DB225" s="3">
        <v>0.00046715475015866555</v>
      </c>
      <c r="DC225" s="3">
        <v>0.0004671547501586655</v>
      </c>
      <c r="DD225" s="3">
        <v>0.00046715475015866566</v>
      </c>
      <c r="DE225" s="3">
        <v>0.0009002485941425062</v>
      </c>
      <c r="DF225" s="3">
        <v>0.00032303584992240464</v>
      </c>
      <c r="DG225" s="3">
        <v>0</v>
      </c>
      <c r="DH225" s="3">
        <v>0</v>
      </c>
      <c r="DI225" s="3">
        <v>0</v>
      </c>
      <c r="DJ225" s="3">
        <v>0</v>
      </c>
      <c r="DK225" s="3">
        <v>0</v>
      </c>
      <c r="DL225" s="3">
        <v>0</v>
      </c>
      <c r="DM225" s="3">
        <v>0</v>
      </c>
      <c r="DN225" s="3">
        <v>0</v>
      </c>
      <c r="DO225" s="3">
        <v>0.0009002485941425063</v>
      </c>
      <c r="DP225" s="3">
        <v>0</v>
      </c>
      <c r="DQ225" s="3">
        <v>0.0004671547501586656</v>
      </c>
      <c r="DR225" s="3">
        <v>4.454071552387265E-06</v>
      </c>
      <c r="DS225" s="3">
        <v>0.0010229687795973216</v>
      </c>
      <c r="DU225" s="9"/>
      <c r="DV225" s="9"/>
      <c r="DW225" s="62">
        <v>496749</v>
      </c>
      <c r="DX225" s="9">
        <v>528500.0492687274</v>
      </c>
    </row>
    <row r="226" spans="44:128" ht="11.25">
      <c r="AR226" s="13" t="s">
        <v>51</v>
      </c>
      <c r="AS226" s="16" t="s">
        <v>275</v>
      </c>
      <c r="AT226" s="3">
        <v>0</v>
      </c>
      <c r="AU226" s="3">
        <v>0</v>
      </c>
      <c r="AV226" s="3">
        <v>0</v>
      </c>
      <c r="AW226" s="3">
        <v>0</v>
      </c>
      <c r="AX226" s="3">
        <v>0</v>
      </c>
      <c r="AY226" s="3">
        <v>0</v>
      </c>
      <c r="AZ226" s="3">
        <v>0</v>
      </c>
      <c r="BA226" s="3">
        <v>0</v>
      </c>
      <c r="BB226" s="3">
        <v>0</v>
      </c>
      <c r="BC226" s="3">
        <v>0</v>
      </c>
      <c r="BD226" s="3">
        <v>0</v>
      </c>
      <c r="BE226" s="3">
        <v>0</v>
      </c>
      <c r="BF226" s="3">
        <v>0</v>
      </c>
      <c r="BG226" s="3">
        <v>0</v>
      </c>
      <c r="BH226" s="3">
        <v>0</v>
      </c>
      <c r="BI226" s="3">
        <v>0</v>
      </c>
      <c r="BJ226" s="3">
        <v>0</v>
      </c>
      <c r="BK226" s="3">
        <v>0</v>
      </c>
      <c r="BL226" s="3">
        <v>0</v>
      </c>
      <c r="BM226" s="3">
        <v>0</v>
      </c>
      <c r="BN226" s="3">
        <v>0</v>
      </c>
      <c r="BO226" s="3">
        <v>0</v>
      </c>
      <c r="BP226" s="3">
        <v>0</v>
      </c>
      <c r="BQ226" s="3">
        <v>0</v>
      </c>
      <c r="BR226" s="3">
        <v>8.919965339271152E-05</v>
      </c>
      <c r="BS226" s="3">
        <v>0.00012114889573249737</v>
      </c>
      <c r="BT226" s="3">
        <v>7.698997462643592E-07</v>
      </c>
      <c r="BU226" s="3">
        <v>8.919965339271152E-05</v>
      </c>
      <c r="BV226" s="3">
        <v>8.919965339271153E-05</v>
      </c>
      <c r="BW226" s="3">
        <v>3.415479845002693E-06</v>
      </c>
      <c r="BX226" s="3">
        <v>8.919965339271153E-05</v>
      </c>
      <c r="BY226" s="3">
        <v>0</v>
      </c>
      <c r="BZ226" s="3">
        <v>0</v>
      </c>
      <c r="CA226" s="3">
        <v>0</v>
      </c>
      <c r="CB226" s="3">
        <v>1.991362423564972E-06</v>
      </c>
      <c r="CC226" s="3">
        <v>8.919965339271153E-05</v>
      </c>
      <c r="CD226" s="3">
        <v>0</v>
      </c>
      <c r="CE226" s="3">
        <v>0</v>
      </c>
      <c r="CF226" s="3">
        <v>0</v>
      </c>
      <c r="CG226" s="3">
        <v>0</v>
      </c>
      <c r="CH226" s="3">
        <v>0</v>
      </c>
      <c r="CI226" s="3">
        <v>8.919965339271153E-05</v>
      </c>
      <c r="CJ226" s="3">
        <v>8.919965339271152E-05</v>
      </c>
      <c r="CK226" s="3">
        <v>0</v>
      </c>
      <c r="CL226" s="3">
        <v>0</v>
      </c>
      <c r="CM226" s="3">
        <v>6.057444786624868E-05</v>
      </c>
      <c r="CN226" s="3">
        <v>0</v>
      </c>
      <c r="CO226" s="3">
        <v>1</v>
      </c>
      <c r="CP226" s="3">
        <v>0</v>
      </c>
      <c r="CQ226" s="3">
        <v>1.222870982492526E-07</v>
      </c>
      <c r="CR226" s="3">
        <v>9.95681211782486E-07</v>
      </c>
      <c r="CS226" s="3">
        <v>1.222870982492526E-07</v>
      </c>
      <c r="CT226" s="3">
        <v>0</v>
      </c>
      <c r="CU226" s="3">
        <v>0</v>
      </c>
      <c r="CV226" s="3">
        <v>0</v>
      </c>
      <c r="CW226" s="3">
        <v>0</v>
      </c>
      <c r="CX226" s="3">
        <v>8.919965339271152E-05</v>
      </c>
      <c r="CY226" s="3">
        <v>3.415479845002693E-06</v>
      </c>
      <c r="CZ226" s="3">
        <v>4.466097024548036E-05</v>
      </c>
      <c r="DA226" s="3">
        <v>8.919965339271153E-05</v>
      </c>
      <c r="DB226" s="3">
        <v>8.919965339271152E-05</v>
      </c>
      <c r="DC226" s="3">
        <v>8.91996533927115E-05</v>
      </c>
      <c r="DD226" s="3">
        <v>8.919965339271153E-05</v>
      </c>
      <c r="DE226" s="3">
        <v>0.00012114889573249736</v>
      </c>
      <c r="DF226" s="3">
        <v>3.4154798450026938E-06</v>
      </c>
      <c r="DG226" s="3">
        <v>0</v>
      </c>
      <c r="DH226" s="3">
        <v>0</v>
      </c>
      <c r="DI226" s="3">
        <v>0</v>
      </c>
      <c r="DJ226" s="3">
        <v>0</v>
      </c>
      <c r="DK226" s="3">
        <v>0</v>
      </c>
      <c r="DL226" s="3">
        <v>0</v>
      </c>
      <c r="DM226" s="3">
        <v>0</v>
      </c>
      <c r="DN226" s="3">
        <v>0</v>
      </c>
      <c r="DO226" s="3">
        <v>0.00012114889573249737</v>
      </c>
      <c r="DP226" s="3">
        <v>0</v>
      </c>
      <c r="DQ226" s="3">
        <v>8.919965339271153E-05</v>
      </c>
      <c r="DR226" s="3">
        <v>7.698997462643592E-07</v>
      </c>
      <c r="DS226" s="3">
        <v>0.0001319245647132461</v>
      </c>
      <c r="DU226" s="9"/>
      <c r="DV226" s="9"/>
      <c r="DW226" s="62">
        <v>51900</v>
      </c>
      <c r="DX226" s="9">
        <v>54287.62010405836</v>
      </c>
    </row>
    <row r="227" spans="44:128" ht="11.25">
      <c r="AR227" s="13" t="s">
        <v>52</v>
      </c>
      <c r="AS227" s="16" t="s">
        <v>276</v>
      </c>
      <c r="AT227" s="3">
        <v>0</v>
      </c>
      <c r="AU227" s="3">
        <v>0</v>
      </c>
      <c r="AV227" s="3">
        <v>0</v>
      </c>
      <c r="AW227" s="3">
        <v>0</v>
      </c>
      <c r="AX227" s="3">
        <v>0</v>
      </c>
      <c r="AY227" s="3">
        <v>0</v>
      </c>
      <c r="AZ227" s="3">
        <v>0</v>
      </c>
      <c r="BA227" s="3">
        <v>0</v>
      </c>
      <c r="BB227" s="3">
        <v>0</v>
      </c>
      <c r="BC227" s="3">
        <v>0</v>
      </c>
      <c r="BD227" s="3">
        <v>0</v>
      </c>
      <c r="BE227" s="3">
        <v>0</v>
      </c>
      <c r="BF227" s="3">
        <v>0</v>
      </c>
      <c r="BG227" s="3">
        <v>0</v>
      </c>
      <c r="BH227" s="3">
        <v>0</v>
      </c>
      <c r="BI227" s="3">
        <v>0</v>
      </c>
      <c r="BJ227" s="3">
        <v>0</v>
      </c>
      <c r="BK227" s="3">
        <v>0</v>
      </c>
      <c r="BL227" s="3">
        <v>0</v>
      </c>
      <c r="BM227" s="3">
        <v>0</v>
      </c>
      <c r="BN227" s="3">
        <v>0</v>
      </c>
      <c r="BO227" s="3">
        <v>0</v>
      </c>
      <c r="BP227" s="3">
        <v>0</v>
      </c>
      <c r="BQ227" s="3">
        <v>0</v>
      </c>
      <c r="BR227" s="3">
        <v>0.0022212913939643345</v>
      </c>
      <c r="BS227" s="3">
        <v>0.002859209390999192</v>
      </c>
      <c r="BT227" s="3">
        <v>0.01134823180768637</v>
      </c>
      <c r="BU227" s="3">
        <v>0.002221291393964335</v>
      </c>
      <c r="BV227" s="3">
        <v>0.0022212913939643354</v>
      </c>
      <c r="BW227" s="3">
        <v>0.0015210167588296563</v>
      </c>
      <c r="BX227" s="3">
        <v>0.0022212913939643345</v>
      </c>
      <c r="BY227" s="3">
        <v>0</v>
      </c>
      <c r="BZ227" s="3">
        <v>0</v>
      </c>
      <c r="CA227" s="3">
        <v>0</v>
      </c>
      <c r="CB227" s="3">
        <v>0.004092316079327402</v>
      </c>
      <c r="CC227" s="3">
        <v>0.0022212913939643345</v>
      </c>
      <c r="CD227" s="3">
        <v>0</v>
      </c>
      <c r="CE227" s="3">
        <v>0</v>
      </c>
      <c r="CF227" s="3">
        <v>0</v>
      </c>
      <c r="CG227" s="3">
        <v>0</v>
      </c>
      <c r="CH227" s="3">
        <v>0</v>
      </c>
      <c r="CI227" s="3">
        <v>0.0022212913939643354</v>
      </c>
      <c r="CJ227" s="3">
        <v>0.002221291393964335</v>
      </c>
      <c r="CK227" s="3">
        <v>0</v>
      </c>
      <c r="CL227" s="3">
        <v>0</v>
      </c>
      <c r="CM227" s="3">
        <v>0.001429604695499596</v>
      </c>
      <c r="CN227" s="3">
        <v>0</v>
      </c>
      <c r="CO227" s="3">
        <v>0</v>
      </c>
      <c r="CP227" s="3">
        <v>1</v>
      </c>
      <c r="CQ227" s="3">
        <v>4.981870405311595E-06</v>
      </c>
      <c r="CR227" s="3">
        <v>0.002046158039663701</v>
      </c>
      <c r="CS227" s="3">
        <v>4.981870405311595E-06</v>
      </c>
      <c r="CT227" s="3">
        <v>0</v>
      </c>
      <c r="CU227" s="3">
        <v>0</v>
      </c>
      <c r="CV227" s="3">
        <v>0</v>
      </c>
      <c r="CW227" s="3">
        <v>0</v>
      </c>
      <c r="CX227" s="3">
        <v>0.0022212913939643345</v>
      </c>
      <c r="CY227" s="3">
        <v>0.0015210167588296563</v>
      </c>
      <c r="CZ227" s="3">
        <v>0.0011131366321848234</v>
      </c>
      <c r="DA227" s="3">
        <v>0.002221291393964335</v>
      </c>
      <c r="DB227" s="3">
        <v>0.0022212913939643345</v>
      </c>
      <c r="DC227" s="3">
        <v>0.0022212913939643345</v>
      </c>
      <c r="DD227" s="3">
        <v>0.0022212913939643354</v>
      </c>
      <c r="DE227" s="3">
        <v>0.002859209390999192</v>
      </c>
      <c r="DF227" s="3">
        <v>0.0015210167588296567</v>
      </c>
      <c r="DG227" s="3">
        <v>0</v>
      </c>
      <c r="DH227" s="3">
        <v>0</v>
      </c>
      <c r="DI227" s="3">
        <v>0</v>
      </c>
      <c r="DJ227" s="3">
        <v>0</v>
      </c>
      <c r="DK227" s="3">
        <v>0</v>
      </c>
      <c r="DL227" s="3">
        <v>0</v>
      </c>
      <c r="DM227" s="3">
        <v>0</v>
      </c>
      <c r="DN227" s="3">
        <v>0</v>
      </c>
      <c r="DO227" s="3">
        <v>0.002859209390999192</v>
      </c>
      <c r="DP227" s="3">
        <v>0</v>
      </c>
      <c r="DQ227" s="3">
        <v>0.002221291393964335</v>
      </c>
      <c r="DR227" s="3">
        <v>0.011348231807686371</v>
      </c>
      <c r="DS227" s="3">
        <v>0.0018433958149507465</v>
      </c>
      <c r="DU227" s="9"/>
      <c r="DV227" s="9"/>
      <c r="DW227" s="62">
        <v>735413</v>
      </c>
      <c r="DX227" s="9">
        <v>893265.555376328</v>
      </c>
    </row>
    <row r="228" spans="44:128" ht="11.25">
      <c r="AR228" s="162" t="s">
        <v>53</v>
      </c>
      <c r="AS228" s="162" t="s">
        <v>203</v>
      </c>
      <c r="AT228" s="3">
        <v>0</v>
      </c>
      <c r="AU228" s="3">
        <v>0</v>
      </c>
      <c r="AV228" s="3">
        <v>0</v>
      </c>
      <c r="AW228" s="3">
        <v>0</v>
      </c>
      <c r="AX228" s="3">
        <v>0</v>
      </c>
      <c r="AY228" s="3">
        <v>0</v>
      </c>
      <c r="AZ228" s="3">
        <v>0</v>
      </c>
      <c r="BA228" s="3">
        <v>0</v>
      </c>
      <c r="BB228" s="3">
        <v>0</v>
      </c>
      <c r="BC228" s="3">
        <v>0</v>
      </c>
      <c r="BD228" s="3">
        <v>0</v>
      </c>
      <c r="BE228" s="3">
        <v>0</v>
      </c>
      <c r="BF228" s="3">
        <v>0</v>
      </c>
      <c r="BG228" s="3">
        <v>0</v>
      </c>
      <c r="BH228" s="3">
        <v>0</v>
      </c>
      <c r="BI228" s="3">
        <v>0</v>
      </c>
      <c r="BJ228" s="3">
        <v>0</v>
      </c>
      <c r="BK228" s="3">
        <v>0</v>
      </c>
      <c r="BL228" s="3">
        <v>0</v>
      </c>
      <c r="BM228" s="3">
        <v>0</v>
      </c>
      <c r="BN228" s="3">
        <v>0</v>
      </c>
      <c r="BO228" s="3">
        <v>0</v>
      </c>
      <c r="BP228" s="3">
        <v>0</v>
      </c>
      <c r="BQ228" s="3">
        <v>0</v>
      </c>
      <c r="BR228" s="3">
        <v>0.001830667058530725</v>
      </c>
      <c r="BS228" s="3">
        <v>5.8191618157755464E-05</v>
      </c>
      <c r="BT228" s="3">
        <v>1.5899339980523475E-05</v>
      </c>
      <c r="BU228" s="3">
        <v>0.001830667058530725</v>
      </c>
      <c r="BV228" s="3">
        <v>0.0018306670585307254</v>
      </c>
      <c r="BW228" s="3">
        <v>6.41770259713355E-05</v>
      </c>
      <c r="BX228" s="3">
        <v>0.001830667058530725</v>
      </c>
      <c r="BY228" s="3">
        <v>0</v>
      </c>
      <c r="BZ228" s="3">
        <v>0</v>
      </c>
      <c r="CA228" s="3">
        <v>0</v>
      </c>
      <c r="CB228" s="3">
        <v>2.9598087143174028E-05</v>
      </c>
      <c r="CC228" s="3">
        <v>0.0018306670585307252</v>
      </c>
      <c r="CD228" s="3">
        <v>0</v>
      </c>
      <c r="CE228" s="3">
        <v>0</v>
      </c>
      <c r="CF228" s="3">
        <v>0</v>
      </c>
      <c r="CG228" s="3">
        <v>0</v>
      </c>
      <c r="CH228" s="3">
        <v>0</v>
      </c>
      <c r="CI228" s="3">
        <v>0.0018306670585307254</v>
      </c>
      <c r="CJ228" s="3">
        <v>0.001830667058530725</v>
      </c>
      <c r="CK228" s="3">
        <v>0</v>
      </c>
      <c r="CL228" s="3">
        <v>0</v>
      </c>
      <c r="CM228" s="3">
        <v>2.909580907887773E-05</v>
      </c>
      <c r="CN228" s="3">
        <v>0</v>
      </c>
      <c r="CO228" s="3">
        <v>0</v>
      </c>
      <c r="CP228" s="3">
        <v>0</v>
      </c>
      <c r="CQ228" s="3">
        <v>1.0000024189366206</v>
      </c>
      <c r="CR228" s="3">
        <v>1.4799043571587014E-05</v>
      </c>
      <c r="CS228" s="3">
        <v>2.4189366207626622E-06</v>
      </c>
      <c r="CT228" s="3">
        <v>0</v>
      </c>
      <c r="CU228" s="3">
        <v>0</v>
      </c>
      <c r="CV228" s="3">
        <v>0</v>
      </c>
      <c r="CW228" s="3">
        <v>0</v>
      </c>
      <c r="CX228" s="3">
        <v>0.0018306670585307248</v>
      </c>
      <c r="CY228" s="3">
        <v>6.41770259713355E-05</v>
      </c>
      <c r="CZ228" s="3">
        <v>0.0009165429975757445</v>
      </c>
      <c r="DA228" s="3">
        <v>0.0018306670585307252</v>
      </c>
      <c r="DB228" s="3">
        <v>0.001830667058530725</v>
      </c>
      <c r="DC228" s="3">
        <v>0.0018306670585307248</v>
      </c>
      <c r="DD228" s="3">
        <v>0.0018306670585307254</v>
      </c>
      <c r="DE228" s="3">
        <v>5.819161815775545E-05</v>
      </c>
      <c r="DF228" s="3">
        <v>6.417702597133551E-05</v>
      </c>
      <c r="DG228" s="3">
        <v>0</v>
      </c>
      <c r="DH228" s="3">
        <v>0</v>
      </c>
      <c r="DI228" s="3">
        <v>0</v>
      </c>
      <c r="DJ228" s="3">
        <v>0</v>
      </c>
      <c r="DK228" s="3">
        <v>0</v>
      </c>
      <c r="DL228" s="3">
        <v>0</v>
      </c>
      <c r="DM228" s="3">
        <v>0</v>
      </c>
      <c r="DN228" s="3">
        <v>0</v>
      </c>
      <c r="DO228" s="3">
        <v>5.819161815775546E-05</v>
      </c>
      <c r="DP228" s="3">
        <v>0</v>
      </c>
      <c r="DQ228" s="3">
        <v>0.0018306670585307252</v>
      </c>
      <c r="DR228" s="3">
        <v>1.5899339980523475E-05</v>
      </c>
      <c r="DS228" s="3">
        <v>8.134946044084273E-05</v>
      </c>
      <c r="DU228" s="9"/>
      <c r="DV228" s="9"/>
      <c r="DW228" s="62">
        <v>0</v>
      </c>
      <c r="DX228" s="9">
        <v>32087.379399685815</v>
      </c>
    </row>
    <row r="229" spans="44:128" ht="11.25">
      <c r="AR229" s="13" t="s">
        <v>54</v>
      </c>
      <c r="AS229" s="16" t="s">
        <v>281</v>
      </c>
      <c r="AT229" s="3">
        <v>0</v>
      </c>
      <c r="AU229" s="3">
        <v>0</v>
      </c>
      <c r="AV229" s="3">
        <v>0</v>
      </c>
      <c r="AW229" s="3">
        <v>0</v>
      </c>
      <c r="AX229" s="3">
        <v>0</v>
      </c>
      <c r="AY229" s="3">
        <v>0</v>
      </c>
      <c r="AZ229" s="3">
        <v>0</v>
      </c>
      <c r="BA229" s="3">
        <v>0</v>
      </c>
      <c r="BB229" s="3">
        <v>0</v>
      </c>
      <c r="BC229" s="3">
        <v>0</v>
      </c>
      <c r="BD229" s="3">
        <v>0</v>
      </c>
      <c r="BE229" s="3">
        <v>0</v>
      </c>
      <c r="BF229" s="3">
        <v>0</v>
      </c>
      <c r="BG229" s="3">
        <v>0</v>
      </c>
      <c r="BH229" s="3">
        <v>0</v>
      </c>
      <c r="BI229" s="3">
        <v>0</v>
      </c>
      <c r="BJ229" s="3">
        <v>0</v>
      </c>
      <c r="BK229" s="3">
        <v>0</v>
      </c>
      <c r="BL229" s="3">
        <v>0</v>
      </c>
      <c r="BM229" s="3">
        <v>0</v>
      </c>
      <c r="BN229" s="3">
        <v>0</v>
      </c>
      <c r="BO229" s="3">
        <v>0</v>
      </c>
      <c r="BP229" s="3">
        <v>0</v>
      </c>
      <c r="BQ229" s="3">
        <v>0</v>
      </c>
      <c r="BR229" s="3">
        <v>0.00272361526441471</v>
      </c>
      <c r="BS229" s="3">
        <v>0.0033697718935980425</v>
      </c>
      <c r="BT229" s="3">
        <v>0.0010113729315821018</v>
      </c>
      <c r="BU229" s="3">
        <v>0.00272361526441471</v>
      </c>
      <c r="BV229" s="3">
        <v>0.002723615264414711</v>
      </c>
      <c r="BW229" s="3">
        <v>0.0020245874571004573</v>
      </c>
      <c r="BX229" s="3">
        <v>0.0027236152644147106</v>
      </c>
      <c r="BY229" s="3">
        <v>0</v>
      </c>
      <c r="BZ229" s="3">
        <v>0</v>
      </c>
      <c r="CA229" s="3">
        <v>0</v>
      </c>
      <c r="CB229" s="3">
        <v>0.002057487926758399</v>
      </c>
      <c r="CC229" s="3">
        <v>0.0027236152644147106</v>
      </c>
      <c r="CD229" s="3">
        <v>0</v>
      </c>
      <c r="CE229" s="3">
        <v>0</v>
      </c>
      <c r="CF229" s="3">
        <v>0</v>
      </c>
      <c r="CG229" s="3">
        <v>0</v>
      </c>
      <c r="CH229" s="3">
        <v>0</v>
      </c>
      <c r="CI229" s="3">
        <v>0.002723615264414711</v>
      </c>
      <c r="CJ229" s="3">
        <v>0.0027236152644147106</v>
      </c>
      <c r="CK229" s="3">
        <v>0</v>
      </c>
      <c r="CL229" s="3">
        <v>0</v>
      </c>
      <c r="CM229" s="3">
        <v>0.001684885946799021</v>
      </c>
      <c r="CN229" s="3">
        <v>0</v>
      </c>
      <c r="CO229" s="3">
        <v>0</v>
      </c>
      <c r="CP229" s="3">
        <v>0</v>
      </c>
      <c r="CQ229" s="3">
        <v>6.319688298907461E-06</v>
      </c>
      <c r="CR229" s="3">
        <v>1.0010287439633792</v>
      </c>
      <c r="CS229" s="3">
        <v>6.319688298907461E-06</v>
      </c>
      <c r="CT229" s="3">
        <v>0</v>
      </c>
      <c r="CU229" s="3">
        <v>0</v>
      </c>
      <c r="CV229" s="3">
        <v>0</v>
      </c>
      <c r="CW229" s="3">
        <v>0</v>
      </c>
      <c r="CX229" s="3">
        <v>0.00272361526441471</v>
      </c>
      <c r="CY229" s="3">
        <v>0.002024587457100457</v>
      </c>
      <c r="CZ229" s="3">
        <v>0.0013649674763568098</v>
      </c>
      <c r="DA229" s="3">
        <v>0.0027236152644147106</v>
      </c>
      <c r="DB229" s="3">
        <v>0.00272361526441471</v>
      </c>
      <c r="DC229" s="3">
        <v>0.00272361526441471</v>
      </c>
      <c r="DD229" s="3">
        <v>0.002723615264414711</v>
      </c>
      <c r="DE229" s="3">
        <v>0.0033697718935980416</v>
      </c>
      <c r="DF229" s="3">
        <v>0.0020245874571004573</v>
      </c>
      <c r="DG229" s="3">
        <v>0</v>
      </c>
      <c r="DH229" s="3">
        <v>0</v>
      </c>
      <c r="DI229" s="3">
        <v>0</v>
      </c>
      <c r="DJ229" s="3">
        <v>0</v>
      </c>
      <c r="DK229" s="3">
        <v>0</v>
      </c>
      <c r="DL229" s="3">
        <v>0</v>
      </c>
      <c r="DM229" s="3">
        <v>0</v>
      </c>
      <c r="DN229" s="3">
        <v>0</v>
      </c>
      <c r="DO229" s="3">
        <v>0.003369771893598042</v>
      </c>
      <c r="DP229" s="3">
        <v>0</v>
      </c>
      <c r="DQ229" s="3">
        <v>0.0027236152644147106</v>
      </c>
      <c r="DR229" s="3">
        <v>0.0010113729315821018</v>
      </c>
      <c r="DS229" s="3">
        <v>0.0046767795103912595</v>
      </c>
      <c r="DU229" s="9"/>
      <c r="DV229" s="9"/>
      <c r="DW229" s="62">
        <v>1169175</v>
      </c>
      <c r="DX229" s="9">
        <v>1351869.9765765376</v>
      </c>
    </row>
    <row r="230" spans="44:128" ht="11.25">
      <c r="AR230" s="13" t="s">
        <v>55</v>
      </c>
      <c r="AS230" s="16" t="s">
        <v>364</v>
      </c>
      <c r="AT230" s="3">
        <v>0</v>
      </c>
      <c r="AU230" s="3">
        <v>0</v>
      </c>
      <c r="AV230" s="3">
        <v>0</v>
      </c>
      <c r="AW230" s="3">
        <v>0</v>
      </c>
      <c r="AX230" s="3">
        <v>0</v>
      </c>
      <c r="AY230" s="3">
        <v>0</v>
      </c>
      <c r="AZ230" s="3">
        <v>0</v>
      </c>
      <c r="BA230" s="3">
        <v>0</v>
      </c>
      <c r="BB230" s="3">
        <v>0</v>
      </c>
      <c r="BC230" s="3">
        <v>0</v>
      </c>
      <c r="BD230" s="3">
        <v>0</v>
      </c>
      <c r="BE230" s="3">
        <v>0</v>
      </c>
      <c r="BF230" s="3">
        <v>0</v>
      </c>
      <c r="BG230" s="3">
        <v>0</v>
      </c>
      <c r="BH230" s="3">
        <v>0</v>
      </c>
      <c r="BI230" s="3">
        <v>0</v>
      </c>
      <c r="BJ230" s="3">
        <v>0</v>
      </c>
      <c r="BK230" s="3">
        <v>0</v>
      </c>
      <c r="BL230" s="3">
        <v>0</v>
      </c>
      <c r="BM230" s="3">
        <v>0</v>
      </c>
      <c r="BN230" s="3">
        <v>0</v>
      </c>
      <c r="BO230" s="3">
        <v>0</v>
      </c>
      <c r="BP230" s="3">
        <v>0</v>
      </c>
      <c r="BQ230" s="3">
        <v>0</v>
      </c>
      <c r="BR230" s="3">
        <v>0</v>
      </c>
      <c r="BS230" s="3">
        <v>0</v>
      </c>
      <c r="BT230" s="3">
        <v>0</v>
      </c>
      <c r="BU230" s="3">
        <v>0</v>
      </c>
      <c r="BV230" s="3">
        <v>0</v>
      </c>
      <c r="BW230" s="3">
        <v>0</v>
      </c>
      <c r="BX230" s="3">
        <v>0</v>
      </c>
      <c r="BY230" s="3">
        <v>0</v>
      </c>
      <c r="BZ230" s="3">
        <v>0</v>
      </c>
      <c r="CA230" s="3">
        <v>0</v>
      </c>
      <c r="CB230" s="3">
        <v>0</v>
      </c>
      <c r="CC230" s="3">
        <v>0</v>
      </c>
      <c r="CD230" s="3">
        <v>0</v>
      </c>
      <c r="CE230" s="3">
        <v>0</v>
      </c>
      <c r="CF230" s="3">
        <v>0</v>
      </c>
      <c r="CG230" s="3">
        <v>0</v>
      </c>
      <c r="CH230" s="3">
        <v>0</v>
      </c>
      <c r="CI230" s="3">
        <v>0</v>
      </c>
      <c r="CJ230" s="3">
        <v>0</v>
      </c>
      <c r="CK230" s="3">
        <v>0</v>
      </c>
      <c r="CL230" s="3">
        <v>0</v>
      </c>
      <c r="CM230" s="3">
        <v>0</v>
      </c>
      <c r="CN230" s="3">
        <v>0</v>
      </c>
      <c r="CO230" s="3">
        <v>0</v>
      </c>
      <c r="CP230" s="3">
        <v>0</v>
      </c>
      <c r="CQ230" s="3">
        <v>0</v>
      </c>
      <c r="CR230" s="3">
        <v>0</v>
      </c>
      <c r="CS230" s="3">
        <v>1</v>
      </c>
      <c r="CT230" s="3">
        <v>0</v>
      </c>
      <c r="CU230" s="3">
        <v>0</v>
      </c>
      <c r="CV230" s="3">
        <v>0</v>
      </c>
      <c r="CW230" s="3">
        <v>0</v>
      </c>
      <c r="CX230" s="3">
        <v>0</v>
      </c>
      <c r="CY230" s="3">
        <v>0</v>
      </c>
      <c r="CZ230" s="3">
        <v>0</v>
      </c>
      <c r="DA230" s="3">
        <v>0</v>
      </c>
      <c r="DB230" s="3">
        <v>0</v>
      </c>
      <c r="DC230" s="3">
        <v>0</v>
      </c>
      <c r="DD230" s="3">
        <v>0</v>
      </c>
      <c r="DE230" s="3">
        <v>0</v>
      </c>
      <c r="DF230" s="3">
        <v>0</v>
      </c>
      <c r="DG230" s="3">
        <v>0</v>
      </c>
      <c r="DH230" s="3">
        <v>0</v>
      </c>
      <c r="DI230" s="3">
        <v>0</v>
      </c>
      <c r="DJ230" s="3">
        <v>0</v>
      </c>
      <c r="DK230" s="3">
        <v>0</v>
      </c>
      <c r="DL230" s="3">
        <v>0</v>
      </c>
      <c r="DM230" s="3">
        <v>0</v>
      </c>
      <c r="DN230" s="3">
        <v>0</v>
      </c>
      <c r="DO230" s="3">
        <v>0</v>
      </c>
      <c r="DP230" s="3">
        <v>0</v>
      </c>
      <c r="DQ230" s="3">
        <v>0</v>
      </c>
      <c r="DR230" s="3">
        <v>0</v>
      </c>
      <c r="DS230" s="3">
        <v>0</v>
      </c>
      <c r="DU230" s="9"/>
      <c r="DV230" s="9"/>
      <c r="DW230" s="62">
        <v>999600</v>
      </c>
      <c r="DX230" s="9">
        <v>999600</v>
      </c>
    </row>
    <row r="231" spans="44:128" ht="11.25">
      <c r="AR231" s="13" t="s">
        <v>56</v>
      </c>
      <c r="AS231" s="16" t="s">
        <v>285</v>
      </c>
      <c r="AT231" s="3">
        <v>0</v>
      </c>
      <c r="AU231" s="3">
        <v>0</v>
      </c>
      <c r="AV231" s="3">
        <v>0</v>
      </c>
      <c r="AW231" s="3">
        <v>0</v>
      </c>
      <c r="AX231" s="3">
        <v>0</v>
      </c>
      <c r="AY231" s="3">
        <v>0</v>
      </c>
      <c r="AZ231" s="3">
        <v>0</v>
      </c>
      <c r="BA231" s="3">
        <v>0</v>
      </c>
      <c r="BB231" s="3">
        <v>0</v>
      </c>
      <c r="BC231" s="3">
        <v>0</v>
      </c>
      <c r="BD231" s="3">
        <v>0</v>
      </c>
      <c r="BE231" s="3">
        <v>0</v>
      </c>
      <c r="BF231" s="3">
        <v>0</v>
      </c>
      <c r="BG231" s="3">
        <v>0</v>
      </c>
      <c r="BH231" s="3">
        <v>0</v>
      </c>
      <c r="BI231" s="3">
        <v>0</v>
      </c>
      <c r="BJ231" s="3">
        <v>0</v>
      </c>
      <c r="BK231" s="3">
        <v>0</v>
      </c>
      <c r="BL231" s="3">
        <v>0</v>
      </c>
      <c r="BM231" s="3">
        <v>0</v>
      </c>
      <c r="BN231" s="3">
        <v>0</v>
      </c>
      <c r="BO231" s="3">
        <v>0</v>
      </c>
      <c r="BP231" s="3">
        <v>0</v>
      </c>
      <c r="BQ231" s="3">
        <v>0</v>
      </c>
      <c r="BR231" s="3">
        <v>0.0003732427983412157</v>
      </c>
      <c r="BS231" s="3">
        <v>1.1864310498183151E-05</v>
      </c>
      <c r="BT231" s="3">
        <v>3.241613005737795E-06</v>
      </c>
      <c r="BU231" s="3">
        <v>0.00037324279834121576</v>
      </c>
      <c r="BV231" s="3">
        <v>0.00037324279834121576</v>
      </c>
      <c r="BW231" s="3">
        <v>1.3084636363087824E-05</v>
      </c>
      <c r="BX231" s="3">
        <v>0.0003732427983412157</v>
      </c>
      <c r="BY231" s="3">
        <v>0</v>
      </c>
      <c r="BZ231" s="3">
        <v>0</v>
      </c>
      <c r="CA231" s="3">
        <v>0</v>
      </c>
      <c r="CB231" s="3">
        <v>6.034561456375289E-06</v>
      </c>
      <c r="CC231" s="3">
        <v>0.0003732427983412157</v>
      </c>
      <c r="CD231" s="3">
        <v>0</v>
      </c>
      <c r="CE231" s="3">
        <v>0</v>
      </c>
      <c r="CF231" s="3">
        <v>0</v>
      </c>
      <c r="CG231" s="3">
        <v>0</v>
      </c>
      <c r="CH231" s="3">
        <v>0</v>
      </c>
      <c r="CI231" s="3">
        <v>0.00037324279834121576</v>
      </c>
      <c r="CJ231" s="3">
        <v>0.0003732427983412157</v>
      </c>
      <c r="CK231" s="3">
        <v>0</v>
      </c>
      <c r="CL231" s="3">
        <v>0</v>
      </c>
      <c r="CM231" s="3">
        <v>5.932155249091576E-06</v>
      </c>
      <c r="CN231" s="3">
        <v>0</v>
      </c>
      <c r="CO231" s="3">
        <v>0</v>
      </c>
      <c r="CP231" s="3">
        <v>0</v>
      </c>
      <c r="CQ231" s="3">
        <v>4.931812527768535E-07</v>
      </c>
      <c r="CR231" s="3">
        <v>3.0172807281876443E-06</v>
      </c>
      <c r="CS231" s="3">
        <v>4.931812527768535E-07</v>
      </c>
      <c r="CT231" s="3">
        <v>1</v>
      </c>
      <c r="CU231" s="3">
        <v>0</v>
      </c>
      <c r="CV231" s="3">
        <v>0</v>
      </c>
      <c r="CW231" s="3">
        <v>0</v>
      </c>
      <c r="CX231" s="3">
        <v>0.0003732427983412157</v>
      </c>
      <c r="CY231" s="3">
        <v>1.3084636363087822E-05</v>
      </c>
      <c r="CZ231" s="3">
        <v>0.00018686798979699638</v>
      </c>
      <c r="DA231" s="3">
        <v>0.0003732427983412158</v>
      </c>
      <c r="DB231" s="3">
        <v>0.00037324279834121576</v>
      </c>
      <c r="DC231" s="3">
        <v>0.00037324279834121565</v>
      </c>
      <c r="DD231" s="3">
        <v>0.0003732427983412158</v>
      </c>
      <c r="DE231" s="3">
        <v>1.186431049818315E-05</v>
      </c>
      <c r="DF231" s="3">
        <v>1.3084636363087825E-05</v>
      </c>
      <c r="DG231" s="3">
        <v>0</v>
      </c>
      <c r="DH231" s="3">
        <v>0</v>
      </c>
      <c r="DI231" s="3">
        <v>0</v>
      </c>
      <c r="DJ231" s="3">
        <v>0</v>
      </c>
      <c r="DK231" s="3">
        <v>0</v>
      </c>
      <c r="DL231" s="3">
        <v>0</v>
      </c>
      <c r="DM231" s="3">
        <v>0</v>
      </c>
      <c r="DN231" s="3">
        <v>0</v>
      </c>
      <c r="DO231" s="3">
        <v>1.1864310498183151E-05</v>
      </c>
      <c r="DP231" s="3">
        <v>0</v>
      </c>
      <c r="DQ231" s="3">
        <v>0.00037324279834121576</v>
      </c>
      <c r="DR231" s="3">
        <v>3.2416130057377954E-06</v>
      </c>
      <c r="DS231" s="3">
        <v>1.6585812322890263E-05</v>
      </c>
      <c r="DU231" s="9"/>
      <c r="DV231" s="9"/>
      <c r="DW231" s="62">
        <v>3013852</v>
      </c>
      <c r="DX231" s="9">
        <v>3020394.0870620715</v>
      </c>
    </row>
    <row r="232" spans="44:128" ht="11.25">
      <c r="AR232" s="13" t="s">
        <v>57</v>
      </c>
      <c r="AS232" s="16" t="s">
        <v>288</v>
      </c>
      <c r="AT232" s="3">
        <v>0</v>
      </c>
      <c r="AU232" s="3">
        <v>0</v>
      </c>
      <c r="AV232" s="3">
        <v>0</v>
      </c>
      <c r="AW232" s="3">
        <v>0</v>
      </c>
      <c r="AX232" s="3">
        <v>0</v>
      </c>
      <c r="AY232" s="3">
        <v>0</v>
      </c>
      <c r="AZ232" s="3">
        <v>0</v>
      </c>
      <c r="BA232" s="3">
        <v>0</v>
      </c>
      <c r="BB232" s="3">
        <v>0</v>
      </c>
      <c r="BC232" s="3">
        <v>0</v>
      </c>
      <c r="BD232" s="3">
        <v>0</v>
      </c>
      <c r="BE232" s="3">
        <v>0</v>
      </c>
      <c r="BF232" s="3">
        <v>0</v>
      </c>
      <c r="BG232" s="3">
        <v>0</v>
      </c>
      <c r="BH232" s="3">
        <v>0</v>
      </c>
      <c r="BI232" s="3">
        <v>0</v>
      </c>
      <c r="BJ232" s="3">
        <v>0</v>
      </c>
      <c r="BK232" s="3">
        <v>0</v>
      </c>
      <c r="BL232" s="3">
        <v>0</v>
      </c>
      <c r="BM232" s="3">
        <v>0</v>
      </c>
      <c r="BN232" s="3">
        <v>0</v>
      </c>
      <c r="BO232" s="3">
        <v>0</v>
      </c>
      <c r="BP232" s="3">
        <v>0</v>
      </c>
      <c r="BQ232" s="3">
        <v>0</v>
      </c>
      <c r="BR232" s="3">
        <v>0.0011289431213617404</v>
      </c>
      <c r="BS232" s="3">
        <v>0.0009769463155042844</v>
      </c>
      <c r="BT232" s="3">
        <v>0.0024703564916027654</v>
      </c>
      <c r="BU232" s="3">
        <v>0.0011289431213617404</v>
      </c>
      <c r="BV232" s="3">
        <v>0.0011289431213617406</v>
      </c>
      <c r="BW232" s="3">
        <v>0.0007931516754442249</v>
      </c>
      <c r="BX232" s="3">
        <v>0.0011289431213617406</v>
      </c>
      <c r="BY232" s="3">
        <v>0</v>
      </c>
      <c r="BZ232" s="3">
        <v>0</v>
      </c>
      <c r="CA232" s="3">
        <v>0</v>
      </c>
      <c r="CB232" s="3">
        <v>0.0008754244644719759</v>
      </c>
      <c r="CC232" s="3">
        <v>0.0011289431213617406</v>
      </c>
      <c r="CD232" s="3">
        <v>0</v>
      </c>
      <c r="CE232" s="3">
        <v>0</v>
      </c>
      <c r="CF232" s="3">
        <v>0</v>
      </c>
      <c r="CG232" s="3">
        <v>0</v>
      </c>
      <c r="CH232" s="3">
        <v>0</v>
      </c>
      <c r="CI232" s="3">
        <v>0.0011289431213617408</v>
      </c>
      <c r="CJ232" s="3">
        <v>0.0011289431213617406</v>
      </c>
      <c r="CK232" s="3">
        <v>0</v>
      </c>
      <c r="CL232" s="3">
        <v>0.00033675337160734556</v>
      </c>
      <c r="CM232" s="3">
        <v>0.0004884731577521421</v>
      </c>
      <c r="CN232" s="3">
        <v>0</v>
      </c>
      <c r="CO232" s="3">
        <v>0</v>
      </c>
      <c r="CP232" s="3">
        <v>0</v>
      </c>
      <c r="CQ232" s="3">
        <v>2.5521238892809043E-06</v>
      </c>
      <c r="CR232" s="3">
        <v>0.00043771223223598797</v>
      </c>
      <c r="CS232" s="3">
        <v>2.5521238892809043E-06</v>
      </c>
      <c r="CT232" s="3">
        <v>0.0006735067432146911</v>
      </c>
      <c r="CU232" s="3">
        <v>1.0006735067432146</v>
      </c>
      <c r="CV232" s="3">
        <v>0</v>
      </c>
      <c r="CW232" s="3">
        <v>0</v>
      </c>
      <c r="CX232" s="3">
        <v>0.0011289431213617404</v>
      </c>
      <c r="CY232" s="3">
        <v>0.0007931516754442249</v>
      </c>
      <c r="CZ232" s="3">
        <v>0.000565747622625511</v>
      </c>
      <c r="DA232" s="3">
        <v>0.0011289431213617406</v>
      </c>
      <c r="DB232" s="3">
        <v>0.0011289431213617406</v>
      </c>
      <c r="DC232" s="3">
        <v>0.0011289431213617404</v>
      </c>
      <c r="DD232" s="3">
        <v>0.0011289431213617408</v>
      </c>
      <c r="DE232" s="3">
        <v>0.0009769463155042842</v>
      </c>
      <c r="DF232" s="3">
        <v>0.000793151675444225</v>
      </c>
      <c r="DG232" s="3">
        <v>0</v>
      </c>
      <c r="DH232" s="3">
        <v>0</v>
      </c>
      <c r="DI232" s="3">
        <v>0</v>
      </c>
      <c r="DJ232" s="3">
        <v>0</v>
      </c>
      <c r="DK232" s="3">
        <v>0</v>
      </c>
      <c r="DL232" s="3">
        <v>0</v>
      </c>
      <c r="DM232" s="3">
        <v>0</v>
      </c>
      <c r="DN232" s="3">
        <v>0</v>
      </c>
      <c r="DO232" s="3">
        <v>0.0009769463155042844</v>
      </c>
      <c r="DP232" s="3">
        <v>0</v>
      </c>
      <c r="DQ232" s="3">
        <v>0.0011289431213617406</v>
      </c>
      <c r="DR232" s="3">
        <v>0.002470356491602766</v>
      </c>
      <c r="DS232" s="3">
        <v>0.0015782172839259746</v>
      </c>
      <c r="DU232" s="9"/>
      <c r="DV232" s="9"/>
      <c r="DW232" s="62">
        <v>589291</v>
      </c>
      <c r="DX232" s="9">
        <v>667264.3971576657</v>
      </c>
    </row>
    <row r="233" spans="44:128" ht="11.25">
      <c r="AR233" s="13" t="s">
        <v>58</v>
      </c>
      <c r="AS233" s="16" t="s">
        <v>289</v>
      </c>
      <c r="AT233" s="3">
        <v>0</v>
      </c>
      <c r="AU233" s="3">
        <v>0</v>
      </c>
      <c r="AV233" s="3">
        <v>0</v>
      </c>
      <c r="AW233" s="3">
        <v>0</v>
      </c>
      <c r="AX233" s="3">
        <v>0</v>
      </c>
      <c r="AY233" s="3">
        <v>0</v>
      </c>
      <c r="AZ233" s="3">
        <v>0</v>
      </c>
      <c r="BA233" s="3">
        <v>0</v>
      </c>
      <c r="BB233" s="3">
        <v>0</v>
      </c>
      <c r="BC233" s="3">
        <v>0</v>
      </c>
      <c r="BD233" s="3">
        <v>0</v>
      </c>
      <c r="BE233" s="3">
        <v>0</v>
      </c>
      <c r="BF233" s="3">
        <v>0</v>
      </c>
      <c r="BG233" s="3">
        <v>0</v>
      </c>
      <c r="BH233" s="3">
        <v>0</v>
      </c>
      <c r="BI233" s="3">
        <v>0</v>
      </c>
      <c r="BJ233" s="3">
        <v>0</v>
      </c>
      <c r="BK233" s="3">
        <v>0</v>
      </c>
      <c r="BL233" s="3">
        <v>0</v>
      </c>
      <c r="BM233" s="3">
        <v>0</v>
      </c>
      <c r="BN233" s="3">
        <v>0</v>
      </c>
      <c r="BO233" s="3">
        <v>0</v>
      </c>
      <c r="BP233" s="3">
        <v>0</v>
      </c>
      <c r="BQ233" s="3">
        <v>0</v>
      </c>
      <c r="BR233" s="3">
        <v>5.5230880526253844E-05</v>
      </c>
      <c r="BS233" s="3">
        <v>7.303216598115927E-05</v>
      </c>
      <c r="BT233" s="3">
        <v>2.1991413795488333E-05</v>
      </c>
      <c r="BU233" s="3">
        <v>5.5230880526253844E-05</v>
      </c>
      <c r="BV233" s="3">
        <v>5.523088052625385E-05</v>
      </c>
      <c r="BW233" s="3">
        <v>2.251455002549495E-06</v>
      </c>
      <c r="BX233" s="3">
        <v>5.523088052625385E-05</v>
      </c>
      <c r="BY233" s="3">
        <v>0</v>
      </c>
      <c r="BZ233" s="3">
        <v>0</v>
      </c>
      <c r="CA233" s="3">
        <v>0</v>
      </c>
      <c r="CB233" s="3">
        <v>0.00012671525930059956</v>
      </c>
      <c r="CC233" s="3">
        <v>5.523088052625385E-05</v>
      </c>
      <c r="CD233" s="3">
        <v>0</v>
      </c>
      <c r="CE233" s="3">
        <v>0</v>
      </c>
      <c r="CF233" s="3">
        <v>0</v>
      </c>
      <c r="CG233" s="3">
        <v>0</v>
      </c>
      <c r="CH233" s="3">
        <v>0</v>
      </c>
      <c r="CI233" s="3">
        <v>5.523088052625386E-05</v>
      </c>
      <c r="CJ233" s="3">
        <v>5.5230880526253844E-05</v>
      </c>
      <c r="CK233" s="3">
        <v>0</v>
      </c>
      <c r="CL233" s="3">
        <v>0</v>
      </c>
      <c r="CM233" s="3">
        <v>3.6516082990579626E-05</v>
      </c>
      <c r="CN233" s="3">
        <v>0</v>
      </c>
      <c r="CO233" s="3">
        <v>0</v>
      </c>
      <c r="CP233" s="3">
        <v>0</v>
      </c>
      <c r="CQ233" s="3">
        <v>7.583531256469665E-08</v>
      </c>
      <c r="CR233" s="3">
        <v>6.335762965029978E-05</v>
      </c>
      <c r="CS233" s="3">
        <v>7.583531256469665E-08</v>
      </c>
      <c r="CT233" s="3">
        <v>0</v>
      </c>
      <c r="CU233" s="3">
        <v>0</v>
      </c>
      <c r="CV233" s="3">
        <v>1</v>
      </c>
      <c r="CW233" s="3">
        <v>0</v>
      </c>
      <c r="CX233" s="3">
        <v>5.5230880526253844E-05</v>
      </c>
      <c r="CY233" s="3">
        <v>2.251455002549495E-06</v>
      </c>
      <c r="CZ233" s="3">
        <v>2.765335791940927E-05</v>
      </c>
      <c r="DA233" s="3">
        <v>5.523088052625385E-05</v>
      </c>
      <c r="DB233" s="3">
        <v>5.5230880526253844E-05</v>
      </c>
      <c r="DC233" s="3">
        <v>5.523088052625384E-05</v>
      </c>
      <c r="DD233" s="3">
        <v>5.5230880526253864E-05</v>
      </c>
      <c r="DE233" s="3">
        <v>7.303216598115927E-05</v>
      </c>
      <c r="DF233" s="3">
        <v>2.2514550025494953E-06</v>
      </c>
      <c r="DG233" s="3">
        <v>0</v>
      </c>
      <c r="DH233" s="3">
        <v>0</v>
      </c>
      <c r="DI233" s="3">
        <v>0</v>
      </c>
      <c r="DJ233" s="3">
        <v>0</v>
      </c>
      <c r="DK233" s="3">
        <v>0</v>
      </c>
      <c r="DL233" s="3">
        <v>0</v>
      </c>
      <c r="DM233" s="3">
        <v>0</v>
      </c>
      <c r="DN233" s="3">
        <v>0</v>
      </c>
      <c r="DO233" s="3">
        <v>7.303216598115927E-05</v>
      </c>
      <c r="DP233" s="3">
        <v>0</v>
      </c>
      <c r="DQ233" s="3">
        <v>5.523088052625385E-05</v>
      </c>
      <c r="DR233" s="3">
        <v>2.1991413795488333E-05</v>
      </c>
      <c r="DS233" s="3">
        <v>6.895340115281485E-05</v>
      </c>
      <c r="DU233" s="9"/>
      <c r="DV233" s="9"/>
      <c r="DW233" s="62">
        <v>26814</v>
      </c>
      <c r="DX233" s="9">
        <v>28380.746362930346</v>
      </c>
    </row>
    <row r="234" spans="44:128" ht="11.25">
      <c r="AR234" s="13" t="s">
        <v>59</v>
      </c>
      <c r="AS234" s="16" t="s">
        <v>209</v>
      </c>
      <c r="AT234" s="3">
        <v>0</v>
      </c>
      <c r="AU234" s="3">
        <v>0</v>
      </c>
      <c r="AV234" s="3">
        <v>0</v>
      </c>
      <c r="AW234" s="3">
        <v>0</v>
      </c>
      <c r="AX234" s="3">
        <v>0</v>
      </c>
      <c r="AY234" s="3">
        <v>0</v>
      </c>
      <c r="AZ234" s="3">
        <v>0</v>
      </c>
      <c r="BA234" s="3">
        <v>0</v>
      </c>
      <c r="BB234" s="3">
        <v>0</v>
      </c>
      <c r="BC234" s="3">
        <v>0</v>
      </c>
      <c r="BD234" s="3">
        <v>0</v>
      </c>
      <c r="BE234" s="3">
        <v>0</v>
      </c>
      <c r="BF234" s="3">
        <v>0</v>
      </c>
      <c r="BG234" s="3">
        <v>0</v>
      </c>
      <c r="BH234" s="3">
        <v>0</v>
      </c>
      <c r="BI234" s="3">
        <v>0</v>
      </c>
      <c r="BJ234" s="3">
        <v>0</v>
      </c>
      <c r="BK234" s="3">
        <v>0</v>
      </c>
      <c r="BL234" s="3">
        <v>0</v>
      </c>
      <c r="BM234" s="3">
        <v>0</v>
      </c>
      <c r="BN234" s="3">
        <v>0</v>
      </c>
      <c r="BO234" s="3">
        <v>0</v>
      </c>
      <c r="BP234" s="3">
        <v>0</v>
      </c>
      <c r="BQ234" s="3">
        <v>0</v>
      </c>
      <c r="BR234" s="3">
        <v>9.083025871964636E-05</v>
      </c>
      <c r="BS234" s="3">
        <v>2.96704605273287E-06</v>
      </c>
      <c r="BT234" s="3">
        <v>-8.370844999021813E-06</v>
      </c>
      <c r="BU234" s="3">
        <v>9.083025871964636E-05</v>
      </c>
      <c r="BV234" s="3">
        <v>9.083025871964638E-05</v>
      </c>
      <c r="BW234" s="3">
        <v>3.2839834445574064E-06</v>
      </c>
      <c r="BX234" s="3">
        <v>9.083025871964637E-05</v>
      </c>
      <c r="BY234" s="3">
        <v>0</v>
      </c>
      <c r="BZ234" s="3">
        <v>0</v>
      </c>
      <c r="CA234" s="3">
        <v>0</v>
      </c>
      <c r="CB234" s="3">
        <v>1.5244917350840347E-06</v>
      </c>
      <c r="CC234" s="3">
        <v>9.083025871964636E-05</v>
      </c>
      <c r="CD234" s="3">
        <v>0</v>
      </c>
      <c r="CE234" s="3">
        <v>0</v>
      </c>
      <c r="CF234" s="3">
        <v>0</v>
      </c>
      <c r="CG234" s="3">
        <v>0</v>
      </c>
      <c r="CH234" s="3">
        <v>0</v>
      </c>
      <c r="CI234" s="3">
        <v>9.083025871964638E-05</v>
      </c>
      <c r="CJ234" s="3">
        <v>9.083025871964636E-05</v>
      </c>
      <c r="CK234" s="3">
        <v>0</v>
      </c>
      <c r="CL234" s="3">
        <v>0</v>
      </c>
      <c r="CM234" s="3">
        <v>1.483523026366435E-06</v>
      </c>
      <c r="CN234" s="3">
        <v>0</v>
      </c>
      <c r="CO234" s="3">
        <v>0</v>
      </c>
      <c r="CP234" s="3">
        <v>0</v>
      </c>
      <c r="CQ234" s="3">
        <v>5.346041218084891E-05</v>
      </c>
      <c r="CR234" s="3">
        <v>7.622458675420174E-07</v>
      </c>
      <c r="CS234" s="3">
        <v>5.3460412180848914E-05</v>
      </c>
      <c r="CT234" s="3">
        <v>0</v>
      </c>
      <c r="CU234" s="3">
        <v>0</v>
      </c>
      <c r="CV234" s="3">
        <v>0</v>
      </c>
      <c r="CW234" s="3">
        <v>1</v>
      </c>
      <c r="CX234" s="3">
        <v>9.083025871964636E-05</v>
      </c>
      <c r="CY234" s="3">
        <v>3.283983444557407E-06</v>
      </c>
      <c r="CZ234" s="3">
        <v>7.214533545024765E-05</v>
      </c>
      <c r="DA234" s="3">
        <v>9.083025871964637E-05</v>
      </c>
      <c r="DB234" s="3">
        <v>9.083025871964636E-05</v>
      </c>
      <c r="DC234" s="3">
        <v>9.083025871964636E-05</v>
      </c>
      <c r="DD234" s="3">
        <v>9.083025871964638E-05</v>
      </c>
      <c r="DE234" s="3">
        <v>2.9670460527328697E-06</v>
      </c>
      <c r="DF234" s="3">
        <v>3.2839834445574073E-06</v>
      </c>
      <c r="DG234" s="3">
        <v>0</v>
      </c>
      <c r="DH234" s="3">
        <v>0</v>
      </c>
      <c r="DI234" s="3">
        <v>0</v>
      </c>
      <c r="DJ234" s="3">
        <v>0</v>
      </c>
      <c r="DK234" s="3">
        <v>0</v>
      </c>
      <c r="DL234" s="3">
        <v>0</v>
      </c>
      <c r="DM234" s="3">
        <v>0</v>
      </c>
      <c r="DN234" s="3">
        <v>0</v>
      </c>
      <c r="DO234" s="3">
        <v>2.96704605273287E-06</v>
      </c>
      <c r="DP234" s="3">
        <v>0</v>
      </c>
      <c r="DQ234" s="3">
        <v>9.083025871964637E-05</v>
      </c>
      <c r="DR234" s="3">
        <v>-8.370844999021813E-06</v>
      </c>
      <c r="DS234" s="3">
        <v>4.128515167033109E-06</v>
      </c>
      <c r="DU234" s="9"/>
      <c r="DV234" s="9"/>
      <c r="DW234" s="62">
        <v>2099593</v>
      </c>
      <c r="DX234" s="9">
        <v>2101270.52770458</v>
      </c>
    </row>
    <row r="235" spans="44:128" ht="11.25">
      <c r="AR235" s="13" t="s">
        <v>351</v>
      </c>
      <c r="AS235" s="16" t="s">
        <v>365</v>
      </c>
      <c r="AT235" s="3">
        <v>0</v>
      </c>
      <c r="AU235" s="3">
        <v>0</v>
      </c>
      <c r="AV235" s="3">
        <v>0</v>
      </c>
      <c r="AW235" s="3">
        <v>0</v>
      </c>
      <c r="AX235" s="3">
        <v>0</v>
      </c>
      <c r="AY235" s="3">
        <v>0</v>
      </c>
      <c r="AZ235" s="3">
        <v>0</v>
      </c>
      <c r="BA235" s="3">
        <v>0</v>
      </c>
      <c r="BB235" s="3">
        <v>0</v>
      </c>
      <c r="BC235" s="3">
        <v>0</v>
      </c>
      <c r="BD235" s="3">
        <v>0</v>
      </c>
      <c r="BE235" s="3">
        <v>0</v>
      </c>
      <c r="BF235" s="3">
        <v>0</v>
      </c>
      <c r="BG235" s="3">
        <v>0</v>
      </c>
      <c r="BH235" s="3">
        <v>0</v>
      </c>
      <c r="BI235" s="3">
        <v>0</v>
      </c>
      <c r="BJ235" s="3">
        <v>0</v>
      </c>
      <c r="BK235" s="3">
        <v>0</v>
      </c>
      <c r="BL235" s="3">
        <v>0</v>
      </c>
      <c r="BM235" s="3">
        <v>0</v>
      </c>
      <c r="BN235" s="3">
        <v>0</v>
      </c>
      <c r="BO235" s="3">
        <v>0</v>
      </c>
      <c r="BP235" s="3">
        <v>0</v>
      </c>
      <c r="BQ235" s="3">
        <v>0</v>
      </c>
      <c r="BR235" s="3">
        <v>0.0017789965455794502</v>
      </c>
      <c r="BS235" s="3">
        <v>0.001052201774579946</v>
      </c>
      <c r="BT235" s="3">
        <v>1.5934374211020366E-05</v>
      </c>
      <c r="BU235" s="3">
        <v>0.0017789965455794502</v>
      </c>
      <c r="BV235" s="3">
        <v>0.0017789965455794505</v>
      </c>
      <c r="BW235" s="3">
        <v>0.00041234899680664297</v>
      </c>
      <c r="BX235" s="3">
        <v>0.0017789965455794505</v>
      </c>
      <c r="BY235" s="3">
        <v>0</v>
      </c>
      <c r="BZ235" s="3">
        <v>0</v>
      </c>
      <c r="CA235" s="3">
        <v>0</v>
      </c>
      <c r="CB235" s="3">
        <v>0.0010806173487761344</v>
      </c>
      <c r="CC235" s="3">
        <v>0.0017789965455794502</v>
      </c>
      <c r="CD235" s="3">
        <v>0</v>
      </c>
      <c r="CE235" s="3">
        <v>0</v>
      </c>
      <c r="CF235" s="3">
        <v>0</v>
      </c>
      <c r="CG235" s="3">
        <v>0</v>
      </c>
      <c r="CH235" s="3">
        <v>0</v>
      </c>
      <c r="CI235" s="3">
        <v>0.0017789965455794507</v>
      </c>
      <c r="CJ235" s="3">
        <v>0.0017789965455794505</v>
      </c>
      <c r="CK235" s="3">
        <v>0</v>
      </c>
      <c r="CL235" s="3">
        <v>0</v>
      </c>
      <c r="CM235" s="3">
        <v>0.0005261008872899728</v>
      </c>
      <c r="CN235" s="3">
        <v>0</v>
      </c>
      <c r="CO235" s="3">
        <v>0</v>
      </c>
      <c r="CP235" s="3">
        <v>0</v>
      </c>
      <c r="CQ235" s="3">
        <v>2.8579257123548537E-06</v>
      </c>
      <c r="CR235" s="3">
        <v>0.0005403086743880672</v>
      </c>
      <c r="CS235" s="3">
        <v>2.8579257123548537E-06</v>
      </c>
      <c r="CT235" s="3">
        <v>0</v>
      </c>
      <c r="CU235" s="3">
        <v>0</v>
      </c>
      <c r="CV235" s="3">
        <v>0</v>
      </c>
      <c r="CW235" s="3">
        <v>0</v>
      </c>
      <c r="CX235" s="3">
        <v>1.0017789965455792</v>
      </c>
      <c r="CY235" s="3">
        <v>0.00041234899680664297</v>
      </c>
      <c r="CZ235" s="3">
        <v>0.0008909272356459029</v>
      </c>
      <c r="DA235" s="3">
        <v>0.0017789965455794505</v>
      </c>
      <c r="DB235" s="3">
        <v>0.0017789965455794502</v>
      </c>
      <c r="DC235" s="3">
        <v>0.00177899654557945</v>
      </c>
      <c r="DD235" s="3">
        <v>0.0017789965455794507</v>
      </c>
      <c r="DE235" s="3">
        <v>0.0010522017745799458</v>
      </c>
      <c r="DF235" s="3">
        <v>0.0004123489968066431</v>
      </c>
      <c r="DG235" s="3">
        <v>0</v>
      </c>
      <c r="DH235" s="3">
        <v>0</v>
      </c>
      <c r="DI235" s="3">
        <v>0</v>
      </c>
      <c r="DJ235" s="3">
        <v>0</v>
      </c>
      <c r="DK235" s="3">
        <v>0</v>
      </c>
      <c r="DL235" s="3">
        <v>0</v>
      </c>
      <c r="DM235" s="3">
        <v>0</v>
      </c>
      <c r="DN235" s="3">
        <v>0</v>
      </c>
      <c r="DO235" s="3">
        <v>0.0010522017745799458</v>
      </c>
      <c r="DP235" s="3">
        <v>0</v>
      </c>
      <c r="DQ235" s="3">
        <v>0.0017789965455794505</v>
      </c>
      <c r="DR235" s="3">
        <v>1.593437421102037E-05</v>
      </c>
      <c r="DS235" s="3">
        <v>0.0025053416437411076</v>
      </c>
      <c r="DU235" s="9"/>
      <c r="DV235" s="9"/>
      <c r="DW235" s="62">
        <v>2074028</v>
      </c>
      <c r="DX235" s="9">
        <v>2137797.2772540306</v>
      </c>
    </row>
    <row r="236" spans="44:128" ht="11.25">
      <c r="AR236" s="13" t="s">
        <v>61</v>
      </c>
      <c r="AS236" s="16" t="s">
        <v>293</v>
      </c>
      <c r="AT236" s="3">
        <v>0</v>
      </c>
      <c r="AU236" s="3">
        <v>0</v>
      </c>
      <c r="AV236" s="3">
        <v>0</v>
      </c>
      <c r="AW236" s="3">
        <v>0</v>
      </c>
      <c r="AX236" s="3">
        <v>0</v>
      </c>
      <c r="AY236" s="3">
        <v>0</v>
      </c>
      <c r="AZ236" s="3">
        <v>0</v>
      </c>
      <c r="BA236" s="3">
        <v>0</v>
      </c>
      <c r="BB236" s="3">
        <v>0</v>
      </c>
      <c r="BC236" s="3">
        <v>0</v>
      </c>
      <c r="BD236" s="3">
        <v>0</v>
      </c>
      <c r="BE236" s="3">
        <v>0</v>
      </c>
      <c r="BF236" s="3">
        <v>0</v>
      </c>
      <c r="BG236" s="3">
        <v>0</v>
      </c>
      <c r="BH236" s="3">
        <v>0</v>
      </c>
      <c r="BI236" s="3">
        <v>0</v>
      </c>
      <c r="BJ236" s="3">
        <v>0</v>
      </c>
      <c r="BK236" s="3">
        <v>0</v>
      </c>
      <c r="BL236" s="3">
        <v>0</v>
      </c>
      <c r="BM236" s="3">
        <v>0</v>
      </c>
      <c r="BN236" s="3">
        <v>0</v>
      </c>
      <c r="BO236" s="3">
        <v>0</v>
      </c>
      <c r="BP236" s="3">
        <v>0</v>
      </c>
      <c r="BQ236" s="3">
        <v>0</v>
      </c>
      <c r="BR236" s="3">
        <v>0.0019986403329891466</v>
      </c>
      <c r="BS236" s="3">
        <v>0.003818439971478502</v>
      </c>
      <c r="BT236" s="3">
        <v>4.013832028361973E-05</v>
      </c>
      <c r="BU236" s="3">
        <v>0.0019986403329891466</v>
      </c>
      <c r="BV236" s="3">
        <v>0.001998640332989147</v>
      </c>
      <c r="BW236" s="3">
        <v>0.0015521348014152618</v>
      </c>
      <c r="BX236" s="3">
        <v>0.0019986403329891466</v>
      </c>
      <c r="BY236" s="3">
        <v>0</v>
      </c>
      <c r="BZ236" s="3">
        <v>0</v>
      </c>
      <c r="CA236" s="3">
        <v>0</v>
      </c>
      <c r="CB236" s="3">
        <v>0.0029846499760261373</v>
      </c>
      <c r="CC236" s="3">
        <v>0.001998640332989147</v>
      </c>
      <c r="CD236" s="3">
        <v>0</v>
      </c>
      <c r="CE236" s="3">
        <v>0</v>
      </c>
      <c r="CF236" s="3">
        <v>0</v>
      </c>
      <c r="CG236" s="3">
        <v>0</v>
      </c>
      <c r="CH236" s="3">
        <v>0</v>
      </c>
      <c r="CI236" s="3">
        <v>0.001998640332989147</v>
      </c>
      <c r="CJ236" s="3">
        <v>0.0019986403329891466</v>
      </c>
      <c r="CK236" s="3">
        <v>0</v>
      </c>
      <c r="CL236" s="3">
        <v>0</v>
      </c>
      <c r="CM236" s="3">
        <v>0.0019092199857392508</v>
      </c>
      <c r="CN236" s="3">
        <v>0</v>
      </c>
      <c r="CO236" s="3">
        <v>0</v>
      </c>
      <c r="CP236" s="3">
        <v>0</v>
      </c>
      <c r="CQ236" s="3">
        <v>4.773257780500795E-06</v>
      </c>
      <c r="CR236" s="3">
        <v>0.0014923249880130687</v>
      </c>
      <c r="CS236" s="3">
        <v>4.773257780500795E-06</v>
      </c>
      <c r="CT236" s="3">
        <v>0</v>
      </c>
      <c r="CU236" s="3">
        <v>0</v>
      </c>
      <c r="CV236" s="3">
        <v>0</v>
      </c>
      <c r="CW236" s="3">
        <v>0</v>
      </c>
      <c r="CX236" s="3">
        <v>0.0019986403329891466</v>
      </c>
      <c r="CY236" s="3">
        <v>1.0015521348014151</v>
      </c>
      <c r="CZ236" s="3">
        <v>0.0010017067953848235</v>
      </c>
      <c r="DA236" s="3">
        <v>0.001998640332989147</v>
      </c>
      <c r="DB236" s="3">
        <v>0.0019986403329891466</v>
      </c>
      <c r="DC236" s="3">
        <v>0.0019986403329891466</v>
      </c>
      <c r="DD236" s="3">
        <v>0.001998640332989147</v>
      </c>
      <c r="DE236" s="3">
        <v>0.003818439971478502</v>
      </c>
      <c r="DF236" s="3">
        <v>0.0015521348014152624</v>
      </c>
      <c r="DG236" s="3">
        <v>0</v>
      </c>
      <c r="DH236" s="3">
        <v>0</v>
      </c>
      <c r="DI236" s="3">
        <v>0</v>
      </c>
      <c r="DJ236" s="3">
        <v>0</v>
      </c>
      <c r="DK236" s="3">
        <v>0</v>
      </c>
      <c r="DL236" s="3">
        <v>0</v>
      </c>
      <c r="DM236" s="3">
        <v>0</v>
      </c>
      <c r="DN236" s="3">
        <v>0</v>
      </c>
      <c r="DO236" s="3">
        <v>0.003818439971478502</v>
      </c>
      <c r="DP236" s="3">
        <v>0</v>
      </c>
      <c r="DQ236" s="3">
        <v>0.001998640332989147</v>
      </c>
      <c r="DR236" s="3">
        <v>4.0138320283619736E-05</v>
      </c>
      <c r="DS236" s="3">
        <v>0.003906341328705324</v>
      </c>
      <c r="DU236" s="9"/>
      <c r="DV236" s="9"/>
      <c r="DW236" s="62">
        <v>1570550</v>
      </c>
      <c r="DX236" s="9">
        <v>1712615.2327794693</v>
      </c>
    </row>
    <row r="237" spans="44:128" ht="11.25">
      <c r="AR237" s="13" t="s">
        <v>62</v>
      </c>
      <c r="AS237" s="16" t="s">
        <v>294</v>
      </c>
      <c r="AT237" s="3">
        <v>0</v>
      </c>
      <c r="AU237" s="3">
        <v>0</v>
      </c>
      <c r="AV237" s="3">
        <v>0</v>
      </c>
      <c r="AW237" s="3">
        <v>0</v>
      </c>
      <c r="AX237" s="3">
        <v>0</v>
      </c>
      <c r="AY237" s="3">
        <v>0</v>
      </c>
      <c r="AZ237" s="3">
        <v>0</v>
      </c>
      <c r="BA237" s="3">
        <v>0</v>
      </c>
      <c r="BB237" s="3">
        <v>0</v>
      </c>
      <c r="BC237" s="3">
        <v>0</v>
      </c>
      <c r="BD237" s="3">
        <v>0</v>
      </c>
      <c r="BE237" s="3">
        <v>0</v>
      </c>
      <c r="BF237" s="3">
        <v>0</v>
      </c>
      <c r="BG237" s="3">
        <v>0</v>
      </c>
      <c r="BH237" s="3">
        <v>0</v>
      </c>
      <c r="BI237" s="3">
        <v>0</v>
      </c>
      <c r="BJ237" s="3">
        <v>0</v>
      </c>
      <c r="BK237" s="3">
        <v>0</v>
      </c>
      <c r="BL237" s="3">
        <v>0</v>
      </c>
      <c r="BM237" s="3">
        <v>0</v>
      </c>
      <c r="BN237" s="3">
        <v>0</v>
      </c>
      <c r="BO237" s="3">
        <v>0</v>
      </c>
      <c r="BP237" s="3">
        <v>0</v>
      </c>
      <c r="BQ237" s="3">
        <v>0</v>
      </c>
      <c r="BR237" s="3">
        <v>0.0027521630851062165</v>
      </c>
      <c r="BS237" s="3">
        <v>0.0036579207936530563</v>
      </c>
      <c r="BT237" s="3">
        <v>4.664342910651803E-05</v>
      </c>
      <c r="BU237" s="3">
        <v>0.002752163085106217</v>
      </c>
      <c r="BV237" s="3">
        <v>0.002752163085106217</v>
      </c>
      <c r="BW237" s="3">
        <v>0.0039254261192030165</v>
      </c>
      <c r="BX237" s="3">
        <v>0.002752163085106217</v>
      </c>
      <c r="BY237" s="3">
        <v>0</v>
      </c>
      <c r="BZ237" s="3">
        <v>0</v>
      </c>
      <c r="CA237" s="3">
        <v>0</v>
      </c>
      <c r="CB237" s="3">
        <v>0.0027991675197834636</v>
      </c>
      <c r="CC237" s="3">
        <v>0.002752163085106217</v>
      </c>
      <c r="CD237" s="3">
        <v>0</v>
      </c>
      <c r="CE237" s="3">
        <v>0</v>
      </c>
      <c r="CF237" s="3">
        <v>0</v>
      </c>
      <c r="CG237" s="3">
        <v>0</v>
      </c>
      <c r="CH237" s="3">
        <v>0</v>
      </c>
      <c r="CI237" s="3">
        <v>0.0027521630851062174</v>
      </c>
      <c r="CJ237" s="3">
        <v>0.002752163085106217</v>
      </c>
      <c r="CK237" s="3">
        <v>0</v>
      </c>
      <c r="CL237" s="3">
        <v>0</v>
      </c>
      <c r="CM237" s="3">
        <v>0.001828960396826528</v>
      </c>
      <c r="CN237" s="3">
        <v>0</v>
      </c>
      <c r="CO237" s="3">
        <v>0</v>
      </c>
      <c r="CP237" s="3">
        <v>0</v>
      </c>
      <c r="CQ237" s="3">
        <v>8.936544171287226E-06</v>
      </c>
      <c r="CR237" s="3">
        <v>0.0013995837598917318</v>
      </c>
      <c r="CS237" s="3">
        <v>8.936544171287226E-06</v>
      </c>
      <c r="CT237" s="3">
        <v>0</v>
      </c>
      <c r="CU237" s="3">
        <v>0</v>
      </c>
      <c r="CV237" s="3">
        <v>0</v>
      </c>
      <c r="CW237" s="3">
        <v>0</v>
      </c>
      <c r="CX237" s="3">
        <v>0.0027521630851062165</v>
      </c>
      <c r="CY237" s="3">
        <v>0.0039254261192030165</v>
      </c>
      <c r="CZ237" s="3">
        <v>1.0013805498146389</v>
      </c>
      <c r="DA237" s="3">
        <v>0.002752163085106217</v>
      </c>
      <c r="DB237" s="3">
        <v>0.002752163085106217</v>
      </c>
      <c r="DC237" s="3">
        <v>0.0027521630851062165</v>
      </c>
      <c r="DD237" s="3">
        <v>0.0027521630851062174</v>
      </c>
      <c r="DE237" s="3">
        <v>0.003657920793653056</v>
      </c>
      <c r="DF237" s="3">
        <v>0.003925426119203017</v>
      </c>
      <c r="DG237" s="3">
        <v>0</v>
      </c>
      <c r="DH237" s="3">
        <v>0</v>
      </c>
      <c r="DI237" s="3">
        <v>0</v>
      </c>
      <c r="DJ237" s="3">
        <v>0</v>
      </c>
      <c r="DK237" s="3">
        <v>0</v>
      </c>
      <c r="DL237" s="3">
        <v>0</v>
      </c>
      <c r="DM237" s="3">
        <v>0</v>
      </c>
      <c r="DN237" s="3">
        <v>0</v>
      </c>
      <c r="DO237" s="3">
        <v>0.0036579207936530563</v>
      </c>
      <c r="DP237" s="3">
        <v>0</v>
      </c>
      <c r="DQ237" s="3">
        <v>0.002752163085106217</v>
      </c>
      <c r="DR237" s="3">
        <v>4.664342910651804E-05</v>
      </c>
      <c r="DS237" s="3">
        <v>0.004737529256924627</v>
      </c>
      <c r="DU237" s="9"/>
      <c r="DV237" s="9"/>
      <c r="DW237" s="62">
        <v>1720424</v>
      </c>
      <c r="DX237" s="9">
        <v>2005720.464890447</v>
      </c>
    </row>
    <row r="238" spans="44:128" ht="11.25">
      <c r="AR238" s="13" t="s">
        <v>63</v>
      </c>
      <c r="AS238" s="16" t="s">
        <v>297</v>
      </c>
      <c r="AT238" s="3">
        <v>0</v>
      </c>
      <c r="AU238" s="3">
        <v>0</v>
      </c>
      <c r="AV238" s="3">
        <v>0</v>
      </c>
      <c r="AW238" s="3">
        <v>0</v>
      </c>
      <c r="AX238" s="3">
        <v>0</v>
      </c>
      <c r="AY238" s="3">
        <v>0</v>
      </c>
      <c r="AZ238" s="3">
        <v>0</v>
      </c>
      <c r="BA238" s="3">
        <v>0</v>
      </c>
      <c r="BB238" s="3">
        <v>0</v>
      </c>
      <c r="BC238" s="3">
        <v>0</v>
      </c>
      <c r="BD238" s="3">
        <v>0</v>
      </c>
      <c r="BE238" s="3">
        <v>0</v>
      </c>
      <c r="BF238" s="3">
        <v>0</v>
      </c>
      <c r="BG238" s="3">
        <v>0</v>
      </c>
      <c r="BH238" s="3">
        <v>0</v>
      </c>
      <c r="BI238" s="3">
        <v>0</v>
      </c>
      <c r="BJ238" s="3">
        <v>0</v>
      </c>
      <c r="BK238" s="3">
        <v>0</v>
      </c>
      <c r="BL238" s="3">
        <v>0</v>
      </c>
      <c r="BM238" s="3">
        <v>0</v>
      </c>
      <c r="BN238" s="3">
        <v>0</v>
      </c>
      <c r="BO238" s="3">
        <v>0</v>
      </c>
      <c r="BP238" s="3">
        <v>0</v>
      </c>
      <c r="BQ238" s="3">
        <v>0</v>
      </c>
      <c r="BR238" s="3">
        <v>0.0005403219634830774</v>
      </c>
      <c r="BS238" s="3">
        <v>0.0013094936314261665</v>
      </c>
      <c r="BT238" s="3">
        <v>4.869128896024898E-06</v>
      </c>
      <c r="BU238" s="3">
        <v>0.0005403219634830774</v>
      </c>
      <c r="BV238" s="3">
        <v>0.0005403219634830775</v>
      </c>
      <c r="BW238" s="3">
        <v>0.009538908356192788</v>
      </c>
      <c r="BX238" s="3">
        <v>0.0005403219634830775</v>
      </c>
      <c r="BY238" s="3">
        <v>0</v>
      </c>
      <c r="BZ238" s="3">
        <v>0</v>
      </c>
      <c r="CA238" s="3">
        <v>0</v>
      </c>
      <c r="CB238" s="3">
        <v>6.449760820296166E-05</v>
      </c>
      <c r="CC238" s="3">
        <v>0.0005403219634830775</v>
      </c>
      <c r="CD238" s="3">
        <v>0</v>
      </c>
      <c r="CE238" s="3">
        <v>0</v>
      </c>
      <c r="CF238" s="3">
        <v>0</v>
      </c>
      <c r="CG238" s="3">
        <v>0</v>
      </c>
      <c r="CH238" s="3">
        <v>0</v>
      </c>
      <c r="CI238" s="3">
        <v>0.0005403219634830775</v>
      </c>
      <c r="CJ238" s="3">
        <v>0.0005403219634830774</v>
      </c>
      <c r="CK238" s="3">
        <v>0</v>
      </c>
      <c r="CL238" s="3">
        <v>0</v>
      </c>
      <c r="CM238" s="3">
        <v>0.000654746815713083</v>
      </c>
      <c r="CN238" s="3">
        <v>0</v>
      </c>
      <c r="CO238" s="3">
        <v>0</v>
      </c>
      <c r="CP238" s="3">
        <v>0</v>
      </c>
      <c r="CQ238" s="3">
        <v>1.363281538041982E-05</v>
      </c>
      <c r="CR238" s="3">
        <v>3.224880410148083E-05</v>
      </c>
      <c r="CS238" s="3">
        <v>1.363281538041982E-05</v>
      </c>
      <c r="CT238" s="3">
        <v>0</v>
      </c>
      <c r="CU238" s="3">
        <v>0</v>
      </c>
      <c r="CV238" s="3">
        <v>0</v>
      </c>
      <c r="CW238" s="3">
        <v>0</v>
      </c>
      <c r="CX238" s="3">
        <v>0.0005403219634830774</v>
      </c>
      <c r="CY238" s="3">
        <v>0.009538908356192788</v>
      </c>
      <c r="CZ238" s="3">
        <v>0.00027697738943174876</v>
      </c>
      <c r="DA238" s="3">
        <v>1.000540321963483</v>
      </c>
      <c r="DB238" s="3">
        <v>0.0005403219634830774</v>
      </c>
      <c r="DC238" s="3">
        <v>0.0005403219634830774</v>
      </c>
      <c r="DD238" s="3">
        <v>0.0005403219634830775</v>
      </c>
      <c r="DE238" s="3">
        <v>0.0013094936314261662</v>
      </c>
      <c r="DF238" s="3">
        <v>0.00953890835619279</v>
      </c>
      <c r="DG238" s="3">
        <v>0</v>
      </c>
      <c r="DH238" s="3">
        <v>0</v>
      </c>
      <c r="DI238" s="3">
        <v>0</v>
      </c>
      <c r="DJ238" s="3">
        <v>0</v>
      </c>
      <c r="DK238" s="3">
        <v>0</v>
      </c>
      <c r="DL238" s="3">
        <v>0</v>
      </c>
      <c r="DM238" s="3">
        <v>0</v>
      </c>
      <c r="DN238" s="3">
        <v>0</v>
      </c>
      <c r="DO238" s="3">
        <v>0.0013094936314261662</v>
      </c>
      <c r="DP238" s="3">
        <v>0</v>
      </c>
      <c r="DQ238" s="3">
        <v>0.0005403219634830775</v>
      </c>
      <c r="DR238" s="3">
        <v>4.869128896024899E-06</v>
      </c>
      <c r="DS238" s="3">
        <v>0.000994089730582584</v>
      </c>
      <c r="DU238" s="9"/>
      <c r="DV238" s="9"/>
      <c r="DW238" s="62">
        <v>57519</v>
      </c>
      <c r="DX238" s="9">
        <v>588962.5771454227</v>
      </c>
    </row>
    <row r="239" spans="44:128" ht="11.25">
      <c r="AR239" s="13" t="s">
        <v>64</v>
      </c>
      <c r="AS239" s="16" t="s">
        <v>366</v>
      </c>
      <c r="AT239" s="3">
        <v>0</v>
      </c>
      <c r="AU239" s="3">
        <v>0</v>
      </c>
      <c r="AV239" s="3">
        <v>0</v>
      </c>
      <c r="AW239" s="3">
        <v>0</v>
      </c>
      <c r="AX239" s="3">
        <v>0</v>
      </c>
      <c r="AY239" s="3">
        <v>0</v>
      </c>
      <c r="AZ239" s="3">
        <v>0</v>
      </c>
      <c r="BA239" s="3">
        <v>0</v>
      </c>
      <c r="BB239" s="3">
        <v>0</v>
      </c>
      <c r="BC239" s="3">
        <v>0</v>
      </c>
      <c r="BD239" s="3">
        <v>0</v>
      </c>
      <c r="BE239" s="3">
        <v>0</v>
      </c>
      <c r="BF239" s="3">
        <v>0</v>
      </c>
      <c r="BG239" s="3">
        <v>0</v>
      </c>
      <c r="BH239" s="3">
        <v>0</v>
      </c>
      <c r="BI239" s="3">
        <v>0</v>
      </c>
      <c r="BJ239" s="3">
        <v>0</v>
      </c>
      <c r="BK239" s="3">
        <v>0</v>
      </c>
      <c r="BL239" s="3">
        <v>0</v>
      </c>
      <c r="BM239" s="3">
        <v>0</v>
      </c>
      <c r="BN239" s="3">
        <v>0</v>
      </c>
      <c r="BO239" s="3">
        <v>0</v>
      </c>
      <c r="BP239" s="3">
        <v>0</v>
      </c>
      <c r="BQ239" s="3">
        <v>0</v>
      </c>
      <c r="BR239" s="3">
        <v>0.0017252874287830226</v>
      </c>
      <c r="BS239" s="3">
        <v>0.015293838088346024</v>
      </c>
      <c r="BT239" s="3">
        <v>1.4924207553249572E-05</v>
      </c>
      <c r="BU239" s="3">
        <v>0.0017252874287830226</v>
      </c>
      <c r="BV239" s="3">
        <v>0.001725287428783023</v>
      </c>
      <c r="BW239" s="3">
        <v>0.014730957973626146</v>
      </c>
      <c r="BX239" s="3">
        <v>0.001725287428783023</v>
      </c>
      <c r="BY239" s="3">
        <v>0</v>
      </c>
      <c r="BZ239" s="3">
        <v>0</v>
      </c>
      <c r="CA239" s="3">
        <v>0</v>
      </c>
      <c r="CB239" s="3">
        <v>0.0005933141839614211</v>
      </c>
      <c r="CC239" s="3">
        <v>0.001725287428783023</v>
      </c>
      <c r="CD239" s="3">
        <v>0</v>
      </c>
      <c r="CE239" s="3">
        <v>0</v>
      </c>
      <c r="CF239" s="3">
        <v>0</v>
      </c>
      <c r="CG239" s="3">
        <v>0</v>
      </c>
      <c r="CH239" s="3">
        <v>0</v>
      </c>
      <c r="CI239" s="3">
        <v>0.001725287428783023</v>
      </c>
      <c r="CJ239" s="3">
        <v>0.0017252874287830228</v>
      </c>
      <c r="CK239" s="3">
        <v>0</v>
      </c>
      <c r="CL239" s="3">
        <v>0</v>
      </c>
      <c r="CM239" s="3">
        <v>0.00764691904417301</v>
      </c>
      <c r="CN239" s="3">
        <v>0</v>
      </c>
      <c r="CO239" s="3">
        <v>0</v>
      </c>
      <c r="CP239" s="3">
        <v>0</v>
      </c>
      <c r="CQ239" s="3">
        <v>2.2639608605711984E-05</v>
      </c>
      <c r="CR239" s="3">
        <v>0.00029665709198071057</v>
      </c>
      <c r="CS239" s="3">
        <v>2.2639608605711984E-05</v>
      </c>
      <c r="CT239" s="3">
        <v>0</v>
      </c>
      <c r="CU239" s="3">
        <v>0</v>
      </c>
      <c r="CV239" s="3">
        <v>0</v>
      </c>
      <c r="CW239" s="3">
        <v>0</v>
      </c>
      <c r="CX239" s="3">
        <v>0.0017252874287830226</v>
      </c>
      <c r="CY239" s="3">
        <v>0.014730957973626148</v>
      </c>
      <c r="CZ239" s="3">
        <v>0.0008739635186943677</v>
      </c>
      <c r="DA239" s="3">
        <v>0.001725287428783023</v>
      </c>
      <c r="DB239" s="3">
        <v>1.001725287428783</v>
      </c>
      <c r="DC239" s="3">
        <v>0.0017252874287830226</v>
      </c>
      <c r="DD239" s="3">
        <v>0.001725287428783023</v>
      </c>
      <c r="DE239" s="3">
        <v>0.015293838088346022</v>
      </c>
      <c r="DF239" s="3">
        <v>0.014730957973626151</v>
      </c>
      <c r="DG239" s="3">
        <v>0</v>
      </c>
      <c r="DH239" s="3">
        <v>0</v>
      </c>
      <c r="DI239" s="3">
        <v>0</v>
      </c>
      <c r="DJ239" s="3">
        <v>0</v>
      </c>
      <c r="DK239" s="3">
        <v>0</v>
      </c>
      <c r="DL239" s="3">
        <v>0</v>
      </c>
      <c r="DM239" s="3">
        <v>0</v>
      </c>
      <c r="DN239" s="3">
        <v>0</v>
      </c>
      <c r="DO239" s="3">
        <v>0.015293838088346024</v>
      </c>
      <c r="DP239" s="3">
        <v>0</v>
      </c>
      <c r="DQ239" s="3">
        <v>0.001725287428783023</v>
      </c>
      <c r="DR239" s="3">
        <v>1.4924207553249574E-05</v>
      </c>
      <c r="DS239" s="3">
        <v>0.0030449739042041485</v>
      </c>
      <c r="DU239" s="9"/>
      <c r="DV239" s="9"/>
      <c r="DW239" s="62">
        <v>670493</v>
      </c>
      <c r="DX239" s="9">
        <v>1538324.8183497856</v>
      </c>
    </row>
    <row r="240" spans="44:128" ht="11.25">
      <c r="AR240" s="13" t="s">
        <v>65</v>
      </c>
      <c r="AS240" s="16" t="s">
        <v>299</v>
      </c>
      <c r="AT240" s="3">
        <v>0</v>
      </c>
      <c r="AU240" s="3">
        <v>0</v>
      </c>
      <c r="AV240" s="3">
        <v>0</v>
      </c>
      <c r="AW240" s="3">
        <v>0</v>
      </c>
      <c r="AX240" s="3">
        <v>0</v>
      </c>
      <c r="AY240" s="3">
        <v>0</v>
      </c>
      <c r="AZ240" s="3">
        <v>0</v>
      </c>
      <c r="BA240" s="3">
        <v>0</v>
      </c>
      <c r="BB240" s="3">
        <v>0</v>
      </c>
      <c r="BC240" s="3">
        <v>0</v>
      </c>
      <c r="BD240" s="3">
        <v>0</v>
      </c>
      <c r="BE240" s="3">
        <v>0</v>
      </c>
      <c r="BF240" s="3">
        <v>0</v>
      </c>
      <c r="BG240" s="3">
        <v>0</v>
      </c>
      <c r="BH240" s="3">
        <v>0</v>
      </c>
      <c r="BI240" s="3">
        <v>0</v>
      </c>
      <c r="BJ240" s="3">
        <v>0</v>
      </c>
      <c r="BK240" s="3">
        <v>0</v>
      </c>
      <c r="BL240" s="3">
        <v>0</v>
      </c>
      <c r="BM240" s="3">
        <v>0</v>
      </c>
      <c r="BN240" s="3">
        <v>0</v>
      </c>
      <c r="BO240" s="3">
        <v>0</v>
      </c>
      <c r="BP240" s="3">
        <v>0</v>
      </c>
      <c r="BQ240" s="3">
        <v>0</v>
      </c>
      <c r="BR240" s="3">
        <v>0.00023748241679482428</v>
      </c>
      <c r="BS240" s="3">
        <v>0.0005923777684553658</v>
      </c>
      <c r="BT240" s="3">
        <v>2.1214262432553315E-06</v>
      </c>
      <c r="BU240" s="3">
        <v>0.0002374824167948243</v>
      </c>
      <c r="BV240" s="3">
        <v>0.00023748241679482434</v>
      </c>
      <c r="BW240" s="3">
        <v>0.0034452367037158824</v>
      </c>
      <c r="BX240" s="3">
        <v>0.00023748241679482434</v>
      </c>
      <c r="BY240" s="3">
        <v>0</v>
      </c>
      <c r="BZ240" s="3">
        <v>0</v>
      </c>
      <c r="CA240" s="3">
        <v>0</v>
      </c>
      <c r="CB240" s="3">
        <v>2.451827140548116E-05</v>
      </c>
      <c r="CC240" s="3">
        <v>0.00023748241679482434</v>
      </c>
      <c r="CD240" s="3">
        <v>0</v>
      </c>
      <c r="CE240" s="3">
        <v>0</v>
      </c>
      <c r="CF240" s="3">
        <v>0</v>
      </c>
      <c r="CG240" s="3">
        <v>0</v>
      </c>
      <c r="CH240" s="3">
        <v>0</v>
      </c>
      <c r="CI240" s="3">
        <v>0.00023748241679482436</v>
      </c>
      <c r="CJ240" s="3">
        <v>0.00023748241679482428</v>
      </c>
      <c r="CK240" s="3">
        <v>0</v>
      </c>
      <c r="CL240" s="3">
        <v>0</v>
      </c>
      <c r="CM240" s="3">
        <v>0.0002961888842276828</v>
      </c>
      <c r="CN240" s="3">
        <v>0</v>
      </c>
      <c r="CO240" s="3">
        <v>0</v>
      </c>
      <c r="CP240" s="3">
        <v>0</v>
      </c>
      <c r="CQ240" s="3">
        <v>4.981814412882585E-06</v>
      </c>
      <c r="CR240" s="3">
        <v>1.225913570274058E-05</v>
      </c>
      <c r="CS240" s="3">
        <v>4.981814412882585E-06</v>
      </c>
      <c r="CT240" s="3">
        <v>0</v>
      </c>
      <c r="CU240" s="3">
        <v>0</v>
      </c>
      <c r="CV240" s="3">
        <v>0</v>
      </c>
      <c r="CW240" s="3">
        <v>0</v>
      </c>
      <c r="CX240" s="3">
        <v>0.00023748241679482428</v>
      </c>
      <c r="CY240" s="3">
        <v>0.003445236703715883</v>
      </c>
      <c r="CZ240" s="3">
        <v>0.0001212321156038535</v>
      </c>
      <c r="DA240" s="3">
        <v>0.00023748241679482434</v>
      </c>
      <c r="DB240" s="3">
        <v>0.00023748241679482428</v>
      </c>
      <c r="DC240" s="3">
        <v>1.0002374824167948</v>
      </c>
      <c r="DD240" s="3">
        <v>0.00023748241679482436</v>
      </c>
      <c r="DE240" s="3">
        <v>0.0005923777684553656</v>
      </c>
      <c r="DF240" s="3">
        <v>0.0034452367037158837</v>
      </c>
      <c r="DG240" s="3">
        <v>0</v>
      </c>
      <c r="DH240" s="3">
        <v>0</v>
      </c>
      <c r="DI240" s="3">
        <v>0</v>
      </c>
      <c r="DJ240" s="3">
        <v>0</v>
      </c>
      <c r="DK240" s="3">
        <v>0</v>
      </c>
      <c r="DL240" s="3">
        <v>0</v>
      </c>
      <c r="DM240" s="3">
        <v>0</v>
      </c>
      <c r="DN240" s="3">
        <v>0</v>
      </c>
      <c r="DO240" s="3">
        <v>0.0005923777684553657</v>
      </c>
      <c r="DP240" s="3">
        <v>0</v>
      </c>
      <c r="DQ240" s="3">
        <v>0.00023748241679482434</v>
      </c>
      <c r="DR240" s="3">
        <v>2.121426243255332E-06</v>
      </c>
      <c r="DS240" s="3">
        <v>0.0004140448331644856</v>
      </c>
      <c r="DU240" s="9"/>
      <c r="DV240" s="9"/>
      <c r="DW240" s="62">
        <v>42321</v>
      </c>
      <c r="DX240" s="9">
        <v>235400.52771446126</v>
      </c>
    </row>
    <row r="241" spans="44:128" ht="11.25">
      <c r="AR241" s="13" t="s">
        <v>66</v>
      </c>
      <c r="AS241" s="16" t="s">
        <v>300</v>
      </c>
      <c r="AT241" s="3">
        <v>0</v>
      </c>
      <c r="AU241" s="3">
        <v>0</v>
      </c>
      <c r="AV241" s="3">
        <v>0</v>
      </c>
      <c r="AW241" s="3">
        <v>0</v>
      </c>
      <c r="AX241" s="3">
        <v>0</v>
      </c>
      <c r="AY241" s="3">
        <v>0</v>
      </c>
      <c r="AZ241" s="3">
        <v>0</v>
      </c>
      <c r="BA241" s="3">
        <v>0</v>
      </c>
      <c r="BB241" s="3">
        <v>0</v>
      </c>
      <c r="BC241" s="3">
        <v>0</v>
      </c>
      <c r="BD241" s="3">
        <v>0</v>
      </c>
      <c r="BE241" s="3">
        <v>0</v>
      </c>
      <c r="BF241" s="3">
        <v>0</v>
      </c>
      <c r="BG241" s="3">
        <v>0</v>
      </c>
      <c r="BH241" s="3">
        <v>0</v>
      </c>
      <c r="BI241" s="3">
        <v>0</v>
      </c>
      <c r="BJ241" s="3">
        <v>0</v>
      </c>
      <c r="BK241" s="3">
        <v>0</v>
      </c>
      <c r="BL241" s="3">
        <v>0</v>
      </c>
      <c r="BM241" s="3">
        <v>0</v>
      </c>
      <c r="BN241" s="3">
        <v>0</v>
      </c>
      <c r="BO241" s="3">
        <v>0</v>
      </c>
      <c r="BP241" s="3">
        <v>0</v>
      </c>
      <c r="BQ241" s="3">
        <v>0</v>
      </c>
      <c r="BR241" s="3">
        <v>0.008351653828244703</v>
      </c>
      <c r="BS241" s="3">
        <v>0.0010774125155960767</v>
      </c>
      <c r="BT241" s="3">
        <v>7.275839171494085E-05</v>
      </c>
      <c r="BU241" s="3">
        <v>0.008351653828244703</v>
      </c>
      <c r="BV241" s="3">
        <v>0.008351653828244703</v>
      </c>
      <c r="BW241" s="3">
        <v>0.0018997246211456306</v>
      </c>
      <c r="BX241" s="3">
        <v>0.008351653828244703</v>
      </c>
      <c r="BY241" s="3">
        <v>0</v>
      </c>
      <c r="BZ241" s="3">
        <v>0</v>
      </c>
      <c r="CA241" s="3">
        <v>0</v>
      </c>
      <c r="CB241" s="3">
        <v>0.0005668236395329187</v>
      </c>
      <c r="CC241" s="3">
        <v>0.008351653828244703</v>
      </c>
      <c r="CD241" s="3">
        <v>0</v>
      </c>
      <c r="CE241" s="3">
        <v>0</v>
      </c>
      <c r="CF241" s="3">
        <v>0</v>
      </c>
      <c r="CG241" s="3">
        <v>0</v>
      </c>
      <c r="CH241" s="3">
        <v>0</v>
      </c>
      <c r="CI241" s="3">
        <v>0.008351653828244703</v>
      </c>
      <c r="CJ241" s="3">
        <v>0.008351653828244703</v>
      </c>
      <c r="CK241" s="3">
        <v>0</v>
      </c>
      <c r="CL241" s="3">
        <v>0</v>
      </c>
      <c r="CM241" s="3">
        <v>0.0005387062577980382</v>
      </c>
      <c r="CN241" s="3">
        <v>0</v>
      </c>
      <c r="CO241" s="3">
        <v>0</v>
      </c>
      <c r="CP241" s="3">
        <v>0</v>
      </c>
      <c r="CQ241" s="3">
        <v>0.0010928835556537455</v>
      </c>
      <c r="CR241" s="3">
        <v>0.0002834118197664594</v>
      </c>
      <c r="CS241" s="3">
        <v>0.0010928835556537455</v>
      </c>
      <c r="CT241" s="3">
        <v>0</v>
      </c>
      <c r="CU241" s="3">
        <v>0</v>
      </c>
      <c r="CV241" s="3">
        <v>0</v>
      </c>
      <c r="CW241" s="3">
        <v>0</v>
      </c>
      <c r="CX241" s="3">
        <v>0.0083516538282447</v>
      </c>
      <c r="CY241" s="3">
        <v>0.0018997246211456306</v>
      </c>
      <c r="CZ241" s="3">
        <v>0.004722268691949224</v>
      </c>
      <c r="DA241" s="3">
        <v>0.008351653828244703</v>
      </c>
      <c r="DB241" s="3">
        <v>0.0083516538282447</v>
      </c>
      <c r="DC241" s="3">
        <v>0.0083516538282447</v>
      </c>
      <c r="DD241" s="3">
        <v>1.0083516538282449</v>
      </c>
      <c r="DE241" s="3">
        <v>0.0010774125155960765</v>
      </c>
      <c r="DF241" s="3">
        <v>0.001899724621145631</v>
      </c>
      <c r="DG241" s="3">
        <v>0</v>
      </c>
      <c r="DH241" s="3">
        <v>0</v>
      </c>
      <c r="DI241" s="3">
        <v>0</v>
      </c>
      <c r="DJ241" s="3">
        <v>0</v>
      </c>
      <c r="DK241" s="3">
        <v>0</v>
      </c>
      <c r="DL241" s="3">
        <v>0</v>
      </c>
      <c r="DM241" s="3">
        <v>0</v>
      </c>
      <c r="DN241" s="3">
        <v>0</v>
      </c>
      <c r="DO241" s="3">
        <v>0.0010774125155960767</v>
      </c>
      <c r="DP241" s="3">
        <v>0</v>
      </c>
      <c r="DQ241" s="3">
        <v>0.008351653828244703</v>
      </c>
      <c r="DR241" s="3">
        <v>7.275839171494085E-05</v>
      </c>
      <c r="DS241" s="3">
        <v>0.005630465025762513</v>
      </c>
      <c r="DU241" s="9"/>
      <c r="DV241" s="9"/>
      <c r="DW241" s="62">
        <v>3391455</v>
      </c>
      <c r="DX241" s="9">
        <v>3652300.8138812203</v>
      </c>
    </row>
    <row r="242" spans="44:128" ht="11.25">
      <c r="AR242" s="13" t="s">
        <v>67</v>
      </c>
      <c r="AS242" s="16" t="s">
        <v>301</v>
      </c>
      <c r="AT242" s="3">
        <v>0</v>
      </c>
      <c r="AU242" s="3">
        <v>0</v>
      </c>
      <c r="AV242" s="3">
        <v>0</v>
      </c>
      <c r="AW242" s="3">
        <v>0</v>
      </c>
      <c r="AX242" s="3">
        <v>0</v>
      </c>
      <c r="AY242" s="3">
        <v>0</v>
      </c>
      <c r="AZ242" s="3">
        <v>0</v>
      </c>
      <c r="BA242" s="3">
        <v>0</v>
      </c>
      <c r="BB242" s="3">
        <v>0</v>
      </c>
      <c r="BC242" s="3">
        <v>0</v>
      </c>
      <c r="BD242" s="3">
        <v>0</v>
      </c>
      <c r="BE242" s="3">
        <v>0</v>
      </c>
      <c r="BF242" s="3">
        <v>0</v>
      </c>
      <c r="BG242" s="3">
        <v>0</v>
      </c>
      <c r="BH242" s="3">
        <v>0</v>
      </c>
      <c r="BI242" s="3">
        <v>0</v>
      </c>
      <c r="BJ242" s="3">
        <v>0</v>
      </c>
      <c r="BK242" s="3">
        <v>0</v>
      </c>
      <c r="BL242" s="3">
        <v>0</v>
      </c>
      <c r="BM242" s="3">
        <v>0</v>
      </c>
      <c r="BN242" s="3">
        <v>0</v>
      </c>
      <c r="BO242" s="3">
        <v>0</v>
      </c>
      <c r="BP242" s="3">
        <v>0</v>
      </c>
      <c r="BQ242" s="3">
        <v>0</v>
      </c>
      <c r="BR242" s="3">
        <v>0.00015855012298900795</v>
      </c>
      <c r="BS242" s="3">
        <v>0.00025206154037073144</v>
      </c>
      <c r="BT242" s="3">
        <v>1.4719236403580491E-06</v>
      </c>
      <c r="BU242" s="3">
        <v>0.00015855012298900795</v>
      </c>
      <c r="BV242" s="3">
        <v>0.00015855012298900795</v>
      </c>
      <c r="BW242" s="3">
        <v>7.983806389073162E-05</v>
      </c>
      <c r="BX242" s="3">
        <v>0.00015855012298900795</v>
      </c>
      <c r="BY242" s="3">
        <v>0</v>
      </c>
      <c r="BZ242" s="3">
        <v>0</v>
      </c>
      <c r="CA242" s="3">
        <v>0</v>
      </c>
      <c r="CB242" s="3">
        <v>0.00021317844755532666</v>
      </c>
      <c r="CC242" s="3">
        <v>0.00015855012298900795</v>
      </c>
      <c r="CD242" s="3">
        <v>0</v>
      </c>
      <c r="CE242" s="3">
        <v>0</v>
      </c>
      <c r="CF242" s="3">
        <v>0</v>
      </c>
      <c r="CG242" s="3">
        <v>0</v>
      </c>
      <c r="CH242" s="3">
        <v>0</v>
      </c>
      <c r="CI242" s="3">
        <v>0.00015855012298900798</v>
      </c>
      <c r="CJ242" s="3">
        <v>0.00015855012298900795</v>
      </c>
      <c r="CK242" s="3">
        <v>0</v>
      </c>
      <c r="CL242" s="3">
        <v>0</v>
      </c>
      <c r="CM242" s="3">
        <v>0.00012603077018536572</v>
      </c>
      <c r="CN242" s="3">
        <v>0</v>
      </c>
      <c r="CO242" s="3">
        <v>0</v>
      </c>
      <c r="CP242" s="3">
        <v>0</v>
      </c>
      <c r="CQ242" s="3">
        <v>3.183769287664159E-07</v>
      </c>
      <c r="CR242" s="3">
        <v>0.00010658922377766333</v>
      </c>
      <c r="CS242" s="3">
        <v>3.183769287664159E-07</v>
      </c>
      <c r="CT242" s="3">
        <v>0</v>
      </c>
      <c r="CU242" s="3">
        <v>0</v>
      </c>
      <c r="CV242" s="3">
        <v>0</v>
      </c>
      <c r="CW242" s="3">
        <v>0</v>
      </c>
      <c r="CX242" s="3">
        <v>0.00015855012298900793</v>
      </c>
      <c r="CY242" s="3">
        <v>7.983806389073162E-05</v>
      </c>
      <c r="CZ242" s="3">
        <v>7.94342499588872E-05</v>
      </c>
      <c r="DA242" s="3">
        <v>0.00015855012298900795</v>
      </c>
      <c r="DB242" s="3">
        <v>0.00015855012298900793</v>
      </c>
      <c r="DC242" s="3">
        <v>0.0001585501229890079</v>
      </c>
      <c r="DD242" s="3">
        <v>0.00015855012298900798</v>
      </c>
      <c r="DE242" s="3">
        <v>1.0002520615403707</v>
      </c>
      <c r="DF242" s="3">
        <v>7.983806389073163E-05</v>
      </c>
      <c r="DG242" s="3">
        <v>0</v>
      </c>
      <c r="DH242" s="3">
        <v>0</v>
      </c>
      <c r="DI242" s="3">
        <v>0</v>
      </c>
      <c r="DJ242" s="3">
        <v>0</v>
      </c>
      <c r="DK242" s="3">
        <v>0</v>
      </c>
      <c r="DL242" s="3">
        <v>0</v>
      </c>
      <c r="DM242" s="3">
        <v>0</v>
      </c>
      <c r="DN242" s="3">
        <v>0</v>
      </c>
      <c r="DO242" s="3">
        <v>0.00025206154037073144</v>
      </c>
      <c r="DP242" s="3">
        <v>0</v>
      </c>
      <c r="DQ242" s="3">
        <v>0.00015855012298900795</v>
      </c>
      <c r="DR242" s="3">
        <v>1.4719236403580493E-06</v>
      </c>
      <c r="DS242" s="3">
        <v>0.00022988832324876882</v>
      </c>
      <c r="DU242" s="9"/>
      <c r="DV242" s="9"/>
      <c r="DW242" s="62">
        <v>108080</v>
      </c>
      <c r="DX242" s="9">
        <v>116526.78404562476</v>
      </c>
    </row>
    <row r="243" spans="44:128" ht="11.25">
      <c r="AR243" s="13" t="s">
        <v>68</v>
      </c>
      <c r="AS243" s="16" t="s">
        <v>367</v>
      </c>
      <c r="AT243" s="3">
        <v>0</v>
      </c>
      <c r="AU243" s="3">
        <v>0</v>
      </c>
      <c r="AV243" s="3">
        <v>0</v>
      </c>
      <c r="AW243" s="3">
        <v>0</v>
      </c>
      <c r="AX243" s="3">
        <v>0</v>
      </c>
      <c r="AY243" s="3">
        <v>0</v>
      </c>
      <c r="AZ243" s="3">
        <v>0</v>
      </c>
      <c r="BA243" s="3">
        <v>0</v>
      </c>
      <c r="BB243" s="3">
        <v>0</v>
      </c>
      <c r="BC243" s="3">
        <v>0</v>
      </c>
      <c r="BD243" s="3">
        <v>0</v>
      </c>
      <c r="BE243" s="3">
        <v>0</v>
      </c>
      <c r="BF243" s="3">
        <v>0</v>
      </c>
      <c r="BG243" s="3">
        <v>0</v>
      </c>
      <c r="BH243" s="3">
        <v>0</v>
      </c>
      <c r="BI243" s="3">
        <v>0</v>
      </c>
      <c r="BJ243" s="3">
        <v>0</v>
      </c>
      <c r="BK243" s="3">
        <v>0</v>
      </c>
      <c r="BL243" s="3">
        <v>0</v>
      </c>
      <c r="BM243" s="3">
        <v>0</v>
      </c>
      <c r="BN243" s="3">
        <v>0</v>
      </c>
      <c r="BO243" s="3">
        <v>0</v>
      </c>
      <c r="BP243" s="3">
        <v>0</v>
      </c>
      <c r="BQ243" s="3">
        <v>0</v>
      </c>
      <c r="BR243" s="3">
        <v>0.043068337968556504</v>
      </c>
      <c r="BS243" s="3">
        <v>0.13867312201398016</v>
      </c>
      <c r="BT243" s="3">
        <v>0.0003705263717073892</v>
      </c>
      <c r="BU243" s="3">
        <v>0.043068337968556504</v>
      </c>
      <c r="BV243" s="3">
        <v>0.04306833796855651</v>
      </c>
      <c r="BW243" s="3">
        <v>0.039150256999586325</v>
      </c>
      <c r="BX243" s="3">
        <v>0.04306833796855651</v>
      </c>
      <c r="BY243" s="3">
        <v>0</v>
      </c>
      <c r="BZ243" s="3">
        <v>0</v>
      </c>
      <c r="CA243" s="3">
        <v>0</v>
      </c>
      <c r="CB243" s="3">
        <v>0.0038304879725620756</v>
      </c>
      <c r="CC243" s="3">
        <v>0.04306833796855651</v>
      </c>
      <c r="CD243" s="3">
        <v>0</v>
      </c>
      <c r="CE243" s="3">
        <v>0</v>
      </c>
      <c r="CF243" s="3">
        <v>0</v>
      </c>
      <c r="CG243" s="3">
        <v>0</v>
      </c>
      <c r="CH243" s="3">
        <v>0</v>
      </c>
      <c r="CI243" s="3">
        <v>0.04306833796855652</v>
      </c>
      <c r="CJ243" s="3">
        <v>0.043068337968556504</v>
      </c>
      <c r="CK243" s="3">
        <v>0</v>
      </c>
      <c r="CL243" s="3">
        <v>0</v>
      </c>
      <c r="CM243" s="3">
        <v>0.06933656100699005</v>
      </c>
      <c r="CN243" s="3">
        <v>0</v>
      </c>
      <c r="CO243" s="3">
        <v>0</v>
      </c>
      <c r="CP243" s="3">
        <v>0</v>
      </c>
      <c r="CQ243" s="3">
        <v>0.001464894417760255</v>
      </c>
      <c r="CR243" s="3">
        <v>0.0019152439862810378</v>
      </c>
      <c r="CS243" s="3">
        <v>0.001464894417760255</v>
      </c>
      <c r="CT243" s="3">
        <v>0</v>
      </c>
      <c r="CU243" s="3">
        <v>0</v>
      </c>
      <c r="CV243" s="3">
        <v>0</v>
      </c>
      <c r="CW243" s="3">
        <v>0</v>
      </c>
      <c r="CX243" s="3">
        <v>0.043068337968556504</v>
      </c>
      <c r="CY243" s="3">
        <v>0.03915025699958632</v>
      </c>
      <c r="CZ243" s="3">
        <v>0.0222666161931584</v>
      </c>
      <c r="DA243" s="3">
        <v>0.04306833796855651</v>
      </c>
      <c r="DB243" s="3">
        <v>0.043068337968556504</v>
      </c>
      <c r="DC243" s="3">
        <v>0.043068337968556504</v>
      </c>
      <c r="DD243" s="3">
        <v>0.04306833796855652</v>
      </c>
      <c r="DE243" s="3">
        <v>0.13867312201398013</v>
      </c>
      <c r="DF243" s="3">
        <v>1.0391502569995865</v>
      </c>
      <c r="DG243" s="3">
        <v>0</v>
      </c>
      <c r="DH243" s="3">
        <v>0</v>
      </c>
      <c r="DI243" s="3">
        <v>0</v>
      </c>
      <c r="DJ243" s="3">
        <v>0</v>
      </c>
      <c r="DK243" s="3">
        <v>0</v>
      </c>
      <c r="DL243" s="3">
        <v>0</v>
      </c>
      <c r="DM243" s="3">
        <v>0</v>
      </c>
      <c r="DN243" s="3">
        <v>0</v>
      </c>
      <c r="DO243" s="3">
        <v>0.13867312201398013</v>
      </c>
      <c r="DP243" s="3">
        <v>0</v>
      </c>
      <c r="DQ243" s="3">
        <v>0.04306833796855651</v>
      </c>
      <c r="DR243" s="3">
        <v>0.00037052637170738924</v>
      </c>
      <c r="DS243" s="3">
        <v>0.08702567884547935</v>
      </c>
      <c r="DU243" s="9"/>
      <c r="DV243" s="9"/>
      <c r="DW243" s="62">
        <v>51815774</v>
      </c>
      <c r="DX243" s="9">
        <v>55265524.81144532</v>
      </c>
    </row>
    <row r="244" spans="44:128" ht="11.25">
      <c r="AR244" s="13">
        <v>8260</v>
      </c>
      <c r="AS244" s="16" t="s">
        <v>216</v>
      </c>
      <c r="AT244" s="3">
        <v>0</v>
      </c>
      <c r="AU244" s="3">
        <v>0</v>
      </c>
      <c r="AV244" s="3">
        <v>0</v>
      </c>
      <c r="AW244" s="3">
        <v>0</v>
      </c>
      <c r="AX244" s="3">
        <v>0</v>
      </c>
      <c r="AY244" s="3">
        <v>0</v>
      </c>
      <c r="AZ244" s="3">
        <v>0</v>
      </c>
      <c r="BA244" s="3">
        <v>0</v>
      </c>
      <c r="BB244" s="3">
        <v>0</v>
      </c>
      <c r="BC244" s="3">
        <v>0</v>
      </c>
      <c r="BD244" s="3">
        <v>0</v>
      </c>
      <c r="BE244" s="3">
        <v>0</v>
      </c>
      <c r="BF244" s="3">
        <v>0</v>
      </c>
      <c r="BG244" s="3">
        <v>0</v>
      </c>
      <c r="BH244" s="3">
        <v>0</v>
      </c>
      <c r="BI244" s="3">
        <v>0</v>
      </c>
      <c r="BJ244" s="3">
        <v>0</v>
      </c>
      <c r="BK244" s="3">
        <v>0</v>
      </c>
      <c r="BL244" s="3">
        <v>0</v>
      </c>
      <c r="BM244" s="3">
        <v>0</v>
      </c>
      <c r="BN244" s="3">
        <v>0</v>
      </c>
      <c r="BO244" s="3">
        <v>0</v>
      </c>
      <c r="BP244" s="3">
        <v>0</v>
      </c>
      <c r="BQ244" s="3">
        <v>0</v>
      </c>
      <c r="BR244" s="3">
        <v>0.00034065810959714156</v>
      </c>
      <c r="BS244" s="3">
        <v>1.0828537359452883E-05</v>
      </c>
      <c r="BT244" s="3">
        <v>2.9586150449194164E-06</v>
      </c>
      <c r="BU244" s="3">
        <v>0.00034065810959714156</v>
      </c>
      <c r="BV244" s="3">
        <v>0.0003406581095971416</v>
      </c>
      <c r="BW244" s="3">
        <v>1.194232683932619E-05</v>
      </c>
      <c r="BX244" s="3">
        <v>0.0003406581095971416</v>
      </c>
      <c r="BY244" s="3">
        <v>0</v>
      </c>
      <c r="BZ244" s="3">
        <v>0</v>
      </c>
      <c r="CA244" s="3">
        <v>0</v>
      </c>
      <c r="CB244" s="3">
        <v>5.507734662564748E-06</v>
      </c>
      <c r="CC244" s="3">
        <v>0.0003406581095971416</v>
      </c>
      <c r="CD244" s="3">
        <v>0</v>
      </c>
      <c r="CE244" s="3">
        <v>0</v>
      </c>
      <c r="CF244" s="3">
        <v>0</v>
      </c>
      <c r="CG244" s="3">
        <v>0</v>
      </c>
      <c r="CH244" s="3">
        <v>0</v>
      </c>
      <c r="CI244" s="3">
        <v>0.0003406581095971416</v>
      </c>
      <c r="CJ244" s="3">
        <v>0.0003406581095971416</v>
      </c>
      <c r="CK244" s="3">
        <v>0</v>
      </c>
      <c r="CL244" s="3">
        <v>0</v>
      </c>
      <c r="CM244" s="3">
        <v>5.4142686797264396E-06</v>
      </c>
      <c r="CN244" s="3">
        <v>0</v>
      </c>
      <c r="CO244" s="3">
        <v>0</v>
      </c>
      <c r="CP244" s="3">
        <v>0</v>
      </c>
      <c r="CQ244" s="3">
        <v>4.5012574658204896E-07</v>
      </c>
      <c r="CR244" s="3">
        <v>2.753867331282374E-06</v>
      </c>
      <c r="CS244" s="3">
        <v>4.5012574658204896E-07</v>
      </c>
      <c r="CT244" s="3">
        <v>0</v>
      </c>
      <c r="CU244" s="3">
        <v>0</v>
      </c>
      <c r="CV244" s="3">
        <v>0</v>
      </c>
      <c r="CW244" s="3">
        <v>0</v>
      </c>
      <c r="CX244" s="3">
        <v>0.00034065810959714156</v>
      </c>
      <c r="CY244" s="3">
        <v>1.194232683932619E-05</v>
      </c>
      <c r="CZ244" s="3">
        <v>0.00017055411767186174</v>
      </c>
      <c r="DA244" s="3">
        <v>0.0003406581095971416</v>
      </c>
      <c r="DB244" s="3">
        <v>0.00034065810959714156</v>
      </c>
      <c r="DC244" s="3">
        <v>0.0003406581095971415</v>
      </c>
      <c r="DD244" s="3">
        <v>0.0003406581095971416</v>
      </c>
      <c r="DE244" s="3">
        <v>1.0828537359452879E-05</v>
      </c>
      <c r="DF244" s="3">
        <v>1.1942326839326191E-05</v>
      </c>
      <c r="DG244" s="3">
        <v>1</v>
      </c>
      <c r="DH244" s="3">
        <v>0</v>
      </c>
      <c r="DI244" s="3">
        <v>0</v>
      </c>
      <c r="DJ244" s="3">
        <v>0</v>
      </c>
      <c r="DK244" s="3">
        <v>0</v>
      </c>
      <c r="DL244" s="3">
        <v>0</v>
      </c>
      <c r="DM244" s="3">
        <v>0</v>
      </c>
      <c r="DN244" s="3">
        <v>0</v>
      </c>
      <c r="DO244" s="3">
        <v>1.082853735945288E-05</v>
      </c>
      <c r="DP244" s="3">
        <v>0</v>
      </c>
      <c r="DQ244" s="3">
        <v>0.0003406581095971416</v>
      </c>
      <c r="DR244" s="3">
        <v>2.9586150449194164E-06</v>
      </c>
      <c r="DS244" s="3">
        <v>0.0005939963015971008</v>
      </c>
      <c r="DU244" s="9"/>
      <c r="DV244" s="9"/>
      <c r="DW244" s="62">
        <v>229737</v>
      </c>
      <c r="DX244" s="9">
        <v>238303.2643693221</v>
      </c>
    </row>
    <row r="245" spans="44:128" ht="11.25">
      <c r="AR245" s="13" t="s">
        <v>69</v>
      </c>
      <c r="AS245" s="16" t="s">
        <v>306</v>
      </c>
      <c r="AT245" s="3">
        <v>0</v>
      </c>
      <c r="AU245" s="3">
        <v>0</v>
      </c>
      <c r="AV245" s="3">
        <v>0</v>
      </c>
      <c r="AW245" s="3">
        <v>0</v>
      </c>
      <c r="AX245" s="3">
        <v>0</v>
      </c>
      <c r="AY245" s="3">
        <v>0</v>
      </c>
      <c r="AZ245" s="3">
        <v>0</v>
      </c>
      <c r="BA245" s="3">
        <v>0</v>
      </c>
      <c r="BB245" s="3">
        <v>0</v>
      </c>
      <c r="BC245" s="3">
        <v>0</v>
      </c>
      <c r="BD245" s="3">
        <v>0</v>
      </c>
      <c r="BE245" s="3">
        <v>0</v>
      </c>
      <c r="BF245" s="3">
        <v>0</v>
      </c>
      <c r="BG245" s="3">
        <v>0</v>
      </c>
      <c r="BH245" s="3">
        <v>0</v>
      </c>
      <c r="BI245" s="3">
        <v>0</v>
      </c>
      <c r="BJ245" s="3">
        <v>0</v>
      </c>
      <c r="BK245" s="3">
        <v>0</v>
      </c>
      <c r="BL245" s="3">
        <v>0</v>
      </c>
      <c r="BM245" s="3">
        <v>0</v>
      </c>
      <c r="BN245" s="3">
        <v>0</v>
      </c>
      <c r="BO245" s="3">
        <v>0</v>
      </c>
      <c r="BP245" s="3">
        <v>0</v>
      </c>
      <c r="BQ245" s="3">
        <v>0</v>
      </c>
      <c r="BR245" s="3">
        <v>0.0033268926186893985</v>
      </c>
      <c r="BS245" s="3">
        <v>0.002585805423903405</v>
      </c>
      <c r="BT245" s="3">
        <v>0.033967673191148656</v>
      </c>
      <c r="BU245" s="3">
        <v>0.003326892618689399</v>
      </c>
      <c r="BV245" s="3">
        <v>0.0033268926186893993</v>
      </c>
      <c r="BW245" s="3">
        <v>0.0013846858152200899</v>
      </c>
      <c r="BX245" s="3">
        <v>0.003326892618689399</v>
      </c>
      <c r="BY245" s="3">
        <v>0</v>
      </c>
      <c r="BZ245" s="3">
        <v>0</v>
      </c>
      <c r="CA245" s="3">
        <v>0</v>
      </c>
      <c r="CB245" s="3">
        <v>0.0014369696834697955</v>
      </c>
      <c r="CC245" s="3">
        <v>0.003326892618689399</v>
      </c>
      <c r="CD245" s="3">
        <v>0</v>
      </c>
      <c r="CE245" s="3">
        <v>0</v>
      </c>
      <c r="CF245" s="3">
        <v>0</v>
      </c>
      <c r="CG245" s="3">
        <v>0</v>
      </c>
      <c r="CH245" s="3">
        <v>0</v>
      </c>
      <c r="CI245" s="3">
        <v>0.0033268926186893993</v>
      </c>
      <c r="CJ245" s="3">
        <v>0.003326892618689399</v>
      </c>
      <c r="CK245" s="3">
        <v>0</v>
      </c>
      <c r="CL245" s="3">
        <v>0</v>
      </c>
      <c r="CM245" s="3">
        <v>0.0012929027119517025</v>
      </c>
      <c r="CN245" s="3">
        <v>0</v>
      </c>
      <c r="CO245" s="3">
        <v>0</v>
      </c>
      <c r="CP245" s="3">
        <v>0</v>
      </c>
      <c r="CQ245" s="3">
        <v>6.195436456933126E-06</v>
      </c>
      <c r="CR245" s="3">
        <v>0.0007184848417348977</v>
      </c>
      <c r="CS245" s="3">
        <v>6.195436456933126E-06</v>
      </c>
      <c r="CT245" s="3">
        <v>0</v>
      </c>
      <c r="CU245" s="3">
        <v>0</v>
      </c>
      <c r="CV245" s="3">
        <v>0</v>
      </c>
      <c r="CW245" s="3">
        <v>0</v>
      </c>
      <c r="CX245" s="3">
        <v>0.0033268926186893985</v>
      </c>
      <c r="CY245" s="3">
        <v>0.0013846858152200899</v>
      </c>
      <c r="CZ245" s="3">
        <v>0.0016665440275731658</v>
      </c>
      <c r="DA245" s="3">
        <v>0.003326892618689399</v>
      </c>
      <c r="DB245" s="3">
        <v>0.0033268926186893985</v>
      </c>
      <c r="DC245" s="3">
        <v>0.003326892618689398</v>
      </c>
      <c r="DD245" s="3">
        <v>0.0033268926186893993</v>
      </c>
      <c r="DE245" s="3">
        <v>0.0025858054239034046</v>
      </c>
      <c r="DF245" s="3">
        <v>0.0013846858152200903</v>
      </c>
      <c r="DG245" s="3">
        <v>0</v>
      </c>
      <c r="DH245" s="3">
        <v>1</v>
      </c>
      <c r="DI245" s="3">
        <v>0</v>
      </c>
      <c r="DJ245" s="3">
        <v>0</v>
      </c>
      <c r="DK245" s="3">
        <v>0</v>
      </c>
      <c r="DL245" s="3">
        <v>0</v>
      </c>
      <c r="DM245" s="3">
        <v>0</v>
      </c>
      <c r="DN245" s="3">
        <v>0</v>
      </c>
      <c r="DO245" s="3">
        <v>0.002585805423903405</v>
      </c>
      <c r="DP245" s="3">
        <v>0</v>
      </c>
      <c r="DQ245" s="3">
        <v>0.003326892618689399</v>
      </c>
      <c r="DR245" s="3">
        <v>0.033967673191148656</v>
      </c>
      <c r="DS245" s="3">
        <v>0.0018360103777913203</v>
      </c>
      <c r="DU245" s="9"/>
      <c r="DV245" s="9"/>
      <c r="DW245" s="62">
        <v>637925</v>
      </c>
      <c r="DX245" s="9">
        <v>851490.9243430699</v>
      </c>
    </row>
    <row r="246" spans="44:128" ht="11.25">
      <c r="AR246" s="13" t="s">
        <v>70</v>
      </c>
      <c r="AS246" s="16" t="s">
        <v>307</v>
      </c>
      <c r="AT246" s="3">
        <v>0</v>
      </c>
      <c r="AU246" s="3">
        <v>0</v>
      </c>
      <c r="AV246" s="3">
        <v>0</v>
      </c>
      <c r="AW246" s="3">
        <v>0</v>
      </c>
      <c r="AX246" s="3">
        <v>0</v>
      </c>
      <c r="AY246" s="3">
        <v>0</v>
      </c>
      <c r="AZ246" s="3">
        <v>0</v>
      </c>
      <c r="BA246" s="3">
        <v>0</v>
      </c>
      <c r="BB246" s="3">
        <v>0</v>
      </c>
      <c r="BC246" s="3">
        <v>0</v>
      </c>
      <c r="BD246" s="3">
        <v>0</v>
      </c>
      <c r="BE246" s="3">
        <v>0</v>
      </c>
      <c r="BF246" s="3">
        <v>0</v>
      </c>
      <c r="BG246" s="3">
        <v>0</v>
      </c>
      <c r="BH246" s="3">
        <v>0</v>
      </c>
      <c r="BI246" s="3">
        <v>0</v>
      </c>
      <c r="BJ246" s="3">
        <v>0</v>
      </c>
      <c r="BK246" s="3">
        <v>0</v>
      </c>
      <c r="BL246" s="3">
        <v>0</v>
      </c>
      <c r="BM246" s="3">
        <v>0</v>
      </c>
      <c r="BN246" s="3">
        <v>0</v>
      </c>
      <c r="BO246" s="3">
        <v>0</v>
      </c>
      <c r="BP246" s="3">
        <v>0</v>
      </c>
      <c r="BQ246" s="3">
        <v>0</v>
      </c>
      <c r="BR246" s="3">
        <v>0.0016452990894658447</v>
      </c>
      <c r="BS246" s="3">
        <v>0.003106755664547166</v>
      </c>
      <c r="BT246" s="3">
        <v>0.0005518370962500398</v>
      </c>
      <c r="BU246" s="3">
        <v>0.0016452990894658447</v>
      </c>
      <c r="BV246" s="3">
        <v>0.001645299089465845</v>
      </c>
      <c r="BW246" s="3">
        <v>0.001866337947484291</v>
      </c>
      <c r="BX246" s="3">
        <v>0.001645299089465845</v>
      </c>
      <c r="BY246" s="3">
        <v>0</v>
      </c>
      <c r="BZ246" s="3">
        <v>0</v>
      </c>
      <c r="CA246" s="3">
        <v>0</v>
      </c>
      <c r="CB246" s="3">
        <v>0.0027065740010187075</v>
      </c>
      <c r="CC246" s="3">
        <v>0.001645299089465845</v>
      </c>
      <c r="CD246" s="3">
        <v>0</v>
      </c>
      <c r="CE246" s="3">
        <v>0</v>
      </c>
      <c r="CF246" s="3">
        <v>0</v>
      </c>
      <c r="CG246" s="3">
        <v>0</v>
      </c>
      <c r="CH246" s="3">
        <v>0</v>
      </c>
      <c r="CI246" s="3">
        <v>0.0016452990894658451</v>
      </c>
      <c r="CJ246" s="3">
        <v>0.0016452990894658447</v>
      </c>
      <c r="CK246" s="3">
        <v>0</v>
      </c>
      <c r="CL246" s="3">
        <v>0</v>
      </c>
      <c r="CM246" s="3">
        <v>0.0015533778322735828</v>
      </c>
      <c r="CN246" s="3">
        <v>0</v>
      </c>
      <c r="CO246" s="3">
        <v>0</v>
      </c>
      <c r="CP246" s="3">
        <v>0</v>
      </c>
      <c r="CQ246" s="3">
        <v>4.724172495292348E-06</v>
      </c>
      <c r="CR246" s="3">
        <v>0.0013532870005093537</v>
      </c>
      <c r="CS246" s="3">
        <v>4.724172495292348E-06</v>
      </c>
      <c r="CT246" s="3">
        <v>0</v>
      </c>
      <c r="CU246" s="3">
        <v>0</v>
      </c>
      <c r="CV246" s="3">
        <v>0</v>
      </c>
      <c r="CW246" s="3">
        <v>0</v>
      </c>
      <c r="CX246" s="3">
        <v>0.0016452990894658447</v>
      </c>
      <c r="CY246" s="3">
        <v>0.001866337947484291</v>
      </c>
      <c r="CZ246" s="3">
        <v>0.0008250116309805687</v>
      </c>
      <c r="DA246" s="3">
        <v>0.001645299089465845</v>
      </c>
      <c r="DB246" s="3">
        <v>0.0016452990894658447</v>
      </c>
      <c r="DC246" s="3">
        <v>0.0016452990894658445</v>
      </c>
      <c r="DD246" s="3">
        <v>0.0016452990894658451</v>
      </c>
      <c r="DE246" s="3">
        <v>0.0031067556645471657</v>
      </c>
      <c r="DF246" s="3">
        <v>0.0018663379474842914</v>
      </c>
      <c r="DG246" s="3">
        <v>0</v>
      </c>
      <c r="DH246" s="3">
        <v>0</v>
      </c>
      <c r="DI246" s="3">
        <v>1</v>
      </c>
      <c r="DJ246" s="3">
        <v>0</v>
      </c>
      <c r="DK246" s="3">
        <v>0</v>
      </c>
      <c r="DL246" s="3">
        <v>0</v>
      </c>
      <c r="DM246" s="3">
        <v>0</v>
      </c>
      <c r="DN246" s="3">
        <v>0</v>
      </c>
      <c r="DO246" s="3">
        <v>0.003106755664547166</v>
      </c>
      <c r="DP246" s="3">
        <v>0</v>
      </c>
      <c r="DQ246" s="3">
        <v>0.001645299089465845</v>
      </c>
      <c r="DR246" s="3">
        <v>0.0005518370962500398</v>
      </c>
      <c r="DS246" s="3">
        <v>0.0028410755403048384</v>
      </c>
      <c r="DU246" s="9"/>
      <c r="DV246" s="9"/>
      <c r="DW246" s="62">
        <v>1064197</v>
      </c>
      <c r="DX246" s="9">
        <v>1212544.918306738</v>
      </c>
    </row>
    <row r="247" spans="44:128" ht="11.25">
      <c r="AR247" s="13" t="s">
        <v>71</v>
      </c>
      <c r="AS247" s="16" t="s">
        <v>308</v>
      </c>
      <c r="AT247" s="3">
        <v>0</v>
      </c>
      <c r="AU247" s="3">
        <v>0</v>
      </c>
      <c r="AV247" s="3">
        <v>0</v>
      </c>
      <c r="AW247" s="3">
        <v>0</v>
      </c>
      <c r="AX247" s="3">
        <v>0</v>
      </c>
      <c r="AY247" s="3">
        <v>0</v>
      </c>
      <c r="AZ247" s="3">
        <v>0</v>
      </c>
      <c r="BA247" s="3">
        <v>0</v>
      </c>
      <c r="BB247" s="3">
        <v>0</v>
      </c>
      <c r="BC247" s="3">
        <v>0</v>
      </c>
      <c r="BD247" s="3">
        <v>0</v>
      </c>
      <c r="BE247" s="3">
        <v>0</v>
      </c>
      <c r="BF247" s="3">
        <v>0</v>
      </c>
      <c r="BG247" s="3">
        <v>0</v>
      </c>
      <c r="BH247" s="3">
        <v>0</v>
      </c>
      <c r="BI247" s="3">
        <v>0</v>
      </c>
      <c r="BJ247" s="3">
        <v>0</v>
      </c>
      <c r="BK247" s="3">
        <v>0</v>
      </c>
      <c r="BL247" s="3">
        <v>0</v>
      </c>
      <c r="BM247" s="3">
        <v>0</v>
      </c>
      <c r="BN247" s="3">
        <v>0</v>
      </c>
      <c r="BO247" s="3">
        <v>0</v>
      </c>
      <c r="BP247" s="3">
        <v>0</v>
      </c>
      <c r="BQ247" s="3">
        <v>0</v>
      </c>
      <c r="BR247" s="3">
        <v>0.0022855387586271855</v>
      </c>
      <c r="BS247" s="3">
        <v>0.002395702934919732</v>
      </c>
      <c r="BT247" s="3">
        <v>4.2338104223935946E-05</v>
      </c>
      <c r="BU247" s="3">
        <v>0.002285538758627186</v>
      </c>
      <c r="BV247" s="3">
        <v>0.0022855387586271864</v>
      </c>
      <c r="BW247" s="3">
        <v>0.002308400883067339</v>
      </c>
      <c r="BX247" s="3">
        <v>0.002285538758627186</v>
      </c>
      <c r="BY247" s="3">
        <v>0</v>
      </c>
      <c r="BZ247" s="3">
        <v>0</v>
      </c>
      <c r="CA247" s="3">
        <v>0</v>
      </c>
      <c r="CB247" s="3">
        <v>0.0021555506354146593</v>
      </c>
      <c r="CC247" s="3">
        <v>0.002285538758627186</v>
      </c>
      <c r="CD247" s="3">
        <v>0</v>
      </c>
      <c r="CE247" s="3">
        <v>0</v>
      </c>
      <c r="CF247" s="3">
        <v>0</v>
      </c>
      <c r="CG247" s="3">
        <v>0</v>
      </c>
      <c r="CH247" s="3">
        <v>0</v>
      </c>
      <c r="CI247" s="3">
        <v>0.002285538758627186</v>
      </c>
      <c r="CJ247" s="3">
        <v>0.002285538758627186</v>
      </c>
      <c r="CK247" s="3">
        <v>0</v>
      </c>
      <c r="CL247" s="3">
        <v>0</v>
      </c>
      <c r="CM247" s="3">
        <v>0.0011978514674598657</v>
      </c>
      <c r="CN247" s="3">
        <v>0</v>
      </c>
      <c r="CO247" s="3">
        <v>0</v>
      </c>
      <c r="CP247" s="3">
        <v>0</v>
      </c>
      <c r="CQ247" s="3">
        <v>0.003921254588236387</v>
      </c>
      <c r="CR247" s="3">
        <v>0.0010777753177073296</v>
      </c>
      <c r="CS247" s="3">
        <v>0.003921254588236387</v>
      </c>
      <c r="CT247" s="3">
        <v>0</v>
      </c>
      <c r="CU247" s="3">
        <v>0</v>
      </c>
      <c r="CV247" s="3">
        <v>0</v>
      </c>
      <c r="CW247" s="3">
        <v>0</v>
      </c>
      <c r="CX247" s="3">
        <v>0.002285538758627186</v>
      </c>
      <c r="CY247" s="3">
        <v>0.002308400883067339</v>
      </c>
      <c r="CZ247" s="3">
        <v>0.003103396673431786</v>
      </c>
      <c r="DA247" s="3">
        <v>0.002285538758627186</v>
      </c>
      <c r="DB247" s="3">
        <v>0.0022855387586271855</v>
      </c>
      <c r="DC247" s="3">
        <v>0.0022855387586271855</v>
      </c>
      <c r="DD247" s="3">
        <v>0.0022855387586271864</v>
      </c>
      <c r="DE247" s="3">
        <v>0.0023957029349197315</v>
      </c>
      <c r="DF247" s="3">
        <v>0.0023084008830673393</v>
      </c>
      <c r="DG247" s="3">
        <v>0</v>
      </c>
      <c r="DH247" s="3">
        <v>0</v>
      </c>
      <c r="DI247" s="3">
        <v>0</v>
      </c>
      <c r="DJ247" s="3">
        <v>1</v>
      </c>
      <c r="DK247" s="3">
        <v>0</v>
      </c>
      <c r="DL247" s="3">
        <v>0</v>
      </c>
      <c r="DM247" s="3">
        <v>0</v>
      </c>
      <c r="DN247" s="3">
        <v>0</v>
      </c>
      <c r="DO247" s="3">
        <v>0.002395702934919732</v>
      </c>
      <c r="DP247" s="3">
        <v>0</v>
      </c>
      <c r="DQ247" s="3">
        <v>0.002285538758627186</v>
      </c>
      <c r="DR247" s="3">
        <v>4.2338104223935946E-05</v>
      </c>
      <c r="DS247" s="3">
        <v>0.0020582302548302228</v>
      </c>
      <c r="DU247" s="9"/>
      <c r="DV247" s="9"/>
      <c r="DW247" s="62">
        <v>793638</v>
      </c>
      <c r="DX247" s="9">
        <v>976566.0235890126</v>
      </c>
    </row>
    <row r="248" spans="44:128" ht="11.25">
      <c r="AR248" s="13" t="s">
        <v>72</v>
      </c>
      <c r="AS248" s="16" t="s">
        <v>368</v>
      </c>
      <c r="AT248" s="3">
        <v>0</v>
      </c>
      <c r="AU248" s="3">
        <v>0</v>
      </c>
      <c r="AV248" s="3">
        <v>0</v>
      </c>
      <c r="AW248" s="3">
        <v>0</v>
      </c>
      <c r="AX248" s="3">
        <v>0</v>
      </c>
      <c r="AY248" s="3">
        <v>0</v>
      </c>
      <c r="AZ248" s="3">
        <v>0</v>
      </c>
      <c r="BA248" s="3">
        <v>0</v>
      </c>
      <c r="BB248" s="3">
        <v>0</v>
      </c>
      <c r="BC248" s="3">
        <v>0</v>
      </c>
      <c r="BD248" s="3">
        <v>0</v>
      </c>
      <c r="BE248" s="3">
        <v>0</v>
      </c>
      <c r="BF248" s="3">
        <v>0</v>
      </c>
      <c r="BG248" s="3">
        <v>0</v>
      </c>
      <c r="BH248" s="3">
        <v>0</v>
      </c>
      <c r="BI248" s="3">
        <v>0</v>
      </c>
      <c r="BJ248" s="3">
        <v>0</v>
      </c>
      <c r="BK248" s="3">
        <v>0</v>
      </c>
      <c r="BL248" s="3">
        <v>0</v>
      </c>
      <c r="BM248" s="3">
        <v>0</v>
      </c>
      <c r="BN248" s="3">
        <v>0</v>
      </c>
      <c r="BO248" s="3">
        <v>0</v>
      </c>
      <c r="BP248" s="3">
        <v>0</v>
      </c>
      <c r="BQ248" s="3">
        <v>0</v>
      </c>
      <c r="BR248" s="3">
        <v>0</v>
      </c>
      <c r="BS248" s="3">
        <v>0</v>
      </c>
      <c r="BT248" s="3">
        <v>0</v>
      </c>
      <c r="BU248" s="3">
        <v>0</v>
      </c>
      <c r="BV248" s="3">
        <v>0</v>
      </c>
      <c r="BW248" s="3">
        <v>0</v>
      </c>
      <c r="BX248" s="3">
        <v>0</v>
      </c>
      <c r="BY248" s="3">
        <v>0</v>
      </c>
      <c r="BZ248" s="3">
        <v>0</v>
      </c>
      <c r="CA248" s="3">
        <v>0</v>
      </c>
      <c r="CB248" s="3">
        <v>0</v>
      </c>
      <c r="CC248" s="3">
        <v>0</v>
      </c>
      <c r="CD248" s="3">
        <v>0</v>
      </c>
      <c r="CE248" s="3">
        <v>0</v>
      </c>
      <c r="CF248" s="3">
        <v>0</v>
      </c>
      <c r="CG248" s="3">
        <v>0</v>
      </c>
      <c r="CH248" s="3">
        <v>0</v>
      </c>
      <c r="CI248" s="3">
        <v>0</v>
      </c>
      <c r="CJ248" s="3">
        <v>0</v>
      </c>
      <c r="CK248" s="3">
        <v>0</v>
      </c>
      <c r="CL248" s="3">
        <v>0</v>
      </c>
      <c r="CM248" s="3">
        <v>0</v>
      </c>
      <c r="CN248" s="3">
        <v>0</v>
      </c>
      <c r="CO248" s="3">
        <v>0</v>
      </c>
      <c r="CP248" s="3">
        <v>0</v>
      </c>
      <c r="CQ248" s="3">
        <v>0</v>
      </c>
      <c r="CR248" s="3">
        <v>0</v>
      </c>
      <c r="CS248" s="3">
        <v>0</v>
      </c>
      <c r="CT248" s="3">
        <v>0</v>
      </c>
      <c r="CU248" s="3">
        <v>0</v>
      </c>
      <c r="CV248" s="3">
        <v>0</v>
      </c>
      <c r="CW248" s="3">
        <v>0</v>
      </c>
      <c r="CX248" s="3">
        <v>0</v>
      </c>
      <c r="CY248" s="3">
        <v>0</v>
      </c>
      <c r="CZ248" s="3">
        <v>0</v>
      </c>
      <c r="DA248" s="3">
        <v>0</v>
      </c>
      <c r="DB248" s="3">
        <v>0</v>
      </c>
      <c r="DC248" s="3">
        <v>0</v>
      </c>
      <c r="DD248" s="3">
        <v>0</v>
      </c>
      <c r="DE248" s="3">
        <v>0</v>
      </c>
      <c r="DF248" s="3">
        <v>0</v>
      </c>
      <c r="DG248" s="3">
        <v>0</v>
      </c>
      <c r="DH248" s="3">
        <v>0</v>
      </c>
      <c r="DI248" s="3">
        <v>0</v>
      </c>
      <c r="DJ248" s="3">
        <v>0</v>
      </c>
      <c r="DK248" s="3">
        <v>1</v>
      </c>
      <c r="DL248" s="3">
        <v>0</v>
      </c>
      <c r="DM248" s="3">
        <v>0</v>
      </c>
      <c r="DN248" s="3">
        <v>0</v>
      </c>
      <c r="DO248" s="3">
        <v>0</v>
      </c>
      <c r="DP248" s="3">
        <v>0</v>
      </c>
      <c r="DQ248" s="3">
        <v>0</v>
      </c>
      <c r="DR248" s="3">
        <v>0</v>
      </c>
      <c r="DS248" s="3">
        <v>1.8393496634072006E-07</v>
      </c>
      <c r="DU248" s="9"/>
      <c r="DV248" s="9"/>
      <c r="DW248" s="62">
        <v>73</v>
      </c>
      <c r="DX248" s="9">
        <v>73.82467242158862</v>
      </c>
    </row>
    <row r="249" spans="44:128" ht="11.25">
      <c r="AR249" s="13" t="s">
        <v>73</v>
      </c>
      <c r="AS249" s="16" t="s">
        <v>369</v>
      </c>
      <c r="AT249" s="3">
        <v>0</v>
      </c>
      <c r="AU249" s="3">
        <v>0</v>
      </c>
      <c r="AV249" s="3">
        <v>0</v>
      </c>
      <c r="AW249" s="3">
        <v>0</v>
      </c>
      <c r="AX249" s="3">
        <v>0</v>
      </c>
      <c r="AY249" s="3">
        <v>0</v>
      </c>
      <c r="AZ249" s="3">
        <v>0</v>
      </c>
      <c r="BA249" s="3">
        <v>0</v>
      </c>
      <c r="BB249" s="3">
        <v>0</v>
      </c>
      <c r="BC249" s="3">
        <v>0</v>
      </c>
      <c r="BD249" s="3">
        <v>0</v>
      </c>
      <c r="BE249" s="3">
        <v>0</v>
      </c>
      <c r="BF249" s="3">
        <v>0</v>
      </c>
      <c r="BG249" s="3">
        <v>0</v>
      </c>
      <c r="BH249" s="3">
        <v>0</v>
      </c>
      <c r="BI249" s="3">
        <v>0</v>
      </c>
      <c r="BJ249" s="3">
        <v>0</v>
      </c>
      <c r="BK249" s="3">
        <v>0</v>
      </c>
      <c r="BL249" s="3">
        <v>0</v>
      </c>
      <c r="BM249" s="3">
        <v>0</v>
      </c>
      <c r="BN249" s="3">
        <v>0</v>
      </c>
      <c r="BO249" s="3">
        <v>0</v>
      </c>
      <c r="BP249" s="3">
        <v>0</v>
      </c>
      <c r="BQ249" s="3">
        <v>0</v>
      </c>
      <c r="BR249" s="3">
        <v>0.0001601903375034416</v>
      </c>
      <c r="BS249" s="3">
        <v>0.00037037237053184007</v>
      </c>
      <c r="BT249" s="3">
        <v>1.5910289440402826E-06</v>
      </c>
      <c r="BU249" s="3">
        <v>0.00016019033750344164</v>
      </c>
      <c r="BV249" s="3">
        <v>0.00016019033750344167</v>
      </c>
      <c r="BW249" s="3">
        <v>6.978044960291322E-06</v>
      </c>
      <c r="BX249" s="3">
        <v>0.00016019033750344164</v>
      </c>
      <c r="BY249" s="3">
        <v>0</v>
      </c>
      <c r="BZ249" s="3">
        <v>0</v>
      </c>
      <c r="CA249" s="3">
        <v>0</v>
      </c>
      <c r="CB249" s="3">
        <v>0.0004391808974012298</v>
      </c>
      <c r="CC249" s="3">
        <v>0.00016019033750344164</v>
      </c>
      <c r="CD249" s="3">
        <v>0</v>
      </c>
      <c r="CE249" s="3">
        <v>0</v>
      </c>
      <c r="CF249" s="3">
        <v>0</v>
      </c>
      <c r="CG249" s="3">
        <v>0</v>
      </c>
      <c r="CH249" s="3">
        <v>0</v>
      </c>
      <c r="CI249" s="3">
        <v>0.00016019033750344167</v>
      </c>
      <c r="CJ249" s="3">
        <v>0.00016019033750344164</v>
      </c>
      <c r="CK249" s="3">
        <v>0</v>
      </c>
      <c r="CL249" s="3">
        <v>0</v>
      </c>
      <c r="CM249" s="3">
        <v>0.00018518618526592004</v>
      </c>
      <c r="CN249" s="3">
        <v>0</v>
      </c>
      <c r="CO249" s="3">
        <v>0</v>
      </c>
      <c r="CP249" s="3">
        <v>0</v>
      </c>
      <c r="CQ249" s="3">
        <v>2.259624680208416E-07</v>
      </c>
      <c r="CR249" s="3">
        <v>0.0002195904487006149</v>
      </c>
      <c r="CS249" s="3">
        <v>2.259624680208416E-07</v>
      </c>
      <c r="CT249" s="3">
        <v>0</v>
      </c>
      <c r="CU249" s="3">
        <v>0</v>
      </c>
      <c r="CV249" s="3">
        <v>0</v>
      </c>
      <c r="CW249" s="3">
        <v>0</v>
      </c>
      <c r="CX249" s="3">
        <v>0.0001601903375034416</v>
      </c>
      <c r="CY249" s="3">
        <v>6.978044960291322E-06</v>
      </c>
      <c r="CZ249" s="3">
        <v>8.020814998573123E-05</v>
      </c>
      <c r="DA249" s="3">
        <v>0.00016019033750344164</v>
      </c>
      <c r="DB249" s="3">
        <v>0.0001601903375034416</v>
      </c>
      <c r="DC249" s="3">
        <v>0.0001601903375034416</v>
      </c>
      <c r="DD249" s="3">
        <v>0.00016019033750344167</v>
      </c>
      <c r="DE249" s="3">
        <v>0.00037037237053184</v>
      </c>
      <c r="DF249" s="3">
        <v>6.978044960291324E-06</v>
      </c>
      <c r="DG249" s="3">
        <v>0</v>
      </c>
      <c r="DH249" s="3">
        <v>0</v>
      </c>
      <c r="DI249" s="3">
        <v>0</v>
      </c>
      <c r="DJ249" s="3">
        <v>0</v>
      </c>
      <c r="DK249" s="3">
        <v>0</v>
      </c>
      <c r="DL249" s="3">
        <v>1</v>
      </c>
      <c r="DM249" s="3">
        <v>0</v>
      </c>
      <c r="DN249" s="3">
        <v>0</v>
      </c>
      <c r="DO249" s="3">
        <v>0.00037037237053184007</v>
      </c>
      <c r="DP249" s="3">
        <v>0</v>
      </c>
      <c r="DQ249" s="3">
        <v>0.00016019033750344164</v>
      </c>
      <c r="DR249" s="3">
        <v>1.5910289440402828E-06</v>
      </c>
      <c r="DS249" s="3">
        <v>0.0001791870718561267</v>
      </c>
      <c r="DU249" s="9"/>
      <c r="DV249" s="9"/>
      <c r="DW249" s="62">
        <v>71232</v>
      </c>
      <c r="DX249" s="9">
        <v>75941.90981872228</v>
      </c>
    </row>
    <row r="250" spans="44:128" ht="11.25">
      <c r="AR250" s="13" t="s">
        <v>74</v>
      </c>
      <c r="AS250" s="16" t="s">
        <v>311</v>
      </c>
      <c r="AT250" s="3">
        <v>0</v>
      </c>
      <c r="AU250" s="3">
        <v>0</v>
      </c>
      <c r="AV250" s="3">
        <v>0</v>
      </c>
      <c r="AW250" s="3">
        <v>0</v>
      </c>
      <c r="AX250" s="3">
        <v>0</v>
      </c>
      <c r="AY250" s="3">
        <v>0</v>
      </c>
      <c r="AZ250" s="3">
        <v>0</v>
      </c>
      <c r="BA250" s="3">
        <v>0</v>
      </c>
      <c r="BB250" s="3">
        <v>0</v>
      </c>
      <c r="BC250" s="3">
        <v>0</v>
      </c>
      <c r="BD250" s="3">
        <v>0</v>
      </c>
      <c r="BE250" s="3">
        <v>0</v>
      </c>
      <c r="BF250" s="3">
        <v>0</v>
      </c>
      <c r="BG250" s="3">
        <v>0</v>
      </c>
      <c r="BH250" s="3">
        <v>0</v>
      </c>
      <c r="BI250" s="3">
        <v>0</v>
      </c>
      <c r="BJ250" s="3">
        <v>0</v>
      </c>
      <c r="BK250" s="3">
        <v>0</v>
      </c>
      <c r="BL250" s="3">
        <v>0</v>
      </c>
      <c r="BM250" s="3">
        <v>0</v>
      </c>
      <c r="BN250" s="3">
        <v>0</v>
      </c>
      <c r="BO250" s="3">
        <v>0</v>
      </c>
      <c r="BP250" s="3">
        <v>0</v>
      </c>
      <c r="BQ250" s="3">
        <v>0</v>
      </c>
      <c r="BR250" s="3">
        <v>0.0028901932145755805</v>
      </c>
      <c r="BS250" s="3">
        <v>0.004356567440893473</v>
      </c>
      <c r="BT250" s="3">
        <v>2.6518132228605983E-05</v>
      </c>
      <c r="BU250" s="3">
        <v>0.002890193214575581</v>
      </c>
      <c r="BV250" s="3">
        <v>0.0028901932145755814</v>
      </c>
      <c r="BW250" s="3">
        <v>0.0018505490426549804</v>
      </c>
      <c r="BX250" s="3">
        <v>0.002890193214575581</v>
      </c>
      <c r="BY250" s="3">
        <v>0</v>
      </c>
      <c r="BZ250" s="3">
        <v>0</v>
      </c>
      <c r="CA250" s="3">
        <v>0</v>
      </c>
      <c r="CB250" s="3">
        <v>0.0032119255796476754</v>
      </c>
      <c r="CC250" s="3">
        <v>0.0028901932145755805</v>
      </c>
      <c r="CD250" s="3">
        <v>0</v>
      </c>
      <c r="CE250" s="3">
        <v>0</v>
      </c>
      <c r="CF250" s="3">
        <v>0</v>
      </c>
      <c r="CG250" s="3">
        <v>0</v>
      </c>
      <c r="CH250" s="3">
        <v>0</v>
      </c>
      <c r="CI250" s="3">
        <v>0.002890193214575581</v>
      </c>
      <c r="CJ250" s="3">
        <v>0.002890193214575581</v>
      </c>
      <c r="CK250" s="3">
        <v>0</v>
      </c>
      <c r="CL250" s="3">
        <v>0</v>
      </c>
      <c r="CM250" s="3">
        <v>0.0021782837204467366</v>
      </c>
      <c r="CN250" s="3">
        <v>0</v>
      </c>
      <c r="CO250" s="3">
        <v>0</v>
      </c>
      <c r="CP250" s="3">
        <v>0</v>
      </c>
      <c r="CQ250" s="3">
        <v>5.189110505540115E-05</v>
      </c>
      <c r="CR250" s="3">
        <v>0.0016059627898238375</v>
      </c>
      <c r="CS250" s="3">
        <v>5.189110505540115E-05</v>
      </c>
      <c r="CT250" s="3">
        <v>0</v>
      </c>
      <c r="CU250" s="3">
        <v>0</v>
      </c>
      <c r="CV250" s="3">
        <v>0</v>
      </c>
      <c r="CW250" s="3">
        <v>0</v>
      </c>
      <c r="CX250" s="3">
        <v>0.0028901932145755805</v>
      </c>
      <c r="CY250" s="3">
        <v>0.0018505490426549804</v>
      </c>
      <c r="CZ250" s="3">
        <v>0.0014710421598154912</v>
      </c>
      <c r="DA250" s="3">
        <v>0.002890193214575581</v>
      </c>
      <c r="DB250" s="3">
        <v>0.0028901932145755805</v>
      </c>
      <c r="DC250" s="3">
        <v>0.0028901932145755805</v>
      </c>
      <c r="DD250" s="3">
        <v>0.0028901932145755814</v>
      </c>
      <c r="DE250" s="3">
        <v>0.004356567440893472</v>
      </c>
      <c r="DF250" s="3">
        <v>0.001850549042654981</v>
      </c>
      <c r="DG250" s="3">
        <v>0</v>
      </c>
      <c r="DH250" s="3">
        <v>0</v>
      </c>
      <c r="DI250" s="3">
        <v>0</v>
      </c>
      <c r="DJ250" s="3">
        <v>0</v>
      </c>
      <c r="DK250" s="3">
        <v>0</v>
      </c>
      <c r="DL250" s="3">
        <v>0</v>
      </c>
      <c r="DM250" s="3">
        <v>1</v>
      </c>
      <c r="DN250" s="3">
        <v>0</v>
      </c>
      <c r="DO250" s="3">
        <v>0.004356567440893473</v>
      </c>
      <c r="DP250" s="3">
        <v>0</v>
      </c>
      <c r="DQ250" s="3">
        <v>0.002890193214575581</v>
      </c>
      <c r="DR250" s="3">
        <v>2.6518132228605983E-05</v>
      </c>
      <c r="DS250" s="3">
        <v>0.003768927292447035</v>
      </c>
      <c r="DU250" s="9"/>
      <c r="DV250" s="9"/>
      <c r="DW250" s="62">
        <v>1646800</v>
      </c>
      <c r="DX250" s="9">
        <v>1819362.482002207</v>
      </c>
    </row>
    <row r="251" spans="44:128" ht="11.25">
      <c r="AR251" s="13" t="s">
        <v>75</v>
      </c>
      <c r="AS251" s="16" t="s">
        <v>370</v>
      </c>
      <c r="AT251" s="3">
        <v>0</v>
      </c>
      <c r="AU251" s="3">
        <v>0</v>
      </c>
      <c r="AV251" s="3">
        <v>0</v>
      </c>
      <c r="AW251" s="3">
        <v>0</v>
      </c>
      <c r="AX251" s="3">
        <v>0</v>
      </c>
      <c r="AY251" s="3">
        <v>0</v>
      </c>
      <c r="AZ251" s="3">
        <v>0</v>
      </c>
      <c r="BA251" s="3">
        <v>0</v>
      </c>
      <c r="BB251" s="3">
        <v>0</v>
      </c>
      <c r="BC251" s="3">
        <v>0</v>
      </c>
      <c r="BD251" s="3">
        <v>0</v>
      </c>
      <c r="BE251" s="3">
        <v>0</v>
      </c>
      <c r="BF251" s="3">
        <v>0</v>
      </c>
      <c r="BG251" s="3">
        <v>0</v>
      </c>
      <c r="BH251" s="3">
        <v>0</v>
      </c>
      <c r="BI251" s="3">
        <v>0</v>
      </c>
      <c r="BJ251" s="3">
        <v>0</v>
      </c>
      <c r="BK251" s="3">
        <v>0</v>
      </c>
      <c r="BL251" s="3">
        <v>0</v>
      </c>
      <c r="BM251" s="3">
        <v>0</v>
      </c>
      <c r="BN251" s="3">
        <v>0</v>
      </c>
      <c r="BO251" s="3">
        <v>0</v>
      </c>
      <c r="BP251" s="3">
        <v>0</v>
      </c>
      <c r="BQ251" s="3">
        <v>0</v>
      </c>
      <c r="BR251" s="3">
        <v>0.0005505044566020108</v>
      </c>
      <c r="BS251" s="3">
        <v>0.0011325224286608082</v>
      </c>
      <c r="BT251" s="3">
        <v>0.00015542928480038895</v>
      </c>
      <c r="BU251" s="3">
        <v>0.0005505044566020109</v>
      </c>
      <c r="BV251" s="3">
        <v>0.0005505044566020109</v>
      </c>
      <c r="BW251" s="3">
        <v>0.0003755372789531791</v>
      </c>
      <c r="BX251" s="3">
        <v>0.0005505044566020109</v>
      </c>
      <c r="BY251" s="3">
        <v>0</v>
      </c>
      <c r="BZ251" s="3">
        <v>0</v>
      </c>
      <c r="CA251" s="3">
        <v>0</v>
      </c>
      <c r="CB251" s="3">
        <v>0.0010616261841682394</v>
      </c>
      <c r="CC251" s="3">
        <v>0.0005505044566020108</v>
      </c>
      <c r="CD251" s="3">
        <v>0</v>
      </c>
      <c r="CE251" s="3">
        <v>0</v>
      </c>
      <c r="CF251" s="3">
        <v>0</v>
      </c>
      <c r="CG251" s="3">
        <v>0</v>
      </c>
      <c r="CH251" s="3">
        <v>0</v>
      </c>
      <c r="CI251" s="3">
        <v>0.000550504456602011</v>
      </c>
      <c r="CJ251" s="3">
        <v>0.0005505044566020108</v>
      </c>
      <c r="CK251" s="3">
        <v>0</v>
      </c>
      <c r="CL251" s="3">
        <v>0</v>
      </c>
      <c r="CM251" s="3">
        <v>0.0005662612143304041</v>
      </c>
      <c r="CN251" s="3">
        <v>0</v>
      </c>
      <c r="CO251" s="3">
        <v>0</v>
      </c>
      <c r="CP251" s="3">
        <v>0</v>
      </c>
      <c r="CQ251" s="3">
        <v>1.2471971731747773E-06</v>
      </c>
      <c r="CR251" s="3">
        <v>0.0005308130920841197</v>
      </c>
      <c r="CS251" s="3">
        <v>1.2471971731747773E-06</v>
      </c>
      <c r="CT251" s="3">
        <v>0</v>
      </c>
      <c r="CU251" s="3">
        <v>0</v>
      </c>
      <c r="CV251" s="3">
        <v>0</v>
      </c>
      <c r="CW251" s="3">
        <v>0</v>
      </c>
      <c r="CX251" s="3">
        <v>0.0005505044566020108</v>
      </c>
      <c r="CY251" s="3">
        <v>0.00037553727895317914</v>
      </c>
      <c r="CZ251" s="3">
        <v>0.0002758758268875927</v>
      </c>
      <c r="DA251" s="3">
        <v>0.0005505044566020109</v>
      </c>
      <c r="DB251" s="3">
        <v>0.0005505044566020108</v>
      </c>
      <c r="DC251" s="3">
        <v>0.0005505044566020108</v>
      </c>
      <c r="DD251" s="3">
        <v>0.000550504456602011</v>
      </c>
      <c r="DE251" s="3">
        <v>0.0011325224286608082</v>
      </c>
      <c r="DF251" s="3">
        <v>0.0003755372789531792</v>
      </c>
      <c r="DG251" s="3">
        <v>0</v>
      </c>
      <c r="DH251" s="3">
        <v>0</v>
      </c>
      <c r="DI251" s="3">
        <v>0</v>
      </c>
      <c r="DJ251" s="3">
        <v>0</v>
      </c>
      <c r="DK251" s="3">
        <v>0</v>
      </c>
      <c r="DL251" s="3">
        <v>0</v>
      </c>
      <c r="DM251" s="3">
        <v>0</v>
      </c>
      <c r="DN251" s="3">
        <v>1</v>
      </c>
      <c r="DO251" s="3">
        <v>0.0011325224286608082</v>
      </c>
      <c r="DP251" s="3">
        <v>0</v>
      </c>
      <c r="DQ251" s="3">
        <v>0.0005505044566020109</v>
      </c>
      <c r="DR251" s="3">
        <v>0.00015542928480038895</v>
      </c>
      <c r="DS251" s="3">
        <v>0.0008045249321072179</v>
      </c>
      <c r="DU251" s="9"/>
      <c r="DV251" s="9"/>
      <c r="DW251" s="62">
        <v>310797</v>
      </c>
      <c r="DX251" s="9">
        <v>346551.87098000594</v>
      </c>
    </row>
    <row r="252" spans="44:128" ht="11.25">
      <c r="AR252" s="13" t="s">
        <v>76</v>
      </c>
      <c r="AS252" s="16" t="s">
        <v>313</v>
      </c>
      <c r="AT252" s="3">
        <v>0</v>
      </c>
      <c r="AU252" s="3">
        <v>0</v>
      </c>
      <c r="AV252" s="3">
        <v>0</v>
      </c>
      <c r="AW252" s="3">
        <v>0</v>
      </c>
      <c r="AX252" s="3">
        <v>0</v>
      </c>
      <c r="AY252" s="3">
        <v>0</v>
      </c>
      <c r="AZ252" s="3">
        <v>0</v>
      </c>
      <c r="BA252" s="3">
        <v>0</v>
      </c>
      <c r="BB252" s="3">
        <v>0</v>
      </c>
      <c r="BC252" s="3">
        <v>0</v>
      </c>
      <c r="BD252" s="3">
        <v>0</v>
      </c>
      <c r="BE252" s="3">
        <v>0</v>
      </c>
      <c r="BF252" s="3">
        <v>0</v>
      </c>
      <c r="BG252" s="3">
        <v>0</v>
      </c>
      <c r="BH252" s="3">
        <v>0</v>
      </c>
      <c r="BI252" s="3">
        <v>0</v>
      </c>
      <c r="BJ252" s="3">
        <v>0</v>
      </c>
      <c r="BK252" s="3">
        <v>0</v>
      </c>
      <c r="BL252" s="3">
        <v>0</v>
      </c>
      <c r="BM252" s="3">
        <v>0</v>
      </c>
      <c r="BN252" s="3">
        <v>0</v>
      </c>
      <c r="BO252" s="3">
        <v>0</v>
      </c>
      <c r="BP252" s="3">
        <v>0</v>
      </c>
      <c r="BQ252" s="3">
        <v>0</v>
      </c>
      <c r="BR252" s="3">
        <v>0</v>
      </c>
      <c r="BS252" s="3">
        <v>0</v>
      </c>
      <c r="BT252" s="3">
        <v>0</v>
      </c>
      <c r="BU252" s="3">
        <v>0</v>
      </c>
      <c r="BV252" s="3">
        <v>0</v>
      </c>
      <c r="BW252" s="3">
        <v>0</v>
      </c>
      <c r="BX252" s="3">
        <v>0</v>
      </c>
      <c r="BY252" s="3">
        <v>0</v>
      </c>
      <c r="BZ252" s="3">
        <v>0</v>
      </c>
      <c r="CA252" s="3">
        <v>0</v>
      </c>
      <c r="CB252" s="3">
        <v>0</v>
      </c>
      <c r="CC252" s="3">
        <v>0</v>
      </c>
      <c r="CD252" s="3">
        <v>0</v>
      </c>
      <c r="CE252" s="3">
        <v>0</v>
      </c>
      <c r="CF252" s="3">
        <v>0</v>
      </c>
      <c r="CG252" s="3">
        <v>0</v>
      </c>
      <c r="CH252" s="3">
        <v>0</v>
      </c>
      <c r="CI252" s="3">
        <v>0</v>
      </c>
      <c r="CJ252" s="3">
        <v>0</v>
      </c>
      <c r="CK252" s="3">
        <v>0</v>
      </c>
      <c r="CL252" s="3">
        <v>0</v>
      </c>
      <c r="CM252" s="3">
        <v>0</v>
      </c>
      <c r="CN252" s="3">
        <v>0</v>
      </c>
      <c r="CO252" s="3">
        <v>0</v>
      </c>
      <c r="CP252" s="3">
        <v>0</v>
      </c>
      <c r="CQ252" s="3">
        <v>0</v>
      </c>
      <c r="CR252" s="3">
        <v>0</v>
      </c>
      <c r="CS252" s="3">
        <v>0</v>
      </c>
      <c r="CT252" s="3">
        <v>0</v>
      </c>
      <c r="CU252" s="3">
        <v>0</v>
      </c>
      <c r="CV252" s="3">
        <v>0</v>
      </c>
      <c r="CW252" s="3">
        <v>0</v>
      </c>
      <c r="CX252" s="3">
        <v>0</v>
      </c>
      <c r="CY252" s="3">
        <v>0</v>
      </c>
      <c r="CZ252" s="3">
        <v>0</v>
      </c>
      <c r="DA252" s="3">
        <v>0</v>
      </c>
      <c r="DB252" s="3">
        <v>0</v>
      </c>
      <c r="DC252" s="3">
        <v>0</v>
      </c>
      <c r="DD252" s="3">
        <v>0</v>
      </c>
      <c r="DE252" s="3">
        <v>0</v>
      </c>
      <c r="DF252" s="3">
        <v>0</v>
      </c>
      <c r="DG252" s="3">
        <v>0</v>
      </c>
      <c r="DH252" s="3">
        <v>0</v>
      </c>
      <c r="DI252" s="3">
        <v>0</v>
      </c>
      <c r="DJ252" s="3">
        <v>0</v>
      </c>
      <c r="DK252" s="3">
        <v>0</v>
      </c>
      <c r="DL252" s="3">
        <v>0</v>
      </c>
      <c r="DM252" s="3">
        <v>0</v>
      </c>
      <c r="DN252" s="3">
        <v>0</v>
      </c>
      <c r="DO252" s="3">
        <v>1</v>
      </c>
      <c r="DP252" s="3">
        <v>0</v>
      </c>
      <c r="DQ252" s="3">
        <v>0</v>
      </c>
      <c r="DR252" s="3">
        <v>0</v>
      </c>
      <c r="DS252" s="3">
        <v>0.000415483892392955</v>
      </c>
      <c r="DU252" s="9"/>
      <c r="DV252" s="9"/>
      <c r="DW252" s="62">
        <v>166322</v>
      </c>
      <c r="DX252" s="9">
        <v>168184.82203154382</v>
      </c>
    </row>
    <row r="253" spans="44:128" ht="11.25">
      <c r="AR253" s="13">
        <v>8555</v>
      </c>
      <c r="AS253" s="16" t="s">
        <v>314</v>
      </c>
      <c r="AT253" s="3">
        <v>0</v>
      </c>
      <c r="AU253" s="3">
        <v>0</v>
      </c>
      <c r="AV253" s="3">
        <v>0</v>
      </c>
      <c r="AW253" s="3">
        <v>0</v>
      </c>
      <c r="AX253" s="3">
        <v>0</v>
      </c>
      <c r="AY253" s="3">
        <v>0</v>
      </c>
      <c r="AZ253" s="3">
        <v>0</v>
      </c>
      <c r="BA253" s="3">
        <v>0</v>
      </c>
      <c r="BB253" s="3">
        <v>0</v>
      </c>
      <c r="BC253" s="3">
        <v>0</v>
      </c>
      <c r="BD253" s="3">
        <v>0</v>
      </c>
      <c r="BE253" s="3">
        <v>0</v>
      </c>
      <c r="BF253" s="3">
        <v>0</v>
      </c>
      <c r="BG253" s="3">
        <v>0</v>
      </c>
      <c r="BH253" s="3">
        <v>0</v>
      </c>
      <c r="BI253" s="3">
        <v>0</v>
      </c>
      <c r="BJ253" s="3">
        <v>0</v>
      </c>
      <c r="BK253" s="3">
        <v>0</v>
      </c>
      <c r="BL253" s="3">
        <v>0</v>
      </c>
      <c r="BM253" s="3">
        <v>0</v>
      </c>
      <c r="BN253" s="3">
        <v>0</v>
      </c>
      <c r="BO253" s="3">
        <v>0</v>
      </c>
      <c r="BP253" s="3">
        <v>0</v>
      </c>
      <c r="BQ253" s="3">
        <v>0</v>
      </c>
      <c r="BR253" s="3">
        <v>0.00034065810959714156</v>
      </c>
      <c r="BS253" s="3">
        <v>1.0828537359452883E-05</v>
      </c>
      <c r="BT253" s="3">
        <v>2.9586150449194164E-06</v>
      </c>
      <c r="BU253" s="3">
        <v>0.00034065810959714156</v>
      </c>
      <c r="BV253" s="3">
        <v>0.0003406581095971416</v>
      </c>
      <c r="BW253" s="3">
        <v>1.194232683932619E-05</v>
      </c>
      <c r="BX253" s="3">
        <v>0.0003406581095971416</v>
      </c>
      <c r="BY253" s="3">
        <v>0</v>
      </c>
      <c r="BZ253" s="3">
        <v>0</v>
      </c>
      <c r="CA253" s="3">
        <v>0</v>
      </c>
      <c r="CB253" s="3">
        <v>5.507734662564748E-06</v>
      </c>
      <c r="CC253" s="3">
        <v>0.0003406581095971416</v>
      </c>
      <c r="CD253" s="3">
        <v>0</v>
      </c>
      <c r="CE253" s="3">
        <v>0</v>
      </c>
      <c r="CF253" s="3">
        <v>0</v>
      </c>
      <c r="CG253" s="3">
        <v>0</v>
      </c>
      <c r="CH253" s="3">
        <v>0</v>
      </c>
      <c r="CI253" s="3">
        <v>0.0003406581095971416</v>
      </c>
      <c r="CJ253" s="3">
        <v>0.0003406581095971416</v>
      </c>
      <c r="CK253" s="3">
        <v>0</v>
      </c>
      <c r="CL253" s="3">
        <v>0</v>
      </c>
      <c r="CM253" s="3">
        <v>5.4142686797264396E-06</v>
      </c>
      <c r="CN253" s="3">
        <v>0</v>
      </c>
      <c r="CO253" s="3">
        <v>0</v>
      </c>
      <c r="CP253" s="3">
        <v>0</v>
      </c>
      <c r="CQ253" s="3">
        <v>4.5012574658204896E-07</v>
      </c>
      <c r="CR253" s="3">
        <v>2.753867331282374E-06</v>
      </c>
      <c r="CS253" s="3">
        <v>4.5012574658204896E-07</v>
      </c>
      <c r="CT253" s="3">
        <v>0</v>
      </c>
      <c r="CU253" s="3">
        <v>0</v>
      </c>
      <c r="CV253" s="3">
        <v>0</v>
      </c>
      <c r="CW253" s="3">
        <v>0</v>
      </c>
      <c r="CX253" s="3">
        <v>0.00034065810959714156</v>
      </c>
      <c r="CY253" s="3">
        <v>1.194232683932619E-05</v>
      </c>
      <c r="CZ253" s="3">
        <v>0.00017055411767186174</v>
      </c>
      <c r="DA253" s="3">
        <v>0.0003406581095971416</v>
      </c>
      <c r="DB253" s="3">
        <v>0.00034065810959714156</v>
      </c>
      <c r="DC253" s="3">
        <v>0.0003406581095971415</v>
      </c>
      <c r="DD253" s="3">
        <v>0.0003406581095971416</v>
      </c>
      <c r="DE253" s="3">
        <v>1.0828537359452879E-05</v>
      </c>
      <c r="DF253" s="3">
        <v>1.1942326839326191E-05</v>
      </c>
      <c r="DG253" s="3">
        <v>1</v>
      </c>
      <c r="DH253" s="3">
        <v>0</v>
      </c>
      <c r="DI253" s="3">
        <v>0</v>
      </c>
      <c r="DJ253" s="3">
        <v>0</v>
      </c>
      <c r="DK253" s="3">
        <v>0</v>
      </c>
      <c r="DL253" s="3">
        <v>0</v>
      </c>
      <c r="DM253" s="3">
        <v>0</v>
      </c>
      <c r="DN253" s="3">
        <v>0</v>
      </c>
      <c r="DO253" s="3">
        <v>1.082853735945288E-05</v>
      </c>
      <c r="DP253" s="3">
        <v>1</v>
      </c>
      <c r="DQ253" s="3">
        <v>0.0003406581095971416</v>
      </c>
      <c r="DR253" s="3">
        <v>2.9586150449194164E-06</v>
      </c>
      <c r="DS253" s="3">
        <v>0.0011962825300800325</v>
      </c>
      <c r="DU253" s="9"/>
      <c r="DV253" s="9"/>
      <c r="DW253" s="62">
        <v>269060</v>
      </c>
      <c r="DX253" s="9">
        <v>510063.6146747254</v>
      </c>
    </row>
    <row r="254" spans="44:128" ht="11.25">
      <c r="AR254" s="13" t="s">
        <v>77</v>
      </c>
      <c r="AS254" s="16" t="s">
        <v>371</v>
      </c>
      <c r="AT254" s="3">
        <v>0</v>
      </c>
      <c r="AU254" s="3">
        <v>0</v>
      </c>
      <c r="AV254" s="3">
        <v>0</v>
      </c>
      <c r="AW254" s="3">
        <v>0</v>
      </c>
      <c r="AX254" s="3">
        <v>0</v>
      </c>
      <c r="AY254" s="3">
        <v>0</v>
      </c>
      <c r="AZ254" s="3">
        <v>0</v>
      </c>
      <c r="BA254" s="3">
        <v>0</v>
      </c>
      <c r="BB254" s="3">
        <v>0</v>
      </c>
      <c r="BC254" s="3">
        <v>0</v>
      </c>
      <c r="BD254" s="3">
        <v>0</v>
      </c>
      <c r="BE254" s="3">
        <v>0</v>
      </c>
      <c r="BF254" s="3">
        <v>0</v>
      </c>
      <c r="BG254" s="3">
        <v>0</v>
      </c>
      <c r="BH254" s="3">
        <v>0</v>
      </c>
      <c r="BI254" s="3">
        <v>0</v>
      </c>
      <c r="BJ254" s="3">
        <v>0</v>
      </c>
      <c r="BK254" s="3">
        <v>0</v>
      </c>
      <c r="BL254" s="3">
        <v>0</v>
      </c>
      <c r="BM254" s="3">
        <v>0</v>
      </c>
      <c r="BN254" s="3">
        <v>0</v>
      </c>
      <c r="BO254" s="3">
        <v>0</v>
      </c>
      <c r="BP254" s="3">
        <v>0</v>
      </c>
      <c r="BQ254" s="3">
        <v>0</v>
      </c>
      <c r="BR254" s="3">
        <v>0</v>
      </c>
      <c r="BS254" s="3">
        <v>0</v>
      </c>
      <c r="BT254" s="3">
        <v>0</v>
      </c>
      <c r="BU254" s="3">
        <v>0</v>
      </c>
      <c r="BV254" s="3">
        <v>0</v>
      </c>
      <c r="BW254" s="3">
        <v>0</v>
      </c>
      <c r="BX254" s="3">
        <v>0</v>
      </c>
      <c r="BY254" s="3">
        <v>0</v>
      </c>
      <c r="BZ254" s="3">
        <v>0</v>
      </c>
      <c r="CA254" s="3">
        <v>0</v>
      </c>
      <c r="CB254" s="3">
        <v>0</v>
      </c>
      <c r="CC254" s="3">
        <v>0</v>
      </c>
      <c r="CD254" s="3">
        <v>0</v>
      </c>
      <c r="CE254" s="3">
        <v>0</v>
      </c>
      <c r="CF254" s="3">
        <v>0</v>
      </c>
      <c r="CG254" s="3">
        <v>0</v>
      </c>
      <c r="CH254" s="3">
        <v>0</v>
      </c>
      <c r="CI254" s="3">
        <v>0</v>
      </c>
      <c r="CJ254" s="3">
        <v>0</v>
      </c>
      <c r="CK254" s="3">
        <v>0</v>
      </c>
      <c r="CL254" s="3">
        <v>0</v>
      </c>
      <c r="CM254" s="3">
        <v>0</v>
      </c>
      <c r="CN254" s="3">
        <v>0</v>
      </c>
      <c r="CO254" s="3">
        <v>0</v>
      </c>
      <c r="CP254" s="3">
        <v>0</v>
      </c>
      <c r="CQ254" s="3">
        <v>0</v>
      </c>
      <c r="CR254" s="3">
        <v>0</v>
      </c>
      <c r="CS254" s="3">
        <v>0</v>
      </c>
      <c r="CT254" s="3">
        <v>0</v>
      </c>
      <c r="CU254" s="3">
        <v>0</v>
      </c>
      <c r="CV254" s="3">
        <v>0</v>
      </c>
      <c r="CW254" s="3">
        <v>0</v>
      </c>
      <c r="CX254" s="3">
        <v>0</v>
      </c>
      <c r="CY254" s="3">
        <v>0</v>
      </c>
      <c r="CZ254" s="3">
        <v>0</v>
      </c>
      <c r="DA254" s="3">
        <v>0</v>
      </c>
      <c r="DB254" s="3">
        <v>0</v>
      </c>
      <c r="DC254" s="3">
        <v>0</v>
      </c>
      <c r="DD254" s="3">
        <v>0</v>
      </c>
      <c r="DE254" s="3">
        <v>0</v>
      </c>
      <c r="DF254" s="3">
        <v>0</v>
      </c>
      <c r="DG254" s="3">
        <v>0</v>
      </c>
      <c r="DH254" s="3">
        <v>0</v>
      </c>
      <c r="DI254" s="3">
        <v>0</v>
      </c>
      <c r="DJ254" s="3">
        <v>0</v>
      </c>
      <c r="DK254" s="3">
        <v>0</v>
      </c>
      <c r="DL254" s="3">
        <v>0</v>
      </c>
      <c r="DM254" s="3">
        <v>0</v>
      </c>
      <c r="DN254" s="3">
        <v>0</v>
      </c>
      <c r="DO254" s="3">
        <v>0</v>
      </c>
      <c r="DP254" s="3">
        <v>0</v>
      </c>
      <c r="DQ254" s="3">
        <v>1</v>
      </c>
      <c r="DR254" s="3">
        <v>0</v>
      </c>
      <c r="DS254" s="3">
        <v>0.00028860152115980925</v>
      </c>
      <c r="DU254" s="9"/>
      <c r="DV254" s="9"/>
      <c r="DW254" s="62">
        <v>114540</v>
      </c>
      <c r="DX254" s="9">
        <v>115833.94492012</v>
      </c>
    </row>
    <row r="255" spans="44:128" ht="11.25">
      <c r="AR255" s="13" t="s">
        <v>78</v>
      </c>
      <c r="AS255" s="16" t="s">
        <v>372</v>
      </c>
      <c r="AT255" s="3">
        <v>0</v>
      </c>
      <c r="AU255" s="3">
        <v>0</v>
      </c>
      <c r="AV255" s="3">
        <v>0</v>
      </c>
      <c r="AW255" s="3">
        <v>0</v>
      </c>
      <c r="AX255" s="3">
        <v>0</v>
      </c>
      <c r="AY255" s="3">
        <v>0</v>
      </c>
      <c r="AZ255" s="3">
        <v>0</v>
      </c>
      <c r="BA255" s="3">
        <v>0</v>
      </c>
      <c r="BB255" s="3">
        <v>0</v>
      </c>
      <c r="BC255" s="3">
        <v>0</v>
      </c>
      <c r="BD255" s="3">
        <v>0</v>
      </c>
      <c r="BE255" s="3">
        <v>0</v>
      </c>
      <c r="BF255" s="3">
        <v>0</v>
      </c>
      <c r="BG255" s="3">
        <v>0</v>
      </c>
      <c r="BH255" s="3">
        <v>0</v>
      </c>
      <c r="BI255" s="3">
        <v>0</v>
      </c>
      <c r="BJ255" s="3">
        <v>0</v>
      </c>
      <c r="BK255" s="3">
        <v>0</v>
      </c>
      <c r="BL255" s="3">
        <v>0</v>
      </c>
      <c r="BM255" s="3">
        <v>0</v>
      </c>
      <c r="BN255" s="3">
        <v>0</v>
      </c>
      <c r="BO255" s="3">
        <v>0</v>
      </c>
      <c r="BP255" s="3">
        <v>0</v>
      </c>
      <c r="BQ255" s="3">
        <v>0</v>
      </c>
      <c r="BR255" s="3">
        <v>0</v>
      </c>
      <c r="BS255" s="3">
        <v>0</v>
      </c>
      <c r="BT255" s="3">
        <v>0</v>
      </c>
      <c r="BU255" s="3">
        <v>0</v>
      </c>
      <c r="BV255" s="3">
        <v>0</v>
      </c>
      <c r="BW255" s="3">
        <v>0</v>
      </c>
      <c r="BX255" s="3">
        <v>0</v>
      </c>
      <c r="BY255" s="3">
        <v>0</v>
      </c>
      <c r="BZ255" s="3">
        <v>0</v>
      </c>
      <c r="CA255" s="3">
        <v>0</v>
      </c>
      <c r="CB255" s="3">
        <v>0</v>
      </c>
      <c r="CC255" s="3">
        <v>0</v>
      </c>
      <c r="CD255" s="3">
        <v>0</v>
      </c>
      <c r="CE255" s="3">
        <v>0</v>
      </c>
      <c r="CF255" s="3">
        <v>0</v>
      </c>
      <c r="CG255" s="3">
        <v>0</v>
      </c>
      <c r="CH255" s="3">
        <v>0</v>
      </c>
      <c r="CI255" s="3">
        <v>0</v>
      </c>
      <c r="CJ255" s="3">
        <v>0</v>
      </c>
      <c r="CK255" s="3">
        <v>0</v>
      </c>
      <c r="CL255" s="3">
        <v>0</v>
      </c>
      <c r="CM255" s="3">
        <v>0</v>
      </c>
      <c r="CN255" s="3">
        <v>0</v>
      </c>
      <c r="CO255" s="3">
        <v>0</v>
      </c>
      <c r="CP255" s="3">
        <v>0</v>
      </c>
      <c r="CQ255" s="3">
        <v>0</v>
      </c>
      <c r="CR255" s="3">
        <v>0</v>
      </c>
      <c r="CS255" s="3">
        <v>0</v>
      </c>
      <c r="CT255" s="3">
        <v>0</v>
      </c>
      <c r="CU255" s="3">
        <v>0</v>
      </c>
      <c r="CV255" s="3">
        <v>0</v>
      </c>
      <c r="CW255" s="3">
        <v>0</v>
      </c>
      <c r="CX255" s="3">
        <v>0</v>
      </c>
      <c r="CY255" s="3">
        <v>0</v>
      </c>
      <c r="CZ255" s="3">
        <v>0</v>
      </c>
      <c r="DA255" s="3">
        <v>0</v>
      </c>
      <c r="DB255" s="3">
        <v>0</v>
      </c>
      <c r="DC255" s="3">
        <v>0</v>
      </c>
      <c r="DD255" s="3">
        <v>0</v>
      </c>
      <c r="DE255" s="3">
        <v>0</v>
      </c>
      <c r="DF255" s="3">
        <v>0</v>
      </c>
      <c r="DG255" s="3">
        <v>0</v>
      </c>
      <c r="DH255" s="3">
        <v>0</v>
      </c>
      <c r="DI255" s="3">
        <v>0</v>
      </c>
      <c r="DJ255" s="3">
        <v>0</v>
      </c>
      <c r="DK255" s="3">
        <v>0</v>
      </c>
      <c r="DL255" s="3">
        <v>0</v>
      </c>
      <c r="DM255" s="3">
        <v>0</v>
      </c>
      <c r="DN255" s="3">
        <v>0</v>
      </c>
      <c r="DO255" s="3">
        <v>0</v>
      </c>
      <c r="DP255" s="3">
        <v>0</v>
      </c>
      <c r="DQ255" s="3">
        <v>0</v>
      </c>
      <c r="DR255" s="3">
        <v>1</v>
      </c>
      <c r="DS255" s="3">
        <v>0</v>
      </c>
      <c r="DU255" s="9"/>
      <c r="DV255" s="9"/>
      <c r="DW255" s="62">
        <v>750000</v>
      </c>
      <c r="DX255" s="9">
        <v>750000</v>
      </c>
    </row>
    <row r="256" spans="44:128" ht="11.25">
      <c r="AR256" s="13" t="s">
        <v>79</v>
      </c>
      <c r="AS256" s="16" t="s">
        <v>373</v>
      </c>
      <c r="AT256" s="3">
        <v>0</v>
      </c>
      <c r="AU256" s="3">
        <v>0</v>
      </c>
      <c r="AV256" s="3">
        <v>0</v>
      </c>
      <c r="AW256" s="3">
        <v>0</v>
      </c>
      <c r="AX256" s="3">
        <v>0</v>
      </c>
      <c r="AY256" s="3">
        <v>0</v>
      </c>
      <c r="AZ256" s="3">
        <v>0</v>
      </c>
      <c r="BA256" s="3">
        <v>0</v>
      </c>
      <c r="BB256" s="3">
        <v>0</v>
      </c>
      <c r="BC256" s="3">
        <v>0</v>
      </c>
      <c r="BD256" s="3">
        <v>0</v>
      </c>
      <c r="BE256" s="3">
        <v>0</v>
      </c>
      <c r="BF256" s="3">
        <v>0</v>
      </c>
      <c r="BG256" s="3">
        <v>0</v>
      </c>
      <c r="BH256" s="3">
        <v>0</v>
      </c>
      <c r="BI256" s="3">
        <v>0</v>
      </c>
      <c r="BJ256" s="3">
        <v>0</v>
      </c>
      <c r="BK256" s="3">
        <v>0</v>
      </c>
      <c r="BL256" s="3">
        <v>0</v>
      </c>
      <c r="BM256" s="3">
        <v>0</v>
      </c>
      <c r="BN256" s="3">
        <v>0</v>
      </c>
      <c r="BO256" s="3">
        <v>0</v>
      </c>
      <c r="BP256" s="3">
        <v>0</v>
      </c>
      <c r="BQ256" s="3">
        <v>0</v>
      </c>
      <c r="BR256" s="3">
        <v>0</v>
      </c>
      <c r="BS256" s="3">
        <v>0</v>
      </c>
      <c r="BT256" s="3">
        <v>0</v>
      </c>
      <c r="BU256" s="3">
        <v>0</v>
      </c>
      <c r="BV256" s="3">
        <v>0</v>
      </c>
      <c r="BW256" s="3">
        <v>0</v>
      </c>
      <c r="BX256" s="3">
        <v>0</v>
      </c>
      <c r="BY256" s="3">
        <v>0</v>
      </c>
      <c r="BZ256" s="3">
        <v>0</v>
      </c>
      <c r="CA256" s="3">
        <v>0</v>
      </c>
      <c r="CB256" s="3">
        <v>0</v>
      </c>
      <c r="CC256" s="3">
        <v>0</v>
      </c>
      <c r="CD256" s="3">
        <v>0</v>
      </c>
      <c r="CE256" s="3">
        <v>0</v>
      </c>
      <c r="CF256" s="3">
        <v>0</v>
      </c>
      <c r="CG256" s="3">
        <v>0</v>
      </c>
      <c r="CH256" s="3">
        <v>0</v>
      </c>
      <c r="CI256" s="3">
        <v>0</v>
      </c>
      <c r="CJ256" s="3">
        <v>0</v>
      </c>
      <c r="CK256" s="3">
        <v>0</v>
      </c>
      <c r="CL256" s="3">
        <v>0</v>
      </c>
      <c r="CM256" s="3">
        <v>0</v>
      </c>
      <c r="CN256" s="3">
        <v>0</v>
      </c>
      <c r="CO256" s="3">
        <v>0</v>
      </c>
      <c r="CP256" s="3">
        <v>0</v>
      </c>
      <c r="CQ256" s="3">
        <v>0</v>
      </c>
      <c r="CR256" s="3">
        <v>0</v>
      </c>
      <c r="CS256" s="3">
        <v>0</v>
      </c>
      <c r="CT256" s="3">
        <v>0</v>
      </c>
      <c r="CU256" s="3">
        <v>0</v>
      </c>
      <c r="CV256" s="3">
        <v>0</v>
      </c>
      <c r="CW256" s="3">
        <v>0</v>
      </c>
      <c r="CX256" s="3">
        <v>0</v>
      </c>
      <c r="CY256" s="3">
        <v>0</v>
      </c>
      <c r="CZ256" s="3">
        <v>0</v>
      </c>
      <c r="DA256" s="3">
        <v>0</v>
      </c>
      <c r="DB256" s="3">
        <v>0</v>
      </c>
      <c r="DC256" s="3">
        <v>0</v>
      </c>
      <c r="DD256" s="3">
        <v>0</v>
      </c>
      <c r="DE256" s="3">
        <v>0</v>
      </c>
      <c r="DF256" s="3">
        <v>0</v>
      </c>
      <c r="DG256" s="3">
        <v>0</v>
      </c>
      <c r="DH256" s="3">
        <v>0</v>
      </c>
      <c r="DI256" s="3">
        <v>0</v>
      </c>
      <c r="DJ256" s="3">
        <v>0</v>
      </c>
      <c r="DK256" s="3">
        <v>0</v>
      </c>
      <c r="DL256" s="3">
        <v>0</v>
      </c>
      <c r="DM256" s="3">
        <v>0</v>
      </c>
      <c r="DN256" s="3">
        <v>0</v>
      </c>
      <c r="DO256" s="3">
        <v>0</v>
      </c>
      <c r="DP256" s="3">
        <v>0</v>
      </c>
      <c r="DQ256" s="3">
        <v>0</v>
      </c>
      <c r="DR256" s="3">
        <v>0</v>
      </c>
      <c r="DS256" s="3">
        <v>1.0077451738771883</v>
      </c>
      <c r="DU256" s="9"/>
      <c r="DV256" s="9"/>
      <c r="DW256" s="62">
        <v>4483500</v>
      </c>
      <c r="DX256" s="9">
        <v>4518225.487078374</v>
      </c>
    </row>
    <row r="257" spans="44:128" ht="11.25">
      <c r="AR257" s="1"/>
      <c r="AS257" s="1"/>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U257" s="9"/>
      <c r="DV257" s="9"/>
      <c r="DW257" s="62"/>
      <c r="DX257" s="9"/>
    </row>
    <row r="258" spans="44:128" ht="11.25">
      <c r="AR258" s="1"/>
      <c r="AS258" s="1"/>
      <c r="BR258" s="54"/>
      <c r="DU258" s="9"/>
      <c r="DV258" s="9"/>
      <c r="DW258" s="62"/>
      <c r="DX258" s="9"/>
    </row>
    <row r="259" spans="44:128" ht="11.25">
      <c r="AR259" s="1" t="s">
        <v>464</v>
      </c>
      <c r="AS259" s="1"/>
      <c r="BR259" s="54"/>
      <c r="DU259" s="9"/>
      <c r="DV259" s="9"/>
      <c r="DW259" s="9">
        <f>SUM(DW179:DW257)</f>
        <v>108313234</v>
      </c>
      <c r="DX259" s="9">
        <f>SUM(DX179:DX257)</f>
        <v>226426396.63881946</v>
      </c>
    </row>
    <row r="260" spans="44:128" ht="11.25">
      <c r="AR260" s="1" t="s">
        <v>465</v>
      </c>
      <c r="AS260" s="1"/>
      <c r="BR260" s="54"/>
      <c r="DU260" s="9"/>
      <c r="DV260" s="9"/>
      <c r="DW260" s="9"/>
      <c r="DX260" s="9"/>
    </row>
    <row r="261" spans="44:125" ht="11.25">
      <c r="AR261" s="13" t="s">
        <v>4</v>
      </c>
      <c r="AS261" s="13" t="s">
        <v>163</v>
      </c>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96">
        <f>BR$7*BR10</f>
        <v>228093.93794577883</v>
      </c>
      <c r="BS261" s="96">
        <f aca="true" t="shared" si="317" ref="BS261:DS261">BS$7*BS10</f>
        <v>96368.46731079681</v>
      </c>
      <c r="BT261" s="96">
        <f t="shared" si="317"/>
        <v>441170.55552481546</v>
      </c>
      <c r="BU261" s="96">
        <f t="shared" si="317"/>
        <v>240372.97393594385</v>
      </c>
      <c r="BV261" s="96">
        <f t="shared" si="317"/>
        <v>92543.65428850734</v>
      </c>
      <c r="BW261" s="96">
        <f t="shared" si="317"/>
        <v>106101.6946949001</v>
      </c>
      <c r="BX261" s="96">
        <f t="shared" si="317"/>
        <v>276679.7792232845</v>
      </c>
      <c r="BY261" s="96">
        <f t="shared" si="317"/>
        <v>82923.87777176852</v>
      </c>
      <c r="BZ261" s="96">
        <f t="shared" si="317"/>
        <v>93476.67018796444</v>
      </c>
      <c r="CA261" s="96">
        <f t="shared" si="317"/>
        <v>13502.666533247353</v>
      </c>
      <c r="CB261" s="96">
        <f t="shared" si="317"/>
        <v>35289.085452208026</v>
      </c>
      <c r="CC261" s="96">
        <f t="shared" si="317"/>
        <v>41511.29428737793</v>
      </c>
      <c r="CD261" s="96">
        <f t="shared" si="317"/>
        <v>19858.294039070257</v>
      </c>
      <c r="CE261" s="96">
        <f t="shared" si="317"/>
        <v>32257.57938562049</v>
      </c>
      <c r="CF261" s="96">
        <f t="shared" si="317"/>
        <v>61583.461059825044</v>
      </c>
      <c r="CG261" s="96">
        <f t="shared" si="317"/>
        <v>387274.6923530693</v>
      </c>
      <c r="CH261" s="96">
        <f t="shared" si="317"/>
        <v>112284.11172311055</v>
      </c>
      <c r="CI261" s="96">
        <f t="shared" si="317"/>
        <v>55457.78480305093</v>
      </c>
      <c r="CJ261" s="96">
        <f t="shared" si="317"/>
        <v>439775.1549842111</v>
      </c>
      <c r="CK261" s="96">
        <f t="shared" si="317"/>
        <v>222445.75276241434</v>
      </c>
      <c r="CL261" s="96">
        <f t="shared" si="317"/>
        <v>99605.36431033793</v>
      </c>
      <c r="CM261" s="96">
        <f t="shared" si="317"/>
        <v>340285.96055907017</v>
      </c>
      <c r="CN261" s="96">
        <f t="shared" si="317"/>
        <v>174665.16663727048</v>
      </c>
      <c r="CO261" s="96">
        <f t="shared" si="317"/>
        <v>10490.508854751904</v>
      </c>
      <c r="CP261" s="96">
        <f t="shared" si="317"/>
        <v>361823.6958095896</v>
      </c>
      <c r="CQ261" s="96">
        <f t="shared" si="317"/>
        <v>3775.363238652499</v>
      </c>
      <c r="CR261" s="96">
        <f t="shared" si="317"/>
        <v>163219.57780735532</v>
      </c>
      <c r="CS261" s="96">
        <f t="shared" si="317"/>
        <v>117611.75776772815</v>
      </c>
      <c r="CT261" s="96">
        <f t="shared" si="317"/>
        <v>379871.0961072286</v>
      </c>
      <c r="CU261" s="96">
        <f t="shared" si="317"/>
        <v>83920.98866415324</v>
      </c>
      <c r="CV261" s="96">
        <f t="shared" si="317"/>
        <v>5484.279297086584</v>
      </c>
      <c r="CW261" s="96">
        <f t="shared" si="317"/>
        <v>119903.00751308621</v>
      </c>
      <c r="CX261" s="96">
        <f t="shared" si="317"/>
        <v>339248.02271703875</v>
      </c>
      <c r="CY261" s="96">
        <f t="shared" si="317"/>
        <v>227062.44457219678</v>
      </c>
      <c r="CZ261" s="96">
        <f t="shared" si="317"/>
        <v>277139.69950560405</v>
      </c>
      <c r="DA261" s="96">
        <f t="shared" si="317"/>
        <v>93462.73937048038</v>
      </c>
      <c r="DB261" s="96">
        <f t="shared" si="317"/>
        <v>244117.4654278032</v>
      </c>
      <c r="DC261" s="96">
        <f t="shared" si="317"/>
        <v>37355.816860360304</v>
      </c>
      <c r="DD261" s="96">
        <f t="shared" si="317"/>
        <v>579585.2781085768</v>
      </c>
      <c r="DE261" s="96">
        <f t="shared" si="317"/>
        <v>20462.890019193743</v>
      </c>
      <c r="DF261" s="96">
        <f t="shared" si="317"/>
        <v>7327229.680122813</v>
      </c>
      <c r="DG261" s="96">
        <f t="shared" si="317"/>
        <v>0</v>
      </c>
      <c r="DH261" s="96">
        <f t="shared" si="317"/>
        <v>63213.26761898996</v>
      </c>
      <c r="DI261" s="96">
        <f t="shared" si="317"/>
        <v>90017.31460626573</v>
      </c>
      <c r="DJ261" s="96">
        <f t="shared" si="317"/>
        <v>72498.6346089028</v>
      </c>
      <c r="DK261" s="96">
        <f t="shared" si="317"/>
        <v>5.480620686909298</v>
      </c>
      <c r="DL261" s="96">
        <f t="shared" si="317"/>
        <v>5637.800863904374</v>
      </c>
      <c r="DM261" s="96">
        <f t="shared" si="317"/>
        <v>135066.43956244693</v>
      </c>
      <c r="DN261" s="96">
        <f t="shared" si="317"/>
        <v>25727.433537852354</v>
      </c>
      <c r="DO261" s="96">
        <f t="shared" si="317"/>
        <v>29534.390263286205</v>
      </c>
      <c r="DP261" s="96">
        <f t="shared" si="317"/>
        <v>37866.27297527368</v>
      </c>
      <c r="DQ261" s="96">
        <f t="shared" si="317"/>
        <v>18381.741428794776</v>
      </c>
      <c r="DR261" s="96">
        <f t="shared" si="317"/>
        <v>225788.67008039955</v>
      </c>
      <c r="DS261" s="96">
        <f t="shared" si="317"/>
        <v>578142.6110961844</v>
      </c>
      <c r="DT261" s="18"/>
      <c r="DU261" s="18">
        <f>SUM(BR261:DS261)</f>
        <v>15367172.34880033</v>
      </c>
    </row>
    <row r="262" spans="44:125" ht="11.25">
      <c r="AR262" s="13" t="s">
        <v>5</v>
      </c>
      <c r="AS262" s="13" t="s">
        <v>164</v>
      </c>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96">
        <f aca="true" t="shared" si="318" ref="BR262:DS262">BR$7*BR11</f>
        <v>59715.55352881361</v>
      </c>
      <c r="BS262" s="96">
        <f t="shared" si="318"/>
        <v>17172.052740197138</v>
      </c>
      <c r="BT262" s="96">
        <f t="shared" si="318"/>
        <v>60699.43834738239</v>
      </c>
      <c r="BU262" s="96">
        <f t="shared" si="318"/>
        <v>62930.23532858696</v>
      </c>
      <c r="BV262" s="96">
        <f t="shared" si="318"/>
        <v>24228.156132457407</v>
      </c>
      <c r="BW262" s="96">
        <f t="shared" si="318"/>
        <v>10050.893362707762</v>
      </c>
      <c r="BX262" s="96">
        <f t="shared" si="318"/>
        <v>72435.44618215988</v>
      </c>
      <c r="BY262" s="96">
        <f t="shared" si="318"/>
        <v>88673.6073553272</v>
      </c>
      <c r="BZ262" s="96">
        <f t="shared" si="318"/>
        <v>135092.99595657876</v>
      </c>
      <c r="CA262" s="96">
        <f t="shared" si="318"/>
        <v>31998.54304255335</v>
      </c>
      <c r="CB262" s="96">
        <f t="shared" si="318"/>
        <v>8052.355285129757</v>
      </c>
      <c r="CC262" s="96">
        <f t="shared" si="318"/>
        <v>10867.758864584617</v>
      </c>
      <c r="CD262" s="96">
        <f t="shared" si="318"/>
        <v>5198.950184125074</v>
      </c>
      <c r="CE262" s="96">
        <f t="shared" si="318"/>
        <v>46618.83048195839</v>
      </c>
      <c r="CF262" s="96">
        <f t="shared" si="318"/>
        <v>89000.75536728141</v>
      </c>
      <c r="CG262" s="96">
        <f t="shared" si="318"/>
        <v>592623.6850701512</v>
      </c>
      <c r="CH262" s="96">
        <f t="shared" si="318"/>
        <v>266090.2550707318</v>
      </c>
      <c r="CI262" s="96">
        <f t="shared" si="318"/>
        <v>14518.984357152227</v>
      </c>
      <c r="CJ262" s="96">
        <f t="shared" si="318"/>
        <v>115134.21638739329</v>
      </c>
      <c r="CK262" s="96">
        <f t="shared" si="318"/>
        <v>340395.6528356945</v>
      </c>
      <c r="CL262" s="96">
        <f t="shared" si="318"/>
        <v>91107.20328808778</v>
      </c>
      <c r="CM262" s="96">
        <f t="shared" si="318"/>
        <v>197344.14325431155</v>
      </c>
      <c r="CN262" s="96">
        <f t="shared" si="318"/>
        <v>0</v>
      </c>
      <c r="CO262" s="96">
        <f t="shared" si="318"/>
        <v>2746.4410001520764</v>
      </c>
      <c r="CP262" s="96">
        <f t="shared" si="318"/>
        <v>0</v>
      </c>
      <c r="CQ262" s="96">
        <f t="shared" si="318"/>
        <v>95.17722450384453</v>
      </c>
      <c r="CR262" s="96">
        <f t="shared" si="318"/>
        <v>101688.18059469973</v>
      </c>
      <c r="CS262" s="96">
        <f t="shared" si="318"/>
        <v>2965.0022966654155</v>
      </c>
      <c r="CT262" s="96">
        <f t="shared" si="318"/>
        <v>177812.00243317083</v>
      </c>
      <c r="CU262" s="96">
        <f t="shared" si="318"/>
        <v>39282.164906624916</v>
      </c>
      <c r="CV262" s="96">
        <f t="shared" si="318"/>
        <v>1435.7977984052727</v>
      </c>
      <c r="CW262" s="96">
        <f t="shared" si="318"/>
        <v>227696.99842584095</v>
      </c>
      <c r="CX262" s="96">
        <f t="shared" si="318"/>
        <v>88815.96609954277</v>
      </c>
      <c r="CY262" s="96">
        <f t="shared" si="318"/>
        <v>21509.36819278333</v>
      </c>
      <c r="CZ262" s="96">
        <f t="shared" si="318"/>
        <v>44639.05383037632</v>
      </c>
      <c r="DA262" s="96">
        <f t="shared" si="318"/>
        <v>24468.77486570556</v>
      </c>
      <c r="DB262" s="96">
        <f t="shared" si="318"/>
        <v>63910.55240379774</v>
      </c>
      <c r="DC262" s="96">
        <f t="shared" si="318"/>
        <v>9779.844661490646</v>
      </c>
      <c r="DD262" s="96">
        <f t="shared" si="318"/>
        <v>151736.85022542064</v>
      </c>
      <c r="DE262" s="96">
        <f t="shared" si="318"/>
        <v>3646.3154020410575</v>
      </c>
      <c r="DF262" s="96">
        <f t="shared" si="318"/>
        <v>694100.1684351189</v>
      </c>
      <c r="DG262" s="96">
        <f t="shared" si="318"/>
        <v>0</v>
      </c>
      <c r="DH262" s="96">
        <f t="shared" si="318"/>
        <v>96731.54569970857</v>
      </c>
      <c r="DI262" s="96">
        <f t="shared" si="318"/>
        <v>137748.20238821517</v>
      </c>
      <c r="DJ262" s="96">
        <f t="shared" si="318"/>
        <v>110940.39670764939</v>
      </c>
      <c r="DK262" s="96">
        <f t="shared" si="318"/>
        <v>8.386671507537642</v>
      </c>
      <c r="DL262" s="96">
        <f t="shared" si="318"/>
        <v>8627.19508821582</v>
      </c>
      <c r="DM262" s="96">
        <f t="shared" si="318"/>
        <v>206684.22885177407</v>
      </c>
      <c r="DN262" s="96">
        <f t="shared" si="318"/>
        <v>39369.17844530727</v>
      </c>
      <c r="DO262" s="96">
        <f t="shared" si="318"/>
        <v>5262.780673008528</v>
      </c>
      <c r="DP262" s="96">
        <f t="shared" si="318"/>
        <v>57944.53051949115</v>
      </c>
      <c r="DQ262" s="96">
        <f t="shared" si="318"/>
        <v>4812.3850819083955</v>
      </c>
      <c r="DR262" s="96">
        <f t="shared" si="318"/>
        <v>31065.639552437824</v>
      </c>
      <c r="DS262" s="96">
        <f t="shared" si="318"/>
        <v>262969.440576036</v>
      </c>
      <c r="DT262" s="18"/>
      <c r="DU262" s="18">
        <f aca="true" t="shared" si="319" ref="DU262:DU325">SUM(BR262:DS262)</f>
        <v>4958442.281474967</v>
      </c>
    </row>
    <row r="263" spans="44:125" ht="11.25">
      <c r="AR263" s="13" t="s">
        <v>6</v>
      </c>
      <c r="AS263" s="13" t="s">
        <v>165</v>
      </c>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96">
        <f aca="true" t="shared" si="320" ref="BR263:DS263">BR$7*BR12</f>
        <v>39874.87463491028</v>
      </c>
      <c r="BS263" s="96">
        <f t="shared" si="320"/>
        <v>13300.575316351405</v>
      </c>
      <c r="BT263" s="96">
        <f t="shared" si="320"/>
        <v>8262.915261574311</v>
      </c>
      <c r="BU263" s="96">
        <f t="shared" si="320"/>
        <v>42021.46838113151</v>
      </c>
      <c r="BV263" s="96">
        <f t="shared" si="320"/>
        <v>16178.27569748001</v>
      </c>
      <c r="BW263" s="96">
        <f t="shared" si="320"/>
        <v>12134.481866601645</v>
      </c>
      <c r="BX263" s="96">
        <f t="shared" si="320"/>
        <v>48368.543284853644</v>
      </c>
      <c r="BY263" s="96">
        <f t="shared" si="320"/>
        <v>15077.068685776094</v>
      </c>
      <c r="BZ263" s="96">
        <f t="shared" si="320"/>
        <v>23731.976540871336</v>
      </c>
      <c r="CA263" s="96">
        <f t="shared" si="320"/>
        <v>8705.71914863653</v>
      </c>
      <c r="CB263" s="96">
        <f t="shared" si="320"/>
        <v>5973.541920610051</v>
      </c>
      <c r="CC263" s="96">
        <f t="shared" si="320"/>
        <v>7256.912088718204</v>
      </c>
      <c r="CD263" s="96">
        <f t="shared" si="320"/>
        <v>3471.5827715655723</v>
      </c>
      <c r="CE263" s="96">
        <f t="shared" si="320"/>
        <v>8189.5954969885815</v>
      </c>
      <c r="CF263" s="96">
        <f t="shared" si="320"/>
        <v>15634.887830713573</v>
      </c>
      <c r="CG263" s="96">
        <f t="shared" si="320"/>
        <v>174309.53685501782</v>
      </c>
      <c r="CH263" s="96">
        <f t="shared" si="320"/>
        <v>72394.14075054089</v>
      </c>
      <c r="CI263" s="96">
        <f t="shared" si="320"/>
        <v>9695.006524360866</v>
      </c>
      <c r="CJ263" s="96">
        <f t="shared" si="320"/>
        <v>76880.51392541702</v>
      </c>
      <c r="CK263" s="96">
        <f t="shared" si="320"/>
        <v>100121.22378508668</v>
      </c>
      <c r="CL263" s="96">
        <f t="shared" si="320"/>
        <v>63914.34836201304</v>
      </c>
      <c r="CM263" s="96">
        <f t="shared" si="320"/>
        <v>78519.98009733367</v>
      </c>
      <c r="CN263" s="96">
        <f t="shared" si="320"/>
        <v>0</v>
      </c>
      <c r="CO263" s="96">
        <f t="shared" si="320"/>
        <v>1833.9274125693162</v>
      </c>
      <c r="CP263" s="96">
        <f t="shared" si="320"/>
        <v>0</v>
      </c>
      <c r="CQ263" s="96">
        <f t="shared" si="320"/>
        <v>1282.339884933982</v>
      </c>
      <c r="CR263" s="96">
        <f t="shared" si="320"/>
        <v>71279.52306949646</v>
      </c>
      <c r="CS263" s="96">
        <f t="shared" si="320"/>
        <v>39948.00987058978</v>
      </c>
      <c r="CT263" s="96">
        <f t="shared" si="320"/>
        <v>130121.13805200784</v>
      </c>
      <c r="CU263" s="96">
        <f t="shared" si="320"/>
        <v>28746.315956470775</v>
      </c>
      <c r="CV263" s="96">
        <f t="shared" si="320"/>
        <v>958.7495020851711</v>
      </c>
      <c r="CW263" s="96">
        <f t="shared" si="320"/>
        <v>155992.62561603493</v>
      </c>
      <c r="CX263" s="96">
        <f t="shared" si="320"/>
        <v>59306.58437401694</v>
      </c>
      <c r="CY263" s="96">
        <f t="shared" si="320"/>
        <v>25968.342203868673</v>
      </c>
      <c r="CZ263" s="96">
        <f t="shared" si="320"/>
        <v>67899.56230592576</v>
      </c>
      <c r="DA263" s="96">
        <f t="shared" si="320"/>
        <v>16338.948106192614</v>
      </c>
      <c r="DB263" s="96">
        <f t="shared" si="320"/>
        <v>42676.072050804105</v>
      </c>
      <c r="DC263" s="96">
        <f t="shared" si="320"/>
        <v>6530.460772463072</v>
      </c>
      <c r="DD263" s="96">
        <f t="shared" si="320"/>
        <v>101321.8085187029</v>
      </c>
      <c r="DE263" s="96">
        <f t="shared" si="320"/>
        <v>2824.2454973651843</v>
      </c>
      <c r="DF263" s="96">
        <f t="shared" si="320"/>
        <v>837989.7789714505</v>
      </c>
      <c r="DG263" s="96">
        <f t="shared" si="320"/>
        <v>0</v>
      </c>
      <c r="DH263" s="96">
        <f t="shared" si="320"/>
        <v>28451.834368027765</v>
      </c>
      <c r="DI263" s="96">
        <f t="shared" si="320"/>
        <v>40516.141973061356</v>
      </c>
      <c r="DJ263" s="96">
        <f t="shared" si="320"/>
        <v>32631.110864786304</v>
      </c>
      <c r="DK263" s="96">
        <f t="shared" si="320"/>
        <v>2.4667877154808826</v>
      </c>
      <c r="DL263" s="96">
        <f t="shared" si="320"/>
        <v>2537.5333758500947</v>
      </c>
      <c r="DM263" s="96">
        <f t="shared" si="320"/>
        <v>60792.427157420454</v>
      </c>
      <c r="DN263" s="96">
        <f t="shared" si="320"/>
        <v>11579.73168141555</v>
      </c>
      <c r="DO263" s="96">
        <f t="shared" si="320"/>
        <v>4076.275083347133</v>
      </c>
      <c r="DP263" s="96">
        <f t="shared" si="320"/>
        <v>17043.33548015101</v>
      </c>
      <c r="DQ263" s="96">
        <f t="shared" si="320"/>
        <v>3213.455130134873</v>
      </c>
      <c r="DR263" s="96">
        <f t="shared" si="320"/>
        <v>4228.914700978856</v>
      </c>
      <c r="DS263" s="96">
        <f t="shared" si="320"/>
        <v>127885.02516778368</v>
      </c>
      <c r="DT263" s="18"/>
      <c r="DU263" s="18">
        <f t="shared" si="319"/>
        <v>2767993.853162204</v>
      </c>
    </row>
    <row r="264" spans="44:125" ht="11.25">
      <c r="AR264" s="13" t="s">
        <v>7</v>
      </c>
      <c r="AS264" s="13" t="s">
        <v>166</v>
      </c>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96">
        <f aca="true" t="shared" si="321" ref="BR264:DS264">BR$7*BR13</f>
        <v>279190.7088863861</v>
      </c>
      <c r="BS264" s="96">
        <f t="shared" si="321"/>
        <v>63418.61033049977</v>
      </c>
      <c r="BT264" s="96">
        <f t="shared" si="321"/>
        <v>321625.33662637346</v>
      </c>
      <c r="BU264" s="96">
        <f t="shared" si="321"/>
        <v>294220.44967393193</v>
      </c>
      <c r="BV264" s="96">
        <f t="shared" si="321"/>
        <v>113274.9457369924</v>
      </c>
      <c r="BW264" s="96">
        <f t="shared" si="321"/>
        <v>143070.03351259336</v>
      </c>
      <c r="BX264" s="96">
        <f t="shared" si="321"/>
        <v>338660.5728830907</v>
      </c>
      <c r="BY264" s="96">
        <f t="shared" si="321"/>
        <v>140165.63007030825</v>
      </c>
      <c r="BZ264" s="96">
        <f t="shared" si="321"/>
        <v>205819.4080577007</v>
      </c>
      <c r="CA264" s="96">
        <f t="shared" si="321"/>
        <v>44129.86841520091</v>
      </c>
      <c r="CB264" s="96">
        <f t="shared" si="321"/>
        <v>29090.202240498773</v>
      </c>
      <c r="CC264" s="96">
        <f t="shared" si="321"/>
        <v>50810.50282730197</v>
      </c>
      <c r="CD264" s="96">
        <f t="shared" si="321"/>
        <v>24306.876543822345</v>
      </c>
      <c r="CE264" s="96">
        <f t="shared" si="321"/>
        <v>71025.59260158084</v>
      </c>
      <c r="CF264" s="96">
        <f t="shared" si="321"/>
        <v>135596.0955390303</v>
      </c>
      <c r="CG264" s="96">
        <f t="shared" si="321"/>
        <v>971276.306350425</v>
      </c>
      <c r="CH264" s="96">
        <f t="shared" si="321"/>
        <v>366970.70636068675</v>
      </c>
      <c r="CI264" s="96">
        <f t="shared" si="321"/>
        <v>67881.23521333144</v>
      </c>
      <c r="CJ264" s="96">
        <f t="shared" si="321"/>
        <v>538291.979069821</v>
      </c>
      <c r="CK264" s="96">
        <f t="shared" si="321"/>
        <v>557888.995518055</v>
      </c>
      <c r="CL264" s="96">
        <f t="shared" si="321"/>
        <v>220007.29026720344</v>
      </c>
      <c r="CM264" s="96">
        <f t="shared" si="321"/>
        <v>410982.81588552124</v>
      </c>
      <c r="CN264" s="96">
        <f t="shared" si="321"/>
        <v>0</v>
      </c>
      <c r="CO264" s="96">
        <f t="shared" si="321"/>
        <v>12840.55433526394</v>
      </c>
      <c r="CP264" s="96">
        <f t="shared" si="321"/>
        <v>0</v>
      </c>
      <c r="CQ264" s="96">
        <f t="shared" si="321"/>
        <v>11046.027997877221</v>
      </c>
      <c r="CR264" s="96">
        <f t="shared" si="321"/>
        <v>250695.30473733274</v>
      </c>
      <c r="CS264" s="96">
        <f t="shared" si="321"/>
        <v>344110.6688440311</v>
      </c>
      <c r="CT264" s="96">
        <f t="shared" si="321"/>
        <v>558666.753357474</v>
      </c>
      <c r="CU264" s="96">
        <f t="shared" si="321"/>
        <v>123420.4622462712</v>
      </c>
      <c r="CV264" s="96">
        <f t="shared" si="321"/>
        <v>6712.847515695543</v>
      </c>
      <c r="CW264" s="96">
        <f t="shared" si="321"/>
        <v>459905.1991145505</v>
      </c>
      <c r="CX264" s="96">
        <f t="shared" si="321"/>
        <v>415245.1257744077</v>
      </c>
      <c r="CY264" s="96">
        <f t="shared" si="321"/>
        <v>306176.36832107115</v>
      </c>
      <c r="CZ264" s="96">
        <f t="shared" si="321"/>
        <v>540028.2804844422</v>
      </c>
      <c r="DA264" s="96">
        <f t="shared" si="321"/>
        <v>114399.92090237341</v>
      </c>
      <c r="DB264" s="96">
        <f t="shared" si="321"/>
        <v>298803.76847427536</v>
      </c>
      <c r="DC264" s="96">
        <f t="shared" si="321"/>
        <v>45724.13052359692</v>
      </c>
      <c r="DD264" s="96">
        <f t="shared" si="321"/>
        <v>709421.8553660661</v>
      </c>
      <c r="DE264" s="96">
        <f t="shared" si="321"/>
        <v>13466.314081532846</v>
      </c>
      <c r="DF264" s="96">
        <f t="shared" si="321"/>
        <v>9880209.726188548</v>
      </c>
      <c r="DG264" s="96">
        <f t="shared" si="321"/>
        <v>0</v>
      </c>
      <c r="DH264" s="96">
        <f t="shared" si="321"/>
        <v>158537.46784295107</v>
      </c>
      <c r="DI264" s="96">
        <f t="shared" si="321"/>
        <v>225761.42093645644</v>
      </c>
      <c r="DJ264" s="96">
        <f t="shared" si="321"/>
        <v>181824.96152934097</v>
      </c>
      <c r="DK264" s="96">
        <f t="shared" si="321"/>
        <v>13.745274665239311</v>
      </c>
      <c r="DL264" s="96">
        <f t="shared" si="321"/>
        <v>14139.479049769818</v>
      </c>
      <c r="DM264" s="96">
        <f t="shared" si="321"/>
        <v>338743.62337758025</v>
      </c>
      <c r="DN264" s="96">
        <f t="shared" si="321"/>
        <v>64523.83053148202</v>
      </c>
      <c r="DO264" s="96">
        <f t="shared" si="321"/>
        <v>19436.129262236445</v>
      </c>
      <c r="DP264" s="96">
        <f t="shared" si="321"/>
        <v>94967.7695880797</v>
      </c>
      <c r="DQ264" s="96">
        <f t="shared" si="321"/>
        <v>22499.55201041519</v>
      </c>
      <c r="DR264" s="96">
        <f t="shared" si="321"/>
        <v>164606.08286661803</v>
      </c>
      <c r="DS264" s="96">
        <f t="shared" si="321"/>
        <v>670285.4523554833</v>
      </c>
      <c r="DT264" s="18"/>
      <c r="DU264" s="18">
        <f t="shared" si="319"/>
        <v>21433916.985500243</v>
      </c>
    </row>
    <row r="265" spans="44:125" ht="11.25">
      <c r="AR265" s="13" t="s">
        <v>8</v>
      </c>
      <c r="AS265" s="13" t="s">
        <v>167</v>
      </c>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96">
        <f aca="true" t="shared" si="322" ref="BR265:DS265">BR$7*BR14</f>
        <v>59574.057339533545</v>
      </c>
      <c r="BS265" s="96">
        <f t="shared" si="322"/>
        <v>27546.578981078146</v>
      </c>
      <c r="BT265" s="96">
        <f t="shared" si="322"/>
        <v>74900.34214293977</v>
      </c>
      <c r="BU265" s="96">
        <f t="shared" si="322"/>
        <v>62781.12194081277</v>
      </c>
      <c r="BV265" s="96">
        <f t="shared" si="322"/>
        <v>24170.747441363706</v>
      </c>
      <c r="BW265" s="96">
        <f t="shared" si="322"/>
        <v>74604.64345854726</v>
      </c>
      <c r="BX265" s="96">
        <f t="shared" si="322"/>
        <v>72263.81016779</v>
      </c>
      <c r="BY265" s="96">
        <f t="shared" si="322"/>
        <v>64908.05840995132</v>
      </c>
      <c r="BZ265" s="96">
        <f t="shared" si="322"/>
        <v>87116.84194229927</v>
      </c>
      <c r="CA265" s="96">
        <f t="shared" si="322"/>
        <v>19412.517696589653</v>
      </c>
      <c r="CB265" s="96">
        <f t="shared" si="322"/>
        <v>11972.254942885438</v>
      </c>
      <c r="CC265" s="96">
        <f t="shared" si="322"/>
        <v>10842.007676251224</v>
      </c>
      <c r="CD265" s="96">
        <f t="shared" si="322"/>
        <v>5186.631255540487</v>
      </c>
      <c r="CE265" s="96">
        <f t="shared" si="322"/>
        <v>30062.885628333985</v>
      </c>
      <c r="CF265" s="96">
        <f t="shared" si="322"/>
        <v>57393.53608360864</v>
      </c>
      <c r="CG265" s="96">
        <f t="shared" si="322"/>
        <v>395753.0622413182</v>
      </c>
      <c r="CH265" s="96">
        <f t="shared" si="322"/>
        <v>161428.65562914242</v>
      </c>
      <c r="CI265" s="96">
        <f t="shared" si="322"/>
        <v>14484.58157869079</v>
      </c>
      <c r="CJ265" s="96">
        <f t="shared" si="322"/>
        <v>114861.40550460207</v>
      </c>
      <c r="CK265" s="96">
        <f t="shared" si="322"/>
        <v>227315.62267446716</v>
      </c>
      <c r="CL265" s="96">
        <f t="shared" si="322"/>
        <v>98372.39460246477</v>
      </c>
      <c r="CM265" s="96">
        <f t="shared" si="322"/>
        <v>171692.38155459953</v>
      </c>
      <c r="CN265" s="96">
        <f t="shared" si="322"/>
        <v>0</v>
      </c>
      <c r="CO265" s="96">
        <f t="shared" si="322"/>
        <v>2739.9332996847847</v>
      </c>
      <c r="CP265" s="96">
        <f t="shared" si="322"/>
        <v>0</v>
      </c>
      <c r="CQ265" s="96">
        <f t="shared" si="322"/>
        <v>249.24763581753922</v>
      </c>
      <c r="CR265" s="96">
        <f t="shared" si="322"/>
        <v>96745.47860208999</v>
      </c>
      <c r="CS265" s="96">
        <f t="shared" si="322"/>
        <v>7764.670765405409</v>
      </c>
      <c r="CT265" s="96">
        <f t="shared" si="322"/>
        <v>302047.6058296828</v>
      </c>
      <c r="CU265" s="96">
        <f t="shared" si="322"/>
        <v>66728.25062139568</v>
      </c>
      <c r="CV265" s="96">
        <f t="shared" si="322"/>
        <v>1432.3956710691673</v>
      </c>
      <c r="CW265" s="96">
        <f t="shared" si="322"/>
        <v>169288.800706595</v>
      </c>
      <c r="CX265" s="96">
        <f t="shared" si="322"/>
        <v>88605.51639242837</v>
      </c>
      <c r="CY265" s="96">
        <f t="shared" si="322"/>
        <v>159657.3246906784</v>
      </c>
      <c r="CZ265" s="96">
        <f t="shared" si="322"/>
        <v>49355.652715548305</v>
      </c>
      <c r="DA265" s="96">
        <f t="shared" si="322"/>
        <v>24410.796027777204</v>
      </c>
      <c r="DB265" s="96">
        <f t="shared" si="322"/>
        <v>63759.11615167361</v>
      </c>
      <c r="DC265" s="96">
        <f t="shared" si="322"/>
        <v>9756.67128923539</v>
      </c>
      <c r="DD265" s="96">
        <f t="shared" si="322"/>
        <v>151377.3092882359</v>
      </c>
      <c r="DE265" s="96">
        <f t="shared" si="322"/>
        <v>5849.243345096586</v>
      </c>
      <c r="DF265" s="96">
        <f t="shared" si="322"/>
        <v>5152088.846425588</v>
      </c>
      <c r="DG265" s="96">
        <f t="shared" si="322"/>
        <v>0</v>
      </c>
      <c r="DH265" s="96">
        <f t="shared" si="322"/>
        <v>64597.15733680828</v>
      </c>
      <c r="DI265" s="96">
        <f t="shared" si="322"/>
        <v>91988.00906332312</v>
      </c>
      <c r="DJ265" s="96">
        <f t="shared" si="322"/>
        <v>74085.80323299379</v>
      </c>
      <c r="DK265" s="96">
        <f t="shared" si="322"/>
        <v>5.600604590630131</v>
      </c>
      <c r="DL265" s="96">
        <f t="shared" si="322"/>
        <v>5761.225817882242</v>
      </c>
      <c r="DM265" s="96">
        <f t="shared" si="322"/>
        <v>138023.36718181032</v>
      </c>
      <c r="DN265" s="96">
        <f t="shared" si="322"/>
        <v>26290.66863200199</v>
      </c>
      <c r="DO265" s="96">
        <f t="shared" si="322"/>
        <v>8442.29898792267</v>
      </c>
      <c r="DP265" s="96">
        <f t="shared" si="322"/>
        <v>38695.25631684738</v>
      </c>
      <c r="DQ265" s="96">
        <f t="shared" si="322"/>
        <v>4800.98212053235</v>
      </c>
      <c r="DR265" s="96">
        <f t="shared" si="322"/>
        <v>38333.58420963343</v>
      </c>
      <c r="DS265" s="96">
        <f t="shared" si="322"/>
        <v>235698.86792311637</v>
      </c>
      <c r="DT265" s="18"/>
      <c r="DU265" s="18">
        <f t="shared" si="319"/>
        <v>8945223.819778277</v>
      </c>
    </row>
    <row r="266" spans="44:125" ht="11.25">
      <c r="AR266" s="13" t="s">
        <v>9</v>
      </c>
      <c r="AS266" s="13" t="s">
        <v>168</v>
      </c>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96">
        <f aca="true" t="shared" si="323" ref="BR266:DS266">BR$7*BR15</f>
        <v>20829.071392550846</v>
      </c>
      <c r="BS266" s="96">
        <f t="shared" si="323"/>
        <v>8233.7509848262</v>
      </c>
      <c r="BT266" s="96">
        <f t="shared" si="323"/>
        <v>92808.56153114265</v>
      </c>
      <c r="BU266" s="96">
        <f t="shared" si="323"/>
        <v>21950.36781793698</v>
      </c>
      <c r="BV266" s="96">
        <f t="shared" si="323"/>
        <v>8450.897027176063</v>
      </c>
      <c r="BW266" s="96">
        <f t="shared" si="323"/>
        <v>6954.841334810199</v>
      </c>
      <c r="BX266" s="96">
        <f t="shared" si="323"/>
        <v>25265.83093886056</v>
      </c>
      <c r="BY266" s="96">
        <f t="shared" si="323"/>
        <v>0</v>
      </c>
      <c r="BZ266" s="96">
        <f t="shared" si="323"/>
        <v>20445.35389042693</v>
      </c>
      <c r="CA266" s="96">
        <f t="shared" si="323"/>
        <v>3555.698857782423</v>
      </c>
      <c r="CB266" s="96">
        <f t="shared" si="323"/>
        <v>3617.0473551791047</v>
      </c>
      <c r="CC266" s="96">
        <f t="shared" si="323"/>
        <v>3790.726400254095</v>
      </c>
      <c r="CD266" s="96">
        <f t="shared" si="323"/>
        <v>1813.4187519371383</v>
      </c>
      <c r="CE266" s="96">
        <f t="shared" si="323"/>
        <v>7055.424897585488</v>
      </c>
      <c r="CF266" s="96">
        <f t="shared" si="323"/>
        <v>13469.624587970868</v>
      </c>
      <c r="CG266" s="96">
        <f t="shared" si="323"/>
        <v>82197.07756065145</v>
      </c>
      <c r="CH266" s="96">
        <f t="shared" si="323"/>
        <v>29568.121734911867</v>
      </c>
      <c r="CI266" s="96">
        <f t="shared" si="323"/>
        <v>5064.2913588087595</v>
      </c>
      <c r="CJ266" s="96">
        <f t="shared" si="323"/>
        <v>40159.36671676796</v>
      </c>
      <c r="CK266" s="96">
        <f t="shared" si="323"/>
        <v>47212.97609651243</v>
      </c>
      <c r="CL266" s="96">
        <f t="shared" si="323"/>
        <v>14208.789130640047</v>
      </c>
      <c r="CM266" s="96">
        <f t="shared" si="323"/>
        <v>41895.56432303987</v>
      </c>
      <c r="CN266" s="96">
        <f t="shared" si="323"/>
        <v>0</v>
      </c>
      <c r="CO266" s="96">
        <f t="shared" si="323"/>
        <v>957.9717893763428</v>
      </c>
      <c r="CP266" s="96">
        <f t="shared" si="323"/>
        <v>0</v>
      </c>
      <c r="CQ266" s="96">
        <f t="shared" si="323"/>
        <v>278.0560677554845</v>
      </c>
      <c r="CR266" s="96">
        <f t="shared" si="323"/>
        <v>19879.300084425893</v>
      </c>
      <c r="CS266" s="96">
        <f t="shared" si="323"/>
        <v>8662.123567844366</v>
      </c>
      <c r="CT266" s="96">
        <f t="shared" si="323"/>
        <v>47035.09450311333</v>
      </c>
      <c r="CU266" s="96">
        <f t="shared" si="323"/>
        <v>10390.976499825458</v>
      </c>
      <c r="CV266" s="96">
        <f t="shared" si="323"/>
        <v>500.81315638848633</v>
      </c>
      <c r="CW266" s="96">
        <f t="shared" si="323"/>
        <v>22081.14791825152</v>
      </c>
      <c r="CX266" s="96">
        <f t="shared" si="323"/>
        <v>30979.43482669256</v>
      </c>
      <c r="CY266" s="96">
        <f t="shared" si="323"/>
        <v>14883.676265819997</v>
      </c>
      <c r="CZ266" s="96">
        <f t="shared" si="323"/>
        <v>23223.111292365153</v>
      </c>
      <c r="DA266" s="96">
        <f t="shared" si="323"/>
        <v>8534.825995041907</v>
      </c>
      <c r="DB266" s="96">
        <f t="shared" si="323"/>
        <v>22292.30711415483</v>
      </c>
      <c r="DC266" s="96">
        <f t="shared" si="323"/>
        <v>3411.2567099282655</v>
      </c>
      <c r="DD266" s="96">
        <f t="shared" si="323"/>
        <v>52926.54090028785</v>
      </c>
      <c r="DE266" s="96">
        <f t="shared" si="323"/>
        <v>1748.3555103615313</v>
      </c>
      <c r="DF266" s="96">
        <f t="shared" si="323"/>
        <v>480291.29030882195</v>
      </c>
      <c r="DG266" s="96">
        <f t="shared" si="323"/>
        <v>0</v>
      </c>
      <c r="DH266" s="96">
        <f t="shared" si="323"/>
        <v>13416.693535459093</v>
      </c>
      <c r="DI266" s="96">
        <f t="shared" si="323"/>
        <v>19105.715753166605</v>
      </c>
      <c r="DJ266" s="96">
        <f t="shared" si="323"/>
        <v>15387.465304746715</v>
      </c>
      <c r="DK266" s="96">
        <f t="shared" si="323"/>
        <v>1.1632337784460551</v>
      </c>
      <c r="DL266" s="96">
        <f t="shared" si="323"/>
        <v>1196.5944690735814</v>
      </c>
      <c r="DM266" s="96">
        <f t="shared" si="323"/>
        <v>28667.1626826418</v>
      </c>
      <c r="DN266" s="96">
        <f t="shared" si="323"/>
        <v>5460.516505993152</v>
      </c>
      <c r="DO266" s="96">
        <f t="shared" si="323"/>
        <v>2523.4272340588436</v>
      </c>
      <c r="DP266" s="96">
        <f t="shared" si="323"/>
        <v>8036.923243731556</v>
      </c>
      <c r="DQ266" s="96">
        <f t="shared" si="323"/>
        <v>1678.582990797374</v>
      </c>
      <c r="DR266" s="96">
        <f t="shared" si="323"/>
        <v>47498.912649017264</v>
      </c>
      <c r="DS266" s="96">
        <f t="shared" si="323"/>
        <v>47766.043377836664</v>
      </c>
      <c r="DT266" s="18"/>
      <c r="DU266" s="18">
        <f t="shared" si="319"/>
        <v>1437362.286180528</v>
      </c>
    </row>
    <row r="267" spans="44:125" ht="11.25">
      <c r="AR267" s="13" t="s">
        <v>10</v>
      </c>
      <c r="AS267" s="13" t="s">
        <v>169</v>
      </c>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96">
        <f aca="true" t="shared" si="324" ref="BR267:DS267">BR$7*BR16</f>
        <v>17143.92799233031</v>
      </c>
      <c r="BS267" s="96">
        <f t="shared" si="324"/>
        <v>5603.471160418582</v>
      </c>
      <c r="BT267" s="96">
        <f t="shared" si="324"/>
        <v>36193.45392142056</v>
      </c>
      <c r="BU267" s="96">
        <f t="shared" si="324"/>
        <v>18066.841203994285</v>
      </c>
      <c r="BV267" s="96">
        <f t="shared" si="324"/>
        <v>6955.73832236799</v>
      </c>
      <c r="BW267" s="96">
        <f t="shared" si="324"/>
        <v>6885.250032190104</v>
      </c>
      <c r="BX267" s="96">
        <f t="shared" si="324"/>
        <v>20795.722388139075</v>
      </c>
      <c r="BY267" s="96">
        <f t="shared" si="324"/>
        <v>0</v>
      </c>
      <c r="BZ267" s="96">
        <f t="shared" si="324"/>
        <v>0</v>
      </c>
      <c r="CA267" s="96">
        <f t="shared" si="324"/>
        <v>4523.777823486247</v>
      </c>
      <c r="CB267" s="96">
        <f t="shared" si="324"/>
        <v>2208.2647445128587</v>
      </c>
      <c r="CC267" s="96">
        <f t="shared" si="324"/>
        <v>3120.059421747601</v>
      </c>
      <c r="CD267" s="96">
        <f t="shared" si="324"/>
        <v>1492.583126594414</v>
      </c>
      <c r="CE267" s="96">
        <f t="shared" si="324"/>
        <v>0</v>
      </c>
      <c r="CF267" s="96">
        <f t="shared" si="324"/>
        <v>0</v>
      </c>
      <c r="CG267" s="96">
        <f t="shared" si="324"/>
        <v>86651.81428159584</v>
      </c>
      <c r="CH267" s="96">
        <f t="shared" si="324"/>
        <v>37618.37510332853</v>
      </c>
      <c r="CI267" s="96">
        <f t="shared" si="324"/>
        <v>4168.301349173364</v>
      </c>
      <c r="CJ267" s="96">
        <f t="shared" si="324"/>
        <v>33054.24798995516</v>
      </c>
      <c r="CK267" s="96">
        <f t="shared" si="324"/>
        <v>49771.7213045402</v>
      </c>
      <c r="CL267" s="96">
        <f t="shared" si="324"/>
        <v>45769.358061182895</v>
      </c>
      <c r="CM267" s="96">
        <f t="shared" si="324"/>
        <v>36530.61100291217</v>
      </c>
      <c r="CN267" s="96">
        <f t="shared" si="324"/>
        <v>0</v>
      </c>
      <c r="CO267" s="96">
        <f t="shared" si="324"/>
        <v>788.4844727943745</v>
      </c>
      <c r="CP267" s="96">
        <f t="shared" si="324"/>
        <v>0</v>
      </c>
      <c r="CQ267" s="96">
        <f t="shared" si="324"/>
        <v>5.652287278963947</v>
      </c>
      <c r="CR267" s="96">
        <f t="shared" si="324"/>
        <v>53855.33726162132</v>
      </c>
      <c r="CS267" s="96">
        <f t="shared" si="324"/>
        <v>176.08251187093464</v>
      </c>
      <c r="CT267" s="96">
        <f t="shared" si="324"/>
        <v>47953.17233238288</v>
      </c>
      <c r="CU267" s="96">
        <f t="shared" si="324"/>
        <v>10593.797930285626</v>
      </c>
      <c r="CV267" s="96">
        <f t="shared" si="324"/>
        <v>412.2077517966772</v>
      </c>
      <c r="CW267" s="96">
        <f t="shared" si="324"/>
        <v>143171.3139215663</v>
      </c>
      <c r="CX267" s="96">
        <f t="shared" si="324"/>
        <v>25498.45789581618</v>
      </c>
      <c r="CY267" s="96">
        <f t="shared" si="324"/>
        <v>14734.747718172192</v>
      </c>
      <c r="CZ267" s="96">
        <f t="shared" si="324"/>
        <v>12138.216349670212</v>
      </c>
      <c r="DA267" s="96">
        <f t="shared" si="324"/>
        <v>7024.818318996031</v>
      </c>
      <c r="DB267" s="96">
        <f t="shared" si="324"/>
        <v>18348.28354780436</v>
      </c>
      <c r="DC267" s="96">
        <f t="shared" si="324"/>
        <v>2807.7266766332646</v>
      </c>
      <c r="DD267" s="96">
        <f t="shared" si="324"/>
        <v>43562.61443331384</v>
      </c>
      <c r="DE267" s="96">
        <f t="shared" si="324"/>
        <v>1189.8416285025103</v>
      </c>
      <c r="DF267" s="96">
        <f t="shared" si="324"/>
        <v>475485.4155346005</v>
      </c>
      <c r="DG267" s="96">
        <f t="shared" si="324"/>
        <v>0</v>
      </c>
      <c r="DH267" s="96">
        <f t="shared" si="324"/>
        <v>14143.822031261947</v>
      </c>
      <c r="DI267" s="96">
        <f t="shared" si="324"/>
        <v>20141.165383145915</v>
      </c>
      <c r="DJ267" s="96">
        <f t="shared" si="324"/>
        <v>16221.401361472497</v>
      </c>
      <c r="DK267" s="96">
        <f t="shared" si="324"/>
        <v>1.226276168536663</v>
      </c>
      <c r="DL267" s="96">
        <f t="shared" si="324"/>
        <v>1261.4448686212754</v>
      </c>
      <c r="DM267" s="96">
        <f t="shared" si="324"/>
        <v>30220.802618239515</v>
      </c>
      <c r="DN267" s="96">
        <f t="shared" si="324"/>
        <v>5756.453589359914</v>
      </c>
      <c r="DO267" s="96">
        <f t="shared" si="324"/>
        <v>1717.3159301904773</v>
      </c>
      <c r="DP267" s="96">
        <f t="shared" si="324"/>
        <v>8472.490762185538</v>
      </c>
      <c r="DQ267" s="96">
        <f t="shared" si="324"/>
        <v>1381.6029231947614</v>
      </c>
      <c r="DR267" s="96">
        <f t="shared" si="324"/>
        <v>18523.611161702058</v>
      </c>
      <c r="DS267" s="96">
        <f t="shared" si="324"/>
        <v>89276.74309403887</v>
      </c>
      <c r="DT267" s="18"/>
      <c r="DU267" s="18">
        <f t="shared" si="319"/>
        <v>1481417.7698025778</v>
      </c>
    </row>
    <row r="268" spans="44:125" ht="11.25">
      <c r="AR268" s="13" t="s">
        <v>11</v>
      </c>
      <c r="AS268" s="13" t="s">
        <v>170</v>
      </c>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96">
        <f aca="true" t="shared" si="325" ref="BR268:DS268">BR$7*BR17</f>
        <v>254462.16898338168</v>
      </c>
      <c r="BS268" s="96">
        <f t="shared" si="325"/>
        <v>90292.28197619056</v>
      </c>
      <c r="BT268" s="96">
        <f t="shared" si="325"/>
        <v>138364.55822043068</v>
      </c>
      <c r="BU268" s="96">
        <f t="shared" si="325"/>
        <v>268160.69231645315</v>
      </c>
      <c r="BV268" s="96">
        <f t="shared" si="325"/>
        <v>103241.93272291045</v>
      </c>
      <c r="BW268" s="96">
        <f t="shared" si="325"/>
        <v>154116.09633801752</v>
      </c>
      <c r="BX268" s="96">
        <f t="shared" si="325"/>
        <v>308664.655312919</v>
      </c>
      <c r="BY268" s="96">
        <f t="shared" si="325"/>
        <v>515303.5424553813</v>
      </c>
      <c r="BZ268" s="96">
        <f t="shared" si="325"/>
        <v>553048.9569066006</v>
      </c>
      <c r="CA268" s="96">
        <f t="shared" si="325"/>
        <v>125214.78424984991</v>
      </c>
      <c r="CB268" s="96">
        <f t="shared" si="325"/>
        <v>43800.91322805423</v>
      </c>
      <c r="CC268" s="96">
        <f t="shared" si="325"/>
        <v>46310.10397209521</v>
      </c>
      <c r="CD268" s="96">
        <f t="shared" si="325"/>
        <v>22153.96261295112</v>
      </c>
      <c r="CE268" s="96">
        <f t="shared" si="325"/>
        <v>190849.97995410263</v>
      </c>
      <c r="CF268" s="96">
        <f t="shared" si="325"/>
        <v>364354.7511197046</v>
      </c>
      <c r="CG268" s="96">
        <f t="shared" si="325"/>
        <v>2162846.5286107776</v>
      </c>
      <c r="CH268" s="96">
        <f t="shared" si="325"/>
        <v>1041248.4666992682</v>
      </c>
      <c r="CI268" s="96">
        <f t="shared" si="325"/>
        <v>61868.843753982466</v>
      </c>
      <c r="CJ268" s="96">
        <f t="shared" si="325"/>
        <v>490614.2653773064</v>
      </c>
      <c r="CK268" s="96">
        <f t="shared" si="325"/>
        <v>1242312.0685814833</v>
      </c>
      <c r="CL268" s="96">
        <f t="shared" si="325"/>
        <v>301720.93951763207</v>
      </c>
      <c r="CM268" s="96">
        <f t="shared" si="325"/>
        <v>788781.2410015356</v>
      </c>
      <c r="CN268" s="96">
        <f t="shared" si="325"/>
        <v>273157.8975199504</v>
      </c>
      <c r="CO268" s="96">
        <f t="shared" si="325"/>
        <v>11703.237977127232</v>
      </c>
      <c r="CP268" s="96">
        <f t="shared" si="325"/>
        <v>403651.422104773</v>
      </c>
      <c r="CQ268" s="96">
        <f t="shared" si="325"/>
        <v>5904.269892497115</v>
      </c>
      <c r="CR268" s="96">
        <f t="shared" si="325"/>
        <v>314648.1282949238</v>
      </c>
      <c r="CS268" s="96">
        <f t="shared" si="325"/>
        <v>183932.3838517615</v>
      </c>
      <c r="CT268" s="96">
        <f t="shared" si="325"/>
        <v>958112.5803244855</v>
      </c>
      <c r="CU268" s="96">
        <f t="shared" si="325"/>
        <v>211665.8935527359</v>
      </c>
      <c r="CV268" s="96">
        <f t="shared" si="325"/>
        <v>6118.275732426734</v>
      </c>
      <c r="CW268" s="96">
        <f t="shared" si="325"/>
        <v>497181.9757077278</v>
      </c>
      <c r="CX268" s="96">
        <f t="shared" si="325"/>
        <v>378465.9446075331</v>
      </c>
      <c r="CY268" s="96">
        <f t="shared" si="325"/>
        <v>329815.44435327925</v>
      </c>
      <c r="CZ268" s="96">
        <f t="shared" si="325"/>
        <v>362074.11820064654</v>
      </c>
      <c r="DA268" s="96">
        <f t="shared" si="325"/>
        <v>104267.26634442357</v>
      </c>
      <c r="DB268" s="96">
        <f t="shared" si="325"/>
        <v>272338.05641187617</v>
      </c>
      <c r="DC268" s="96">
        <f t="shared" si="325"/>
        <v>41674.24293710466</v>
      </c>
      <c r="DD268" s="96">
        <f t="shared" si="325"/>
        <v>646586.7892263038</v>
      </c>
      <c r="DE268" s="96">
        <f t="shared" si="325"/>
        <v>19172.672215508122</v>
      </c>
      <c r="DF268" s="96">
        <f t="shared" si="325"/>
        <v>10643034.859337335</v>
      </c>
      <c r="DG268" s="96">
        <f t="shared" si="325"/>
        <v>0</v>
      </c>
      <c r="DH268" s="96">
        <f t="shared" si="325"/>
        <v>353032.61259124964</v>
      </c>
      <c r="DI268" s="96">
        <f t="shared" si="325"/>
        <v>502727.496155438</v>
      </c>
      <c r="DJ268" s="96">
        <f t="shared" si="325"/>
        <v>404889.40612192795</v>
      </c>
      <c r="DK268" s="96">
        <f t="shared" si="325"/>
        <v>30.60809720173352</v>
      </c>
      <c r="DL268" s="96">
        <f t="shared" si="325"/>
        <v>31485.91495459173</v>
      </c>
      <c r="DM268" s="96">
        <f t="shared" si="325"/>
        <v>754317.2474413315</v>
      </c>
      <c r="DN268" s="96">
        <f t="shared" si="325"/>
        <v>143682.2271533268</v>
      </c>
      <c r="DO268" s="96">
        <f t="shared" si="325"/>
        <v>27672.199922481523</v>
      </c>
      <c r="DP268" s="96">
        <f t="shared" si="325"/>
        <v>211475.0554919644</v>
      </c>
      <c r="DQ268" s="96">
        <f t="shared" si="325"/>
        <v>20506.716819342662</v>
      </c>
      <c r="DR268" s="96">
        <f t="shared" si="325"/>
        <v>70814.22183692349</v>
      </c>
      <c r="DS268" s="96">
        <f t="shared" si="325"/>
        <v>929158.1801693642</v>
      </c>
      <c r="DT268" s="18"/>
      <c r="DU268" s="18">
        <f t="shared" si="319"/>
        <v>28381029.079258587</v>
      </c>
    </row>
    <row r="269" spans="44:125" ht="11.25">
      <c r="AR269" s="13" t="s">
        <v>12</v>
      </c>
      <c r="AS269" s="13" t="s">
        <v>171</v>
      </c>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96">
        <f aca="true" t="shared" si="326" ref="BR269:DS269">BR$7*BR18</f>
        <v>20777.050734727294</v>
      </c>
      <c r="BS269" s="96">
        <f t="shared" si="326"/>
        <v>8268.623341938404</v>
      </c>
      <c r="BT269" s="96">
        <f t="shared" si="326"/>
        <v>16620.084309402322</v>
      </c>
      <c r="BU269" s="96">
        <f t="shared" si="326"/>
        <v>21895.546719490587</v>
      </c>
      <c r="BV269" s="96">
        <f t="shared" si="326"/>
        <v>8429.790890744554</v>
      </c>
      <c r="BW269" s="96">
        <f t="shared" si="326"/>
        <v>18218.255922493125</v>
      </c>
      <c r="BX269" s="96">
        <f t="shared" si="326"/>
        <v>25202.729462989282</v>
      </c>
      <c r="BY269" s="96">
        <f t="shared" si="326"/>
        <v>25554.353704705245</v>
      </c>
      <c r="BZ269" s="96">
        <f t="shared" si="326"/>
        <v>46183.4507504007</v>
      </c>
      <c r="CA269" s="96">
        <f t="shared" si="326"/>
        <v>8758.904812731167</v>
      </c>
      <c r="CB269" s="96">
        <f t="shared" si="326"/>
        <v>3657.4010261028966</v>
      </c>
      <c r="CC269" s="96">
        <f t="shared" si="326"/>
        <v>3781.259051602112</v>
      </c>
      <c r="CD269" s="96">
        <f t="shared" si="326"/>
        <v>1808.8897340751575</v>
      </c>
      <c r="CE269" s="96">
        <f t="shared" si="326"/>
        <v>15937.306344859075</v>
      </c>
      <c r="CF269" s="96">
        <f t="shared" si="326"/>
        <v>30426.166605813105</v>
      </c>
      <c r="CG269" s="96">
        <f t="shared" si="326"/>
        <v>185518.2292496521</v>
      </c>
      <c r="CH269" s="96">
        <f t="shared" si="326"/>
        <v>72836.41672873865</v>
      </c>
      <c r="CI269" s="96">
        <f t="shared" si="326"/>
        <v>5051.643278492055</v>
      </c>
      <c r="CJ269" s="96">
        <f t="shared" si="326"/>
        <v>40059.06859809471</v>
      </c>
      <c r="CK269" s="96">
        <f t="shared" si="326"/>
        <v>106559.35688915654</v>
      </c>
      <c r="CL269" s="96">
        <f t="shared" si="326"/>
        <v>27127.71426223952</v>
      </c>
      <c r="CM269" s="96">
        <f t="shared" si="326"/>
        <v>68957.7407023118</v>
      </c>
      <c r="CN269" s="96">
        <f t="shared" si="326"/>
        <v>0</v>
      </c>
      <c r="CO269" s="96">
        <f t="shared" si="326"/>
        <v>955.5792524398385</v>
      </c>
      <c r="CP269" s="96">
        <f t="shared" si="326"/>
        <v>0</v>
      </c>
      <c r="CQ269" s="96">
        <f t="shared" si="326"/>
        <v>357.18808966097976</v>
      </c>
      <c r="CR269" s="96">
        <f t="shared" si="326"/>
        <v>28881.551497996337</v>
      </c>
      <c r="CS269" s="96">
        <f t="shared" si="326"/>
        <v>11127.278734037453</v>
      </c>
      <c r="CT269" s="96">
        <f t="shared" si="326"/>
        <v>79069.4530458402</v>
      </c>
      <c r="CU269" s="96">
        <f t="shared" si="326"/>
        <v>17467.995698382074</v>
      </c>
      <c r="CV269" s="96">
        <f t="shared" si="326"/>
        <v>499.562374279624</v>
      </c>
      <c r="CW269" s="96">
        <f t="shared" si="326"/>
        <v>49623.2248915545</v>
      </c>
      <c r="CX269" s="96">
        <f t="shared" si="326"/>
        <v>30902.06361084168</v>
      </c>
      <c r="CY269" s="96">
        <f t="shared" si="326"/>
        <v>38987.8949388923</v>
      </c>
      <c r="CZ269" s="96">
        <f t="shared" si="326"/>
        <v>25660.01110931701</v>
      </c>
      <c r="DA269" s="96">
        <f t="shared" si="326"/>
        <v>8513.510245803542</v>
      </c>
      <c r="DB269" s="96">
        <f t="shared" si="326"/>
        <v>22236.632021462137</v>
      </c>
      <c r="DC269" s="96">
        <f t="shared" si="326"/>
        <v>3402.7370877755975</v>
      </c>
      <c r="DD269" s="96">
        <f t="shared" si="326"/>
        <v>52794.35673220522</v>
      </c>
      <c r="DE269" s="96">
        <f t="shared" si="326"/>
        <v>1755.760310170121</v>
      </c>
      <c r="DF269" s="96">
        <f t="shared" si="326"/>
        <v>1258126.4220069163</v>
      </c>
      <c r="DG269" s="96">
        <f t="shared" si="326"/>
        <v>0</v>
      </c>
      <c r="DH269" s="96">
        <f t="shared" si="326"/>
        <v>30281.383486499453</v>
      </c>
      <c r="DI269" s="96">
        <f t="shared" si="326"/>
        <v>43121.46684849315</v>
      </c>
      <c r="DJ269" s="96">
        <f t="shared" si="326"/>
        <v>34729.40158816085</v>
      </c>
      <c r="DK269" s="96">
        <f t="shared" si="326"/>
        <v>2.625410503450799</v>
      </c>
      <c r="DL269" s="96">
        <f t="shared" si="326"/>
        <v>2700.7053489055825</v>
      </c>
      <c r="DM269" s="96">
        <f t="shared" si="326"/>
        <v>64701.58570505342</v>
      </c>
      <c r="DN269" s="96">
        <f t="shared" si="326"/>
        <v>12324.347568596431</v>
      </c>
      <c r="DO269" s="96">
        <f t="shared" si="326"/>
        <v>2534.1146905795636</v>
      </c>
      <c r="DP269" s="96">
        <f t="shared" si="326"/>
        <v>18139.279558841674</v>
      </c>
      <c r="DQ269" s="96">
        <f t="shared" si="326"/>
        <v>1674.3907255855922</v>
      </c>
      <c r="DR269" s="96">
        <f t="shared" si="326"/>
        <v>8506.06797269131</v>
      </c>
      <c r="DS269" s="96">
        <f t="shared" si="326"/>
        <v>79292.54705469034</v>
      </c>
      <c r="DT269" s="18"/>
      <c r="DU269" s="18">
        <f t="shared" si="319"/>
        <v>2689999.120726935</v>
      </c>
    </row>
    <row r="270" spans="44:125" ht="11.25">
      <c r="AR270" s="13" t="s">
        <v>13</v>
      </c>
      <c r="AS270" s="13" t="s">
        <v>172</v>
      </c>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96">
        <f aca="true" t="shared" si="327" ref="BR270:DS270">BR$7*BR19</f>
        <v>54692.43880937128</v>
      </c>
      <c r="BS270" s="96">
        <f t="shared" si="327"/>
        <v>22341.556789886054</v>
      </c>
      <c r="BT270" s="96">
        <f t="shared" si="327"/>
        <v>24694.49199846923</v>
      </c>
      <c r="BU270" s="96">
        <f t="shared" si="327"/>
        <v>57636.710062602964</v>
      </c>
      <c r="BV270" s="96">
        <f t="shared" si="327"/>
        <v>22190.147598630934</v>
      </c>
      <c r="BW270" s="96">
        <f t="shared" si="327"/>
        <v>23211.674002342927</v>
      </c>
      <c r="BX270" s="96">
        <f t="shared" si="327"/>
        <v>66342.36767202907</v>
      </c>
      <c r="BY270" s="96">
        <f t="shared" si="327"/>
        <v>0</v>
      </c>
      <c r="BZ270" s="96">
        <f t="shared" si="327"/>
        <v>0</v>
      </c>
      <c r="CA270" s="96">
        <f t="shared" si="327"/>
        <v>4107.781032961983</v>
      </c>
      <c r="CB270" s="96">
        <f t="shared" si="327"/>
        <v>7886.54564717556</v>
      </c>
      <c r="CC270" s="96">
        <f t="shared" si="327"/>
        <v>9953.591678749115</v>
      </c>
      <c r="CD270" s="96">
        <f t="shared" si="327"/>
        <v>4761.628219372202</v>
      </c>
      <c r="CE270" s="96">
        <f t="shared" si="327"/>
        <v>0</v>
      </c>
      <c r="CF270" s="96">
        <f t="shared" si="327"/>
        <v>0</v>
      </c>
      <c r="CG270" s="96">
        <f t="shared" si="327"/>
        <v>63803.32593868748</v>
      </c>
      <c r="CH270" s="96">
        <f t="shared" si="327"/>
        <v>34159.07097338729</v>
      </c>
      <c r="CI270" s="96">
        <f t="shared" si="327"/>
        <v>13297.685721771175</v>
      </c>
      <c r="CJ270" s="96">
        <f t="shared" si="327"/>
        <v>105449.4300483046</v>
      </c>
      <c r="CK270" s="96">
        <f t="shared" si="327"/>
        <v>36647.834592397754</v>
      </c>
      <c r="CL270" s="96">
        <f t="shared" si="327"/>
        <v>50122.2048714916</v>
      </c>
      <c r="CM270" s="96">
        <f t="shared" si="327"/>
        <v>72107.00339828448</v>
      </c>
      <c r="CN270" s="96">
        <f t="shared" si="327"/>
        <v>32181.377896319274</v>
      </c>
      <c r="CO270" s="96">
        <f t="shared" si="327"/>
        <v>2515.417633563216</v>
      </c>
      <c r="CP270" s="96">
        <f t="shared" si="327"/>
        <v>86758.20375178351</v>
      </c>
      <c r="CQ270" s="96">
        <f t="shared" si="327"/>
        <v>695.5959990079825</v>
      </c>
      <c r="CR270" s="96">
        <f t="shared" si="327"/>
        <v>61768.4323608709</v>
      </c>
      <c r="CS270" s="96">
        <f t="shared" si="327"/>
        <v>21669.50912218115</v>
      </c>
      <c r="CT270" s="96">
        <f t="shared" si="327"/>
        <v>126350.46125322217</v>
      </c>
      <c r="CU270" s="96">
        <f t="shared" si="327"/>
        <v>27913.299367080792</v>
      </c>
      <c r="CV270" s="96">
        <f t="shared" si="327"/>
        <v>1315.0222779735238</v>
      </c>
      <c r="CW270" s="96">
        <f t="shared" si="327"/>
        <v>105419.67393229758</v>
      </c>
      <c r="CX270" s="96">
        <f t="shared" si="327"/>
        <v>81345.00149698174</v>
      </c>
      <c r="CY270" s="96">
        <f t="shared" si="327"/>
        <v>49674.03637369258</v>
      </c>
      <c r="CZ270" s="96">
        <f t="shared" si="327"/>
        <v>59899.86835259987</v>
      </c>
      <c r="DA270" s="96">
        <f t="shared" si="327"/>
        <v>22410.5261192489</v>
      </c>
      <c r="DB270" s="96">
        <f t="shared" si="327"/>
        <v>58534.56545339117</v>
      </c>
      <c r="DC270" s="96">
        <f t="shared" si="327"/>
        <v>8957.189946429025</v>
      </c>
      <c r="DD270" s="96">
        <f t="shared" si="327"/>
        <v>138973.14695536124</v>
      </c>
      <c r="DE270" s="96">
        <f t="shared" si="327"/>
        <v>4744.008410703335</v>
      </c>
      <c r="DF270" s="96">
        <f t="shared" si="327"/>
        <v>1602964.6572975724</v>
      </c>
      <c r="DG270" s="96">
        <f t="shared" si="327"/>
        <v>0</v>
      </c>
      <c r="DH270" s="96">
        <f t="shared" si="327"/>
        <v>10414.356520531182</v>
      </c>
      <c r="DI270" s="96">
        <f t="shared" si="327"/>
        <v>14830.31082938107</v>
      </c>
      <c r="DJ270" s="96">
        <f t="shared" si="327"/>
        <v>11944.116425362832</v>
      </c>
      <c r="DK270" s="96">
        <f t="shared" si="327"/>
        <v>0.9029297161364482</v>
      </c>
      <c r="DL270" s="96">
        <f t="shared" si="327"/>
        <v>928.8250773927798</v>
      </c>
      <c r="DM270" s="96">
        <f t="shared" si="327"/>
        <v>22252.13327114153</v>
      </c>
      <c r="DN270" s="96">
        <f t="shared" si="327"/>
        <v>4238.582742414264</v>
      </c>
      <c r="DO270" s="96">
        <f t="shared" si="327"/>
        <v>6847.09714427449</v>
      </c>
      <c r="DP270" s="96">
        <f t="shared" si="327"/>
        <v>6238.450909469948</v>
      </c>
      <c r="DQ270" s="96">
        <f t="shared" si="327"/>
        <v>4407.579953058759</v>
      </c>
      <c r="DR270" s="96">
        <f t="shared" si="327"/>
        <v>12638.505532202966</v>
      </c>
      <c r="DS270" s="96">
        <f t="shared" si="327"/>
        <v>158684.96984745283</v>
      </c>
      <c r="DT270" s="18"/>
      <c r="DU270" s="18">
        <f t="shared" si="319"/>
        <v>3420921.3142385944</v>
      </c>
    </row>
    <row r="271" spans="44:127" ht="11.25">
      <c r="AR271" s="13" t="s">
        <v>14</v>
      </c>
      <c r="AS271" s="13" t="s">
        <v>173</v>
      </c>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96">
        <f aca="true" t="shared" si="328" ref="BR271:DS271">BR$7*BR20</f>
        <v>355.8212995131064</v>
      </c>
      <c r="BS271" s="96">
        <f t="shared" si="328"/>
        <v>355.1814150317184</v>
      </c>
      <c r="BT271" s="96">
        <f t="shared" si="328"/>
        <v>314.1792875123312</v>
      </c>
      <c r="BU271" s="96">
        <f t="shared" si="328"/>
        <v>374.97631337334906</v>
      </c>
      <c r="BV271" s="96">
        <f t="shared" si="328"/>
        <v>144.36597319151917</v>
      </c>
      <c r="BW271" s="96">
        <f t="shared" si="328"/>
        <v>2538.629844485316</v>
      </c>
      <c r="BX271" s="96">
        <f t="shared" si="328"/>
        <v>431.61409495955604</v>
      </c>
      <c r="BY271" s="96">
        <f t="shared" si="328"/>
        <v>0</v>
      </c>
      <c r="BZ271" s="96">
        <f t="shared" si="328"/>
        <v>0</v>
      </c>
      <c r="CA271" s="96">
        <f t="shared" si="328"/>
        <v>606.2666310881827</v>
      </c>
      <c r="CB271" s="96">
        <f t="shared" si="328"/>
        <v>0</v>
      </c>
      <c r="CC271" s="96">
        <f t="shared" si="328"/>
        <v>64.75666477956545</v>
      </c>
      <c r="CD271" s="96">
        <f t="shared" si="328"/>
        <v>30.978482175949118</v>
      </c>
      <c r="CE271" s="96">
        <f t="shared" si="328"/>
        <v>0</v>
      </c>
      <c r="CF271" s="96">
        <f t="shared" si="328"/>
        <v>0</v>
      </c>
      <c r="CG271" s="96">
        <f t="shared" si="328"/>
        <v>0</v>
      </c>
      <c r="CH271" s="96">
        <f t="shared" si="328"/>
        <v>5041.530868845927</v>
      </c>
      <c r="CI271" s="96">
        <f t="shared" si="328"/>
        <v>86.51286936626353</v>
      </c>
      <c r="CJ271" s="96">
        <f t="shared" si="328"/>
        <v>686.0391317250071</v>
      </c>
      <c r="CK271" s="96">
        <f t="shared" si="328"/>
        <v>0</v>
      </c>
      <c r="CL271" s="96">
        <f t="shared" si="328"/>
        <v>0</v>
      </c>
      <c r="CM271" s="96">
        <f t="shared" si="328"/>
        <v>881.5150081210842</v>
      </c>
      <c r="CN271" s="96">
        <f t="shared" si="328"/>
        <v>0</v>
      </c>
      <c r="CO271" s="96">
        <f t="shared" si="328"/>
        <v>16.364952645689772</v>
      </c>
      <c r="CP271" s="96">
        <f t="shared" si="328"/>
        <v>0</v>
      </c>
      <c r="CQ271" s="96">
        <f t="shared" si="328"/>
        <v>0</v>
      </c>
      <c r="CR271" s="96">
        <f t="shared" si="328"/>
        <v>0</v>
      </c>
      <c r="CS271" s="96">
        <f t="shared" si="328"/>
        <v>0</v>
      </c>
      <c r="CT271" s="96">
        <f t="shared" si="328"/>
        <v>0</v>
      </c>
      <c r="CU271" s="96">
        <f t="shared" si="328"/>
        <v>0</v>
      </c>
      <c r="CV271" s="96">
        <f t="shared" si="328"/>
        <v>8.555349624618499</v>
      </c>
      <c r="CW271" s="96">
        <f t="shared" si="328"/>
        <v>0</v>
      </c>
      <c r="CX271" s="96">
        <f t="shared" si="328"/>
        <v>529.2191164200227</v>
      </c>
      <c r="CY271" s="96">
        <f t="shared" si="328"/>
        <v>5432.783142722774</v>
      </c>
      <c r="CZ271" s="96">
        <f t="shared" si="328"/>
        <v>248.2615221538491</v>
      </c>
      <c r="DA271" s="96">
        <f t="shared" si="328"/>
        <v>145.79972479042618</v>
      </c>
      <c r="DB271" s="96">
        <f t="shared" si="328"/>
        <v>380.8176340180296</v>
      </c>
      <c r="DC271" s="96">
        <f t="shared" si="328"/>
        <v>58.274215524249094</v>
      </c>
      <c r="DD271" s="96">
        <f t="shared" si="328"/>
        <v>904.139709685237</v>
      </c>
      <c r="DE271" s="96">
        <f t="shared" si="328"/>
        <v>75.41925730971312</v>
      </c>
      <c r="DF271" s="96">
        <f t="shared" si="328"/>
        <v>175314.10781747347</v>
      </c>
      <c r="DG271" s="96">
        <f t="shared" si="328"/>
        <v>0</v>
      </c>
      <c r="DH271" s="96">
        <f t="shared" si="328"/>
        <v>0</v>
      </c>
      <c r="DI271" s="96">
        <f t="shared" si="328"/>
        <v>0</v>
      </c>
      <c r="DJ271" s="96">
        <f t="shared" si="328"/>
        <v>0</v>
      </c>
      <c r="DK271" s="96">
        <f t="shared" si="328"/>
        <v>0</v>
      </c>
      <c r="DL271" s="96">
        <f t="shared" si="328"/>
        <v>0</v>
      </c>
      <c r="DM271" s="96">
        <f t="shared" si="328"/>
        <v>0</v>
      </c>
      <c r="DN271" s="96">
        <f t="shared" si="328"/>
        <v>0</v>
      </c>
      <c r="DO271" s="96">
        <f t="shared" si="328"/>
        <v>108.85372382214621</v>
      </c>
      <c r="DP271" s="96">
        <f t="shared" si="328"/>
        <v>0</v>
      </c>
      <c r="DQ271" s="96">
        <f t="shared" si="328"/>
        <v>28.67509404858651</v>
      </c>
      <c r="DR271" s="96">
        <f t="shared" si="328"/>
        <v>160.7952357786637</v>
      </c>
      <c r="DS271" s="96">
        <f t="shared" si="328"/>
        <v>1802.6774291802824</v>
      </c>
      <c r="DT271" s="18"/>
      <c r="DU271" s="18">
        <f t="shared" si="319"/>
        <v>197127.11180936662</v>
      </c>
      <c r="DV271" s="3"/>
      <c r="DW271" s="3"/>
    </row>
    <row r="272" spans="44:127" ht="11.25">
      <c r="AR272" s="13" t="s">
        <v>15</v>
      </c>
      <c r="AS272" s="13" t="s">
        <v>174</v>
      </c>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96">
        <f aca="true" t="shared" si="329" ref="BR272:DS272">BR$7*BR21</f>
        <v>11504.888684257108</v>
      </c>
      <c r="BS272" s="96">
        <f t="shared" si="329"/>
        <v>4120.7501987589</v>
      </c>
      <c r="BT272" s="96">
        <f t="shared" si="329"/>
        <v>754.030290029595</v>
      </c>
      <c r="BU272" s="96">
        <f t="shared" si="329"/>
        <v>12124.234132404954</v>
      </c>
      <c r="BV272" s="96">
        <f t="shared" si="329"/>
        <v>4667.833133192454</v>
      </c>
      <c r="BW272" s="96">
        <f t="shared" si="329"/>
        <v>10.92984673357349</v>
      </c>
      <c r="BX272" s="96">
        <f t="shared" si="329"/>
        <v>13955.522403692314</v>
      </c>
      <c r="BY272" s="96">
        <f t="shared" si="329"/>
        <v>12393.861546782045</v>
      </c>
      <c r="BZ272" s="96">
        <f t="shared" si="329"/>
        <v>6829.34576715722</v>
      </c>
      <c r="CA272" s="96">
        <f t="shared" si="329"/>
        <v>534.8530163883391</v>
      </c>
      <c r="CB272" s="96">
        <f t="shared" si="329"/>
        <v>1741.2009691671865</v>
      </c>
      <c r="CC272" s="96">
        <f t="shared" si="329"/>
        <v>2093.7988278726166</v>
      </c>
      <c r="CD272" s="96">
        <f t="shared" si="329"/>
        <v>1001.6375903556881</v>
      </c>
      <c r="CE272" s="96">
        <f t="shared" si="329"/>
        <v>2356.718128629808</v>
      </c>
      <c r="CF272" s="96">
        <f t="shared" si="329"/>
        <v>4499.2482966082225</v>
      </c>
      <c r="CG272" s="96">
        <f t="shared" si="329"/>
        <v>22992.189527454946</v>
      </c>
      <c r="CH272" s="96">
        <f t="shared" si="329"/>
        <v>4447.676738495872</v>
      </c>
      <c r="CI272" s="96">
        <f t="shared" si="329"/>
        <v>2797.249442842521</v>
      </c>
      <c r="CJ272" s="96">
        <f t="shared" si="329"/>
        <v>22181.93192577523</v>
      </c>
      <c r="CK272" s="96">
        <f t="shared" si="329"/>
        <v>13206.426880143335</v>
      </c>
      <c r="CL272" s="96">
        <f t="shared" si="329"/>
        <v>1029.0590981492956</v>
      </c>
      <c r="CM272" s="96">
        <f t="shared" si="329"/>
        <v>16230.098157920856</v>
      </c>
      <c r="CN272" s="96">
        <f t="shared" si="329"/>
        <v>0</v>
      </c>
      <c r="CO272" s="96">
        <f t="shared" si="329"/>
        <v>529.1334688773026</v>
      </c>
      <c r="CP272" s="96">
        <f t="shared" si="329"/>
        <v>0</v>
      </c>
      <c r="CQ272" s="96">
        <f t="shared" si="329"/>
        <v>235.93741093481765</v>
      </c>
      <c r="CR272" s="96">
        <f t="shared" si="329"/>
        <v>6150.327722343906</v>
      </c>
      <c r="CS272" s="96">
        <f t="shared" si="329"/>
        <v>7350.024850354498</v>
      </c>
      <c r="CT272" s="96">
        <f t="shared" si="329"/>
        <v>5705.197939032219</v>
      </c>
      <c r="CU272" s="96">
        <f t="shared" si="329"/>
        <v>1260.390317859623</v>
      </c>
      <c r="CV272" s="96">
        <f t="shared" si="329"/>
        <v>276.6229711959981</v>
      </c>
      <c r="CW272" s="96">
        <f t="shared" si="329"/>
        <v>0</v>
      </c>
      <c r="CX272" s="96">
        <f t="shared" si="329"/>
        <v>17111.418097580736</v>
      </c>
      <c r="CY272" s="96">
        <f t="shared" si="329"/>
        <v>23.390368318442373</v>
      </c>
      <c r="CZ272" s="96">
        <f t="shared" si="329"/>
        <v>15401.119778437322</v>
      </c>
      <c r="DA272" s="96">
        <f t="shared" si="329"/>
        <v>4714.191101557114</v>
      </c>
      <c r="DB272" s="96">
        <f t="shared" si="329"/>
        <v>12313.103499916291</v>
      </c>
      <c r="DC272" s="96">
        <f t="shared" si="329"/>
        <v>1884.199635284054</v>
      </c>
      <c r="DD272" s="96">
        <f t="shared" si="329"/>
        <v>29233.850613156</v>
      </c>
      <c r="DE272" s="96">
        <f t="shared" si="329"/>
        <v>875.0005107150535</v>
      </c>
      <c r="DF272" s="96">
        <f t="shared" si="329"/>
        <v>754.7994178200668</v>
      </c>
      <c r="DG272" s="96">
        <f t="shared" si="329"/>
        <v>0</v>
      </c>
      <c r="DH272" s="96">
        <f t="shared" si="329"/>
        <v>3752.9212686598858</v>
      </c>
      <c r="DI272" s="96">
        <f t="shared" si="329"/>
        <v>5344.256154731917</v>
      </c>
      <c r="DJ272" s="96">
        <f t="shared" si="329"/>
        <v>4304.18609922985</v>
      </c>
      <c r="DK272" s="96">
        <f t="shared" si="329"/>
        <v>0.32538007788700835</v>
      </c>
      <c r="DL272" s="96">
        <f t="shared" si="329"/>
        <v>334.71173960100174</v>
      </c>
      <c r="DM272" s="96">
        <f t="shared" si="329"/>
        <v>8018.786764375327</v>
      </c>
      <c r="DN272" s="96">
        <f t="shared" si="329"/>
        <v>1527.4172044736088</v>
      </c>
      <c r="DO272" s="96">
        <f t="shared" si="329"/>
        <v>1262.9011121983908</v>
      </c>
      <c r="DP272" s="96">
        <f t="shared" si="329"/>
        <v>2248.0904178270084</v>
      </c>
      <c r="DQ272" s="96">
        <f t="shared" si="329"/>
        <v>927.1613742376305</v>
      </c>
      <c r="DR272" s="96">
        <f t="shared" si="329"/>
        <v>385.90856586879295</v>
      </c>
      <c r="DS272" s="96">
        <f t="shared" si="329"/>
        <v>22917.059158058357</v>
      </c>
      <c r="DT272" s="18"/>
      <c r="DU272" s="18">
        <f t="shared" si="319"/>
        <v>316315.91754553514</v>
      </c>
      <c r="DV272" s="3"/>
      <c r="DW272" s="3"/>
    </row>
    <row r="273" spans="44:127" ht="11.25">
      <c r="AR273" s="13" t="s">
        <v>16</v>
      </c>
      <c r="AS273" s="13" t="s">
        <v>175</v>
      </c>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96">
        <f aca="true" t="shared" si="330" ref="BR273:DS273">BR$7*BR22</f>
        <v>5333.157840070711</v>
      </c>
      <c r="BS273" s="96">
        <f t="shared" si="330"/>
        <v>1742.9720712192873</v>
      </c>
      <c r="BT273" s="96">
        <f t="shared" si="330"/>
        <v>10273.662701653231</v>
      </c>
      <c r="BU273" s="96">
        <f t="shared" si="330"/>
        <v>5620.259012724524</v>
      </c>
      <c r="BV273" s="96">
        <f t="shared" si="330"/>
        <v>2163.8011069582667</v>
      </c>
      <c r="BW273" s="96">
        <f t="shared" si="330"/>
        <v>1344.5095007198374</v>
      </c>
      <c r="BX273" s="96">
        <f t="shared" si="330"/>
        <v>6469.163306323638</v>
      </c>
      <c r="BY273" s="96">
        <f t="shared" si="330"/>
        <v>0</v>
      </c>
      <c r="BZ273" s="96">
        <f t="shared" si="330"/>
        <v>0</v>
      </c>
      <c r="CA273" s="96">
        <f t="shared" si="330"/>
        <v>904.1562896088591</v>
      </c>
      <c r="CB273" s="96">
        <f t="shared" si="330"/>
        <v>838.6371808815796</v>
      </c>
      <c r="CC273" s="96">
        <f t="shared" si="330"/>
        <v>970.5925838013233</v>
      </c>
      <c r="CD273" s="96">
        <f t="shared" si="330"/>
        <v>464.3149112102783</v>
      </c>
      <c r="CE273" s="96">
        <f t="shared" si="330"/>
        <v>0</v>
      </c>
      <c r="CF273" s="96">
        <f t="shared" si="330"/>
        <v>0</v>
      </c>
      <c r="CG273" s="96">
        <f t="shared" si="330"/>
        <v>14944.923192845716</v>
      </c>
      <c r="CH273" s="96">
        <f t="shared" si="330"/>
        <v>7518.691629362069</v>
      </c>
      <c r="CI273" s="96">
        <f t="shared" si="330"/>
        <v>1296.6811940686166</v>
      </c>
      <c r="CJ273" s="96">
        <f t="shared" si="330"/>
        <v>10282.563126381247</v>
      </c>
      <c r="CK273" s="96">
        <f t="shared" si="330"/>
        <v>8584.177472093168</v>
      </c>
      <c r="CL273" s="96">
        <f t="shared" si="330"/>
        <v>9113.742049684844</v>
      </c>
      <c r="CM273" s="96">
        <f t="shared" si="330"/>
        <v>8227.73340898563</v>
      </c>
      <c r="CN273" s="96">
        <f t="shared" si="330"/>
        <v>0</v>
      </c>
      <c r="CO273" s="96">
        <f t="shared" si="330"/>
        <v>245.28288673042624</v>
      </c>
      <c r="CP273" s="96">
        <f t="shared" si="330"/>
        <v>0</v>
      </c>
      <c r="CQ273" s="96">
        <f t="shared" si="330"/>
        <v>9.663587928551264</v>
      </c>
      <c r="CR273" s="96">
        <f t="shared" si="330"/>
        <v>10905.452844208517</v>
      </c>
      <c r="CS273" s="96">
        <f t="shared" si="330"/>
        <v>301.0442944890173</v>
      </c>
      <c r="CT273" s="96">
        <f t="shared" si="330"/>
        <v>15033.524454288923</v>
      </c>
      <c r="CU273" s="96">
        <f t="shared" si="330"/>
        <v>3321.2009237852712</v>
      </c>
      <c r="CV273" s="96">
        <f t="shared" si="330"/>
        <v>128.2301818005685</v>
      </c>
      <c r="CW273" s="96">
        <f t="shared" si="330"/>
        <v>24692.896596754388</v>
      </c>
      <c r="CX273" s="96">
        <f t="shared" si="330"/>
        <v>7932.097049032271</v>
      </c>
      <c r="CY273" s="96">
        <f t="shared" si="330"/>
        <v>2877.311383780038</v>
      </c>
      <c r="CZ273" s="96">
        <f t="shared" si="330"/>
        <v>4023.045350385982</v>
      </c>
      <c r="DA273" s="96">
        <f t="shared" si="330"/>
        <v>2185.2906119173235</v>
      </c>
      <c r="DB273" s="96">
        <f t="shared" si="330"/>
        <v>5707.810502855028</v>
      </c>
      <c r="DC273" s="96">
        <f t="shared" si="330"/>
        <v>873.431663091523</v>
      </c>
      <c r="DD273" s="96">
        <f t="shared" si="330"/>
        <v>13551.520911831945</v>
      </c>
      <c r="DE273" s="96">
        <f t="shared" si="330"/>
        <v>370.1028645071194</v>
      </c>
      <c r="DF273" s="96">
        <f t="shared" si="330"/>
        <v>92849.88281487858</v>
      </c>
      <c r="DG273" s="96">
        <f t="shared" si="330"/>
        <v>0</v>
      </c>
      <c r="DH273" s="96">
        <f t="shared" si="330"/>
        <v>2439.398824628926</v>
      </c>
      <c r="DI273" s="96">
        <f t="shared" si="330"/>
        <v>3473.7665005757462</v>
      </c>
      <c r="DJ273" s="96">
        <f t="shared" si="330"/>
        <v>2797.7209644994023</v>
      </c>
      <c r="DK273" s="96">
        <f t="shared" si="330"/>
        <v>0.21149705062655544</v>
      </c>
      <c r="DL273" s="96">
        <f t="shared" si="330"/>
        <v>217.56263074065112</v>
      </c>
      <c r="DM273" s="96">
        <f t="shared" si="330"/>
        <v>5212.211396843963</v>
      </c>
      <c r="DN273" s="96">
        <f t="shared" si="330"/>
        <v>992.8211829078457</v>
      </c>
      <c r="DO273" s="96">
        <f t="shared" si="330"/>
        <v>534.1749101744956</v>
      </c>
      <c r="DP273" s="96">
        <f t="shared" si="330"/>
        <v>1461.2587715875554</v>
      </c>
      <c r="DQ273" s="96">
        <f t="shared" si="330"/>
        <v>429.7910295118551</v>
      </c>
      <c r="DR273" s="96">
        <f t="shared" si="330"/>
        <v>5258.004209962303</v>
      </c>
      <c r="DS273" s="96">
        <f t="shared" si="330"/>
        <v>21430.37812581885</v>
      </c>
      <c r="DT273" s="18"/>
      <c r="DU273" s="18">
        <f t="shared" si="319"/>
        <v>325348.82754516054</v>
      </c>
      <c r="DV273" s="3"/>
      <c r="DW273" s="3"/>
    </row>
    <row r="274" spans="44:127" ht="11.25">
      <c r="AR274" s="13" t="s">
        <v>17</v>
      </c>
      <c r="AS274" s="13" t="s">
        <v>176</v>
      </c>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96">
        <f aca="true" t="shared" si="331" ref="BR274:DS274">BR$7*BR23</f>
        <v>25866.751896183774</v>
      </c>
      <c r="BS274" s="96">
        <f t="shared" si="331"/>
        <v>7504.0146230337605</v>
      </c>
      <c r="BT274" s="96">
        <f t="shared" si="331"/>
        <v>62364.588571197746</v>
      </c>
      <c r="BU274" s="96">
        <f t="shared" si="331"/>
        <v>27259.24299148598</v>
      </c>
      <c r="BV274" s="96">
        <f t="shared" si="331"/>
        <v>10494.815279203362</v>
      </c>
      <c r="BW274" s="96">
        <f t="shared" si="331"/>
        <v>22363.434884323447</v>
      </c>
      <c r="BX274" s="96">
        <f t="shared" si="331"/>
        <v>31376.57786223533</v>
      </c>
      <c r="BY274" s="96">
        <f t="shared" si="331"/>
        <v>0</v>
      </c>
      <c r="BZ274" s="96">
        <f t="shared" si="331"/>
        <v>0</v>
      </c>
      <c r="CA274" s="96">
        <f t="shared" si="331"/>
        <v>0</v>
      </c>
      <c r="CB274" s="96">
        <f t="shared" si="331"/>
        <v>3022.5299063216535</v>
      </c>
      <c r="CC274" s="96">
        <f t="shared" si="331"/>
        <v>4707.544443712153</v>
      </c>
      <c r="CD274" s="96">
        <f t="shared" si="331"/>
        <v>2252.0088416913654</v>
      </c>
      <c r="CE274" s="96">
        <f t="shared" si="331"/>
        <v>0</v>
      </c>
      <c r="CF274" s="96">
        <f t="shared" si="331"/>
        <v>0</v>
      </c>
      <c r="CG274" s="96">
        <f t="shared" si="331"/>
        <v>0</v>
      </c>
      <c r="CH274" s="96">
        <f t="shared" si="331"/>
        <v>0</v>
      </c>
      <c r="CI274" s="96">
        <f t="shared" si="331"/>
        <v>6289.131456678491</v>
      </c>
      <c r="CJ274" s="96">
        <f t="shared" si="331"/>
        <v>49872.23652908517</v>
      </c>
      <c r="CK274" s="96">
        <f t="shared" si="331"/>
        <v>0</v>
      </c>
      <c r="CL274" s="96">
        <f t="shared" si="331"/>
        <v>0</v>
      </c>
      <c r="CM274" s="96">
        <f t="shared" si="331"/>
        <v>18624.00798975818</v>
      </c>
      <c r="CN274" s="96">
        <f t="shared" si="331"/>
        <v>48495.607215187294</v>
      </c>
      <c r="CO274" s="96">
        <f t="shared" si="331"/>
        <v>1189.6650663074242</v>
      </c>
      <c r="CP274" s="96">
        <f t="shared" si="331"/>
        <v>41032.233710181885</v>
      </c>
      <c r="CQ274" s="96">
        <f t="shared" si="331"/>
        <v>1048.2257924762494</v>
      </c>
      <c r="CR274" s="96">
        <f t="shared" si="331"/>
        <v>10676.280224766326</v>
      </c>
      <c r="CS274" s="96">
        <f t="shared" si="331"/>
        <v>32654.785830516234</v>
      </c>
      <c r="CT274" s="96">
        <f t="shared" si="331"/>
        <v>0</v>
      </c>
      <c r="CU274" s="96">
        <f t="shared" si="331"/>
        <v>0</v>
      </c>
      <c r="CV274" s="96">
        <f t="shared" si="331"/>
        <v>621.9388958107166</v>
      </c>
      <c r="CW274" s="96">
        <f t="shared" si="331"/>
        <v>0</v>
      </c>
      <c r="CX274" s="96">
        <f t="shared" si="331"/>
        <v>38472.06336969183</v>
      </c>
      <c r="CY274" s="96">
        <f t="shared" si="331"/>
        <v>47858.76614381448</v>
      </c>
      <c r="CZ274" s="96">
        <f t="shared" si="331"/>
        <v>50808.887010038314</v>
      </c>
      <c r="DA274" s="96">
        <f t="shared" si="331"/>
        <v>10599.04315128531</v>
      </c>
      <c r="DB274" s="96">
        <f t="shared" si="331"/>
        <v>27683.883090515355</v>
      </c>
      <c r="DC274" s="96">
        <f t="shared" si="331"/>
        <v>4236.296919192634</v>
      </c>
      <c r="DD274" s="96">
        <f t="shared" si="331"/>
        <v>65727.25573741042</v>
      </c>
      <c r="DE274" s="96">
        <f t="shared" si="331"/>
        <v>1593.403218070666</v>
      </c>
      <c r="DF274" s="96">
        <f t="shared" si="331"/>
        <v>1544386.4898209292</v>
      </c>
      <c r="DG274" s="96">
        <f t="shared" si="331"/>
        <v>0</v>
      </c>
      <c r="DH274" s="96">
        <f t="shared" si="331"/>
        <v>0</v>
      </c>
      <c r="DI274" s="96">
        <f t="shared" si="331"/>
        <v>0</v>
      </c>
      <c r="DJ274" s="96">
        <f t="shared" si="331"/>
        <v>0</v>
      </c>
      <c r="DK274" s="96">
        <f t="shared" si="331"/>
        <v>0</v>
      </c>
      <c r="DL274" s="96">
        <f t="shared" si="331"/>
        <v>0</v>
      </c>
      <c r="DM274" s="96">
        <f t="shared" si="331"/>
        <v>0</v>
      </c>
      <c r="DN274" s="96">
        <f t="shared" si="331"/>
        <v>0</v>
      </c>
      <c r="DO274" s="96">
        <f t="shared" si="331"/>
        <v>2299.782310569707</v>
      </c>
      <c r="DP274" s="96">
        <f t="shared" si="331"/>
        <v>0</v>
      </c>
      <c r="DQ274" s="96">
        <f t="shared" si="331"/>
        <v>2084.561953906309</v>
      </c>
      <c r="DR274" s="96">
        <f t="shared" si="331"/>
        <v>31917.854302064745</v>
      </c>
      <c r="DS274" s="96">
        <f t="shared" si="331"/>
        <v>38245.13248930113</v>
      </c>
      <c r="DT274" s="18"/>
      <c r="DU274" s="18">
        <f t="shared" si="319"/>
        <v>2273629.0415269467</v>
      </c>
      <c r="DV274" s="3"/>
      <c r="DW274" s="3"/>
    </row>
    <row r="275" spans="44:127" ht="11.25">
      <c r="AR275" s="13">
        <v>66</v>
      </c>
      <c r="AS275" s="13" t="s">
        <v>177</v>
      </c>
      <c r="AT275" s="14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96">
        <f aca="true" t="shared" si="332" ref="BR275:DS275">BR$7*BR24</f>
        <v>1962.2192131044405</v>
      </c>
      <c r="BS275" s="96">
        <f t="shared" si="332"/>
        <v>424.9261292561286</v>
      </c>
      <c r="BT275" s="96">
        <f t="shared" si="332"/>
        <v>62.83585750246624</v>
      </c>
      <c r="BU275" s="96">
        <f t="shared" si="332"/>
        <v>2067.851833398059</v>
      </c>
      <c r="BV275" s="96">
        <f t="shared" si="332"/>
        <v>796.1234661965062</v>
      </c>
      <c r="BW275" s="96">
        <f t="shared" si="332"/>
        <v>2461.014097427914</v>
      </c>
      <c r="BX275" s="96">
        <f t="shared" si="332"/>
        <v>2380.187669864686</v>
      </c>
      <c r="BY275" s="96">
        <f t="shared" si="332"/>
        <v>0</v>
      </c>
      <c r="BZ275" s="96">
        <f t="shared" si="332"/>
        <v>0</v>
      </c>
      <c r="CA275" s="96">
        <f t="shared" si="332"/>
        <v>0</v>
      </c>
      <c r="CB275" s="96">
        <f t="shared" si="332"/>
        <v>121.86009536392655</v>
      </c>
      <c r="CC275" s="96">
        <f t="shared" si="332"/>
        <v>357.10839115280834</v>
      </c>
      <c r="CD275" s="96">
        <f t="shared" si="332"/>
        <v>170.83455375391821</v>
      </c>
      <c r="CE275" s="96">
        <f t="shared" si="332"/>
        <v>0</v>
      </c>
      <c r="CF275" s="96">
        <f t="shared" si="332"/>
        <v>0</v>
      </c>
      <c r="CG275" s="96">
        <f t="shared" si="332"/>
        <v>0</v>
      </c>
      <c r="CH275" s="96">
        <f t="shared" si="332"/>
        <v>0</v>
      </c>
      <c r="CI275" s="96">
        <f t="shared" si="332"/>
        <v>477.08558954611993</v>
      </c>
      <c r="CJ275" s="96">
        <f t="shared" si="332"/>
        <v>3783.2450363548633</v>
      </c>
      <c r="CK275" s="96">
        <f t="shared" si="332"/>
        <v>0</v>
      </c>
      <c r="CL275" s="96">
        <f t="shared" si="332"/>
        <v>0</v>
      </c>
      <c r="CM275" s="96">
        <f t="shared" si="332"/>
        <v>1054.6125006248608</v>
      </c>
      <c r="CN275" s="96">
        <f t="shared" si="332"/>
        <v>0</v>
      </c>
      <c r="CO275" s="96">
        <f t="shared" si="332"/>
        <v>90.24649324494418</v>
      </c>
      <c r="CP275" s="96">
        <f t="shared" si="332"/>
        <v>0</v>
      </c>
      <c r="CQ275" s="96">
        <f t="shared" si="332"/>
        <v>58.52852311443313</v>
      </c>
      <c r="CR275" s="96">
        <f t="shared" si="332"/>
        <v>430.43826418423396</v>
      </c>
      <c r="CS275" s="96">
        <f t="shared" si="332"/>
        <v>1823.3060100183877</v>
      </c>
      <c r="CT275" s="96">
        <f t="shared" si="332"/>
        <v>0</v>
      </c>
      <c r="CU275" s="96">
        <f t="shared" si="332"/>
        <v>0</v>
      </c>
      <c r="CV275" s="96">
        <f t="shared" si="332"/>
        <v>47.179501146287976</v>
      </c>
      <c r="CW275" s="96">
        <f t="shared" si="332"/>
        <v>0</v>
      </c>
      <c r="CX275" s="96">
        <f t="shared" si="332"/>
        <v>2918.442261895213</v>
      </c>
      <c r="CY275" s="96">
        <f t="shared" si="332"/>
        <v>5266.68191960067</v>
      </c>
      <c r="CZ275" s="96">
        <f t="shared" si="332"/>
        <v>3198.3207164054943</v>
      </c>
      <c r="DA275" s="96">
        <f t="shared" si="332"/>
        <v>804.0300612711807</v>
      </c>
      <c r="DB275" s="96">
        <f t="shared" si="332"/>
        <v>2100.064496368432</v>
      </c>
      <c r="DC275" s="96">
        <f t="shared" si="332"/>
        <v>321.3601475986368</v>
      </c>
      <c r="DD275" s="96">
        <f t="shared" si="332"/>
        <v>4985.986820077067</v>
      </c>
      <c r="DE275" s="96">
        <f t="shared" si="332"/>
        <v>90.22885692689314</v>
      </c>
      <c r="DF275" s="96">
        <f t="shared" si="332"/>
        <v>169954.07650864995</v>
      </c>
      <c r="DG275" s="96">
        <f t="shared" si="332"/>
        <v>0</v>
      </c>
      <c r="DH275" s="96">
        <f t="shared" si="332"/>
        <v>0</v>
      </c>
      <c r="DI275" s="96">
        <f t="shared" si="332"/>
        <v>0</v>
      </c>
      <c r="DJ275" s="96">
        <f t="shared" si="332"/>
        <v>0</v>
      </c>
      <c r="DK275" s="96">
        <f t="shared" si="332"/>
        <v>0</v>
      </c>
      <c r="DL275" s="96">
        <f t="shared" si="332"/>
        <v>0</v>
      </c>
      <c r="DM275" s="96">
        <f t="shared" si="332"/>
        <v>0</v>
      </c>
      <c r="DN275" s="96">
        <f t="shared" si="332"/>
        <v>0</v>
      </c>
      <c r="DO275" s="96">
        <f t="shared" si="332"/>
        <v>130.22863686358582</v>
      </c>
      <c r="DP275" s="96">
        <f t="shared" si="332"/>
        <v>0</v>
      </c>
      <c r="DQ275" s="96">
        <f t="shared" si="332"/>
        <v>158.13224378840397</v>
      </c>
      <c r="DR275" s="96">
        <f t="shared" si="332"/>
        <v>32.159047155732736</v>
      </c>
      <c r="DS275" s="96">
        <f t="shared" si="332"/>
        <v>7666.380768737547</v>
      </c>
      <c r="DT275" s="18"/>
      <c r="DU275" s="18">
        <f t="shared" si="319"/>
        <v>216195.69571059378</v>
      </c>
      <c r="DV275" s="3"/>
      <c r="DW275" s="3"/>
    </row>
    <row r="276" spans="44:127" ht="11.25">
      <c r="AR276" s="13" t="s">
        <v>18</v>
      </c>
      <c r="AS276" s="13" t="s">
        <v>178</v>
      </c>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96">
        <f aca="true" t="shared" si="333" ref="BR276:DS276">BR$7*BR25</f>
        <v>8597.974325076933</v>
      </c>
      <c r="BS276" s="96">
        <f t="shared" si="333"/>
        <v>3077.162622956615</v>
      </c>
      <c r="BT276" s="96">
        <f t="shared" si="333"/>
        <v>377.0151450147975</v>
      </c>
      <c r="BU276" s="96">
        <f t="shared" si="333"/>
        <v>9060.83115122034</v>
      </c>
      <c r="BV276" s="96">
        <f t="shared" si="333"/>
        <v>3488.4222293997495</v>
      </c>
      <c r="BW276" s="96">
        <f t="shared" si="333"/>
        <v>2017.5943660215466</v>
      </c>
      <c r="BX276" s="96">
        <f t="shared" si="333"/>
        <v>10429.411932005178</v>
      </c>
      <c r="BY276" s="96">
        <f t="shared" si="333"/>
        <v>0</v>
      </c>
      <c r="BZ276" s="96">
        <f t="shared" si="333"/>
        <v>0</v>
      </c>
      <c r="CA276" s="96">
        <f t="shared" si="333"/>
        <v>2237.0439653702756</v>
      </c>
      <c r="CB276" s="96">
        <f t="shared" si="333"/>
        <v>1560.2087619545346</v>
      </c>
      <c r="CC276" s="96">
        <f t="shared" si="333"/>
        <v>1564.7633851997923</v>
      </c>
      <c r="CD276" s="96">
        <f t="shared" si="333"/>
        <v>748.5560722281973</v>
      </c>
      <c r="CE276" s="96">
        <f t="shared" si="333"/>
        <v>0</v>
      </c>
      <c r="CF276" s="96">
        <f t="shared" si="333"/>
        <v>0</v>
      </c>
      <c r="CG276" s="96">
        <f t="shared" si="333"/>
        <v>41529.6423339655</v>
      </c>
      <c r="CH276" s="96">
        <f t="shared" si="333"/>
        <v>18602.584453867654</v>
      </c>
      <c r="CI276" s="96">
        <f t="shared" si="333"/>
        <v>2090.4747147450344</v>
      </c>
      <c r="CJ276" s="96">
        <f t="shared" si="333"/>
        <v>16577.273054314206</v>
      </c>
      <c r="CK276" s="96">
        <f t="shared" si="333"/>
        <v>23854.108552258902</v>
      </c>
      <c r="CL276" s="96">
        <f t="shared" si="333"/>
        <v>21634.671107229493</v>
      </c>
      <c r="CM276" s="96">
        <f t="shared" si="333"/>
        <v>18479.902094112163</v>
      </c>
      <c r="CN276" s="96">
        <f t="shared" si="333"/>
        <v>0</v>
      </c>
      <c r="CO276" s="96">
        <f t="shared" si="333"/>
        <v>395.43850486543937</v>
      </c>
      <c r="CP276" s="96">
        <f t="shared" si="333"/>
        <v>0</v>
      </c>
      <c r="CQ276" s="96">
        <f t="shared" si="333"/>
        <v>462.57589763650105</v>
      </c>
      <c r="CR276" s="96">
        <f t="shared" si="333"/>
        <v>27583.92632182215</v>
      </c>
      <c r="CS276" s="96">
        <f t="shared" si="333"/>
        <v>14410.365568276167</v>
      </c>
      <c r="CT276" s="96">
        <f t="shared" si="333"/>
        <v>21312.521036614613</v>
      </c>
      <c r="CU276" s="96">
        <f t="shared" si="333"/>
        <v>4708.3546356825</v>
      </c>
      <c r="CV276" s="96">
        <f t="shared" si="333"/>
        <v>206.7292669527698</v>
      </c>
      <c r="CW276" s="96">
        <f t="shared" si="333"/>
        <v>68617.76073521172</v>
      </c>
      <c r="CX276" s="96">
        <f t="shared" si="333"/>
        <v>12787.914555833531</v>
      </c>
      <c r="CY276" s="96">
        <f t="shared" si="333"/>
        <v>4317.743559339812</v>
      </c>
      <c r="CZ276" s="96">
        <f t="shared" si="333"/>
        <v>20456.293050793796</v>
      </c>
      <c r="DA276" s="96">
        <f t="shared" si="333"/>
        <v>3523.0670341171985</v>
      </c>
      <c r="DB276" s="96">
        <f t="shared" si="333"/>
        <v>9201.979320248527</v>
      </c>
      <c r="DC276" s="96">
        <f t="shared" si="333"/>
        <v>1408.1231493929663</v>
      </c>
      <c r="DD276" s="96">
        <f t="shared" si="333"/>
        <v>21847.399300698242</v>
      </c>
      <c r="DE276" s="96">
        <f t="shared" si="333"/>
        <v>653.4050201468782</v>
      </c>
      <c r="DF276" s="96">
        <f t="shared" si="333"/>
        <v>139332.15076038017</v>
      </c>
      <c r="DG276" s="96">
        <f t="shared" si="333"/>
        <v>0</v>
      </c>
      <c r="DH276" s="96">
        <f t="shared" si="333"/>
        <v>6778.71404151692</v>
      </c>
      <c r="DI276" s="96">
        <f t="shared" si="333"/>
        <v>9653.062679484527</v>
      </c>
      <c r="DJ276" s="96">
        <f t="shared" si="333"/>
        <v>7774.436141733917</v>
      </c>
      <c r="DK276" s="96">
        <f t="shared" si="333"/>
        <v>0.5877177656834089</v>
      </c>
      <c r="DL276" s="96">
        <f t="shared" si="333"/>
        <v>604.5730796543094</v>
      </c>
      <c r="DM276" s="96">
        <f t="shared" si="333"/>
        <v>14483.933593152935</v>
      </c>
      <c r="DN276" s="96">
        <f t="shared" si="333"/>
        <v>2758.8973255804563</v>
      </c>
      <c r="DO276" s="96">
        <f t="shared" si="333"/>
        <v>943.0690800227758</v>
      </c>
      <c r="DP276" s="96">
        <f t="shared" si="333"/>
        <v>4060.613317200034</v>
      </c>
      <c r="DQ276" s="96">
        <f t="shared" si="333"/>
        <v>692.8975942032716</v>
      </c>
      <c r="DR276" s="96">
        <f t="shared" si="333"/>
        <v>192.95428293439647</v>
      </c>
      <c r="DS276" s="96">
        <f t="shared" si="333"/>
        <v>19725.023339268515</v>
      </c>
      <c r="DT276" s="18"/>
      <c r="DU276" s="18">
        <f t="shared" si="319"/>
        <v>604822.1501774717</v>
      </c>
      <c r="DV276" s="3"/>
      <c r="DW276" s="3"/>
    </row>
    <row r="277" spans="44:127" ht="11.25">
      <c r="AR277" s="13" t="s">
        <v>19</v>
      </c>
      <c r="AS277" s="13" t="s">
        <v>179</v>
      </c>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96">
        <f aca="true" t="shared" si="334" ref="BR277:DS277">BR$7*BR26</f>
        <v>12667.86251056047</v>
      </c>
      <c r="BS277" s="96">
        <f t="shared" si="334"/>
        <v>4210.772542859667</v>
      </c>
      <c r="BT277" s="96">
        <f t="shared" si="334"/>
        <v>12944.186645508045</v>
      </c>
      <c r="BU277" s="96">
        <f t="shared" si="334"/>
        <v>13349.814609272582</v>
      </c>
      <c r="BV277" s="96">
        <f t="shared" si="334"/>
        <v>5139.68191925526</v>
      </c>
      <c r="BW277" s="96">
        <f t="shared" si="334"/>
        <v>1698.5535233934395</v>
      </c>
      <c r="BX277" s="96">
        <f t="shared" si="334"/>
        <v>15366.218998270648</v>
      </c>
      <c r="BY277" s="96">
        <f t="shared" si="334"/>
        <v>0</v>
      </c>
      <c r="BZ277" s="96">
        <f t="shared" si="334"/>
        <v>0</v>
      </c>
      <c r="CA277" s="96">
        <f t="shared" si="334"/>
        <v>0</v>
      </c>
      <c r="CB277" s="96">
        <f t="shared" si="334"/>
        <v>847.0675022329855</v>
      </c>
      <c r="CC277" s="96">
        <f t="shared" si="334"/>
        <v>2305.450874336354</v>
      </c>
      <c r="CD277" s="96">
        <f t="shared" si="334"/>
        <v>0</v>
      </c>
      <c r="CE277" s="96">
        <f t="shared" si="334"/>
        <v>0</v>
      </c>
      <c r="CF277" s="96">
        <f t="shared" si="334"/>
        <v>0</v>
      </c>
      <c r="CG277" s="96">
        <f t="shared" si="334"/>
        <v>0</v>
      </c>
      <c r="CH277" s="96">
        <f t="shared" si="334"/>
        <v>0</v>
      </c>
      <c r="CI277" s="96">
        <f t="shared" si="334"/>
        <v>3080.0099264027817</v>
      </c>
      <c r="CJ277" s="96">
        <f t="shared" si="334"/>
        <v>24424.196666834327</v>
      </c>
      <c r="CK277" s="96">
        <f t="shared" si="334"/>
        <v>0</v>
      </c>
      <c r="CL277" s="96">
        <f t="shared" si="334"/>
        <v>0</v>
      </c>
      <c r="CM277" s="96">
        <f t="shared" si="334"/>
        <v>10450.600834459485</v>
      </c>
      <c r="CN277" s="96">
        <f t="shared" si="334"/>
        <v>0</v>
      </c>
      <c r="CO277" s="96">
        <f t="shared" si="334"/>
        <v>0</v>
      </c>
      <c r="CP277" s="96">
        <f t="shared" si="334"/>
        <v>0</v>
      </c>
      <c r="CQ277" s="96">
        <f t="shared" si="334"/>
        <v>58.34619126672462</v>
      </c>
      <c r="CR277" s="96">
        <f t="shared" si="334"/>
        <v>2992.0398816294883</v>
      </c>
      <c r="CS277" s="96">
        <f t="shared" si="334"/>
        <v>1817.6259289902932</v>
      </c>
      <c r="CT277" s="96">
        <f t="shared" si="334"/>
        <v>0</v>
      </c>
      <c r="CU277" s="96">
        <f t="shared" si="334"/>
        <v>0</v>
      </c>
      <c r="CV277" s="96">
        <f t="shared" si="334"/>
        <v>0</v>
      </c>
      <c r="CW277" s="96">
        <f t="shared" si="334"/>
        <v>0</v>
      </c>
      <c r="CX277" s="96">
        <f t="shared" si="334"/>
        <v>18841.12899914302</v>
      </c>
      <c r="CY277" s="96">
        <f t="shared" si="334"/>
        <v>3634.9816689305953</v>
      </c>
      <c r="CZ277" s="96">
        <f t="shared" si="334"/>
        <v>10662.099918526119</v>
      </c>
      <c r="DA277" s="96">
        <f t="shared" si="334"/>
        <v>5190.725991530032</v>
      </c>
      <c r="DB277" s="96">
        <f t="shared" si="334"/>
        <v>13557.775872154165</v>
      </c>
      <c r="DC277" s="96">
        <f t="shared" si="334"/>
        <v>2074.6643081290995</v>
      </c>
      <c r="DD277" s="96">
        <f t="shared" si="334"/>
        <v>32188.959874811426</v>
      </c>
      <c r="DE277" s="96">
        <f t="shared" si="334"/>
        <v>894.1158642950061</v>
      </c>
      <c r="DF277" s="96">
        <f t="shared" si="334"/>
        <v>117299.65129844252</v>
      </c>
      <c r="DG277" s="96">
        <f t="shared" si="334"/>
        <v>0</v>
      </c>
      <c r="DH277" s="96">
        <f t="shared" si="334"/>
        <v>0</v>
      </c>
      <c r="DI277" s="96">
        <f t="shared" si="334"/>
        <v>0</v>
      </c>
      <c r="DJ277" s="96">
        <f t="shared" si="334"/>
        <v>0</v>
      </c>
      <c r="DK277" s="96">
        <f t="shared" si="334"/>
        <v>0</v>
      </c>
      <c r="DL277" s="96">
        <f t="shared" si="334"/>
        <v>0</v>
      </c>
      <c r="DM277" s="96">
        <f t="shared" si="334"/>
        <v>0</v>
      </c>
      <c r="DN277" s="96">
        <f t="shared" si="334"/>
        <v>0</v>
      </c>
      <c r="DO277" s="96">
        <f t="shared" si="334"/>
        <v>1290.4905832907673</v>
      </c>
      <c r="DP277" s="96">
        <f t="shared" si="334"/>
        <v>0</v>
      </c>
      <c r="DQ277" s="96">
        <f t="shared" si="334"/>
        <v>1020.883655312221</v>
      </c>
      <c r="DR277" s="96">
        <f t="shared" si="334"/>
        <v>6624.763714080944</v>
      </c>
      <c r="DS277" s="96">
        <f t="shared" si="334"/>
        <v>26034.558146195573</v>
      </c>
      <c r="DT277" s="18"/>
      <c r="DU277" s="18">
        <f t="shared" si="319"/>
        <v>350667.22845011414</v>
      </c>
      <c r="DV277" s="3"/>
      <c r="DW277" s="3"/>
    </row>
    <row r="278" spans="44:127" ht="11.25">
      <c r="AR278" s="13" t="s">
        <v>20</v>
      </c>
      <c r="AS278" s="13" t="s">
        <v>180</v>
      </c>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96">
        <f aca="true" t="shared" si="335" ref="BR278:DS278">BR$7*BR27</f>
        <v>10558.112711868433</v>
      </c>
      <c r="BS278" s="96">
        <f t="shared" si="335"/>
        <v>3899.8919370482686</v>
      </c>
      <c r="BT278" s="96">
        <f t="shared" si="335"/>
        <v>11216.200564190225</v>
      </c>
      <c r="BU278" s="96">
        <f t="shared" si="335"/>
        <v>11126.490140680546</v>
      </c>
      <c r="BV278" s="96">
        <f t="shared" si="335"/>
        <v>4283.701450138996</v>
      </c>
      <c r="BW278" s="96">
        <f t="shared" si="335"/>
        <v>1799.135783840375</v>
      </c>
      <c r="BX278" s="96">
        <f t="shared" si="335"/>
        <v>12807.075542835015</v>
      </c>
      <c r="BY278" s="96">
        <f t="shared" si="335"/>
        <v>0</v>
      </c>
      <c r="BZ278" s="96">
        <f t="shared" si="335"/>
        <v>0</v>
      </c>
      <c r="CA278" s="96">
        <f t="shared" si="335"/>
        <v>1307.4184845048292</v>
      </c>
      <c r="CB278" s="96">
        <f t="shared" si="335"/>
        <v>2109.1785030366173</v>
      </c>
      <c r="CC278" s="96">
        <f t="shared" si="335"/>
        <v>1921.4930824065214</v>
      </c>
      <c r="CD278" s="96">
        <f t="shared" si="335"/>
        <v>919.2094652676365</v>
      </c>
      <c r="CE278" s="96">
        <f t="shared" si="335"/>
        <v>0</v>
      </c>
      <c r="CF278" s="96">
        <f t="shared" si="335"/>
        <v>0</v>
      </c>
      <c r="CG278" s="96">
        <f t="shared" si="335"/>
        <v>34919.3878448222</v>
      </c>
      <c r="CH278" s="96">
        <f t="shared" si="335"/>
        <v>10872.098694101021</v>
      </c>
      <c r="CI278" s="96">
        <f t="shared" si="335"/>
        <v>2567.0543810784866</v>
      </c>
      <c r="CJ278" s="96">
        <f t="shared" si="335"/>
        <v>20356.50616592214</v>
      </c>
      <c r="CK278" s="96">
        <f t="shared" si="335"/>
        <v>20057.260824217694</v>
      </c>
      <c r="CL278" s="96">
        <f t="shared" si="335"/>
        <v>19394.3809157033</v>
      </c>
      <c r="CM278" s="96">
        <f t="shared" si="335"/>
        <v>18795.971527450274</v>
      </c>
      <c r="CN278" s="96">
        <f t="shared" si="335"/>
        <v>0</v>
      </c>
      <c r="CO278" s="96">
        <f t="shared" si="335"/>
        <v>485.58929663292344</v>
      </c>
      <c r="CP278" s="96">
        <f t="shared" si="335"/>
        <v>0</v>
      </c>
      <c r="CQ278" s="96">
        <f t="shared" si="335"/>
        <v>336.76692271762613</v>
      </c>
      <c r="CR278" s="96">
        <f t="shared" si="335"/>
        <v>26009.68101774489</v>
      </c>
      <c r="CS278" s="96">
        <f t="shared" si="335"/>
        <v>10491.109658890848</v>
      </c>
      <c r="CT278" s="96">
        <f t="shared" si="335"/>
        <v>24591.370426863017</v>
      </c>
      <c r="CU278" s="96">
        <f t="shared" si="335"/>
        <v>5432.7168873259625</v>
      </c>
      <c r="CV278" s="96">
        <f t="shared" si="335"/>
        <v>253.8587368147033</v>
      </c>
      <c r="CW278" s="96">
        <f t="shared" si="335"/>
        <v>57695.902625108814</v>
      </c>
      <c r="CX278" s="96">
        <f t="shared" si="335"/>
        <v>15703.26196909471</v>
      </c>
      <c r="CY278" s="96">
        <f t="shared" si="335"/>
        <v>3850.23227358259</v>
      </c>
      <c r="CZ278" s="96">
        <f t="shared" si="335"/>
        <v>17891.87044750885</v>
      </c>
      <c r="DA278" s="96">
        <f t="shared" si="335"/>
        <v>4326.244465418845</v>
      </c>
      <c r="DB278" s="96">
        <f t="shared" si="335"/>
        <v>11299.816812909254</v>
      </c>
      <c r="DC278" s="96">
        <f t="shared" si="335"/>
        <v>1729.1425121054965</v>
      </c>
      <c r="DD278" s="96">
        <f t="shared" si="335"/>
        <v>26828.098754052004</v>
      </c>
      <c r="DE278" s="96">
        <f t="shared" si="335"/>
        <v>828.10344526065</v>
      </c>
      <c r="DF278" s="96">
        <f t="shared" si="335"/>
        <v>124245.7168269892</v>
      </c>
      <c r="DG278" s="96">
        <f t="shared" si="335"/>
        <v>0</v>
      </c>
      <c r="DH278" s="96">
        <f t="shared" si="335"/>
        <v>5699.749176777203</v>
      </c>
      <c r="DI278" s="96">
        <f t="shared" si="335"/>
        <v>8116.5890349991005</v>
      </c>
      <c r="DJ278" s="96">
        <f t="shared" si="335"/>
        <v>6536.982638205335</v>
      </c>
      <c r="DK278" s="96">
        <f t="shared" si="335"/>
        <v>0.49417099329089403</v>
      </c>
      <c r="DL278" s="96">
        <f t="shared" si="335"/>
        <v>508.34345451902146</v>
      </c>
      <c r="DM278" s="96">
        <f t="shared" si="335"/>
        <v>12178.53239839503</v>
      </c>
      <c r="DN278" s="96">
        <f t="shared" si="335"/>
        <v>2319.7648792942937</v>
      </c>
      <c r="DO278" s="96">
        <f t="shared" si="335"/>
        <v>1195.2138875671653</v>
      </c>
      <c r="DP278" s="96">
        <f t="shared" si="335"/>
        <v>3414.2873220747692</v>
      </c>
      <c r="DQ278" s="96">
        <f t="shared" si="335"/>
        <v>850.8621473832044</v>
      </c>
      <c r="DR278" s="96">
        <f t="shared" si="335"/>
        <v>5740.389917298294</v>
      </c>
      <c r="DS278" s="96">
        <f t="shared" si="335"/>
        <v>21610.84582355691</v>
      </c>
      <c r="DT278" s="18"/>
      <c r="DU278" s="18">
        <f t="shared" si="319"/>
        <v>589082.1059491967</v>
      </c>
      <c r="DV278" s="3"/>
      <c r="DW278" s="3"/>
    </row>
    <row r="279" spans="44:127" ht="11.25">
      <c r="AR279" s="13" t="s">
        <v>21</v>
      </c>
      <c r="AS279" s="13" t="s">
        <v>181</v>
      </c>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96">
        <f aca="true" t="shared" si="336" ref="BR279:DS279">BR$7*BR28</f>
        <v>11265.593658268761</v>
      </c>
      <c r="BS279" s="96">
        <f t="shared" si="336"/>
        <v>1743.617855610254</v>
      </c>
      <c r="BT279" s="96">
        <f t="shared" si="336"/>
        <v>2764.777730108515</v>
      </c>
      <c r="BU279" s="96">
        <f t="shared" si="336"/>
        <v>11872.05707955153</v>
      </c>
      <c r="BV279" s="96">
        <f t="shared" si="336"/>
        <v>4570.744905607514</v>
      </c>
      <c r="BW279" s="96">
        <f t="shared" si="336"/>
        <v>1193.5669338042846</v>
      </c>
      <c r="BX279" s="96">
        <f t="shared" si="336"/>
        <v>13665.255614684424</v>
      </c>
      <c r="BY279" s="96">
        <f t="shared" si="336"/>
        <v>0</v>
      </c>
      <c r="BZ279" s="96">
        <f t="shared" si="336"/>
        <v>0</v>
      </c>
      <c r="CA279" s="96">
        <f t="shared" si="336"/>
        <v>0</v>
      </c>
      <c r="CB279" s="96">
        <f t="shared" si="336"/>
        <v>639.2660740402704</v>
      </c>
      <c r="CC279" s="96">
        <f t="shared" si="336"/>
        <v>2050.2490240734937</v>
      </c>
      <c r="CD279" s="96">
        <f t="shared" si="336"/>
        <v>0</v>
      </c>
      <c r="CE279" s="96">
        <f t="shared" si="336"/>
        <v>0</v>
      </c>
      <c r="CF279" s="96">
        <f t="shared" si="336"/>
        <v>0</v>
      </c>
      <c r="CG279" s="96">
        <f t="shared" si="336"/>
        <v>0</v>
      </c>
      <c r="CH279" s="96">
        <f t="shared" si="336"/>
        <v>0</v>
      </c>
      <c r="CI279" s="96">
        <f t="shared" si="336"/>
        <v>2739.068273385677</v>
      </c>
      <c r="CJ279" s="96">
        <f t="shared" si="336"/>
        <v>21720.560579878296</v>
      </c>
      <c r="CK279" s="96">
        <f t="shared" si="336"/>
        <v>0</v>
      </c>
      <c r="CL279" s="96">
        <f t="shared" si="336"/>
        <v>0</v>
      </c>
      <c r="CM279" s="96">
        <f t="shared" si="336"/>
        <v>4327.437312594414</v>
      </c>
      <c r="CN279" s="96">
        <f t="shared" si="336"/>
        <v>0</v>
      </c>
      <c r="CO279" s="96">
        <f t="shared" si="336"/>
        <v>0</v>
      </c>
      <c r="CP279" s="96">
        <f t="shared" si="336"/>
        <v>0</v>
      </c>
      <c r="CQ279" s="96">
        <f t="shared" si="336"/>
        <v>59.440182352975704</v>
      </c>
      <c r="CR279" s="96">
        <f t="shared" si="336"/>
        <v>2258.0367957205713</v>
      </c>
      <c r="CS279" s="96">
        <f t="shared" si="336"/>
        <v>1851.706415158861</v>
      </c>
      <c r="CT279" s="96">
        <f t="shared" si="336"/>
        <v>0</v>
      </c>
      <c r="CU279" s="96">
        <f t="shared" si="336"/>
        <v>0</v>
      </c>
      <c r="CV279" s="96">
        <f t="shared" si="336"/>
        <v>0</v>
      </c>
      <c r="CW279" s="96">
        <f t="shared" si="336"/>
        <v>0</v>
      </c>
      <c r="CX279" s="96">
        <f t="shared" si="336"/>
        <v>16755.510504666687</v>
      </c>
      <c r="CY279" s="96">
        <f t="shared" si="336"/>
        <v>2554.2874364962327</v>
      </c>
      <c r="CZ279" s="96">
        <f t="shared" si="336"/>
        <v>9717.908870694471</v>
      </c>
      <c r="DA279" s="96">
        <f t="shared" si="336"/>
        <v>4616.1386550606285</v>
      </c>
      <c r="DB279" s="96">
        <f t="shared" si="336"/>
        <v>12056.998073529896</v>
      </c>
      <c r="DC279" s="96">
        <f t="shared" si="336"/>
        <v>1845.0093733817812</v>
      </c>
      <c r="DD279" s="96">
        <f t="shared" si="336"/>
        <v>28625.80343997587</v>
      </c>
      <c r="DE279" s="96">
        <f t="shared" si="336"/>
        <v>370.2399904295007</v>
      </c>
      <c r="DF279" s="96">
        <f t="shared" si="336"/>
        <v>82426.00731055337</v>
      </c>
      <c r="DG279" s="96">
        <f t="shared" si="336"/>
        <v>0</v>
      </c>
      <c r="DH279" s="96">
        <f t="shared" si="336"/>
        <v>0</v>
      </c>
      <c r="DI279" s="96">
        <f t="shared" si="336"/>
        <v>0</v>
      </c>
      <c r="DJ279" s="96">
        <f t="shared" si="336"/>
        <v>0</v>
      </c>
      <c r="DK279" s="96">
        <f t="shared" si="336"/>
        <v>0</v>
      </c>
      <c r="DL279" s="96">
        <f t="shared" si="336"/>
        <v>0</v>
      </c>
      <c r="DM279" s="96">
        <f t="shared" si="336"/>
        <v>0</v>
      </c>
      <c r="DN279" s="96">
        <f t="shared" si="336"/>
        <v>0</v>
      </c>
      <c r="DO279" s="96">
        <f t="shared" si="336"/>
        <v>534.3728260359904</v>
      </c>
      <c r="DP279" s="96">
        <f t="shared" si="336"/>
        <v>0</v>
      </c>
      <c r="DQ279" s="96">
        <f t="shared" si="336"/>
        <v>907.8769542634349</v>
      </c>
      <c r="DR279" s="96">
        <f t="shared" si="336"/>
        <v>1414.9980748522405</v>
      </c>
      <c r="DS279" s="96">
        <f t="shared" si="336"/>
        <v>11630.321271016825</v>
      </c>
      <c r="DT279" s="18"/>
      <c r="DU279" s="18">
        <f t="shared" si="319"/>
        <v>256176.85121579672</v>
      </c>
      <c r="DV279" s="3"/>
      <c r="DW279" s="3"/>
    </row>
    <row r="280" spans="44:127" ht="11.25">
      <c r="AR280" s="13" t="s">
        <v>22</v>
      </c>
      <c r="AS280" s="13" t="s">
        <v>182</v>
      </c>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96">
        <f aca="true" t="shared" si="337" ref="BR280:DS280">BR$7*BR29</f>
        <v>54577.993362159454</v>
      </c>
      <c r="BS280" s="96">
        <f t="shared" si="337"/>
        <v>22234.35658098557</v>
      </c>
      <c r="BT280" s="96">
        <f t="shared" si="337"/>
        <v>30915.24189121339</v>
      </c>
      <c r="BU280" s="96">
        <f t="shared" si="337"/>
        <v>57516.103646020885</v>
      </c>
      <c r="BV280" s="96">
        <f t="shared" si="337"/>
        <v>22143.714098481614</v>
      </c>
      <c r="BW280" s="96">
        <f t="shared" si="337"/>
        <v>104357.0697922373</v>
      </c>
      <c r="BX280" s="96">
        <f t="shared" si="337"/>
        <v>66203.54442511225</v>
      </c>
      <c r="BY280" s="96">
        <f t="shared" si="337"/>
        <v>0</v>
      </c>
      <c r="BZ280" s="96">
        <f t="shared" si="337"/>
        <v>0</v>
      </c>
      <c r="CA280" s="96">
        <f t="shared" si="337"/>
        <v>0</v>
      </c>
      <c r="CB280" s="96">
        <f t="shared" si="337"/>
        <v>4704.598763640115</v>
      </c>
      <c r="CC280" s="96">
        <f t="shared" si="337"/>
        <v>9932.763511714751</v>
      </c>
      <c r="CD280" s="96">
        <f t="shared" si="337"/>
        <v>0</v>
      </c>
      <c r="CE280" s="96">
        <f t="shared" si="337"/>
        <v>0</v>
      </c>
      <c r="CF280" s="96">
        <f t="shared" si="337"/>
        <v>0</v>
      </c>
      <c r="CG280" s="96">
        <f t="shared" si="337"/>
        <v>0</v>
      </c>
      <c r="CH280" s="96">
        <f t="shared" si="337"/>
        <v>0</v>
      </c>
      <c r="CI280" s="96">
        <f t="shared" si="337"/>
        <v>13269.859945074422</v>
      </c>
      <c r="CJ280" s="96">
        <f t="shared" si="337"/>
        <v>105228.77418722345</v>
      </c>
      <c r="CK280" s="96">
        <f t="shared" si="337"/>
        <v>0</v>
      </c>
      <c r="CL280" s="96">
        <f t="shared" si="337"/>
        <v>24321.87092608608</v>
      </c>
      <c r="CM280" s="96">
        <f t="shared" si="337"/>
        <v>55182.83950837987</v>
      </c>
      <c r="CN280" s="96">
        <f t="shared" si="337"/>
        <v>0</v>
      </c>
      <c r="CO280" s="96">
        <f t="shared" si="337"/>
        <v>0</v>
      </c>
      <c r="CP280" s="96">
        <f t="shared" si="337"/>
        <v>0</v>
      </c>
      <c r="CQ280" s="96">
        <f t="shared" si="337"/>
        <v>156.44072533390536</v>
      </c>
      <c r="CR280" s="96">
        <f t="shared" si="337"/>
        <v>16617.73954350608</v>
      </c>
      <c r="CS280" s="96">
        <f t="shared" si="337"/>
        <v>4873.509522105223</v>
      </c>
      <c r="CT280" s="96">
        <f t="shared" si="337"/>
        <v>134842.68117396554</v>
      </c>
      <c r="CU280" s="96">
        <f t="shared" si="337"/>
        <v>29789.39759883736</v>
      </c>
      <c r="CV280" s="96">
        <f t="shared" si="337"/>
        <v>0</v>
      </c>
      <c r="CW280" s="96">
        <f t="shared" si="337"/>
        <v>0</v>
      </c>
      <c r="CX280" s="96">
        <f t="shared" si="337"/>
        <v>81174.7848221098</v>
      </c>
      <c r="CY280" s="96">
        <f t="shared" si="337"/>
        <v>223328.8680595948</v>
      </c>
      <c r="CZ280" s="96">
        <f t="shared" si="337"/>
        <v>42969.237780183765</v>
      </c>
      <c r="DA280" s="96">
        <f t="shared" si="337"/>
        <v>22363.631470924494</v>
      </c>
      <c r="DB280" s="96">
        <f t="shared" si="337"/>
        <v>58412.08024946724</v>
      </c>
      <c r="DC280" s="96">
        <f t="shared" si="337"/>
        <v>8938.446777693154</v>
      </c>
      <c r="DD280" s="96">
        <f t="shared" si="337"/>
        <v>138682.34178557943</v>
      </c>
      <c r="DE280" s="96">
        <f t="shared" si="337"/>
        <v>4721.245507588041</v>
      </c>
      <c r="DF280" s="96">
        <f t="shared" si="337"/>
        <v>7206748.405961914</v>
      </c>
      <c r="DG280" s="96">
        <f t="shared" si="337"/>
        <v>0</v>
      </c>
      <c r="DH280" s="96">
        <f t="shared" si="337"/>
        <v>0</v>
      </c>
      <c r="DI280" s="96">
        <f t="shared" si="337"/>
        <v>0</v>
      </c>
      <c r="DJ280" s="96">
        <f t="shared" si="337"/>
        <v>0</v>
      </c>
      <c r="DK280" s="96">
        <f t="shared" si="337"/>
        <v>0</v>
      </c>
      <c r="DL280" s="96">
        <f t="shared" si="337"/>
        <v>0</v>
      </c>
      <c r="DM280" s="96">
        <f t="shared" si="337"/>
        <v>0</v>
      </c>
      <c r="DN280" s="96">
        <f t="shared" si="337"/>
        <v>0</v>
      </c>
      <c r="DO280" s="96">
        <f t="shared" si="337"/>
        <v>6814.243111266352</v>
      </c>
      <c r="DP280" s="96">
        <f t="shared" si="337"/>
        <v>0</v>
      </c>
      <c r="DQ280" s="96">
        <f t="shared" si="337"/>
        <v>4398.356969592839</v>
      </c>
      <c r="DR280" s="96">
        <f t="shared" si="337"/>
        <v>15822.251200620507</v>
      </c>
      <c r="DS280" s="96">
        <f t="shared" si="337"/>
        <v>156457.63130868433</v>
      </c>
      <c r="DT280" s="18"/>
      <c r="DU280" s="18">
        <f t="shared" si="319"/>
        <v>8727700.024207296</v>
      </c>
      <c r="DV280" s="3"/>
      <c r="DW280" s="3"/>
    </row>
    <row r="281" spans="44:127" ht="11.25">
      <c r="AR281" s="13" t="s">
        <v>23</v>
      </c>
      <c r="AS281" s="13" t="s">
        <v>183</v>
      </c>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96">
        <f aca="true" t="shared" si="338" ref="BR281:DS281">BR$7*BR30</f>
        <v>81836.81806170153</v>
      </c>
      <c r="BS281" s="96">
        <f t="shared" si="338"/>
        <v>16546.93344974131</v>
      </c>
      <c r="BT281" s="96">
        <f t="shared" si="338"/>
        <v>17185.607026924517</v>
      </c>
      <c r="BU281" s="96">
        <f t="shared" si="338"/>
        <v>86242.35923193242</v>
      </c>
      <c r="BV281" s="96">
        <f t="shared" si="338"/>
        <v>33203.32958859215</v>
      </c>
      <c r="BW281" s="96">
        <f t="shared" si="338"/>
        <v>12644.449145841541</v>
      </c>
      <c r="BX281" s="96">
        <f t="shared" si="338"/>
        <v>99268.71778166303</v>
      </c>
      <c r="BY281" s="96">
        <f t="shared" si="338"/>
        <v>0</v>
      </c>
      <c r="BZ281" s="96">
        <f t="shared" si="338"/>
        <v>0</v>
      </c>
      <c r="CA281" s="96">
        <f t="shared" si="338"/>
        <v>0</v>
      </c>
      <c r="CB281" s="96">
        <f t="shared" si="338"/>
        <v>7270.053427022976</v>
      </c>
      <c r="CC281" s="96">
        <f t="shared" si="338"/>
        <v>14893.654205353976</v>
      </c>
      <c r="CD281" s="96">
        <f t="shared" si="338"/>
        <v>7124.869739753818</v>
      </c>
      <c r="CE281" s="96">
        <f t="shared" si="338"/>
        <v>0</v>
      </c>
      <c r="CF281" s="96">
        <f t="shared" si="338"/>
        <v>0</v>
      </c>
      <c r="CG281" s="96">
        <f t="shared" si="338"/>
        <v>0</v>
      </c>
      <c r="CH281" s="96">
        <f t="shared" si="338"/>
        <v>0</v>
      </c>
      <c r="CI281" s="96">
        <f t="shared" si="338"/>
        <v>19897.454031027944</v>
      </c>
      <c r="CJ281" s="96">
        <f t="shared" si="338"/>
        <v>157784.98837200468</v>
      </c>
      <c r="CK281" s="96">
        <f t="shared" si="338"/>
        <v>0</v>
      </c>
      <c r="CL281" s="96">
        <f t="shared" si="338"/>
        <v>0</v>
      </c>
      <c r="CM281" s="96">
        <f t="shared" si="338"/>
        <v>41067.38009652099</v>
      </c>
      <c r="CN281" s="96">
        <f t="shared" si="338"/>
        <v>0</v>
      </c>
      <c r="CO281" s="96">
        <f t="shared" si="338"/>
        <v>3763.8434070311873</v>
      </c>
      <c r="CP281" s="96">
        <f t="shared" si="338"/>
        <v>0</v>
      </c>
      <c r="CQ281" s="96">
        <f t="shared" si="338"/>
        <v>5140.481782446147</v>
      </c>
      <c r="CR281" s="96">
        <f t="shared" si="338"/>
        <v>25679.523459332202</v>
      </c>
      <c r="CS281" s="96">
        <f t="shared" si="338"/>
        <v>160138.52442507292</v>
      </c>
      <c r="CT281" s="96">
        <f t="shared" si="338"/>
        <v>0</v>
      </c>
      <c r="CU281" s="96">
        <f t="shared" si="338"/>
        <v>0</v>
      </c>
      <c r="CV281" s="96">
        <f t="shared" si="338"/>
        <v>1967.6803823779</v>
      </c>
      <c r="CW281" s="96">
        <f t="shared" si="338"/>
        <v>0</v>
      </c>
      <c r="CX281" s="96">
        <f t="shared" si="338"/>
        <v>121717.30192797119</v>
      </c>
      <c r="CY281" s="96">
        <f t="shared" si="338"/>
        <v>27059.695338321566</v>
      </c>
      <c r="CZ281" s="96">
        <f t="shared" si="338"/>
        <v>217759.52043084492</v>
      </c>
      <c r="DA281" s="96">
        <f t="shared" si="338"/>
        <v>33533.08407182849</v>
      </c>
      <c r="DB281" s="96">
        <f t="shared" si="338"/>
        <v>87585.8288204391</v>
      </c>
      <c r="DC281" s="96">
        <f t="shared" si="338"/>
        <v>13402.728785691184</v>
      </c>
      <c r="DD281" s="96">
        <f t="shared" si="338"/>
        <v>207946.8458608812</v>
      </c>
      <c r="DE281" s="96">
        <f t="shared" si="338"/>
        <v>3513.577509175962</v>
      </c>
      <c r="DF281" s="96">
        <f t="shared" si="338"/>
        <v>873207.3821877133</v>
      </c>
      <c r="DG281" s="96">
        <f t="shared" si="338"/>
        <v>0</v>
      </c>
      <c r="DH281" s="96">
        <f t="shared" si="338"/>
        <v>0</v>
      </c>
      <c r="DI281" s="96">
        <f t="shared" si="338"/>
        <v>0</v>
      </c>
      <c r="DJ281" s="96">
        <f t="shared" si="338"/>
        <v>0</v>
      </c>
      <c r="DK281" s="96">
        <f t="shared" si="338"/>
        <v>0</v>
      </c>
      <c r="DL281" s="96">
        <f t="shared" si="338"/>
        <v>0</v>
      </c>
      <c r="DM281" s="96">
        <f t="shared" si="338"/>
        <v>0</v>
      </c>
      <c r="DN281" s="96">
        <f t="shared" si="338"/>
        <v>0</v>
      </c>
      <c r="DO281" s="96">
        <f t="shared" si="338"/>
        <v>5071.1981190815495</v>
      </c>
      <c r="DP281" s="96">
        <f t="shared" si="338"/>
        <v>0</v>
      </c>
      <c r="DQ281" s="96">
        <f t="shared" si="338"/>
        <v>6595.103940566425</v>
      </c>
      <c r="DR281" s="96">
        <f t="shared" si="338"/>
        <v>8795.499397092904</v>
      </c>
      <c r="DS281" s="96">
        <f t="shared" si="338"/>
        <v>119232.76546436067</v>
      </c>
      <c r="DT281" s="18"/>
      <c r="DU281" s="18">
        <f t="shared" si="319"/>
        <v>2517077.19946831</v>
      </c>
      <c r="DV281" s="3"/>
      <c r="DW281" s="3"/>
    </row>
    <row r="282" spans="44:127" ht="11.25">
      <c r="AR282" s="13" t="s">
        <v>24</v>
      </c>
      <c r="AS282" s="13" t="s">
        <v>184</v>
      </c>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96">
        <f aca="true" t="shared" si="339" ref="BR282:DS282">BR$7*BR31</f>
        <v>3647.688526587576</v>
      </c>
      <c r="BS282" s="96">
        <f t="shared" si="339"/>
        <v>2749.1041523455006</v>
      </c>
      <c r="BT282" s="96">
        <f t="shared" si="339"/>
        <v>13226.948004269145</v>
      </c>
      <c r="BU282" s="96">
        <f t="shared" si="339"/>
        <v>3844.0554230612915</v>
      </c>
      <c r="BV282" s="96">
        <f t="shared" si="339"/>
        <v>1479.9622865773863</v>
      </c>
      <c r="BW282" s="96">
        <f t="shared" si="339"/>
        <v>5121.670838356417</v>
      </c>
      <c r="BX282" s="96">
        <f t="shared" si="339"/>
        <v>4424.675488094162</v>
      </c>
      <c r="BY282" s="96">
        <f t="shared" si="339"/>
        <v>0</v>
      </c>
      <c r="BZ282" s="96">
        <f t="shared" si="339"/>
        <v>0</v>
      </c>
      <c r="CA282" s="96">
        <f t="shared" si="339"/>
        <v>0</v>
      </c>
      <c r="CB282" s="96">
        <f t="shared" si="339"/>
        <v>1501.07665010581</v>
      </c>
      <c r="CC282" s="96">
        <f t="shared" si="339"/>
        <v>663.8504874770657</v>
      </c>
      <c r="CD282" s="96">
        <f t="shared" si="339"/>
        <v>0</v>
      </c>
      <c r="CE282" s="96">
        <f t="shared" si="339"/>
        <v>0</v>
      </c>
      <c r="CF282" s="96">
        <f t="shared" si="339"/>
        <v>0</v>
      </c>
      <c r="CG282" s="96">
        <f t="shared" si="339"/>
        <v>0</v>
      </c>
      <c r="CH282" s="96">
        <f t="shared" si="339"/>
        <v>0</v>
      </c>
      <c r="CI282" s="96">
        <f t="shared" si="339"/>
        <v>886.8833918073682</v>
      </c>
      <c r="CJ282" s="96">
        <f t="shared" si="339"/>
        <v>7032.904081368054</v>
      </c>
      <c r="CK282" s="96">
        <f t="shared" si="339"/>
        <v>0</v>
      </c>
      <c r="CL282" s="96">
        <f t="shared" si="339"/>
        <v>0</v>
      </c>
      <c r="CM282" s="96">
        <f t="shared" si="339"/>
        <v>6822.926162857192</v>
      </c>
      <c r="CN282" s="96">
        <f t="shared" si="339"/>
        <v>0</v>
      </c>
      <c r="CO282" s="96">
        <f t="shared" si="339"/>
        <v>0</v>
      </c>
      <c r="CP282" s="96">
        <f t="shared" si="339"/>
        <v>0</v>
      </c>
      <c r="CQ282" s="96">
        <f t="shared" si="339"/>
        <v>210.2286204079171</v>
      </c>
      <c r="CR282" s="96">
        <f t="shared" si="339"/>
        <v>5302.152650951366</v>
      </c>
      <c r="CS282" s="96">
        <f t="shared" si="339"/>
        <v>6549.13342539315</v>
      </c>
      <c r="CT282" s="96">
        <f t="shared" si="339"/>
        <v>0</v>
      </c>
      <c r="CU282" s="96">
        <f t="shared" si="339"/>
        <v>0</v>
      </c>
      <c r="CV282" s="96">
        <f t="shared" si="339"/>
        <v>0</v>
      </c>
      <c r="CW282" s="96">
        <f t="shared" si="339"/>
        <v>0</v>
      </c>
      <c r="CX282" s="96">
        <f t="shared" si="339"/>
        <v>5425.269655463741</v>
      </c>
      <c r="CY282" s="96">
        <f t="shared" si="339"/>
        <v>10960.608161777445</v>
      </c>
      <c r="CZ282" s="96">
        <f t="shared" si="339"/>
        <v>9115.537224289963</v>
      </c>
      <c r="DA282" s="96">
        <f t="shared" si="339"/>
        <v>1494.660336594252</v>
      </c>
      <c r="DB282" s="96">
        <f t="shared" si="339"/>
        <v>3903.93749961173</v>
      </c>
      <c r="DC282" s="96">
        <f t="shared" si="339"/>
        <v>597.3959053450798</v>
      </c>
      <c r="DD282" s="96">
        <f t="shared" si="339"/>
        <v>9268.753865954504</v>
      </c>
      <c r="DE282" s="96">
        <f t="shared" si="339"/>
        <v>583.7450515771794</v>
      </c>
      <c r="DF282" s="96">
        <f t="shared" si="339"/>
        <v>353695.1854212791</v>
      </c>
      <c r="DG282" s="96">
        <f t="shared" si="339"/>
        <v>0</v>
      </c>
      <c r="DH282" s="96">
        <f t="shared" si="339"/>
        <v>0</v>
      </c>
      <c r="DI282" s="96">
        <f t="shared" si="339"/>
        <v>0</v>
      </c>
      <c r="DJ282" s="96">
        <f t="shared" si="339"/>
        <v>0</v>
      </c>
      <c r="DK282" s="96">
        <f t="shared" si="339"/>
        <v>0</v>
      </c>
      <c r="DL282" s="96">
        <f t="shared" si="339"/>
        <v>0</v>
      </c>
      <c r="DM282" s="96">
        <f t="shared" si="339"/>
        <v>0</v>
      </c>
      <c r="DN282" s="96">
        <f t="shared" si="339"/>
        <v>0</v>
      </c>
      <c r="DO282" s="96">
        <f t="shared" si="339"/>
        <v>842.5278223834116</v>
      </c>
      <c r="DP282" s="96">
        <f t="shared" si="339"/>
        <v>0</v>
      </c>
      <c r="DQ282" s="96">
        <f t="shared" si="339"/>
        <v>293.9616366501295</v>
      </c>
      <c r="DR282" s="96">
        <f t="shared" si="339"/>
        <v>6769.479426281742</v>
      </c>
      <c r="DS282" s="96">
        <f t="shared" si="339"/>
        <v>903.7505990012257</v>
      </c>
      <c r="DT282" s="18"/>
      <c r="DU282" s="18">
        <f t="shared" si="319"/>
        <v>467318.07279586897</v>
      </c>
      <c r="DV282" s="3"/>
      <c r="DW282" s="3"/>
    </row>
    <row r="283" spans="44:127" ht="11.25">
      <c r="AR283" s="13">
        <v>174</v>
      </c>
      <c r="AS283" s="16" t="s">
        <v>354</v>
      </c>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96">
        <f aca="true" t="shared" si="340" ref="BR283:DS283">BR$7*BR32</f>
        <v>4423.836741314995</v>
      </c>
      <c r="BS283" s="96">
        <f t="shared" si="340"/>
        <v>1136.580528101499</v>
      </c>
      <c r="BT283" s="96">
        <f t="shared" si="340"/>
        <v>31.41792875123312</v>
      </c>
      <c r="BU283" s="96">
        <f t="shared" si="340"/>
        <v>4661.986211881521</v>
      </c>
      <c r="BV283" s="96">
        <f t="shared" si="340"/>
        <v>1794.8658421354955</v>
      </c>
      <c r="BW283" s="96">
        <f t="shared" si="340"/>
        <v>1799.6891938015688</v>
      </c>
      <c r="BX283" s="96">
        <f t="shared" si="340"/>
        <v>5366.149508093662</v>
      </c>
      <c r="BY283" s="96">
        <f t="shared" si="340"/>
        <v>0</v>
      </c>
      <c r="BZ283" s="96">
        <f t="shared" si="340"/>
        <v>0</v>
      </c>
      <c r="CA283" s="96">
        <f t="shared" si="340"/>
        <v>0</v>
      </c>
      <c r="CB283" s="96">
        <f t="shared" si="340"/>
        <v>439.49542590268595</v>
      </c>
      <c r="CC283" s="96">
        <f t="shared" si="340"/>
        <v>805.103329364656</v>
      </c>
      <c r="CD283" s="96">
        <f t="shared" si="340"/>
        <v>0</v>
      </c>
      <c r="CE283" s="96">
        <f t="shared" si="340"/>
        <v>0</v>
      </c>
      <c r="CF283" s="96">
        <f t="shared" si="340"/>
        <v>0</v>
      </c>
      <c r="CG283" s="96">
        <f t="shared" si="340"/>
        <v>0</v>
      </c>
      <c r="CH283" s="96">
        <f t="shared" si="340"/>
        <v>0</v>
      </c>
      <c r="CI283" s="96">
        <f t="shared" si="340"/>
        <v>1075.5927501326098</v>
      </c>
      <c r="CJ283" s="96">
        <f t="shared" si="340"/>
        <v>8529.352011972895</v>
      </c>
      <c r="CK283" s="96">
        <f t="shared" si="340"/>
        <v>0</v>
      </c>
      <c r="CL283" s="96">
        <f t="shared" si="340"/>
        <v>0</v>
      </c>
      <c r="CM283" s="96">
        <f t="shared" si="340"/>
        <v>2820.84802598747</v>
      </c>
      <c r="CN283" s="96">
        <f t="shared" si="340"/>
        <v>0</v>
      </c>
      <c r="CO283" s="96">
        <f t="shared" si="340"/>
        <v>0</v>
      </c>
      <c r="CP283" s="96">
        <f t="shared" si="340"/>
        <v>0</v>
      </c>
      <c r="CQ283" s="96">
        <f t="shared" si="340"/>
        <v>62.35749191631193</v>
      </c>
      <c r="CR283" s="96">
        <f t="shared" si="340"/>
        <v>1552.4002970578929</v>
      </c>
      <c r="CS283" s="96">
        <f t="shared" si="340"/>
        <v>1942.5877116083757</v>
      </c>
      <c r="CT283" s="96">
        <f t="shared" si="340"/>
        <v>0</v>
      </c>
      <c r="CU283" s="96">
        <f t="shared" si="340"/>
        <v>0</v>
      </c>
      <c r="CV283" s="96">
        <f t="shared" si="340"/>
        <v>0</v>
      </c>
      <c r="CW283" s="96">
        <f t="shared" si="340"/>
        <v>0</v>
      </c>
      <c r="CX283" s="96">
        <f t="shared" si="340"/>
        <v>6579.648195958879</v>
      </c>
      <c r="CY283" s="96">
        <f t="shared" si="340"/>
        <v>3851.4165960290934</v>
      </c>
      <c r="CZ283" s="96">
        <f t="shared" si="340"/>
        <v>5035.496610025006</v>
      </c>
      <c r="DA283" s="96">
        <f t="shared" si="340"/>
        <v>1812.6913152306788</v>
      </c>
      <c r="DB283" s="96">
        <f t="shared" si="340"/>
        <v>4734.60988258673</v>
      </c>
      <c r="DC283" s="96">
        <f t="shared" si="340"/>
        <v>724.5086678628863</v>
      </c>
      <c r="DD283" s="96">
        <f t="shared" si="340"/>
        <v>11240.94165374745</v>
      </c>
      <c r="DE283" s="96">
        <f t="shared" si="340"/>
        <v>241.34162339108198</v>
      </c>
      <c r="DF283" s="96">
        <f t="shared" si="340"/>
        <v>124283.93451903072</v>
      </c>
      <c r="DG283" s="96">
        <f t="shared" si="340"/>
        <v>0</v>
      </c>
      <c r="DH283" s="96">
        <f t="shared" si="340"/>
        <v>0</v>
      </c>
      <c r="DI283" s="96">
        <f t="shared" si="340"/>
        <v>0</v>
      </c>
      <c r="DJ283" s="96">
        <f t="shared" si="340"/>
        <v>0</v>
      </c>
      <c r="DK283" s="96">
        <f t="shared" si="340"/>
        <v>0</v>
      </c>
      <c r="DL283" s="96">
        <f t="shared" si="340"/>
        <v>0</v>
      </c>
      <c r="DM283" s="96">
        <f t="shared" si="340"/>
        <v>0</v>
      </c>
      <c r="DN283" s="96">
        <f t="shared" si="340"/>
        <v>0</v>
      </c>
      <c r="DO283" s="96">
        <f t="shared" si="340"/>
        <v>348.3319162308679</v>
      </c>
      <c r="DP283" s="96">
        <f t="shared" si="340"/>
        <v>0</v>
      </c>
      <c r="DQ283" s="96">
        <f t="shared" si="340"/>
        <v>356.5102336099118</v>
      </c>
      <c r="DR283" s="96">
        <f t="shared" si="340"/>
        <v>16.079523577866368</v>
      </c>
      <c r="DS283" s="96">
        <f t="shared" si="340"/>
        <v>22460.461761677965</v>
      </c>
      <c r="DT283" s="18"/>
      <c r="DU283" s="18">
        <f t="shared" si="319"/>
        <v>218128.23549698203</v>
      </c>
      <c r="DV283" s="3"/>
      <c r="DW283" s="3"/>
    </row>
    <row r="284" spans="44:127" ht="11.25">
      <c r="AR284" s="109" t="s">
        <v>26</v>
      </c>
      <c r="AS284" s="240" t="s">
        <v>355</v>
      </c>
      <c r="AT284" s="255"/>
      <c r="AU284" s="255"/>
      <c r="AV284" s="255"/>
      <c r="AW284" s="255"/>
      <c r="AX284" s="255"/>
      <c r="AY284" s="255"/>
      <c r="AZ284" s="255"/>
      <c r="BA284" s="255"/>
      <c r="BB284" s="255"/>
      <c r="BC284" s="255"/>
      <c r="BD284" s="255"/>
      <c r="BE284" s="255"/>
      <c r="BF284" s="255"/>
      <c r="BG284" s="255"/>
      <c r="BH284" s="255"/>
      <c r="BI284" s="255"/>
      <c r="BJ284" s="255"/>
      <c r="BK284" s="255"/>
      <c r="BL284" s="255"/>
      <c r="BM284" s="255"/>
      <c r="BN284" s="255"/>
      <c r="BO284" s="255"/>
      <c r="BP284" s="255"/>
      <c r="BQ284" s="255"/>
      <c r="BR284" s="256">
        <f aca="true" t="shared" si="341" ref="BR284:DS284">BR$7*BR33</f>
        <v>6974.929800982062</v>
      </c>
      <c r="BS284" s="256">
        <f t="shared" si="341"/>
        <v>1536.9668505008906</v>
      </c>
      <c r="BT284" s="256">
        <f t="shared" si="341"/>
        <v>219.92550125863184</v>
      </c>
      <c r="BU284" s="256">
        <f t="shared" si="341"/>
        <v>7350.412879692784</v>
      </c>
      <c r="BV284" s="256">
        <f t="shared" si="341"/>
        <v>2829.91077273668</v>
      </c>
      <c r="BW284" s="256">
        <f t="shared" si="341"/>
        <v>3437.2292689734145</v>
      </c>
      <c r="BX284" s="256">
        <f t="shared" si="341"/>
        <v>8460.645884821239</v>
      </c>
      <c r="BY284" s="256">
        <f t="shared" si="341"/>
        <v>0</v>
      </c>
      <c r="BZ284" s="256">
        <f t="shared" si="341"/>
        <v>0</v>
      </c>
      <c r="CA284" s="256">
        <f t="shared" si="341"/>
        <v>0</v>
      </c>
      <c r="CB284" s="256">
        <f t="shared" si="341"/>
        <v>479.44955553020276</v>
      </c>
      <c r="CC284" s="256">
        <f t="shared" si="341"/>
        <v>1269.3821072579149</v>
      </c>
      <c r="CD284" s="256">
        <f t="shared" si="341"/>
        <v>0</v>
      </c>
      <c r="CE284" s="256">
        <f t="shared" si="341"/>
        <v>0</v>
      </c>
      <c r="CF284" s="256">
        <f t="shared" si="341"/>
        <v>0</v>
      </c>
      <c r="CG284" s="256">
        <f t="shared" si="341"/>
        <v>0</v>
      </c>
      <c r="CH284" s="256">
        <f t="shared" si="341"/>
        <v>0</v>
      </c>
      <c r="CI284" s="256">
        <f t="shared" si="341"/>
        <v>1695.8546088638327</v>
      </c>
      <c r="CJ284" s="256">
        <f t="shared" si="341"/>
        <v>13447.971751708912</v>
      </c>
      <c r="CK284" s="256">
        <f t="shared" si="341"/>
        <v>0</v>
      </c>
      <c r="CL284" s="256">
        <f t="shared" si="341"/>
        <v>1774.239824395337</v>
      </c>
      <c r="CM284" s="256">
        <f t="shared" si="341"/>
        <v>3814.5558533239646</v>
      </c>
      <c r="CN284" s="256">
        <f t="shared" si="341"/>
        <v>0</v>
      </c>
      <c r="CO284" s="256">
        <f t="shared" si="341"/>
        <v>0</v>
      </c>
      <c r="CP284" s="256">
        <f t="shared" si="341"/>
        <v>0</v>
      </c>
      <c r="CQ284" s="256">
        <f t="shared" si="341"/>
        <v>34.27838736920071</v>
      </c>
      <c r="CR284" s="256">
        <f t="shared" si="341"/>
        <v>1693.5275967904283</v>
      </c>
      <c r="CS284" s="256">
        <f t="shared" si="341"/>
        <v>1067.8552332817972</v>
      </c>
      <c r="CT284" s="256">
        <f t="shared" si="341"/>
        <v>9836.548170745205</v>
      </c>
      <c r="CU284" s="256">
        <f t="shared" si="341"/>
        <v>2173.086754930385</v>
      </c>
      <c r="CV284" s="256">
        <f t="shared" si="341"/>
        <v>0</v>
      </c>
      <c r="CW284" s="256">
        <f t="shared" si="341"/>
        <v>0</v>
      </c>
      <c r="CX284" s="256">
        <f t="shared" si="341"/>
        <v>10373.932621286061</v>
      </c>
      <c r="CY284" s="256">
        <f t="shared" si="341"/>
        <v>7355.826715232687</v>
      </c>
      <c r="CZ284" s="256">
        <f t="shared" si="341"/>
        <v>5937.844645622147</v>
      </c>
      <c r="DA284" s="256">
        <f t="shared" si="341"/>
        <v>2858.0156578801675</v>
      </c>
      <c r="DB284" s="256">
        <f t="shared" si="341"/>
        <v>7464.916428236464</v>
      </c>
      <c r="DC284" s="256">
        <f t="shared" si="341"/>
        <v>1142.310938229725</v>
      </c>
      <c r="DD284" s="256">
        <f t="shared" si="341"/>
        <v>17723.25325651997</v>
      </c>
      <c r="DE284" s="256">
        <f t="shared" si="341"/>
        <v>326.35969526748585</v>
      </c>
      <c r="DF284" s="256">
        <f t="shared" si="341"/>
        <v>237370.08526989538</v>
      </c>
      <c r="DG284" s="256">
        <f t="shared" si="341"/>
        <v>0</v>
      </c>
      <c r="DH284" s="256">
        <f t="shared" si="341"/>
        <v>0</v>
      </c>
      <c r="DI284" s="256">
        <f t="shared" si="341"/>
        <v>0</v>
      </c>
      <c r="DJ284" s="256">
        <f t="shared" si="341"/>
        <v>0</v>
      </c>
      <c r="DK284" s="256">
        <f t="shared" si="341"/>
        <v>0</v>
      </c>
      <c r="DL284" s="256">
        <f t="shared" si="341"/>
        <v>0</v>
      </c>
      <c r="DM284" s="256">
        <f t="shared" si="341"/>
        <v>0</v>
      </c>
      <c r="DN284" s="256">
        <f t="shared" si="341"/>
        <v>0</v>
      </c>
      <c r="DO284" s="256">
        <f t="shared" si="341"/>
        <v>471.0397503576508</v>
      </c>
      <c r="DP284" s="256">
        <f t="shared" si="341"/>
        <v>0</v>
      </c>
      <c r="DQ284" s="256">
        <f t="shared" si="341"/>
        <v>562.098919595684</v>
      </c>
      <c r="DR284" s="256">
        <f t="shared" si="341"/>
        <v>112.55666504506458</v>
      </c>
      <c r="DS284" s="256">
        <f t="shared" si="341"/>
        <v>10371.667811787818</v>
      </c>
      <c r="DT284" s="18"/>
      <c r="DU284" s="18">
        <f t="shared" si="319"/>
        <v>370166.6791781192</v>
      </c>
      <c r="DV284" s="3"/>
      <c r="DW284" s="3"/>
    </row>
    <row r="285" spans="44:130" ht="11.25">
      <c r="AR285" s="108" t="s">
        <v>28</v>
      </c>
      <c r="AS285" s="177" t="s">
        <v>226</v>
      </c>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f aca="true" t="shared" si="342" ref="BR285:DS285">BR$7*BR34</f>
        <v>3895.306857827691</v>
      </c>
      <c r="BS285" s="147">
        <f t="shared" si="342"/>
        <v>1420.7256601268737</v>
      </c>
      <c r="BT285" s="96">
        <f t="shared" si="342"/>
        <v>9205.453124111304</v>
      </c>
      <c r="BU285" s="96">
        <f t="shared" si="342"/>
        <v>4105.003851666137</v>
      </c>
      <c r="BV285" s="96">
        <f t="shared" si="342"/>
        <v>1580.4274959913678</v>
      </c>
      <c r="BW285" s="96">
        <f t="shared" si="342"/>
        <v>1029.480880310384</v>
      </c>
      <c r="BX285" s="96">
        <f t="shared" si="342"/>
        <v>4725.038513241456</v>
      </c>
      <c r="BY285" s="96">
        <f t="shared" si="342"/>
        <v>0</v>
      </c>
      <c r="BZ285" s="96">
        <f t="shared" si="342"/>
        <v>0</v>
      </c>
      <c r="CA285" s="96">
        <f t="shared" si="342"/>
        <v>0</v>
      </c>
      <c r="CB285" s="96">
        <f t="shared" si="342"/>
        <v>379.5642314614105</v>
      </c>
      <c r="CC285" s="96">
        <f t="shared" si="342"/>
        <v>708.9150670605061</v>
      </c>
      <c r="CD285" s="96">
        <f t="shared" si="342"/>
        <v>0</v>
      </c>
      <c r="CE285" s="96">
        <f t="shared" si="342"/>
        <v>0</v>
      </c>
      <c r="CF285" s="96">
        <f t="shared" si="342"/>
        <v>0</v>
      </c>
      <c r="CG285" s="96">
        <f t="shared" si="342"/>
        <v>0</v>
      </c>
      <c r="CH285" s="96">
        <f t="shared" si="342"/>
        <v>0</v>
      </c>
      <c r="CI285" s="96">
        <f t="shared" si="342"/>
        <v>947.088254114885</v>
      </c>
      <c r="CJ285" s="96">
        <f t="shared" si="342"/>
        <v>7510.323126252709</v>
      </c>
      <c r="CK285" s="96">
        <f t="shared" si="342"/>
        <v>0</v>
      </c>
      <c r="CL285" s="96">
        <f t="shared" si="342"/>
        <v>0</v>
      </c>
      <c r="CM285" s="96">
        <f t="shared" si="342"/>
        <v>3526.0600324843367</v>
      </c>
      <c r="CN285" s="96">
        <f t="shared" si="342"/>
        <v>0</v>
      </c>
      <c r="CO285" s="96">
        <f t="shared" si="342"/>
        <v>0</v>
      </c>
      <c r="CP285" s="96">
        <f t="shared" si="342"/>
        <v>0</v>
      </c>
      <c r="CQ285" s="96">
        <f t="shared" si="342"/>
        <v>4.193632497295832</v>
      </c>
      <c r="CR285" s="96">
        <f t="shared" si="342"/>
        <v>1340.709347459089</v>
      </c>
      <c r="CS285" s="96">
        <f t="shared" si="342"/>
        <v>130.6418636461773</v>
      </c>
      <c r="CT285" s="96">
        <f t="shared" si="342"/>
        <v>0</v>
      </c>
      <c r="CU285" s="96">
        <f t="shared" si="342"/>
        <v>0</v>
      </c>
      <c r="CV285" s="96">
        <f t="shared" si="342"/>
        <v>0</v>
      </c>
      <c r="CW285" s="96">
        <f t="shared" si="342"/>
        <v>0</v>
      </c>
      <c r="CX285" s="96">
        <f t="shared" si="342"/>
        <v>5793.5566429139335</v>
      </c>
      <c r="CY285" s="96">
        <f t="shared" si="342"/>
        <v>2203.1358311079707</v>
      </c>
      <c r="CZ285" s="96">
        <f t="shared" si="342"/>
        <v>2848.8783047155594</v>
      </c>
      <c r="DA285" s="96">
        <f t="shared" si="342"/>
        <v>1596.1233029688763</v>
      </c>
      <c r="DB285" s="96">
        <f t="shared" si="342"/>
        <v>4168.950940828956</v>
      </c>
      <c r="DC285" s="96">
        <f t="shared" si="342"/>
        <v>637.9493067917796</v>
      </c>
      <c r="DD285" s="96">
        <f t="shared" si="342"/>
        <v>9897.950506027859</v>
      </c>
      <c r="DE285" s="96">
        <f t="shared" si="342"/>
        <v>301.67702923885247</v>
      </c>
      <c r="DF285" s="96">
        <f t="shared" si="342"/>
        <v>71094.46162024199</v>
      </c>
      <c r="DG285" s="96">
        <f t="shared" si="342"/>
        <v>0</v>
      </c>
      <c r="DH285" s="96">
        <f t="shared" si="342"/>
        <v>0</v>
      </c>
      <c r="DI285" s="96">
        <f t="shared" si="342"/>
        <v>0</v>
      </c>
      <c r="DJ285" s="96">
        <f t="shared" si="342"/>
        <v>0</v>
      </c>
      <c r="DK285" s="96">
        <f t="shared" si="342"/>
        <v>0</v>
      </c>
      <c r="DL285" s="96">
        <f t="shared" si="342"/>
        <v>0</v>
      </c>
      <c r="DM285" s="96">
        <f t="shared" si="342"/>
        <v>0</v>
      </c>
      <c r="DN285" s="96">
        <f t="shared" si="342"/>
        <v>0</v>
      </c>
      <c r="DO285" s="96">
        <f t="shared" si="342"/>
        <v>435.41489528858483</v>
      </c>
      <c r="DP285" s="96">
        <f t="shared" si="342"/>
        <v>0</v>
      </c>
      <c r="DQ285" s="96">
        <f t="shared" si="342"/>
        <v>313.9168190582102</v>
      </c>
      <c r="DR285" s="96">
        <f t="shared" si="342"/>
        <v>4711.300408314846</v>
      </c>
      <c r="DS285" s="96">
        <f t="shared" si="342"/>
        <v>12425.09084466099</v>
      </c>
      <c r="DT285" s="236"/>
      <c r="DU285" s="236">
        <f t="shared" si="319"/>
        <v>156937.33839041003</v>
      </c>
      <c r="DV285" s="55"/>
      <c r="DW285" s="55"/>
      <c r="DX285" s="20"/>
      <c r="DY285" s="20"/>
      <c r="DZ285" s="20"/>
    </row>
    <row r="286" spans="44:130" ht="11.25">
      <c r="AR286" s="108" t="s">
        <v>29</v>
      </c>
      <c r="AS286" s="177" t="s">
        <v>229</v>
      </c>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96">
        <f aca="true" t="shared" si="343" ref="BR286:DS286">BR$7*BR35</f>
        <v>769.9057357885928</v>
      </c>
      <c r="BS286" s="96">
        <f t="shared" si="343"/>
        <v>387.47063458005647</v>
      </c>
      <c r="BT286" s="96">
        <f t="shared" si="343"/>
        <v>-157.0896437561656</v>
      </c>
      <c r="BU286" s="96">
        <f t="shared" si="343"/>
        <v>811.3522570066616</v>
      </c>
      <c r="BV286" s="96">
        <f t="shared" si="343"/>
        <v>312.370819186328</v>
      </c>
      <c r="BW286" s="96">
        <f t="shared" si="343"/>
        <v>252.49329479457745</v>
      </c>
      <c r="BX286" s="96">
        <f t="shared" si="343"/>
        <v>933.9018428949457</v>
      </c>
      <c r="BY286" s="96">
        <f t="shared" si="343"/>
        <v>0</v>
      </c>
      <c r="BZ286" s="96">
        <f t="shared" si="343"/>
        <v>0</v>
      </c>
      <c r="CA286" s="96">
        <f t="shared" si="343"/>
        <v>0</v>
      </c>
      <c r="CB286" s="96">
        <f t="shared" si="343"/>
        <v>119.86238888255069</v>
      </c>
      <c r="CC286" s="96">
        <f t="shared" si="343"/>
        <v>140.11676004935217</v>
      </c>
      <c r="CD286" s="96">
        <f t="shared" si="343"/>
        <v>0</v>
      </c>
      <c r="CE286" s="96">
        <f t="shared" si="343"/>
        <v>0</v>
      </c>
      <c r="CF286" s="96">
        <f t="shared" si="343"/>
        <v>0</v>
      </c>
      <c r="CG286" s="96">
        <f t="shared" si="343"/>
        <v>0</v>
      </c>
      <c r="CH286" s="96">
        <f t="shared" si="343"/>
        <v>0</v>
      </c>
      <c r="CI286" s="96">
        <f t="shared" si="343"/>
        <v>187.19158868723687</v>
      </c>
      <c r="CJ286" s="96">
        <f t="shared" si="343"/>
        <v>1484.4121563640504</v>
      </c>
      <c r="CK286" s="96">
        <f t="shared" si="343"/>
        <v>0</v>
      </c>
      <c r="CL286" s="96">
        <f t="shared" si="343"/>
        <v>0</v>
      </c>
      <c r="CM286" s="96">
        <f t="shared" si="343"/>
        <v>961.6527361320918</v>
      </c>
      <c r="CN286" s="96">
        <f t="shared" si="343"/>
        <v>0</v>
      </c>
      <c r="CO286" s="96">
        <f t="shared" si="343"/>
        <v>0</v>
      </c>
      <c r="CP286" s="96">
        <f t="shared" si="343"/>
        <v>0</v>
      </c>
      <c r="CQ286" s="96">
        <f t="shared" si="343"/>
        <v>0</v>
      </c>
      <c r="CR286" s="96">
        <f t="shared" si="343"/>
        <v>423.3818991976071</v>
      </c>
      <c r="CS286" s="96">
        <f t="shared" si="343"/>
        <v>0</v>
      </c>
      <c r="CT286" s="96">
        <f t="shared" si="343"/>
        <v>0</v>
      </c>
      <c r="CU286" s="96">
        <f t="shared" si="343"/>
        <v>0</v>
      </c>
      <c r="CV286" s="96">
        <f t="shared" si="343"/>
        <v>0</v>
      </c>
      <c r="CW286" s="96">
        <f t="shared" si="343"/>
        <v>0</v>
      </c>
      <c r="CX286" s="96">
        <f t="shared" si="343"/>
        <v>1145.0939945930315</v>
      </c>
      <c r="CY286" s="96">
        <f t="shared" si="343"/>
        <v>540.3471162171815</v>
      </c>
      <c r="CZ286" s="96">
        <f t="shared" si="343"/>
        <v>537.1740537831822</v>
      </c>
      <c r="DA286" s="96">
        <f t="shared" si="343"/>
        <v>315.4730887278227</v>
      </c>
      <c r="DB286" s="96">
        <f t="shared" si="343"/>
        <v>823.9913718518768</v>
      </c>
      <c r="DC286" s="96">
        <f t="shared" si="343"/>
        <v>126.09040785948633</v>
      </c>
      <c r="DD286" s="96">
        <f t="shared" si="343"/>
        <v>1956.3256876230273</v>
      </c>
      <c r="DE286" s="96">
        <f t="shared" si="343"/>
        <v>82.27555342877794</v>
      </c>
      <c r="DF286" s="96">
        <f t="shared" si="343"/>
        <v>17436.82199394458</v>
      </c>
      <c r="DG286" s="96">
        <f t="shared" si="343"/>
        <v>0</v>
      </c>
      <c r="DH286" s="96">
        <f t="shared" si="343"/>
        <v>0</v>
      </c>
      <c r="DI286" s="96">
        <f t="shared" si="343"/>
        <v>0</v>
      </c>
      <c r="DJ286" s="96">
        <f t="shared" si="343"/>
        <v>0</v>
      </c>
      <c r="DK286" s="96">
        <f t="shared" si="343"/>
        <v>0</v>
      </c>
      <c r="DL286" s="96">
        <f t="shared" si="343"/>
        <v>0</v>
      </c>
      <c r="DM286" s="96">
        <f t="shared" si="343"/>
        <v>0</v>
      </c>
      <c r="DN286" s="96">
        <f t="shared" si="343"/>
        <v>0</v>
      </c>
      <c r="DO286" s="96">
        <f t="shared" si="343"/>
        <v>118.74951689688676</v>
      </c>
      <c r="DP286" s="96">
        <f t="shared" si="343"/>
        <v>0</v>
      </c>
      <c r="DQ286" s="96">
        <f t="shared" si="343"/>
        <v>62.04552513436846</v>
      </c>
      <c r="DR286" s="96">
        <f t="shared" si="343"/>
        <v>-80.39761788933185</v>
      </c>
      <c r="DS286" s="96">
        <f t="shared" si="343"/>
        <v>5254.259123120789</v>
      </c>
      <c r="DT286" s="218"/>
      <c r="DU286" s="218">
        <f t="shared" si="319"/>
        <v>34945.27228509956</v>
      </c>
      <c r="DV286" s="55"/>
      <c r="DW286" s="55"/>
      <c r="DX286" s="20"/>
      <c r="DY286" s="20"/>
      <c r="DZ286" s="20"/>
    </row>
    <row r="287" spans="44:127" ht="11.25">
      <c r="AR287" s="13" t="s">
        <v>30</v>
      </c>
      <c r="AS287" s="16" t="s">
        <v>356</v>
      </c>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96">
        <f aca="true" t="shared" si="344" ref="BR287:DS287">BR$7*BR36</f>
        <v>2060.018049812721</v>
      </c>
      <c r="BS287" s="96">
        <f t="shared" si="344"/>
        <v>897.6403034437975</v>
      </c>
      <c r="BT287" s="96">
        <f t="shared" si="344"/>
        <v>911.1199337857605</v>
      </c>
      <c r="BU287" s="96">
        <f t="shared" si="344"/>
        <v>2170.915498477284</v>
      </c>
      <c r="BV287" s="96">
        <f t="shared" si="344"/>
        <v>835.8030026877425</v>
      </c>
      <c r="BW287" s="96">
        <f t="shared" si="344"/>
        <v>191.89490404387882</v>
      </c>
      <c r="BX287" s="96">
        <f t="shared" si="344"/>
        <v>2498.8184445026927</v>
      </c>
      <c r="BY287" s="96">
        <f t="shared" si="344"/>
        <v>0</v>
      </c>
      <c r="BZ287" s="96">
        <f t="shared" si="344"/>
        <v>0</v>
      </c>
      <c r="CA287" s="96">
        <f t="shared" si="344"/>
        <v>0</v>
      </c>
      <c r="CB287" s="96">
        <f t="shared" si="344"/>
        <v>363.5825796104038</v>
      </c>
      <c r="CC287" s="96">
        <f t="shared" si="344"/>
        <v>374.90700661853685</v>
      </c>
      <c r="CD287" s="96">
        <f t="shared" si="344"/>
        <v>0</v>
      </c>
      <c r="CE287" s="96">
        <f t="shared" si="344"/>
        <v>0</v>
      </c>
      <c r="CF287" s="96">
        <f t="shared" si="344"/>
        <v>0</v>
      </c>
      <c r="CG287" s="96">
        <f t="shared" si="344"/>
        <v>0</v>
      </c>
      <c r="CH287" s="96">
        <f t="shared" si="344"/>
        <v>0</v>
      </c>
      <c r="CI287" s="96">
        <f t="shared" si="344"/>
        <v>500.8639805415257</v>
      </c>
      <c r="CJ287" s="96">
        <f t="shared" si="344"/>
        <v>3971.8054994605673</v>
      </c>
      <c r="CK287" s="96">
        <f t="shared" si="344"/>
        <v>0</v>
      </c>
      <c r="CL287" s="96">
        <f t="shared" si="344"/>
        <v>0</v>
      </c>
      <c r="CM287" s="96">
        <f t="shared" si="344"/>
        <v>2227.828838706013</v>
      </c>
      <c r="CN287" s="96">
        <f t="shared" si="344"/>
        <v>0</v>
      </c>
      <c r="CO287" s="96">
        <f t="shared" si="344"/>
        <v>0</v>
      </c>
      <c r="CP287" s="96">
        <f t="shared" si="344"/>
        <v>0</v>
      </c>
      <c r="CQ287" s="96">
        <f t="shared" si="344"/>
        <v>0</v>
      </c>
      <c r="CR287" s="96">
        <f t="shared" si="344"/>
        <v>1284.2584275660752</v>
      </c>
      <c r="CS287" s="96">
        <f t="shared" si="344"/>
        <v>0</v>
      </c>
      <c r="CT287" s="96">
        <f t="shared" si="344"/>
        <v>0</v>
      </c>
      <c r="CU287" s="96">
        <f t="shared" si="344"/>
        <v>0</v>
      </c>
      <c r="CV287" s="96">
        <f t="shared" si="344"/>
        <v>0</v>
      </c>
      <c r="CW287" s="96">
        <f t="shared" si="344"/>
        <v>0</v>
      </c>
      <c r="CX287" s="96">
        <f t="shared" si="344"/>
        <v>3063.9001476948683</v>
      </c>
      <c r="CY287" s="96">
        <f t="shared" si="344"/>
        <v>410.66380832505786</v>
      </c>
      <c r="CZ287" s="96">
        <f t="shared" si="344"/>
        <v>1437.303549311758</v>
      </c>
      <c r="DA287" s="96">
        <f t="shared" si="344"/>
        <v>844.1036698393095</v>
      </c>
      <c r="DB287" s="96">
        <f t="shared" si="344"/>
        <v>2204.733670630698</v>
      </c>
      <c r="DC287" s="96">
        <f t="shared" si="344"/>
        <v>337.3770372456526</v>
      </c>
      <c r="DD287" s="96">
        <f t="shared" si="344"/>
        <v>5234.493056072425</v>
      </c>
      <c r="DE287" s="96">
        <f t="shared" si="344"/>
        <v>190.60503211000224</v>
      </c>
      <c r="DF287" s="96">
        <f t="shared" si="344"/>
        <v>13251.984715397879</v>
      </c>
      <c r="DG287" s="96">
        <f t="shared" si="344"/>
        <v>0</v>
      </c>
      <c r="DH287" s="96">
        <f t="shared" si="344"/>
        <v>0</v>
      </c>
      <c r="DI287" s="96">
        <f t="shared" si="344"/>
        <v>0</v>
      </c>
      <c r="DJ287" s="96">
        <f t="shared" si="344"/>
        <v>0</v>
      </c>
      <c r="DK287" s="96">
        <f t="shared" si="344"/>
        <v>0</v>
      </c>
      <c r="DL287" s="96">
        <f t="shared" si="344"/>
        <v>0</v>
      </c>
      <c r="DM287" s="96">
        <f t="shared" si="344"/>
        <v>0</v>
      </c>
      <c r="DN287" s="96">
        <f t="shared" si="344"/>
        <v>0</v>
      </c>
      <c r="DO287" s="96">
        <f t="shared" si="344"/>
        <v>275.1030474777877</v>
      </c>
      <c r="DP287" s="96">
        <f t="shared" si="344"/>
        <v>0</v>
      </c>
      <c r="DQ287" s="96">
        <f t="shared" si="344"/>
        <v>166.01370238655346</v>
      </c>
      <c r="DR287" s="96">
        <f t="shared" si="344"/>
        <v>466.3061837581247</v>
      </c>
      <c r="DS287" s="96">
        <f t="shared" si="344"/>
        <v>14926.841955933694</v>
      </c>
      <c r="DT287" s="18"/>
      <c r="DU287" s="18">
        <f t="shared" si="319"/>
        <v>61098.88604544081</v>
      </c>
      <c r="DV287" s="3"/>
      <c r="DW287" s="3"/>
    </row>
    <row r="288" spans="44:127" ht="11.25">
      <c r="AR288" s="13" t="s">
        <v>31</v>
      </c>
      <c r="AS288" s="16" t="s">
        <v>235</v>
      </c>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96">
        <f aca="true" t="shared" si="345" ref="BR288:DS288">BR$7*BR37</f>
        <v>2725.882469954207</v>
      </c>
      <c r="BS288" s="96">
        <f t="shared" si="345"/>
        <v>2003.8689651698587</v>
      </c>
      <c r="BT288" s="96">
        <f t="shared" si="345"/>
        <v>0</v>
      </c>
      <c r="BU288" s="96">
        <f t="shared" si="345"/>
        <v>2872.6255585911535</v>
      </c>
      <c r="BV288" s="96">
        <f t="shared" si="345"/>
        <v>1105.9615490110532</v>
      </c>
      <c r="BW288" s="96">
        <f t="shared" si="345"/>
        <v>944.1173937962719</v>
      </c>
      <c r="BX288" s="96">
        <f t="shared" si="345"/>
        <v>3306.5173356550786</v>
      </c>
      <c r="BY288" s="96">
        <f t="shared" si="345"/>
        <v>0</v>
      </c>
      <c r="BZ288" s="96">
        <f t="shared" si="345"/>
        <v>0</v>
      </c>
      <c r="CA288" s="96">
        <f t="shared" si="345"/>
        <v>0</v>
      </c>
      <c r="CB288" s="96">
        <f t="shared" si="345"/>
        <v>958.8991110604055</v>
      </c>
      <c r="CC288" s="96">
        <f t="shared" si="345"/>
        <v>496.08906936392253</v>
      </c>
      <c r="CD288" s="96">
        <f t="shared" si="345"/>
        <v>0</v>
      </c>
      <c r="CE288" s="96">
        <f t="shared" si="345"/>
        <v>0</v>
      </c>
      <c r="CF288" s="96">
        <f t="shared" si="345"/>
        <v>0</v>
      </c>
      <c r="CG288" s="96">
        <f t="shared" si="345"/>
        <v>0</v>
      </c>
      <c r="CH288" s="96">
        <f t="shared" si="345"/>
        <v>0</v>
      </c>
      <c r="CI288" s="96">
        <f t="shared" si="345"/>
        <v>662.7594085953523</v>
      </c>
      <c r="CJ288" s="96">
        <f t="shared" si="345"/>
        <v>5255.621418478125</v>
      </c>
      <c r="CK288" s="96">
        <f t="shared" si="345"/>
        <v>0</v>
      </c>
      <c r="CL288" s="96">
        <f t="shared" si="345"/>
        <v>0</v>
      </c>
      <c r="CM288" s="96">
        <f t="shared" si="345"/>
        <v>4973.347400363135</v>
      </c>
      <c r="CN288" s="96">
        <f t="shared" si="345"/>
        <v>0</v>
      </c>
      <c r="CO288" s="96">
        <f t="shared" si="345"/>
        <v>0</v>
      </c>
      <c r="CP288" s="96">
        <f t="shared" si="345"/>
        <v>0</v>
      </c>
      <c r="CQ288" s="96">
        <f t="shared" si="345"/>
        <v>0</v>
      </c>
      <c r="CR288" s="96">
        <f t="shared" si="345"/>
        <v>3387.0551935808567</v>
      </c>
      <c r="CS288" s="96">
        <f t="shared" si="345"/>
        <v>0</v>
      </c>
      <c r="CT288" s="96">
        <f t="shared" si="345"/>
        <v>0</v>
      </c>
      <c r="CU288" s="96">
        <f t="shared" si="345"/>
        <v>0</v>
      </c>
      <c r="CV288" s="96">
        <f t="shared" si="345"/>
        <v>0</v>
      </c>
      <c r="CW288" s="96">
        <f t="shared" si="345"/>
        <v>0</v>
      </c>
      <c r="CX288" s="96">
        <f t="shared" si="345"/>
        <v>4054.2517105861393</v>
      </c>
      <c r="CY288" s="96">
        <f t="shared" si="345"/>
        <v>2020.4540937348197</v>
      </c>
      <c r="CZ288" s="96">
        <f t="shared" si="345"/>
        <v>1901.8865147458616</v>
      </c>
      <c r="DA288" s="96">
        <f t="shared" si="345"/>
        <v>1116.9452600903994</v>
      </c>
      <c r="DB288" s="96">
        <f t="shared" si="345"/>
        <v>2917.374857097186</v>
      </c>
      <c r="DC288" s="96">
        <f t="shared" si="345"/>
        <v>446.428200799803</v>
      </c>
      <c r="DD288" s="96">
        <f t="shared" si="345"/>
        <v>6926.450407530178</v>
      </c>
      <c r="DE288" s="96">
        <f t="shared" si="345"/>
        <v>425.50173714916326</v>
      </c>
      <c r="DF288" s="96">
        <f t="shared" si="345"/>
        <v>65199.382622837154</v>
      </c>
      <c r="DG288" s="96">
        <f t="shared" si="345"/>
        <v>0</v>
      </c>
      <c r="DH288" s="96">
        <f t="shared" si="345"/>
        <v>0</v>
      </c>
      <c r="DI288" s="96">
        <f t="shared" si="345"/>
        <v>0</v>
      </c>
      <c r="DJ288" s="96">
        <f t="shared" si="345"/>
        <v>0</v>
      </c>
      <c r="DK288" s="96">
        <f t="shared" si="345"/>
        <v>0</v>
      </c>
      <c r="DL288" s="96">
        <f t="shared" si="345"/>
        <v>0</v>
      </c>
      <c r="DM288" s="96">
        <f t="shared" si="345"/>
        <v>0</v>
      </c>
      <c r="DN288" s="96">
        <f t="shared" si="345"/>
        <v>0</v>
      </c>
      <c r="DO288" s="96">
        <f t="shared" si="345"/>
        <v>614.1329182183994</v>
      </c>
      <c r="DP288" s="96">
        <f t="shared" si="345"/>
        <v>0</v>
      </c>
      <c r="DQ288" s="96">
        <f t="shared" si="345"/>
        <v>219.67469709735863</v>
      </c>
      <c r="DR288" s="96">
        <f t="shared" si="345"/>
        <v>0</v>
      </c>
      <c r="DS288" s="96">
        <f t="shared" si="345"/>
        <v>14293.391864211248</v>
      </c>
      <c r="DT288" s="18"/>
      <c r="DU288" s="18">
        <f t="shared" si="319"/>
        <v>128828.61975771716</v>
      </c>
      <c r="DV288" s="3"/>
      <c r="DW288" s="3"/>
    </row>
    <row r="289" spans="44:127" ht="11.25">
      <c r="AR289" s="162" t="s">
        <v>32</v>
      </c>
      <c r="AS289" s="108" t="s">
        <v>236</v>
      </c>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96">
        <f aca="true" t="shared" si="346" ref="BR289:DS289">BR$7*BR38</f>
        <v>0</v>
      </c>
      <c r="BS289" s="96">
        <f t="shared" si="346"/>
        <v>64.57843909667608</v>
      </c>
      <c r="BT289" s="96">
        <f t="shared" si="346"/>
        <v>0</v>
      </c>
      <c r="BU289" s="96">
        <f t="shared" si="346"/>
        <v>0</v>
      </c>
      <c r="BV289" s="96">
        <f t="shared" si="346"/>
        <v>0</v>
      </c>
      <c r="BW289" s="96">
        <f t="shared" si="346"/>
        <v>0</v>
      </c>
      <c r="BX289" s="96">
        <f t="shared" si="346"/>
        <v>0</v>
      </c>
      <c r="BY289" s="96">
        <f t="shared" si="346"/>
        <v>0</v>
      </c>
      <c r="BZ289" s="96">
        <f t="shared" si="346"/>
        <v>0</v>
      </c>
      <c r="CA289" s="96">
        <f t="shared" si="346"/>
        <v>0</v>
      </c>
      <c r="CB289" s="96">
        <f t="shared" si="346"/>
        <v>0</v>
      </c>
      <c r="CC289" s="96">
        <f t="shared" si="346"/>
        <v>0</v>
      </c>
      <c r="CD289" s="96">
        <f t="shared" si="346"/>
        <v>0</v>
      </c>
      <c r="CE289" s="96">
        <f t="shared" si="346"/>
        <v>0</v>
      </c>
      <c r="CF289" s="96">
        <f t="shared" si="346"/>
        <v>0</v>
      </c>
      <c r="CG289" s="96">
        <f t="shared" si="346"/>
        <v>0</v>
      </c>
      <c r="CH289" s="96">
        <f t="shared" si="346"/>
        <v>0</v>
      </c>
      <c r="CI289" s="96">
        <f t="shared" si="346"/>
        <v>0</v>
      </c>
      <c r="CJ289" s="96">
        <f t="shared" si="346"/>
        <v>0</v>
      </c>
      <c r="CK289" s="96">
        <f t="shared" si="346"/>
        <v>0</v>
      </c>
      <c r="CL289" s="96">
        <f t="shared" si="346"/>
        <v>0</v>
      </c>
      <c r="CM289" s="96">
        <f t="shared" si="346"/>
        <v>160.2754560220153</v>
      </c>
      <c r="CN289" s="96">
        <f t="shared" si="346"/>
        <v>0</v>
      </c>
      <c r="CO289" s="96">
        <f t="shared" si="346"/>
        <v>0</v>
      </c>
      <c r="CP289" s="96">
        <f t="shared" si="346"/>
        <v>0</v>
      </c>
      <c r="CQ289" s="96">
        <f t="shared" si="346"/>
        <v>0</v>
      </c>
      <c r="CR289" s="96">
        <f t="shared" si="346"/>
        <v>0</v>
      </c>
      <c r="CS289" s="96">
        <f t="shared" si="346"/>
        <v>0</v>
      </c>
      <c r="CT289" s="96">
        <f t="shared" si="346"/>
        <v>0</v>
      </c>
      <c r="CU289" s="96">
        <f t="shared" si="346"/>
        <v>0</v>
      </c>
      <c r="CV289" s="96">
        <f t="shared" si="346"/>
        <v>0</v>
      </c>
      <c r="CW289" s="96">
        <f t="shared" si="346"/>
        <v>0</v>
      </c>
      <c r="CX289" s="96">
        <f t="shared" si="346"/>
        <v>0</v>
      </c>
      <c r="CY289" s="96">
        <f t="shared" si="346"/>
        <v>0</v>
      </c>
      <c r="CZ289" s="96">
        <f t="shared" si="346"/>
        <v>0</v>
      </c>
      <c r="DA289" s="96">
        <f t="shared" si="346"/>
        <v>0</v>
      </c>
      <c r="DB289" s="96">
        <f t="shared" si="346"/>
        <v>0</v>
      </c>
      <c r="DC289" s="96">
        <f t="shared" si="346"/>
        <v>0</v>
      </c>
      <c r="DD289" s="96">
        <f t="shared" si="346"/>
        <v>0</v>
      </c>
      <c r="DE289" s="96">
        <f t="shared" si="346"/>
        <v>13.712592238129657</v>
      </c>
      <c r="DF289" s="96">
        <f t="shared" si="346"/>
        <v>0</v>
      </c>
      <c r="DG289" s="96">
        <f t="shared" si="346"/>
        <v>0</v>
      </c>
      <c r="DH289" s="96">
        <f t="shared" si="346"/>
        <v>0</v>
      </c>
      <c r="DI289" s="96">
        <f t="shared" si="346"/>
        <v>0</v>
      </c>
      <c r="DJ289" s="96">
        <f t="shared" si="346"/>
        <v>0</v>
      </c>
      <c r="DK289" s="96">
        <f t="shared" si="346"/>
        <v>0</v>
      </c>
      <c r="DL289" s="96">
        <f t="shared" si="346"/>
        <v>0</v>
      </c>
      <c r="DM289" s="96">
        <f t="shared" si="346"/>
        <v>0</v>
      </c>
      <c r="DN289" s="96">
        <f t="shared" si="346"/>
        <v>0</v>
      </c>
      <c r="DO289" s="96">
        <f t="shared" si="346"/>
        <v>19.791586149481127</v>
      </c>
      <c r="DP289" s="96">
        <f t="shared" si="346"/>
        <v>0</v>
      </c>
      <c r="DQ289" s="96">
        <f t="shared" si="346"/>
        <v>0</v>
      </c>
      <c r="DR289" s="96">
        <f t="shared" si="346"/>
        <v>0</v>
      </c>
      <c r="DS289" s="96">
        <f t="shared" si="346"/>
        <v>6511.534362686319</v>
      </c>
      <c r="DT289" s="18"/>
      <c r="DU289" s="18">
        <f t="shared" si="319"/>
        <v>6769.892436192621</v>
      </c>
      <c r="DV289" s="3"/>
      <c r="DW289" s="3"/>
    </row>
    <row r="290" spans="44:127" ht="11.25">
      <c r="AR290" s="13" t="s">
        <v>33</v>
      </c>
      <c r="AS290" s="16" t="s">
        <v>357</v>
      </c>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96">
        <f aca="true" t="shared" si="347" ref="BR290:DS290">BR$7*BR39</f>
        <v>6596.219412026591</v>
      </c>
      <c r="BS290" s="96">
        <f t="shared" si="347"/>
        <v>0</v>
      </c>
      <c r="BT290" s="96">
        <f t="shared" si="347"/>
        <v>0</v>
      </c>
      <c r="BU290" s="96">
        <f t="shared" si="347"/>
        <v>6951.315283003019</v>
      </c>
      <c r="BV290" s="96">
        <f t="shared" si="347"/>
        <v>2676.2580995152966</v>
      </c>
      <c r="BW290" s="96">
        <f t="shared" si="347"/>
        <v>0</v>
      </c>
      <c r="BX290" s="96">
        <f t="shared" si="347"/>
        <v>8001.267140478319</v>
      </c>
      <c r="BY290" s="96">
        <f t="shared" si="347"/>
        <v>0</v>
      </c>
      <c r="BZ290" s="96">
        <f t="shared" si="347"/>
        <v>0</v>
      </c>
      <c r="CA290" s="96">
        <f t="shared" si="347"/>
        <v>0</v>
      </c>
      <c r="CB290" s="96">
        <f t="shared" si="347"/>
        <v>0</v>
      </c>
      <c r="CC290" s="96">
        <f t="shared" si="347"/>
        <v>1200.4598090714765</v>
      </c>
      <c r="CD290" s="96">
        <f t="shared" si="347"/>
        <v>0</v>
      </c>
      <c r="CE290" s="96">
        <f t="shared" si="347"/>
        <v>0</v>
      </c>
      <c r="CF290" s="96">
        <f t="shared" si="347"/>
        <v>0</v>
      </c>
      <c r="CG290" s="96">
        <f t="shared" si="347"/>
        <v>0</v>
      </c>
      <c r="CH290" s="96">
        <f t="shared" si="347"/>
        <v>0</v>
      </c>
      <c r="CI290" s="96">
        <f t="shared" si="347"/>
        <v>1603.7765841582186</v>
      </c>
      <c r="CJ290" s="96">
        <f t="shared" si="347"/>
        <v>12717.801447767673</v>
      </c>
      <c r="CK290" s="96">
        <f t="shared" si="347"/>
        <v>0</v>
      </c>
      <c r="CL290" s="96">
        <f t="shared" si="347"/>
        <v>0</v>
      </c>
      <c r="CM290" s="96">
        <f t="shared" si="347"/>
        <v>0</v>
      </c>
      <c r="CN290" s="96">
        <f t="shared" si="347"/>
        <v>0</v>
      </c>
      <c r="CO290" s="96">
        <f t="shared" si="347"/>
        <v>0</v>
      </c>
      <c r="CP290" s="96">
        <f t="shared" si="347"/>
        <v>0</v>
      </c>
      <c r="CQ290" s="96">
        <f t="shared" si="347"/>
        <v>0</v>
      </c>
      <c r="CR290" s="96">
        <f t="shared" si="347"/>
        <v>0</v>
      </c>
      <c r="CS290" s="96">
        <f t="shared" si="347"/>
        <v>0</v>
      </c>
      <c r="CT290" s="96">
        <f t="shared" si="347"/>
        <v>0</v>
      </c>
      <c r="CU290" s="96">
        <f t="shared" si="347"/>
        <v>0</v>
      </c>
      <c r="CV290" s="96">
        <f t="shared" si="347"/>
        <v>0</v>
      </c>
      <c r="CW290" s="96">
        <f t="shared" si="347"/>
        <v>0</v>
      </c>
      <c r="CX290" s="96">
        <f t="shared" si="347"/>
        <v>9810.67016989165</v>
      </c>
      <c r="CY290" s="96">
        <f t="shared" si="347"/>
        <v>0</v>
      </c>
      <c r="CZ290" s="96">
        <f t="shared" si="347"/>
        <v>4602.275001331588</v>
      </c>
      <c r="DA290" s="96">
        <f t="shared" si="347"/>
        <v>2702.8370034248596</v>
      </c>
      <c r="DB290" s="96">
        <f t="shared" si="347"/>
        <v>7059.601753433647</v>
      </c>
      <c r="DC290" s="96">
        <f t="shared" si="347"/>
        <v>1080.2880889583018</v>
      </c>
      <c r="DD290" s="96">
        <f t="shared" si="347"/>
        <v>16760.952512878368</v>
      </c>
      <c r="DE290" s="96">
        <f t="shared" si="347"/>
        <v>0</v>
      </c>
      <c r="DF290" s="96">
        <f t="shared" si="347"/>
        <v>0</v>
      </c>
      <c r="DG290" s="96">
        <f t="shared" si="347"/>
        <v>0</v>
      </c>
      <c r="DH290" s="96">
        <f t="shared" si="347"/>
        <v>0</v>
      </c>
      <c r="DI290" s="96">
        <f t="shared" si="347"/>
        <v>0</v>
      </c>
      <c r="DJ290" s="96">
        <f t="shared" si="347"/>
        <v>0</v>
      </c>
      <c r="DK290" s="96">
        <f t="shared" si="347"/>
        <v>0</v>
      </c>
      <c r="DL290" s="96">
        <f t="shared" si="347"/>
        <v>0</v>
      </c>
      <c r="DM290" s="96">
        <f t="shared" si="347"/>
        <v>0</v>
      </c>
      <c r="DN290" s="96">
        <f t="shared" si="347"/>
        <v>0</v>
      </c>
      <c r="DO290" s="96">
        <f t="shared" si="347"/>
        <v>0</v>
      </c>
      <c r="DP290" s="96">
        <f t="shared" si="347"/>
        <v>0</v>
      </c>
      <c r="DQ290" s="96">
        <f t="shared" si="347"/>
        <v>531.5792288539136</v>
      </c>
      <c r="DR290" s="96">
        <f t="shared" si="347"/>
        <v>0</v>
      </c>
      <c r="DS290" s="96">
        <f t="shared" si="347"/>
        <v>7874.209515860367</v>
      </c>
      <c r="DT290" s="18"/>
      <c r="DU290" s="18">
        <f t="shared" si="319"/>
        <v>90169.51105065328</v>
      </c>
      <c r="DV290" s="3"/>
      <c r="DW290" s="3"/>
    </row>
    <row r="291" spans="44:127" ht="11.25">
      <c r="AR291" s="13" t="s">
        <v>34</v>
      </c>
      <c r="AS291" s="16" t="s">
        <v>240</v>
      </c>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96">
        <f aca="true" t="shared" si="348" ref="BR291:DS291">BR$7*BR40</f>
        <v>4230.319894211376</v>
      </c>
      <c r="BS291" s="96">
        <f t="shared" si="348"/>
        <v>1127.5395466279642</v>
      </c>
      <c r="BT291" s="96">
        <f t="shared" si="348"/>
        <v>3330.300447630711</v>
      </c>
      <c r="BU291" s="96">
        <f t="shared" si="348"/>
        <v>4458.051725660928</v>
      </c>
      <c r="BV291" s="96">
        <f t="shared" si="348"/>
        <v>1716.3510146102835</v>
      </c>
      <c r="BW291" s="96">
        <f t="shared" si="348"/>
        <v>505.40164706005004</v>
      </c>
      <c r="BX291" s="96">
        <f t="shared" si="348"/>
        <v>5131.4120178525</v>
      </c>
      <c r="BY291" s="96">
        <f t="shared" si="348"/>
        <v>0</v>
      </c>
      <c r="BZ291" s="96">
        <f t="shared" si="348"/>
        <v>0</v>
      </c>
      <c r="CA291" s="96">
        <f t="shared" si="348"/>
        <v>0</v>
      </c>
      <c r="CB291" s="96">
        <f t="shared" si="348"/>
        <v>417.9201959038268</v>
      </c>
      <c r="CC291" s="96">
        <f t="shared" si="348"/>
        <v>769.8847923792783</v>
      </c>
      <c r="CD291" s="96">
        <f t="shared" si="348"/>
        <v>0</v>
      </c>
      <c r="CE291" s="96">
        <f t="shared" si="348"/>
        <v>0</v>
      </c>
      <c r="CF291" s="96">
        <f t="shared" si="348"/>
        <v>0</v>
      </c>
      <c r="CG291" s="96">
        <f t="shared" si="348"/>
        <v>0</v>
      </c>
      <c r="CH291" s="96">
        <f t="shared" si="348"/>
        <v>0</v>
      </c>
      <c r="CI291" s="96">
        <f t="shared" si="348"/>
        <v>1028.5418913544665</v>
      </c>
      <c r="CJ291" s="96">
        <f t="shared" si="348"/>
        <v>8156.243010508418</v>
      </c>
      <c r="CK291" s="96">
        <f t="shared" si="348"/>
        <v>0</v>
      </c>
      <c r="CL291" s="96">
        <f t="shared" si="348"/>
        <v>0</v>
      </c>
      <c r="CM291" s="96">
        <f t="shared" si="348"/>
        <v>2798.4094621443874</v>
      </c>
      <c r="CN291" s="96">
        <f t="shared" si="348"/>
        <v>0</v>
      </c>
      <c r="CO291" s="96">
        <f t="shared" si="348"/>
        <v>0</v>
      </c>
      <c r="CP291" s="96">
        <f t="shared" si="348"/>
        <v>0</v>
      </c>
      <c r="CQ291" s="96">
        <f t="shared" si="348"/>
        <v>2.0056503247936583</v>
      </c>
      <c r="CR291" s="96">
        <f t="shared" si="348"/>
        <v>1476.1915552023236</v>
      </c>
      <c r="CS291" s="96">
        <f t="shared" si="348"/>
        <v>62.480891309041326</v>
      </c>
      <c r="CT291" s="96">
        <f t="shared" si="348"/>
        <v>0</v>
      </c>
      <c r="CU291" s="96">
        <f t="shared" si="348"/>
        <v>0</v>
      </c>
      <c r="CV291" s="96">
        <f t="shared" si="348"/>
        <v>0</v>
      </c>
      <c r="CW291" s="96">
        <f t="shared" si="348"/>
        <v>0</v>
      </c>
      <c r="CX291" s="96">
        <f t="shared" si="348"/>
        <v>6291.827272993604</v>
      </c>
      <c r="CY291" s="96">
        <f t="shared" si="348"/>
        <v>1081.5824742692403</v>
      </c>
      <c r="CZ291" s="96">
        <f t="shared" si="348"/>
        <v>3014.2383273251303</v>
      </c>
      <c r="DA291" s="96">
        <f t="shared" si="348"/>
        <v>1733.3967280639558</v>
      </c>
      <c r="DB291" s="96">
        <f t="shared" si="348"/>
        <v>4527.498537769908</v>
      </c>
      <c r="DC291" s="96">
        <f t="shared" si="348"/>
        <v>692.8156734549615</v>
      </c>
      <c r="DD291" s="96">
        <f t="shared" si="348"/>
        <v>10749.21654848004</v>
      </c>
      <c r="DE291" s="96">
        <f t="shared" si="348"/>
        <v>239.4218604777438</v>
      </c>
      <c r="DF291" s="96">
        <f t="shared" si="348"/>
        <v>34902.3072569203</v>
      </c>
      <c r="DG291" s="96">
        <f t="shared" si="348"/>
        <v>0</v>
      </c>
      <c r="DH291" s="96">
        <f t="shared" si="348"/>
        <v>0</v>
      </c>
      <c r="DI291" s="96">
        <f t="shared" si="348"/>
        <v>0</v>
      </c>
      <c r="DJ291" s="96">
        <f t="shared" si="348"/>
        <v>0</v>
      </c>
      <c r="DK291" s="96">
        <f t="shared" si="348"/>
        <v>0</v>
      </c>
      <c r="DL291" s="96">
        <f t="shared" si="348"/>
        <v>0</v>
      </c>
      <c r="DM291" s="96">
        <f t="shared" si="348"/>
        <v>0</v>
      </c>
      <c r="DN291" s="96">
        <f t="shared" si="348"/>
        <v>0</v>
      </c>
      <c r="DO291" s="96">
        <f t="shared" si="348"/>
        <v>345.5610941699405</v>
      </c>
      <c r="DP291" s="96">
        <f t="shared" si="348"/>
        <v>0</v>
      </c>
      <c r="DQ291" s="96">
        <f t="shared" si="348"/>
        <v>340.91500702208407</v>
      </c>
      <c r="DR291" s="96">
        <f t="shared" si="348"/>
        <v>1704.4294992538353</v>
      </c>
      <c r="DS291" s="96">
        <f t="shared" si="348"/>
        <v>17405.45705187197</v>
      </c>
      <c r="DT291" s="18"/>
      <c r="DU291" s="18">
        <f t="shared" si="319"/>
        <v>118239.72107485305</v>
      </c>
      <c r="DV291" s="3"/>
      <c r="DW291" s="3"/>
    </row>
    <row r="292" spans="44:127" ht="11.25">
      <c r="AR292" s="13" t="s">
        <v>35</v>
      </c>
      <c r="AS292" s="16" t="s">
        <v>358</v>
      </c>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96">
        <f aca="true" t="shared" si="349" ref="BR292:DS292">BR$7*BR41</f>
        <v>0</v>
      </c>
      <c r="BS292" s="96">
        <f t="shared" si="349"/>
        <v>0</v>
      </c>
      <c r="BT292" s="96">
        <f t="shared" si="349"/>
        <v>0</v>
      </c>
      <c r="BU292" s="96">
        <f t="shared" si="349"/>
        <v>0</v>
      </c>
      <c r="BV292" s="96">
        <f t="shared" si="349"/>
        <v>0</v>
      </c>
      <c r="BW292" s="96">
        <f t="shared" si="349"/>
        <v>0</v>
      </c>
      <c r="BX292" s="96">
        <f t="shared" si="349"/>
        <v>0</v>
      </c>
      <c r="BY292" s="96">
        <f t="shared" si="349"/>
        <v>0</v>
      </c>
      <c r="BZ292" s="96">
        <f t="shared" si="349"/>
        <v>0</v>
      </c>
      <c r="CA292" s="96">
        <f t="shared" si="349"/>
        <v>0</v>
      </c>
      <c r="CB292" s="96">
        <f t="shared" si="349"/>
        <v>0</v>
      </c>
      <c r="CC292" s="96">
        <f t="shared" si="349"/>
        <v>0</v>
      </c>
      <c r="CD292" s="96">
        <f t="shared" si="349"/>
        <v>0</v>
      </c>
      <c r="CE292" s="96">
        <f t="shared" si="349"/>
        <v>0</v>
      </c>
      <c r="CF292" s="96">
        <f t="shared" si="349"/>
        <v>0</v>
      </c>
      <c r="CG292" s="96">
        <f t="shared" si="349"/>
        <v>0</v>
      </c>
      <c r="CH292" s="96">
        <f t="shared" si="349"/>
        <v>0</v>
      </c>
      <c r="CI292" s="96">
        <f t="shared" si="349"/>
        <v>0</v>
      </c>
      <c r="CJ292" s="96">
        <f t="shared" si="349"/>
        <v>0</v>
      </c>
      <c r="CK292" s="96">
        <f t="shared" si="349"/>
        <v>0</v>
      </c>
      <c r="CL292" s="96">
        <f t="shared" si="349"/>
        <v>0</v>
      </c>
      <c r="CM292" s="96">
        <f t="shared" si="349"/>
        <v>0</v>
      </c>
      <c r="CN292" s="96">
        <f t="shared" si="349"/>
        <v>0</v>
      </c>
      <c r="CO292" s="96">
        <f t="shared" si="349"/>
        <v>0</v>
      </c>
      <c r="CP292" s="96">
        <f t="shared" si="349"/>
        <v>0</v>
      </c>
      <c r="CQ292" s="96">
        <f t="shared" si="349"/>
        <v>0</v>
      </c>
      <c r="CR292" s="96">
        <f t="shared" si="349"/>
        <v>0</v>
      </c>
      <c r="CS292" s="96">
        <f t="shared" si="349"/>
        <v>0</v>
      </c>
      <c r="CT292" s="96">
        <f t="shared" si="349"/>
        <v>0</v>
      </c>
      <c r="CU292" s="96">
        <f t="shared" si="349"/>
        <v>0</v>
      </c>
      <c r="CV292" s="96">
        <f t="shared" si="349"/>
        <v>0</v>
      </c>
      <c r="CW292" s="96">
        <f t="shared" si="349"/>
        <v>0</v>
      </c>
      <c r="CX292" s="96">
        <f t="shared" si="349"/>
        <v>0</v>
      </c>
      <c r="CY292" s="96">
        <f t="shared" si="349"/>
        <v>0</v>
      </c>
      <c r="CZ292" s="96">
        <f t="shared" si="349"/>
        <v>0</v>
      </c>
      <c r="DA292" s="96">
        <f t="shared" si="349"/>
        <v>0</v>
      </c>
      <c r="DB292" s="96">
        <f t="shared" si="349"/>
        <v>0</v>
      </c>
      <c r="DC292" s="96">
        <f t="shared" si="349"/>
        <v>0</v>
      </c>
      <c r="DD292" s="96">
        <f t="shared" si="349"/>
        <v>0</v>
      </c>
      <c r="DE292" s="96">
        <f t="shared" si="349"/>
        <v>0</v>
      </c>
      <c r="DF292" s="96">
        <f t="shared" si="349"/>
        <v>0</v>
      </c>
      <c r="DG292" s="96">
        <f t="shared" si="349"/>
        <v>0</v>
      </c>
      <c r="DH292" s="96">
        <f t="shared" si="349"/>
        <v>0</v>
      </c>
      <c r="DI292" s="96">
        <f t="shared" si="349"/>
        <v>0</v>
      </c>
      <c r="DJ292" s="96">
        <f t="shared" si="349"/>
        <v>0</v>
      </c>
      <c r="DK292" s="96">
        <f t="shared" si="349"/>
        <v>0</v>
      </c>
      <c r="DL292" s="96">
        <f t="shared" si="349"/>
        <v>0</v>
      </c>
      <c r="DM292" s="96">
        <f t="shared" si="349"/>
        <v>0</v>
      </c>
      <c r="DN292" s="96">
        <f t="shared" si="349"/>
        <v>0</v>
      </c>
      <c r="DO292" s="96">
        <f t="shared" si="349"/>
        <v>0</v>
      </c>
      <c r="DP292" s="96">
        <f t="shared" si="349"/>
        <v>0</v>
      </c>
      <c r="DQ292" s="96">
        <f t="shared" si="349"/>
        <v>0</v>
      </c>
      <c r="DR292" s="96">
        <f t="shared" si="349"/>
        <v>0</v>
      </c>
      <c r="DS292" s="96">
        <f t="shared" si="349"/>
        <v>0</v>
      </c>
      <c r="DT292" s="18"/>
      <c r="DU292" s="18">
        <f t="shared" si="319"/>
        <v>0</v>
      </c>
      <c r="DV292" s="3"/>
      <c r="DW292" s="3"/>
    </row>
    <row r="293" spans="44:127" ht="11.25">
      <c r="AR293" s="13" t="s">
        <v>36</v>
      </c>
      <c r="AS293" s="16" t="s">
        <v>359</v>
      </c>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96">
        <f aca="true" t="shared" si="350" ref="BR293:DS293">BR$7*BR42</f>
        <v>0</v>
      </c>
      <c r="BS293" s="96">
        <f t="shared" si="350"/>
        <v>0</v>
      </c>
      <c r="BT293" s="96">
        <f t="shared" si="350"/>
        <v>0</v>
      </c>
      <c r="BU293" s="96">
        <f t="shared" si="350"/>
        <v>0</v>
      </c>
      <c r="BV293" s="96">
        <f t="shared" si="350"/>
        <v>0</v>
      </c>
      <c r="BW293" s="96">
        <f t="shared" si="350"/>
        <v>0</v>
      </c>
      <c r="BX293" s="96">
        <f t="shared" si="350"/>
        <v>0</v>
      </c>
      <c r="BY293" s="96">
        <f t="shared" si="350"/>
        <v>0</v>
      </c>
      <c r="BZ293" s="96">
        <f t="shared" si="350"/>
        <v>0</v>
      </c>
      <c r="CA293" s="96">
        <f t="shared" si="350"/>
        <v>0</v>
      </c>
      <c r="CB293" s="96">
        <f t="shared" si="350"/>
        <v>0</v>
      </c>
      <c r="CC293" s="96">
        <f t="shared" si="350"/>
        <v>0</v>
      </c>
      <c r="CD293" s="96">
        <f t="shared" si="350"/>
        <v>0</v>
      </c>
      <c r="CE293" s="96">
        <f t="shared" si="350"/>
        <v>0</v>
      </c>
      <c r="CF293" s="96">
        <f t="shared" si="350"/>
        <v>0</v>
      </c>
      <c r="CG293" s="96">
        <f t="shared" si="350"/>
        <v>0</v>
      </c>
      <c r="CH293" s="96">
        <f t="shared" si="350"/>
        <v>0</v>
      </c>
      <c r="CI293" s="96">
        <f t="shared" si="350"/>
        <v>0</v>
      </c>
      <c r="CJ293" s="96">
        <f t="shared" si="350"/>
        <v>0</v>
      </c>
      <c r="CK293" s="96">
        <f t="shared" si="350"/>
        <v>0</v>
      </c>
      <c r="CL293" s="96">
        <f t="shared" si="350"/>
        <v>0</v>
      </c>
      <c r="CM293" s="96">
        <f t="shared" si="350"/>
        <v>0</v>
      </c>
      <c r="CN293" s="96">
        <f t="shared" si="350"/>
        <v>0</v>
      </c>
      <c r="CO293" s="96">
        <f t="shared" si="350"/>
        <v>0</v>
      </c>
      <c r="CP293" s="96">
        <f t="shared" si="350"/>
        <v>0</v>
      </c>
      <c r="CQ293" s="96">
        <f t="shared" si="350"/>
        <v>0</v>
      </c>
      <c r="CR293" s="96">
        <f t="shared" si="350"/>
        <v>0</v>
      </c>
      <c r="CS293" s="96">
        <f t="shared" si="350"/>
        <v>0</v>
      </c>
      <c r="CT293" s="96">
        <f t="shared" si="350"/>
        <v>0</v>
      </c>
      <c r="CU293" s="96">
        <f t="shared" si="350"/>
        <v>0</v>
      </c>
      <c r="CV293" s="96">
        <f t="shared" si="350"/>
        <v>0</v>
      </c>
      <c r="CW293" s="96">
        <f t="shared" si="350"/>
        <v>0</v>
      </c>
      <c r="CX293" s="96">
        <f t="shared" si="350"/>
        <v>0</v>
      </c>
      <c r="CY293" s="96">
        <f t="shared" si="350"/>
        <v>0</v>
      </c>
      <c r="CZ293" s="96">
        <f t="shared" si="350"/>
        <v>0</v>
      </c>
      <c r="DA293" s="96">
        <f t="shared" si="350"/>
        <v>0</v>
      </c>
      <c r="DB293" s="96">
        <f t="shared" si="350"/>
        <v>0</v>
      </c>
      <c r="DC293" s="96">
        <f t="shared" si="350"/>
        <v>0</v>
      </c>
      <c r="DD293" s="96">
        <f t="shared" si="350"/>
        <v>0</v>
      </c>
      <c r="DE293" s="96">
        <f t="shared" si="350"/>
        <v>0</v>
      </c>
      <c r="DF293" s="96">
        <f t="shared" si="350"/>
        <v>0</v>
      </c>
      <c r="DG293" s="96">
        <f t="shared" si="350"/>
        <v>0</v>
      </c>
      <c r="DH293" s="96">
        <f t="shared" si="350"/>
        <v>0</v>
      </c>
      <c r="DI293" s="96">
        <f t="shared" si="350"/>
        <v>0</v>
      </c>
      <c r="DJ293" s="96">
        <f t="shared" si="350"/>
        <v>0</v>
      </c>
      <c r="DK293" s="96">
        <f t="shared" si="350"/>
        <v>0</v>
      </c>
      <c r="DL293" s="96">
        <f t="shared" si="350"/>
        <v>0</v>
      </c>
      <c r="DM293" s="96">
        <f t="shared" si="350"/>
        <v>0</v>
      </c>
      <c r="DN293" s="96">
        <f t="shared" si="350"/>
        <v>0</v>
      </c>
      <c r="DO293" s="96">
        <f t="shared" si="350"/>
        <v>0</v>
      </c>
      <c r="DP293" s="96">
        <f t="shared" si="350"/>
        <v>0</v>
      </c>
      <c r="DQ293" s="96">
        <f t="shared" si="350"/>
        <v>0</v>
      </c>
      <c r="DR293" s="96">
        <f t="shared" si="350"/>
        <v>0</v>
      </c>
      <c r="DS293" s="96">
        <f t="shared" si="350"/>
        <v>0</v>
      </c>
      <c r="DT293" s="87"/>
      <c r="DU293" s="18">
        <f t="shared" si="319"/>
        <v>0</v>
      </c>
      <c r="DV293" s="3"/>
      <c r="DW293" s="3"/>
    </row>
    <row r="294" spans="44:127" ht="11.25">
      <c r="AR294" s="13" t="s">
        <v>37</v>
      </c>
      <c r="AS294" s="16" t="s">
        <v>360</v>
      </c>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96">
        <f aca="true" t="shared" si="351" ref="BR294:DS294">BR$7*BR43</f>
        <v>0</v>
      </c>
      <c r="BS294" s="96">
        <f t="shared" si="351"/>
        <v>0</v>
      </c>
      <c r="BT294" s="96">
        <f t="shared" si="351"/>
        <v>0</v>
      </c>
      <c r="BU294" s="96">
        <f t="shared" si="351"/>
        <v>0</v>
      </c>
      <c r="BV294" s="96">
        <f t="shared" si="351"/>
        <v>0</v>
      </c>
      <c r="BW294" s="96">
        <f t="shared" si="351"/>
        <v>0</v>
      </c>
      <c r="BX294" s="96">
        <f t="shared" si="351"/>
        <v>0</v>
      </c>
      <c r="BY294" s="96">
        <f t="shared" si="351"/>
        <v>0</v>
      </c>
      <c r="BZ294" s="96">
        <f t="shared" si="351"/>
        <v>0</v>
      </c>
      <c r="CA294" s="96">
        <f t="shared" si="351"/>
        <v>0</v>
      </c>
      <c r="CB294" s="96">
        <f t="shared" si="351"/>
        <v>0</v>
      </c>
      <c r="CC294" s="96">
        <f t="shared" si="351"/>
        <v>0</v>
      </c>
      <c r="CD294" s="96">
        <f t="shared" si="351"/>
        <v>0</v>
      </c>
      <c r="CE294" s="96">
        <f t="shared" si="351"/>
        <v>0</v>
      </c>
      <c r="CF294" s="96">
        <f t="shared" si="351"/>
        <v>0</v>
      </c>
      <c r="CG294" s="96">
        <f t="shared" si="351"/>
        <v>0</v>
      </c>
      <c r="CH294" s="96">
        <f t="shared" si="351"/>
        <v>0</v>
      </c>
      <c r="CI294" s="96">
        <f t="shared" si="351"/>
        <v>0</v>
      </c>
      <c r="CJ294" s="96">
        <f t="shared" si="351"/>
        <v>0</v>
      </c>
      <c r="CK294" s="96">
        <f t="shared" si="351"/>
        <v>0</v>
      </c>
      <c r="CL294" s="96">
        <f t="shared" si="351"/>
        <v>0</v>
      </c>
      <c r="CM294" s="96">
        <f t="shared" si="351"/>
        <v>0</v>
      </c>
      <c r="CN294" s="96">
        <f t="shared" si="351"/>
        <v>0</v>
      </c>
      <c r="CO294" s="96">
        <f t="shared" si="351"/>
        <v>0</v>
      </c>
      <c r="CP294" s="96">
        <f t="shared" si="351"/>
        <v>0</v>
      </c>
      <c r="CQ294" s="96">
        <f t="shared" si="351"/>
        <v>0</v>
      </c>
      <c r="CR294" s="96">
        <f t="shared" si="351"/>
        <v>0</v>
      </c>
      <c r="CS294" s="96">
        <f t="shared" si="351"/>
        <v>0</v>
      </c>
      <c r="CT294" s="96">
        <f t="shared" si="351"/>
        <v>0</v>
      </c>
      <c r="CU294" s="96">
        <f t="shared" si="351"/>
        <v>0</v>
      </c>
      <c r="CV294" s="96">
        <f t="shared" si="351"/>
        <v>0</v>
      </c>
      <c r="CW294" s="96">
        <f t="shared" si="351"/>
        <v>0</v>
      </c>
      <c r="CX294" s="96">
        <f t="shared" si="351"/>
        <v>0</v>
      </c>
      <c r="CY294" s="96">
        <f t="shared" si="351"/>
        <v>0</v>
      </c>
      <c r="CZ294" s="96">
        <f t="shared" si="351"/>
        <v>0</v>
      </c>
      <c r="DA294" s="96">
        <f t="shared" si="351"/>
        <v>0</v>
      </c>
      <c r="DB294" s="96">
        <f t="shared" si="351"/>
        <v>0</v>
      </c>
      <c r="DC294" s="96">
        <f t="shared" si="351"/>
        <v>0</v>
      </c>
      <c r="DD294" s="96">
        <f t="shared" si="351"/>
        <v>0</v>
      </c>
      <c r="DE294" s="96">
        <f t="shared" si="351"/>
        <v>0</v>
      </c>
      <c r="DF294" s="96">
        <f t="shared" si="351"/>
        <v>0</v>
      </c>
      <c r="DG294" s="96">
        <f t="shared" si="351"/>
        <v>0</v>
      </c>
      <c r="DH294" s="96">
        <f t="shared" si="351"/>
        <v>0</v>
      </c>
      <c r="DI294" s="96">
        <f t="shared" si="351"/>
        <v>0</v>
      </c>
      <c r="DJ294" s="96">
        <f t="shared" si="351"/>
        <v>0</v>
      </c>
      <c r="DK294" s="96">
        <f t="shared" si="351"/>
        <v>0</v>
      </c>
      <c r="DL294" s="96">
        <f t="shared" si="351"/>
        <v>0</v>
      </c>
      <c r="DM294" s="96">
        <f t="shared" si="351"/>
        <v>0</v>
      </c>
      <c r="DN294" s="96">
        <f t="shared" si="351"/>
        <v>0</v>
      </c>
      <c r="DO294" s="96">
        <f t="shared" si="351"/>
        <v>0</v>
      </c>
      <c r="DP294" s="96">
        <f t="shared" si="351"/>
        <v>0</v>
      </c>
      <c r="DQ294" s="96">
        <f t="shared" si="351"/>
        <v>0</v>
      </c>
      <c r="DR294" s="96">
        <f t="shared" si="351"/>
        <v>0</v>
      </c>
      <c r="DS294" s="96">
        <f t="shared" si="351"/>
        <v>0</v>
      </c>
      <c r="DT294" s="87"/>
      <c r="DU294" s="18">
        <f t="shared" si="319"/>
        <v>0</v>
      </c>
      <c r="DV294" s="3"/>
      <c r="DW294" s="3"/>
    </row>
    <row r="295" spans="44:127" ht="11.25">
      <c r="AR295" s="91" t="s">
        <v>38</v>
      </c>
      <c r="AS295" s="16" t="s">
        <v>250</v>
      </c>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96">
        <f aca="true" t="shared" si="352" ref="BR295:DS295">BR$7*BR44</f>
        <v>297.5581627507264</v>
      </c>
      <c r="BS295" s="96">
        <f t="shared" si="352"/>
        <v>193.73531729002823</v>
      </c>
      <c r="BT295" s="96">
        <f t="shared" si="352"/>
        <v>0</v>
      </c>
      <c r="BU295" s="96">
        <f t="shared" si="352"/>
        <v>313.57668311338546</v>
      </c>
      <c r="BV295" s="96">
        <f t="shared" si="352"/>
        <v>120.72710038822949</v>
      </c>
      <c r="BW295" s="96">
        <f t="shared" si="352"/>
        <v>96.57003822828221</v>
      </c>
      <c r="BX295" s="96">
        <f t="shared" si="352"/>
        <v>360.9404419837223</v>
      </c>
      <c r="BY295" s="96">
        <f t="shared" si="352"/>
        <v>0</v>
      </c>
      <c r="BZ295" s="96">
        <f t="shared" si="352"/>
        <v>0</v>
      </c>
      <c r="CA295" s="96">
        <f t="shared" si="352"/>
        <v>0</v>
      </c>
      <c r="CB295" s="96">
        <f t="shared" si="352"/>
        <v>79.9082592550338</v>
      </c>
      <c r="CC295" s="96">
        <f t="shared" si="352"/>
        <v>54.15323428934422</v>
      </c>
      <c r="CD295" s="96">
        <f t="shared" si="352"/>
        <v>0</v>
      </c>
      <c r="CE295" s="96">
        <f t="shared" si="352"/>
        <v>0</v>
      </c>
      <c r="CF295" s="96">
        <f t="shared" si="352"/>
        <v>0</v>
      </c>
      <c r="CG295" s="96">
        <f t="shared" si="352"/>
        <v>0</v>
      </c>
      <c r="CH295" s="96">
        <f t="shared" si="352"/>
        <v>0</v>
      </c>
      <c r="CI295" s="96">
        <f t="shared" si="352"/>
        <v>72.34701941155372</v>
      </c>
      <c r="CJ295" s="96">
        <f t="shared" si="352"/>
        <v>573.7052388109709</v>
      </c>
      <c r="CK295" s="96">
        <f t="shared" si="352"/>
        <v>0</v>
      </c>
      <c r="CL295" s="96">
        <f t="shared" si="352"/>
        <v>0</v>
      </c>
      <c r="CM295" s="96">
        <f t="shared" si="352"/>
        <v>480.8263680660459</v>
      </c>
      <c r="CN295" s="96">
        <f t="shared" si="352"/>
        <v>0</v>
      </c>
      <c r="CO295" s="96">
        <f t="shared" si="352"/>
        <v>0</v>
      </c>
      <c r="CP295" s="96">
        <f t="shared" si="352"/>
        <v>0</v>
      </c>
      <c r="CQ295" s="96">
        <f t="shared" si="352"/>
        <v>0</v>
      </c>
      <c r="CR295" s="96">
        <f t="shared" si="352"/>
        <v>282.2545994650714</v>
      </c>
      <c r="CS295" s="96">
        <f t="shared" si="352"/>
        <v>0</v>
      </c>
      <c r="CT295" s="96">
        <f t="shared" si="352"/>
        <v>0</v>
      </c>
      <c r="CU295" s="96">
        <f t="shared" si="352"/>
        <v>0</v>
      </c>
      <c r="CV295" s="96">
        <f t="shared" si="352"/>
        <v>0</v>
      </c>
      <c r="CW295" s="96">
        <f t="shared" si="352"/>
        <v>0</v>
      </c>
      <c r="CX295" s="96">
        <f t="shared" si="352"/>
        <v>442.5633546670366</v>
      </c>
      <c r="CY295" s="96">
        <f t="shared" si="352"/>
        <v>206.66426691484526</v>
      </c>
      <c r="CZ295" s="96">
        <f t="shared" si="352"/>
        <v>207.61051267836504</v>
      </c>
      <c r="DA295" s="96">
        <f t="shared" si="352"/>
        <v>121.92608564345582</v>
      </c>
      <c r="DB295" s="96">
        <f t="shared" si="352"/>
        <v>318.4615302022119</v>
      </c>
      <c r="DC295" s="96">
        <f t="shared" si="352"/>
        <v>48.73223871326094</v>
      </c>
      <c r="DD295" s="96">
        <f t="shared" si="352"/>
        <v>756.0934414326837</v>
      </c>
      <c r="DE295" s="96">
        <f t="shared" si="352"/>
        <v>41.13777671438897</v>
      </c>
      <c r="DF295" s="96">
        <f t="shared" si="352"/>
        <v>6668.987261245652</v>
      </c>
      <c r="DG295" s="96">
        <f t="shared" si="352"/>
        <v>0</v>
      </c>
      <c r="DH295" s="96">
        <f t="shared" si="352"/>
        <v>0</v>
      </c>
      <c r="DI295" s="96">
        <f t="shared" si="352"/>
        <v>0</v>
      </c>
      <c r="DJ295" s="96">
        <f t="shared" si="352"/>
        <v>0</v>
      </c>
      <c r="DK295" s="96">
        <f t="shared" si="352"/>
        <v>0</v>
      </c>
      <c r="DL295" s="96">
        <f t="shared" si="352"/>
        <v>0</v>
      </c>
      <c r="DM295" s="96">
        <f t="shared" si="352"/>
        <v>0</v>
      </c>
      <c r="DN295" s="96">
        <f t="shared" si="352"/>
        <v>0</v>
      </c>
      <c r="DO295" s="96">
        <f t="shared" si="352"/>
        <v>59.37475844844338</v>
      </c>
      <c r="DP295" s="96">
        <f t="shared" si="352"/>
        <v>0</v>
      </c>
      <c r="DQ295" s="96">
        <f t="shared" si="352"/>
        <v>23.979757011391058</v>
      </c>
      <c r="DR295" s="96">
        <f t="shared" si="352"/>
        <v>0</v>
      </c>
      <c r="DS295" s="96">
        <f t="shared" si="352"/>
        <v>1945.1085235828757</v>
      </c>
      <c r="DT295" s="87"/>
      <c r="DU295" s="18">
        <f t="shared" si="319"/>
        <v>13766.941970307003</v>
      </c>
      <c r="DV295" s="3"/>
      <c r="DW295" s="3"/>
    </row>
    <row r="296" spans="44:127" ht="11.25">
      <c r="AR296" s="91" t="s">
        <v>39</v>
      </c>
      <c r="AS296" s="16" t="s">
        <v>361</v>
      </c>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96">
        <f aca="true" t="shared" si="353" ref="BR296:DS296">BR$7*BR45</f>
        <v>0</v>
      </c>
      <c r="BS296" s="96">
        <f t="shared" si="353"/>
        <v>64.57843909667608</v>
      </c>
      <c r="BT296" s="96">
        <f t="shared" si="353"/>
        <v>0</v>
      </c>
      <c r="BU296" s="96">
        <f t="shared" si="353"/>
        <v>0</v>
      </c>
      <c r="BV296" s="96">
        <f t="shared" si="353"/>
        <v>0</v>
      </c>
      <c r="BW296" s="96">
        <f t="shared" si="353"/>
        <v>0</v>
      </c>
      <c r="BX296" s="96">
        <f t="shared" si="353"/>
        <v>0</v>
      </c>
      <c r="BY296" s="96">
        <f t="shared" si="353"/>
        <v>0</v>
      </c>
      <c r="BZ296" s="96">
        <f t="shared" si="353"/>
        <v>0</v>
      </c>
      <c r="CA296" s="96">
        <f t="shared" si="353"/>
        <v>0</v>
      </c>
      <c r="CB296" s="96">
        <f t="shared" si="353"/>
        <v>39.9541296275169</v>
      </c>
      <c r="CC296" s="96">
        <f t="shared" si="353"/>
        <v>0</v>
      </c>
      <c r="CD296" s="96">
        <f t="shared" si="353"/>
        <v>0</v>
      </c>
      <c r="CE296" s="96">
        <f t="shared" si="353"/>
        <v>0</v>
      </c>
      <c r="CF296" s="96">
        <f t="shared" si="353"/>
        <v>0</v>
      </c>
      <c r="CG296" s="96">
        <f t="shared" si="353"/>
        <v>0</v>
      </c>
      <c r="CH296" s="96">
        <f t="shared" si="353"/>
        <v>0</v>
      </c>
      <c r="CI296" s="96">
        <f t="shared" si="353"/>
        <v>0</v>
      </c>
      <c r="CJ296" s="96">
        <f t="shared" si="353"/>
        <v>0</v>
      </c>
      <c r="CK296" s="96">
        <f t="shared" si="353"/>
        <v>0</v>
      </c>
      <c r="CL296" s="96">
        <f t="shared" si="353"/>
        <v>0</v>
      </c>
      <c r="CM296" s="96">
        <f t="shared" si="353"/>
        <v>160.2754560220153</v>
      </c>
      <c r="CN296" s="96">
        <f t="shared" si="353"/>
        <v>0</v>
      </c>
      <c r="CO296" s="96">
        <f t="shared" si="353"/>
        <v>0</v>
      </c>
      <c r="CP296" s="96">
        <f t="shared" si="353"/>
        <v>0</v>
      </c>
      <c r="CQ296" s="96">
        <f t="shared" si="353"/>
        <v>0</v>
      </c>
      <c r="CR296" s="96">
        <f t="shared" si="353"/>
        <v>141.1272997325357</v>
      </c>
      <c r="CS296" s="96">
        <f t="shared" si="353"/>
        <v>0</v>
      </c>
      <c r="CT296" s="96">
        <f t="shared" si="353"/>
        <v>0</v>
      </c>
      <c r="CU296" s="96">
        <f t="shared" si="353"/>
        <v>0</v>
      </c>
      <c r="CV296" s="96">
        <f t="shared" si="353"/>
        <v>0</v>
      </c>
      <c r="CW296" s="96">
        <f t="shared" si="353"/>
        <v>0</v>
      </c>
      <c r="CX296" s="96">
        <f t="shared" si="353"/>
        <v>0</v>
      </c>
      <c r="CY296" s="96">
        <f t="shared" si="353"/>
        <v>0</v>
      </c>
      <c r="CZ296" s="96">
        <f t="shared" si="353"/>
        <v>0</v>
      </c>
      <c r="DA296" s="96">
        <f t="shared" si="353"/>
        <v>0</v>
      </c>
      <c r="DB296" s="96">
        <f t="shared" si="353"/>
        <v>0</v>
      </c>
      <c r="DC296" s="96">
        <f t="shared" si="353"/>
        <v>0</v>
      </c>
      <c r="DD296" s="96">
        <f t="shared" si="353"/>
        <v>0</v>
      </c>
      <c r="DE296" s="96">
        <f t="shared" si="353"/>
        <v>13.712592238129657</v>
      </c>
      <c r="DF296" s="96">
        <f t="shared" si="353"/>
        <v>0</v>
      </c>
      <c r="DG296" s="96">
        <f t="shared" si="353"/>
        <v>0</v>
      </c>
      <c r="DH296" s="96">
        <f t="shared" si="353"/>
        <v>0</v>
      </c>
      <c r="DI296" s="96">
        <f t="shared" si="353"/>
        <v>0</v>
      </c>
      <c r="DJ296" s="96">
        <f t="shared" si="353"/>
        <v>0</v>
      </c>
      <c r="DK296" s="96">
        <f t="shared" si="353"/>
        <v>0</v>
      </c>
      <c r="DL296" s="96">
        <f t="shared" si="353"/>
        <v>0</v>
      </c>
      <c r="DM296" s="96">
        <f t="shared" si="353"/>
        <v>0</v>
      </c>
      <c r="DN296" s="96">
        <f t="shared" si="353"/>
        <v>0</v>
      </c>
      <c r="DO296" s="96">
        <f t="shared" si="353"/>
        <v>19.791586149481127</v>
      </c>
      <c r="DP296" s="96">
        <f t="shared" si="353"/>
        <v>0</v>
      </c>
      <c r="DQ296" s="96">
        <f t="shared" si="353"/>
        <v>0</v>
      </c>
      <c r="DR296" s="96">
        <f t="shared" si="353"/>
        <v>0</v>
      </c>
      <c r="DS296" s="96">
        <f t="shared" si="353"/>
        <v>1304.1460050062312</v>
      </c>
      <c r="DT296" s="87"/>
      <c r="DU296" s="18">
        <f t="shared" si="319"/>
        <v>1743.585507872586</v>
      </c>
      <c r="DV296" s="3"/>
      <c r="DW296" s="3"/>
    </row>
    <row r="297" spans="44:127" ht="11.25">
      <c r="AR297" s="13" t="s">
        <v>40</v>
      </c>
      <c r="AS297" s="13" t="s">
        <v>195</v>
      </c>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96">
        <f aca="true" t="shared" si="354" ref="BR297:DS297">BR$7*BR46</f>
        <v>3379.26193221804</v>
      </c>
      <c r="BS297" s="96">
        <f t="shared" si="354"/>
        <v>911.8475600450661</v>
      </c>
      <c r="BT297" s="96">
        <f t="shared" si="354"/>
        <v>0</v>
      </c>
      <c r="BU297" s="96">
        <f t="shared" si="354"/>
        <v>3561.178555077888</v>
      </c>
      <c r="BV297" s="96">
        <f t="shared" si="354"/>
        <v>1371.054622590802</v>
      </c>
      <c r="BW297" s="96">
        <f t="shared" si="354"/>
        <v>518.8218386189947</v>
      </c>
      <c r="BX297" s="96">
        <f t="shared" si="354"/>
        <v>4099.071872598357</v>
      </c>
      <c r="BY297" s="96">
        <f t="shared" si="354"/>
        <v>0</v>
      </c>
      <c r="BZ297" s="96">
        <f t="shared" si="354"/>
        <v>0</v>
      </c>
      <c r="CA297" s="96">
        <f t="shared" si="354"/>
        <v>0</v>
      </c>
      <c r="CB297" s="96">
        <f t="shared" si="354"/>
        <v>307.6467981318801</v>
      </c>
      <c r="CC297" s="96">
        <f t="shared" si="354"/>
        <v>614.9989684328323</v>
      </c>
      <c r="CD297" s="96">
        <f t="shared" si="354"/>
        <v>0</v>
      </c>
      <c r="CE297" s="96">
        <f t="shared" si="354"/>
        <v>0</v>
      </c>
      <c r="CF297" s="96">
        <f t="shared" si="354"/>
        <v>0</v>
      </c>
      <c r="CG297" s="96">
        <f t="shared" si="354"/>
        <v>0</v>
      </c>
      <c r="CH297" s="96">
        <f t="shared" si="354"/>
        <v>0</v>
      </c>
      <c r="CI297" s="96">
        <f t="shared" si="354"/>
        <v>821.6192973731695</v>
      </c>
      <c r="CJ297" s="96">
        <f t="shared" si="354"/>
        <v>6515.365789014102</v>
      </c>
      <c r="CK297" s="96">
        <f t="shared" si="354"/>
        <v>0</v>
      </c>
      <c r="CL297" s="96">
        <f t="shared" si="354"/>
        <v>0</v>
      </c>
      <c r="CM297" s="96">
        <f t="shared" si="354"/>
        <v>2263.089439030856</v>
      </c>
      <c r="CN297" s="96">
        <f t="shared" si="354"/>
        <v>0</v>
      </c>
      <c r="CO297" s="96">
        <f t="shared" si="354"/>
        <v>0</v>
      </c>
      <c r="CP297" s="96">
        <f t="shared" si="354"/>
        <v>0</v>
      </c>
      <c r="CQ297" s="96">
        <f t="shared" si="354"/>
        <v>285.5316735115336</v>
      </c>
      <c r="CR297" s="96">
        <f t="shared" si="354"/>
        <v>1086.680207940525</v>
      </c>
      <c r="CS297" s="96">
        <f t="shared" si="354"/>
        <v>8895.006889996248</v>
      </c>
      <c r="CT297" s="96">
        <f t="shared" si="354"/>
        <v>0</v>
      </c>
      <c r="CU297" s="96">
        <f t="shared" si="354"/>
        <v>0</v>
      </c>
      <c r="CV297" s="96">
        <f t="shared" si="354"/>
        <v>0</v>
      </c>
      <c r="CW297" s="96">
        <f t="shared" si="354"/>
        <v>0</v>
      </c>
      <c r="CX297" s="96">
        <f t="shared" si="354"/>
        <v>5026.034181673199</v>
      </c>
      <c r="CY297" s="96">
        <f t="shared" si="354"/>
        <v>1110.3022935969482</v>
      </c>
      <c r="CZ297" s="96">
        <f t="shared" si="354"/>
        <v>11281.776834195425</v>
      </c>
      <c r="DA297" s="96">
        <f t="shared" si="354"/>
        <v>1384.6710705242815</v>
      </c>
      <c r="DB297" s="96">
        <f t="shared" si="354"/>
        <v>3616.654021317427</v>
      </c>
      <c r="DC297" s="96">
        <f t="shared" si="354"/>
        <v>553.4346550373131</v>
      </c>
      <c r="DD297" s="96">
        <f t="shared" si="354"/>
        <v>8586.6835586481</v>
      </c>
      <c r="DE297" s="96">
        <f t="shared" si="354"/>
        <v>193.62180240239073</v>
      </c>
      <c r="DF297" s="96">
        <f t="shared" si="354"/>
        <v>35829.08628892722</v>
      </c>
      <c r="DG297" s="96">
        <f t="shared" si="354"/>
        <v>0</v>
      </c>
      <c r="DH297" s="96">
        <f t="shared" si="354"/>
        <v>0</v>
      </c>
      <c r="DI297" s="96">
        <f t="shared" si="354"/>
        <v>0</v>
      </c>
      <c r="DJ297" s="96">
        <f t="shared" si="354"/>
        <v>0</v>
      </c>
      <c r="DK297" s="96">
        <f t="shared" si="354"/>
        <v>0</v>
      </c>
      <c r="DL297" s="96">
        <f t="shared" si="354"/>
        <v>0</v>
      </c>
      <c r="DM297" s="96">
        <f t="shared" si="354"/>
        <v>0</v>
      </c>
      <c r="DN297" s="96">
        <f t="shared" si="354"/>
        <v>0</v>
      </c>
      <c r="DO297" s="96">
        <f t="shared" si="354"/>
        <v>279.4571964306735</v>
      </c>
      <c r="DP297" s="96">
        <f t="shared" si="354"/>
        <v>0</v>
      </c>
      <c r="DQ297" s="96">
        <f t="shared" si="354"/>
        <v>272.3295481573362</v>
      </c>
      <c r="DR297" s="96">
        <f t="shared" si="354"/>
        <v>0</v>
      </c>
      <c r="DS297" s="96">
        <f t="shared" si="354"/>
        <v>0</v>
      </c>
      <c r="DT297" s="87"/>
      <c r="DU297" s="18">
        <f t="shared" si="319"/>
        <v>102765.22689549057</v>
      </c>
      <c r="DV297" s="3"/>
      <c r="DW297" s="3"/>
    </row>
    <row r="298" spans="44:127" ht="11.25">
      <c r="AR298" s="13" t="s">
        <v>41</v>
      </c>
      <c r="AS298" s="16" t="s">
        <v>257</v>
      </c>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96">
        <f aca="true" t="shared" si="355" ref="BR298:DS298">BR$7*BR47</f>
        <v>992.554151273402</v>
      </c>
      <c r="BS298" s="96">
        <f t="shared" si="355"/>
        <v>306.74758570921136</v>
      </c>
      <c r="BT298" s="96">
        <f t="shared" si="355"/>
        <v>408.43307376603053</v>
      </c>
      <c r="BU298" s="96">
        <f t="shared" si="355"/>
        <v>1045.9865583572368</v>
      </c>
      <c r="BV298" s="96">
        <f t="shared" si="355"/>
        <v>402.705083113185</v>
      </c>
      <c r="BW298" s="96">
        <f t="shared" si="355"/>
        <v>207.52873544759788</v>
      </c>
      <c r="BX298" s="96">
        <f t="shared" si="355"/>
        <v>1203.9761596240246</v>
      </c>
      <c r="BY298" s="96">
        <f t="shared" si="355"/>
        <v>0</v>
      </c>
      <c r="BZ298" s="96">
        <f t="shared" si="355"/>
        <v>0</v>
      </c>
      <c r="CA298" s="96">
        <f t="shared" si="355"/>
        <v>0</v>
      </c>
      <c r="CB298" s="96">
        <f t="shared" si="355"/>
        <v>149.82798610318838</v>
      </c>
      <c r="CC298" s="96">
        <f t="shared" si="355"/>
        <v>180.6370122798405</v>
      </c>
      <c r="CD298" s="96">
        <f t="shared" si="355"/>
        <v>0</v>
      </c>
      <c r="CE298" s="96">
        <f t="shared" si="355"/>
        <v>0</v>
      </c>
      <c r="CF298" s="96">
        <f t="shared" si="355"/>
        <v>0</v>
      </c>
      <c r="CG298" s="96">
        <f t="shared" si="355"/>
        <v>0</v>
      </c>
      <c r="CH298" s="96">
        <f t="shared" si="355"/>
        <v>0</v>
      </c>
      <c r="CI298" s="96">
        <f t="shared" si="355"/>
        <v>241.3253724427351</v>
      </c>
      <c r="CJ298" s="96">
        <f t="shared" si="355"/>
        <v>1913.688104285546</v>
      </c>
      <c r="CK298" s="96">
        <f t="shared" si="355"/>
        <v>0</v>
      </c>
      <c r="CL298" s="96">
        <f t="shared" si="355"/>
        <v>0</v>
      </c>
      <c r="CM298" s="96">
        <f t="shared" si="355"/>
        <v>761.3084161045728</v>
      </c>
      <c r="CN298" s="96">
        <f t="shared" si="355"/>
        <v>0</v>
      </c>
      <c r="CO298" s="96">
        <f t="shared" si="355"/>
        <v>0</v>
      </c>
      <c r="CP298" s="96">
        <f t="shared" si="355"/>
        <v>0</v>
      </c>
      <c r="CQ298" s="96">
        <f t="shared" si="355"/>
        <v>18.05085292314293</v>
      </c>
      <c r="CR298" s="96">
        <f t="shared" si="355"/>
        <v>529.227373997009</v>
      </c>
      <c r="CS298" s="96">
        <f t="shared" si="355"/>
        <v>562.328021781372</v>
      </c>
      <c r="CT298" s="96">
        <f t="shared" si="355"/>
        <v>0</v>
      </c>
      <c r="CU298" s="96">
        <f t="shared" si="355"/>
        <v>0</v>
      </c>
      <c r="CV298" s="96">
        <f t="shared" si="355"/>
        <v>0</v>
      </c>
      <c r="CW298" s="96">
        <f t="shared" si="355"/>
        <v>0</v>
      </c>
      <c r="CX298" s="96">
        <f t="shared" si="355"/>
        <v>1476.2427984348003</v>
      </c>
      <c r="CY298" s="96">
        <f t="shared" si="355"/>
        <v>444.12091743877926</v>
      </c>
      <c r="CZ298" s="96">
        <f t="shared" si="355"/>
        <v>1256.6810583145257</v>
      </c>
      <c r="DA298" s="96">
        <f t="shared" si="355"/>
        <v>406.7044954680309</v>
      </c>
      <c r="DB298" s="96">
        <f t="shared" si="355"/>
        <v>1062.2807685766088</v>
      </c>
      <c r="DC298" s="96">
        <f t="shared" si="355"/>
        <v>162.55439067290536</v>
      </c>
      <c r="DD298" s="96">
        <f t="shared" si="355"/>
        <v>2522.0739270167137</v>
      </c>
      <c r="DE298" s="96">
        <f t="shared" si="355"/>
        <v>65.13481313111586</v>
      </c>
      <c r="DF298" s="96">
        <f t="shared" si="355"/>
        <v>14331.634515570888</v>
      </c>
      <c r="DG298" s="96">
        <f t="shared" si="355"/>
        <v>0</v>
      </c>
      <c r="DH298" s="96">
        <f t="shared" si="355"/>
        <v>0</v>
      </c>
      <c r="DI298" s="96">
        <f t="shared" si="355"/>
        <v>0</v>
      </c>
      <c r="DJ298" s="96">
        <f t="shared" si="355"/>
        <v>0</v>
      </c>
      <c r="DK298" s="96">
        <f t="shared" si="355"/>
        <v>0</v>
      </c>
      <c r="DL298" s="96">
        <f t="shared" si="355"/>
        <v>0</v>
      </c>
      <c r="DM298" s="96">
        <f t="shared" si="355"/>
        <v>0</v>
      </c>
      <c r="DN298" s="96">
        <f t="shared" si="355"/>
        <v>0</v>
      </c>
      <c r="DO298" s="96">
        <f t="shared" si="355"/>
        <v>94.01003421003536</v>
      </c>
      <c r="DP298" s="96">
        <f t="shared" si="355"/>
        <v>0</v>
      </c>
      <c r="DQ298" s="96">
        <f t="shared" si="355"/>
        <v>79.98842024079394</v>
      </c>
      <c r="DR298" s="96">
        <f t="shared" si="355"/>
        <v>209.0338065122628</v>
      </c>
      <c r="DS298" s="96">
        <f t="shared" si="355"/>
        <v>4082.1284868636617</v>
      </c>
      <c r="DT298" s="18"/>
      <c r="DU298" s="18">
        <f t="shared" si="319"/>
        <v>35116.91291965922</v>
      </c>
      <c r="DV298" s="3"/>
      <c r="DW298" s="3"/>
    </row>
    <row r="299" spans="44:127" ht="11.25">
      <c r="AR299" s="13" t="s">
        <v>42</v>
      </c>
      <c r="AS299" s="16" t="s">
        <v>258</v>
      </c>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96">
        <f aca="true" t="shared" si="356" ref="BR299:DS299">BR$7*BR48</f>
        <v>771.9865621015349</v>
      </c>
      <c r="BS299" s="96">
        <f t="shared" si="356"/>
        <v>290.60297593504237</v>
      </c>
      <c r="BT299" s="96">
        <f t="shared" si="356"/>
        <v>31.41792875123312</v>
      </c>
      <c r="BU299" s="96">
        <f t="shared" si="356"/>
        <v>813.5451009445175</v>
      </c>
      <c r="BV299" s="96">
        <f t="shared" si="356"/>
        <v>313.21506464358833</v>
      </c>
      <c r="BW299" s="96">
        <f t="shared" si="356"/>
        <v>433.7350570854796</v>
      </c>
      <c r="BX299" s="96">
        <f t="shared" si="356"/>
        <v>936.425901929797</v>
      </c>
      <c r="BY299" s="96">
        <f t="shared" si="356"/>
        <v>0</v>
      </c>
      <c r="BZ299" s="96">
        <f t="shared" si="356"/>
        <v>0</v>
      </c>
      <c r="CA299" s="96">
        <f t="shared" si="356"/>
        <v>0</v>
      </c>
      <c r="CB299" s="96">
        <f t="shared" si="356"/>
        <v>99.88532406879224</v>
      </c>
      <c r="CC299" s="96">
        <f t="shared" si="356"/>
        <v>140.4954539954315</v>
      </c>
      <c r="CD299" s="96">
        <f t="shared" si="356"/>
        <v>0</v>
      </c>
      <c r="CE299" s="96">
        <f t="shared" si="356"/>
        <v>0</v>
      </c>
      <c r="CF299" s="96">
        <f t="shared" si="356"/>
        <v>0</v>
      </c>
      <c r="CG299" s="96">
        <f t="shared" si="356"/>
        <v>0</v>
      </c>
      <c r="CH299" s="96">
        <f t="shared" si="356"/>
        <v>0</v>
      </c>
      <c r="CI299" s="96">
        <f t="shared" si="356"/>
        <v>187.69751189990507</v>
      </c>
      <c r="CJ299" s="96">
        <f t="shared" si="356"/>
        <v>1488.42408111098</v>
      </c>
      <c r="CK299" s="96">
        <f t="shared" si="356"/>
        <v>0</v>
      </c>
      <c r="CL299" s="96">
        <f t="shared" si="356"/>
        <v>0</v>
      </c>
      <c r="CM299" s="96">
        <f t="shared" si="356"/>
        <v>721.239552099069</v>
      </c>
      <c r="CN299" s="96">
        <f t="shared" si="356"/>
        <v>0</v>
      </c>
      <c r="CO299" s="96">
        <f t="shared" si="356"/>
        <v>0</v>
      </c>
      <c r="CP299" s="96">
        <f t="shared" si="356"/>
        <v>0</v>
      </c>
      <c r="CQ299" s="96">
        <f t="shared" si="356"/>
        <v>0</v>
      </c>
      <c r="CR299" s="96">
        <f t="shared" si="356"/>
        <v>352.81824933133925</v>
      </c>
      <c r="CS299" s="96">
        <f t="shared" si="356"/>
        <v>0</v>
      </c>
      <c r="CT299" s="96">
        <f t="shared" si="356"/>
        <v>0</v>
      </c>
      <c r="CU299" s="96">
        <f t="shared" si="356"/>
        <v>0</v>
      </c>
      <c r="CV299" s="96">
        <f t="shared" si="356"/>
        <v>0</v>
      </c>
      <c r="CW299" s="96">
        <f t="shared" si="356"/>
        <v>0</v>
      </c>
      <c r="CX299" s="96">
        <f t="shared" si="356"/>
        <v>1148.1888432270669</v>
      </c>
      <c r="CY299" s="96">
        <f t="shared" si="356"/>
        <v>928.2127174470486</v>
      </c>
      <c r="CZ299" s="96">
        <f t="shared" si="356"/>
        <v>538.6258755501638</v>
      </c>
      <c r="DA299" s="96">
        <f t="shared" si="356"/>
        <v>316.3257186973574</v>
      </c>
      <c r="DB299" s="96">
        <f t="shared" si="356"/>
        <v>826.2183755595846</v>
      </c>
      <c r="DC299" s="96">
        <f t="shared" si="356"/>
        <v>126.43119274559305</v>
      </c>
      <c r="DD299" s="96">
        <f t="shared" si="356"/>
        <v>1961.6130543463328</v>
      </c>
      <c r="DE299" s="96">
        <f t="shared" si="356"/>
        <v>61.70666507158346</v>
      </c>
      <c r="DF299" s="96">
        <f t="shared" si="356"/>
        <v>29953.11613754315</v>
      </c>
      <c r="DG299" s="96">
        <f t="shared" si="356"/>
        <v>0</v>
      </c>
      <c r="DH299" s="96">
        <f t="shared" si="356"/>
        <v>0</v>
      </c>
      <c r="DI299" s="96">
        <f t="shared" si="356"/>
        <v>0</v>
      </c>
      <c r="DJ299" s="96">
        <f t="shared" si="356"/>
        <v>0</v>
      </c>
      <c r="DK299" s="96">
        <f t="shared" si="356"/>
        <v>0</v>
      </c>
      <c r="DL299" s="96">
        <f t="shared" si="356"/>
        <v>0</v>
      </c>
      <c r="DM299" s="96">
        <f t="shared" si="356"/>
        <v>0</v>
      </c>
      <c r="DN299" s="96">
        <f t="shared" si="356"/>
        <v>0</v>
      </c>
      <c r="DO299" s="96">
        <f t="shared" si="356"/>
        <v>89.06213767266507</v>
      </c>
      <c r="DP299" s="96">
        <f t="shared" si="356"/>
        <v>0</v>
      </c>
      <c r="DQ299" s="96">
        <f t="shared" si="356"/>
        <v>62.21321574283973</v>
      </c>
      <c r="DR299" s="96">
        <f t="shared" si="356"/>
        <v>16.079523577866368</v>
      </c>
      <c r="DS299" s="96">
        <f t="shared" si="356"/>
        <v>6795.244269477779</v>
      </c>
      <c r="DT299" s="18"/>
      <c r="DU299" s="18">
        <f t="shared" si="319"/>
        <v>49404.52649055574</v>
      </c>
      <c r="DV299" s="3"/>
      <c r="DW299" s="3"/>
    </row>
    <row r="300" spans="44:127" ht="11.25">
      <c r="AR300" s="13" t="s">
        <v>43</v>
      </c>
      <c r="AS300" s="16" t="s">
        <v>259</v>
      </c>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96">
        <f aca="true" t="shared" si="357" ref="BR300:DS300">BR$7*BR49</f>
        <v>10141.947449280002</v>
      </c>
      <c r="BS300" s="96">
        <f t="shared" si="357"/>
        <v>6832.398856428329</v>
      </c>
      <c r="BT300" s="96">
        <f t="shared" si="357"/>
        <v>94.25378625369937</v>
      </c>
      <c r="BU300" s="96">
        <f t="shared" si="357"/>
        <v>10687.921353109376</v>
      </c>
      <c r="BV300" s="96">
        <f t="shared" si="357"/>
        <v>4114.852358686926</v>
      </c>
      <c r="BW300" s="96">
        <f t="shared" si="357"/>
        <v>2956.1776602058826</v>
      </c>
      <c r="BX300" s="96">
        <f t="shared" si="357"/>
        <v>12302.263735864772</v>
      </c>
      <c r="BY300" s="96">
        <f t="shared" si="357"/>
        <v>0</v>
      </c>
      <c r="BZ300" s="96">
        <f t="shared" si="357"/>
        <v>0</v>
      </c>
      <c r="CA300" s="96">
        <f t="shared" si="357"/>
        <v>0</v>
      </c>
      <c r="CB300" s="96">
        <f t="shared" si="357"/>
        <v>1188.6353564186277</v>
      </c>
      <c r="CC300" s="96">
        <f t="shared" si="357"/>
        <v>1845.7542931906553</v>
      </c>
      <c r="CD300" s="96">
        <f t="shared" si="357"/>
        <v>0</v>
      </c>
      <c r="CE300" s="96">
        <f t="shared" si="357"/>
        <v>0</v>
      </c>
      <c r="CF300" s="96">
        <f t="shared" si="357"/>
        <v>0</v>
      </c>
      <c r="CG300" s="96">
        <f t="shared" si="357"/>
        <v>0</v>
      </c>
      <c r="CH300" s="96">
        <f t="shared" si="357"/>
        <v>0</v>
      </c>
      <c r="CI300" s="96">
        <f t="shared" si="357"/>
        <v>2465.8697385448445</v>
      </c>
      <c r="CJ300" s="96">
        <f t="shared" si="357"/>
        <v>19554.121216536165</v>
      </c>
      <c r="CK300" s="96">
        <f t="shared" si="357"/>
        <v>0</v>
      </c>
      <c r="CL300" s="96">
        <f t="shared" si="357"/>
        <v>0</v>
      </c>
      <c r="CM300" s="96">
        <f t="shared" si="357"/>
        <v>16957.14324712922</v>
      </c>
      <c r="CN300" s="96">
        <f t="shared" si="357"/>
        <v>0</v>
      </c>
      <c r="CO300" s="96">
        <f t="shared" si="357"/>
        <v>0</v>
      </c>
      <c r="CP300" s="96">
        <f t="shared" si="357"/>
        <v>0</v>
      </c>
      <c r="CQ300" s="96">
        <f t="shared" si="357"/>
        <v>0.7293273908340577</v>
      </c>
      <c r="CR300" s="96">
        <f t="shared" si="357"/>
        <v>4198.537167042938</v>
      </c>
      <c r="CS300" s="96">
        <f t="shared" si="357"/>
        <v>22.720324112378666</v>
      </c>
      <c r="CT300" s="96">
        <f t="shared" si="357"/>
        <v>0</v>
      </c>
      <c r="CU300" s="96">
        <f t="shared" si="357"/>
        <v>0</v>
      </c>
      <c r="CV300" s="96">
        <f t="shared" si="357"/>
        <v>0</v>
      </c>
      <c r="CW300" s="96">
        <f t="shared" si="357"/>
        <v>0</v>
      </c>
      <c r="CX300" s="96">
        <f t="shared" si="357"/>
        <v>15084.292242287665</v>
      </c>
      <c r="CY300" s="96">
        <f t="shared" si="357"/>
        <v>6326.354428609598</v>
      </c>
      <c r="CZ300" s="96">
        <f t="shared" si="357"/>
        <v>7098.973719559677</v>
      </c>
      <c r="DA300" s="96">
        <f t="shared" si="357"/>
        <v>4155.718471511914</v>
      </c>
      <c r="DB300" s="96">
        <f t="shared" si="357"/>
        <v>10854.416071367697</v>
      </c>
      <c r="DC300" s="96">
        <f t="shared" si="357"/>
        <v>1660.9855348841525</v>
      </c>
      <c r="DD300" s="96">
        <f t="shared" si="357"/>
        <v>25770.62540939091</v>
      </c>
      <c r="DE300" s="96">
        <f t="shared" si="357"/>
        <v>1450.7922587941177</v>
      </c>
      <c r="DF300" s="96">
        <f t="shared" si="357"/>
        <v>204149.3564628021</v>
      </c>
      <c r="DG300" s="96">
        <f t="shared" si="357"/>
        <v>0</v>
      </c>
      <c r="DH300" s="96">
        <f t="shared" si="357"/>
        <v>0</v>
      </c>
      <c r="DI300" s="96">
        <f t="shared" si="357"/>
        <v>0</v>
      </c>
      <c r="DJ300" s="96">
        <f t="shared" si="357"/>
        <v>0</v>
      </c>
      <c r="DK300" s="96">
        <f t="shared" si="357"/>
        <v>0</v>
      </c>
      <c r="DL300" s="96">
        <f t="shared" si="357"/>
        <v>0</v>
      </c>
      <c r="DM300" s="96">
        <f t="shared" si="357"/>
        <v>0</v>
      </c>
      <c r="DN300" s="96">
        <f t="shared" si="357"/>
        <v>0</v>
      </c>
      <c r="DO300" s="96">
        <f t="shared" si="357"/>
        <v>2093.949814615103</v>
      </c>
      <c r="DP300" s="96">
        <f t="shared" si="357"/>
        <v>0</v>
      </c>
      <c r="DQ300" s="96">
        <f t="shared" si="357"/>
        <v>817.324025688951</v>
      </c>
      <c r="DR300" s="96">
        <f t="shared" si="357"/>
        <v>48.23857073359912</v>
      </c>
      <c r="DS300" s="96">
        <f t="shared" si="357"/>
        <v>52569.04852999365</v>
      </c>
      <c r="DT300" s="18"/>
      <c r="DU300" s="18">
        <f t="shared" si="319"/>
        <v>425443.40141043375</v>
      </c>
      <c r="DV300" s="3"/>
      <c r="DW300" s="3"/>
    </row>
    <row r="301" spans="44:127" ht="11.25">
      <c r="AR301" s="13" t="s">
        <v>44</v>
      </c>
      <c r="AS301" s="13" t="s">
        <v>362</v>
      </c>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96">
        <f aca="true" t="shared" si="358" ref="BR301:DS301">BR$7*BR50</f>
        <v>5064.731245701175</v>
      </c>
      <c r="BS301" s="96">
        <f t="shared" si="358"/>
        <v>3183.7170474661307</v>
      </c>
      <c r="BT301" s="96">
        <f t="shared" si="358"/>
        <v>534.1047887709631</v>
      </c>
      <c r="BU301" s="96">
        <f t="shared" si="358"/>
        <v>5337.38214474112</v>
      </c>
      <c r="BV301" s="96">
        <f t="shared" si="358"/>
        <v>2054.893442971682</v>
      </c>
      <c r="BW301" s="96">
        <f t="shared" si="358"/>
        <v>2272.7163581317936</v>
      </c>
      <c r="BX301" s="96">
        <f t="shared" si="358"/>
        <v>6143.559690827832</v>
      </c>
      <c r="BY301" s="96">
        <f t="shared" si="358"/>
        <v>0</v>
      </c>
      <c r="BZ301" s="96">
        <f t="shared" si="358"/>
        <v>0</v>
      </c>
      <c r="CA301" s="96">
        <f t="shared" si="358"/>
        <v>0</v>
      </c>
      <c r="CB301" s="96">
        <f t="shared" si="358"/>
        <v>751.1376369973175</v>
      </c>
      <c r="CC301" s="96">
        <f t="shared" si="358"/>
        <v>921.7410647570896</v>
      </c>
      <c r="CD301" s="96">
        <f t="shared" si="358"/>
        <v>0</v>
      </c>
      <c r="CE301" s="96">
        <f t="shared" si="358"/>
        <v>0</v>
      </c>
      <c r="CF301" s="96">
        <f t="shared" si="358"/>
        <v>0</v>
      </c>
      <c r="CG301" s="96">
        <f t="shared" si="358"/>
        <v>0</v>
      </c>
      <c r="CH301" s="96">
        <f t="shared" si="358"/>
        <v>0</v>
      </c>
      <c r="CI301" s="96">
        <f t="shared" si="358"/>
        <v>1231.4170996344176</v>
      </c>
      <c r="CJ301" s="96">
        <f t="shared" si="358"/>
        <v>9765.024834027294</v>
      </c>
      <c r="CK301" s="96">
        <f t="shared" si="358"/>
        <v>0</v>
      </c>
      <c r="CL301" s="96">
        <f t="shared" si="358"/>
        <v>0</v>
      </c>
      <c r="CM301" s="96">
        <f t="shared" si="358"/>
        <v>7901.579981885355</v>
      </c>
      <c r="CN301" s="96">
        <f t="shared" si="358"/>
        <v>0</v>
      </c>
      <c r="CO301" s="96">
        <f t="shared" si="358"/>
        <v>0</v>
      </c>
      <c r="CP301" s="96">
        <f t="shared" si="358"/>
        <v>0</v>
      </c>
      <c r="CQ301" s="96">
        <f t="shared" si="358"/>
        <v>1.276322933959601</v>
      </c>
      <c r="CR301" s="96">
        <f t="shared" si="358"/>
        <v>2653.193234971671</v>
      </c>
      <c r="CS301" s="96">
        <f t="shared" si="358"/>
        <v>39.76056719666266</v>
      </c>
      <c r="CT301" s="96">
        <f t="shared" si="358"/>
        <v>0</v>
      </c>
      <c r="CU301" s="96">
        <f t="shared" si="358"/>
        <v>0</v>
      </c>
      <c r="CV301" s="96">
        <f t="shared" si="358"/>
        <v>0</v>
      </c>
      <c r="CW301" s="96">
        <f t="shared" si="358"/>
        <v>0</v>
      </c>
      <c r="CX301" s="96">
        <f t="shared" si="358"/>
        <v>7532.861575241727</v>
      </c>
      <c r="CY301" s="96">
        <f t="shared" si="358"/>
        <v>4863.716207177884</v>
      </c>
      <c r="CZ301" s="96">
        <f t="shared" si="358"/>
        <v>3573.6244285932535</v>
      </c>
      <c r="DA301" s="96">
        <f t="shared" si="358"/>
        <v>2075.301345847353</v>
      </c>
      <c r="DB301" s="96">
        <f t="shared" si="358"/>
        <v>5420.527024560725</v>
      </c>
      <c r="DC301" s="96">
        <f t="shared" si="358"/>
        <v>829.470412783756</v>
      </c>
      <c r="DD301" s="96">
        <f t="shared" si="358"/>
        <v>12869.450604525537</v>
      </c>
      <c r="DE301" s="96">
        <f t="shared" si="358"/>
        <v>676.0307973397921</v>
      </c>
      <c r="DF301" s="96">
        <f t="shared" si="358"/>
        <v>156950.50679152197</v>
      </c>
      <c r="DG301" s="96">
        <f t="shared" si="358"/>
        <v>0</v>
      </c>
      <c r="DH301" s="96">
        <f t="shared" si="358"/>
        <v>0</v>
      </c>
      <c r="DI301" s="96">
        <f t="shared" si="358"/>
        <v>0</v>
      </c>
      <c r="DJ301" s="96">
        <f t="shared" si="358"/>
        <v>0</v>
      </c>
      <c r="DK301" s="96">
        <f t="shared" si="358"/>
        <v>0</v>
      </c>
      <c r="DL301" s="96">
        <f t="shared" si="358"/>
        <v>0</v>
      </c>
      <c r="DM301" s="96">
        <f t="shared" si="358"/>
        <v>0</v>
      </c>
      <c r="DN301" s="96">
        <f t="shared" si="358"/>
        <v>0</v>
      </c>
      <c r="DO301" s="96">
        <f t="shared" si="358"/>
        <v>975.7251971694196</v>
      </c>
      <c r="DP301" s="96">
        <f t="shared" si="358"/>
        <v>0</v>
      </c>
      <c r="DQ301" s="96">
        <f t="shared" si="358"/>
        <v>408.15894101906173</v>
      </c>
      <c r="DR301" s="96">
        <f t="shared" si="358"/>
        <v>273.3519008237283</v>
      </c>
      <c r="DS301" s="96">
        <f t="shared" si="358"/>
        <v>20182.94247089995</v>
      </c>
      <c r="DT301" s="18"/>
      <c r="DU301" s="18">
        <f t="shared" si="319"/>
        <v>264487.9031585186</v>
      </c>
      <c r="DV301" s="3"/>
      <c r="DW301" s="3"/>
    </row>
    <row r="302" spans="44:127" ht="11.25">
      <c r="AR302" s="13" t="s">
        <v>45</v>
      </c>
      <c r="AS302" s="16" t="s">
        <v>363</v>
      </c>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96">
        <f aca="true" t="shared" si="359" ref="BR302:DS302">BR$7*BR51</f>
        <v>584.7121939367421</v>
      </c>
      <c r="BS302" s="96">
        <f t="shared" si="359"/>
        <v>424.28034486516185</v>
      </c>
      <c r="BT302" s="96">
        <f t="shared" si="359"/>
        <v>0</v>
      </c>
      <c r="BU302" s="96">
        <f t="shared" si="359"/>
        <v>616.1891465374918</v>
      </c>
      <c r="BV302" s="96">
        <f t="shared" si="359"/>
        <v>237.2329734901572</v>
      </c>
      <c r="BW302" s="96">
        <f t="shared" si="359"/>
        <v>228.69666646325288</v>
      </c>
      <c r="BX302" s="96">
        <f t="shared" si="359"/>
        <v>709.2605887931885</v>
      </c>
      <c r="BY302" s="96">
        <f t="shared" si="359"/>
        <v>0</v>
      </c>
      <c r="BZ302" s="96">
        <f t="shared" si="359"/>
        <v>0</v>
      </c>
      <c r="CA302" s="96">
        <f t="shared" si="359"/>
        <v>0</v>
      </c>
      <c r="CB302" s="96">
        <f t="shared" si="359"/>
        <v>199.7706481375845</v>
      </c>
      <c r="CC302" s="96">
        <f t="shared" si="359"/>
        <v>106.41299884829178</v>
      </c>
      <c r="CD302" s="96">
        <f t="shared" si="359"/>
        <v>0</v>
      </c>
      <c r="CE302" s="96">
        <f t="shared" si="359"/>
        <v>0</v>
      </c>
      <c r="CF302" s="96">
        <f t="shared" si="359"/>
        <v>0</v>
      </c>
      <c r="CG302" s="96">
        <f t="shared" si="359"/>
        <v>0</v>
      </c>
      <c r="CH302" s="96">
        <f t="shared" si="359"/>
        <v>0</v>
      </c>
      <c r="CI302" s="96">
        <f t="shared" si="359"/>
        <v>142.16442275976638</v>
      </c>
      <c r="CJ302" s="96">
        <f t="shared" si="359"/>
        <v>1127.3508538872923</v>
      </c>
      <c r="CK302" s="96">
        <f t="shared" si="359"/>
        <v>0</v>
      </c>
      <c r="CL302" s="96">
        <f t="shared" si="359"/>
        <v>0</v>
      </c>
      <c r="CM302" s="96">
        <f t="shared" si="359"/>
        <v>1053.0097460646407</v>
      </c>
      <c r="CN302" s="96">
        <f t="shared" si="359"/>
        <v>0</v>
      </c>
      <c r="CO302" s="96">
        <f t="shared" si="359"/>
        <v>0</v>
      </c>
      <c r="CP302" s="96">
        <f t="shared" si="359"/>
        <v>0</v>
      </c>
      <c r="CQ302" s="96">
        <f t="shared" si="359"/>
        <v>0</v>
      </c>
      <c r="CR302" s="96">
        <f t="shared" si="359"/>
        <v>705.6364986626785</v>
      </c>
      <c r="CS302" s="96">
        <f t="shared" si="359"/>
        <v>0</v>
      </c>
      <c r="CT302" s="96">
        <f t="shared" si="359"/>
        <v>0</v>
      </c>
      <c r="CU302" s="96">
        <f t="shared" si="359"/>
        <v>0</v>
      </c>
      <c r="CV302" s="96">
        <f t="shared" si="359"/>
        <v>0</v>
      </c>
      <c r="CW302" s="96">
        <f t="shared" si="359"/>
        <v>0</v>
      </c>
      <c r="CX302" s="96">
        <f t="shared" si="359"/>
        <v>869.652466163897</v>
      </c>
      <c r="CY302" s="96">
        <f t="shared" si="359"/>
        <v>489.42125101753476</v>
      </c>
      <c r="CZ302" s="96">
        <f t="shared" si="359"/>
        <v>407.9619165218222</v>
      </c>
      <c r="DA302" s="96">
        <f t="shared" si="359"/>
        <v>239.58902143923834</v>
      </c>
      <c r="DB302" s="96">
        <f t="shared" si="359"/>
        <v>625.7880418658849</v>
      </c>
      <c r="DC302" s="96">
        <f t="shared" si="359"/>
        <v>95.76055299598826</v>
      </c>
      <c r="DD302" s="96">
        <f t="shared" si="359"/>
        <v>1485.7500492488398</v>
      </c>
      <c r="DE302" s="96">
        <f t="shared" si="359"/>
        <v>90.09173100451184</v>
      </c>
      <c r="DF302" s="96">
        <f t="shared" si="359"/>
        <v>15793.461236159117</v>
      </c>
      <c r="DG302" s="96">
        <f t="shared" si="359"/>
        <v>0</v>
      </c>
      <c r="DH302" s="96">
        <f t="shared" si="359"/>
        <v>0</v>
      </c>
      <c r="DI302" s="96">
        <f t="shared" si="359"/>
        <v>0</v>
      </c>
      <c r="DJ302" s="96">
        <f t="shared" si="359"/>
        <v>0</v>
      </c>
      <c r="DK302" s="96">
        <f t="shared" si="359"/>
        <v>0</v>
      </c>
      <c r="DL302" s="96">
        <f t="shared" si="359"/>
        <v>0</v>
      </c>
      <c r="DM302" s="96">
        <f t="shared" si="359"/>
        <v>0</v>
      </c>
      <c r="DN302" s="96">
        <f t="shared" si="359"/>
        <v>0</v>
      </c>
      <c r="DO302" s="96">
        <f t="shared" si="359"/>
        <v>130.030721002091</v>
      </c>
      <c r="DP302" s="96">
        <f t="shared" si="359"/>
        <v>0</v>
      </c>
      <c r="DQ302" s="96">
        <f t="shared" si="359"/>
        <v>47.12106098042578</v>
      </c>
      <c r="DR302" s="96">
        <f t="shared" si="359"/>
        <v>0</v>
      </c>
      <c r="DS302" s="96">
        <f t="shared" si="359"/>
        <v>3498.113552906582</v>
      </c>
      <c r="DT302" s="18"/>
      <c r="DU302" s="18">
        <f t="shared" si="319"/>
        <v>29907.458683752182</v>
      </c>
      <c r="DV302" s="3"/>
      <c r="DW302" s="3"/>
    </row>
    <row r="303" spans="44:127" ht="11.25">
      <c r="AR303" s="13" t="s">
        <v>46</v>
      </c>
      <c r="AS303" s="16" t="s">
        <v>264</v>
      </c>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96">
        <f aca="true" t="shared" si="360" ref="BR303:DS303">BR$7*BR52</f>
        <v>1009.2007617769392</v>
      </c>
      <c r="BS303" s="96">
        <f t="shared" si="360"/>
        <v>658.700078786096</v>
      </c>
      <c r="BT303" s="96">
        <f t="shared" si="360"/>
        <v>157.0896437561656</v>
      </c>
      <c r="BU303" s="96">
        <f t="shared" si="360"/>
        <v>1063.5293098600837</v>
      </c>
      <c r="BV303" s="96">
        <f t="shared" si="360"/>
        <v>409.4590467712678</v>
      </c>
      <c r="BW303" s="96">
        <f t="shared" si="360"/>
        <v>0</v>
      </c>
      <c r="BX303" s="96">
        <f t="shared" si="360"/>
        <v>1224.1686319028345</v>
      </c>
      <c r="BY303" s="96">
        <f t="shared" si="360"/>
        <v>0</v>
      </c>
      <c r="BZ303" s="96">
        <f t="shared" si="360"/>
        <v>0</v>
      </c>
      <c r="CA303" s="96">
        <f t="shared" si="360"/>
        <v>0</v>
      </c>
      <c r="CB303" s="96">
        <f t="shared" si="360"/>
        <v>407.53212220067235</v>
      </c>
      <c r="CC303" s="96">
        <f t="shared" si="360"/>
        <v>183.66656384847514</v>
      </c>
      <c r="CD303" s="96">
        <f t="shared" si="360"/>
        <v>0</v>
      </c>
      <c r="CE303" s="96">
        <f t="shared" si="360"/>
        <v>0</v>
      </c>
      <c r="CF303" s="96">
        <f t="shared" si="360"/>
        <v>0</v>
      </c>
      <c r="CG303" s="96">
        <f t="shared" si="360"/>
        <v>0</v>
      </c>
      <c r="CH303" s="96">
        <f t="shared" si="360"/>
        <v>0</v>
      </c>
      <c r="CI303" s="96">
        <f t="shared" si="360"/>
        <v>245.3727581440808</v>
      </c>
      <c r="CJ303" s="96">
        <f t="shared" si="360"/>
        <v>1945.783502260985</v>
      </c>
      <c r="CK303" s="96">
        <f t="shared" si="360"/>
        <v>0</v>
      </c>
      <c r="CL303" s="96">
        <f t="shared" si="360"/>
        <v>0</v>
      </c>
      <c r="CM303" s="96">
        <f t="shared" si="360"/>
        <v>1634.8096514245563</v>
      </c>
      <c r="CN303" s="96">
        <f t="shared" si="360"/>
        <v>0</v>
      </c>
      <c r="CO303" s="96">
        <f t="shared" si="360"/>
        <v>0</v>
      </c>
      <c r="CP303" s="96">
        <f t="shared" si="360"/>
        <v>0</v>
      </c>
      <c r="CQ303" s="96">
        <f t="shared" si="360"/>
        <v>0</v>
      </c>
      <c r="CR303" s="96">
        <f t="shared" si="360"/>
        <v>1439.498457271864</v>
      </c>
      <c r="CS303" s="96">
        <f t="shared" si="360"/>
        <v>0</v>
      </c>
      <c r="CT303" s="96">
        <f t="shared" si="360"/>
        <v>0</v>
      </c>
      <c r="CU303" s="96">
        <f t="shared" si="360"/>
        <v>0</v>
      </c>
      <c r="CV303" s="96">
        <f t="shared" si="360"/>
        <v>0</v>
      </c>
      <c r="CW303" s="96">
        <f t="shared" si="360"/>
        <v>0</v>
      </c>
      <c r="CX303" s="96">
        <f t="shared" si="360"/>
        <v>1501.0015875070821</v>
      </c>
      <c r="CY303" s="96">
        <f t="shared" si="360"/>
        <v>0</v>
      </c>
      <c r="CZ303" s="96">
        <f t="shared" si="360"/>
        <v>704.1335569860632</v>
      </c>
      <c r="DA303" s="96">
        <f t="shared" si="360"/>
        <v>413.5255352243082</v>
      </c>
      <c r="DB303" s="96">
        <f t="shared" si="360"/>
        <v>1080.096798238271</v>
      </c>
      <c r="DC303" s="96">
        <f t="shared" si="360"/>
        <v>165.28066976175913</v>
      </c>
      <c r="DD303" s="96">
        <f t="shared" si="360"/>
        <v>2564.372860803158</v>
      </c>
      <c r="DE303" s="96">
        <f t="shared" si="360"/>
        <v>139.8684408289225</v>
      </c>
      <c r="DF303" s="96">
        <f t="shared" si="360"/>
        <v>0</v>
      </c>
      <c r="DG303" s="96">
        <f t="shared" si="360"/>
        <v>0</v>
      </c>
      <c r="DH303" s="96">
        <f t="shared" si="360"/>
        <v>0</v>
      </c>
      <c r="DI303" s="96">
        <f t="shared" si="360"/>
        <v>0</v>
      </c>
      <c r="DJ303" s="96">
        <f t="shared" si="360"/>
        <v>0</v>
      </c>
      <c r="DK303" s="96">
        <f t="shared" si="360"/>
        <v>0</v>
      </c>
      <c r="DL303" s="96">
        <f t="shared" si="360"/>
        <v>0</v>
      </c>
      <c r="DM303" s="96">
        <f t="shared" si="360"/>
        <v>0</v>
      </c>
      <c r="DN303" s="96">
        <f t="shared" si="360"/>
        <v>0</v>
      </c>
      <c r="DO303" s="96">
        <f t="shared" si="360"/>
        <v>201.8741787247075</v>
      </c>
      <c r="DP303" s="96">
        <f t="shared" si="360"/>
        <v>0</v>
      </c>
      <c r="DQ303" s="96">
        <f t="shared" si="360"/>
        <v>81.32994510856408</v>
      </c>
      <c r="DR303" s="96">
        <f t="shared" si="360"/>
        <v>80.39761788933185</v>
      </c>
      <c r="DS303" s="96">
        <f t="shared" si="360"/>
        <v>76381.97306307695</v>
      </c>
      <c r="DT303" s="18"/>
      <c r="DU303" s="18">
        <f t="shared" si="319"/>
        <v>93692.66478215315</v>
      </c>
      <c r="DV303" s="3"/>
      <c r="DW303" s="3"/>
    </row>
    <row r="304" spans="44:127" ht="11.25">
      <c r="AR304" s="13" t="s">
        <v>47</v>
      </c>
      <c r="AS304" s="16" t="s">
        <v>468</v>
      </c>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96">
        <f aca="true" t="shared" si="361" ref="BR304:DS304">BR$7*BR53</f>
        <v>6131.529279820353</v>
      </c>
      <c r="BS304" s="96">
        <f t="shared" si="361"/>
        <v>4944.409442373546</v>
      </c>
      <c r="BT304" s="96">
        <f t="shared" si="361"/>
        <v>207.35832975813858</v>
      </c>
      <c r="BU304" s="96">
        <f t="shared" si="361"/>
        <v>6461.6093748010535</v>
      </c>
      <c r="BV304" s="96">
        <f t="shared" si="361"/>
        <v>2487.7212039999163</v>
      </c>
      <c r="BW304" s="96">
        <f t="shared" si="361"/>
        <v>3443.3997900407226</v>
      </c>
      <c r="BX304" s="96">
        <f t="shared" si="361"/>
        <v>7437.594276815348</v>
      </c>
      <c r="BY304" s="96">
        <f t="shared" si="361"/>
        <v>0</v>
      </c>
      <c r="BZ304" s="96">
        <f t="shared" si="361"/>
        <v>0</v>
      </c>
      <c r="CA304" s="96">
        <f t="shared" si="361"/>
        <v>0</v>
      </c>
      <c r="CB304" s="96">
        <f t="shared" si="361"/>
        <v>1594.4894051749443</v>
      </c>
      <c r="CC304" s="96">
        <f t="shared" si="361"/>
        <v>1115.8898770330406</v>
      </c>
      <c r="CD304" s="96">
        <f t="shared" si="361"/>
        <v>0</v>
      </c>
      <c r="CE304" s="96">
        <f t="shared" si="361"/>
        <v>0</v>
      </c>
      <c r="CF304" s="96">
        <f t="shared" si="361"/>
        <v>0</v>
      </c>
      <c r="CG304" s="96">
        <f t="shared" si="361"/>
        <v>0</v>
      </c>
      <c r="CH304" s="96">
        <f t="shared" si="361"/>
        <v>0</v>
      </c>
      <c r="CI304" s="96">
        <f t="shared" si="361"/>
        <v>1490.7938123051545</v>
      </c>
      <c r="CJ304" s="96">
        <f t="shared" si="361"/>
        <v>11821.858413283297</v>
      </c>
      <c r="CK304" s="96">
        <f t="shared" si="361"/>
        <v>0</v>
      </c>
      <c r="CL304" s="96">
        <f t="shared" si="361"/>
        <v>0</v>
      </c>
      <c r="CM304" s="96">
        <f t="shared" si="361"/>
        <v>12271.39412505199</v>
      </c>
      <c r="CN304" s="96">
        <f t="shared" si="361"/>
        <v>0</v>
      </c>
      <c r="CO304" s="96">
        <f t="shared" si="361"/>
        <v>0</v>
      </c>
      <c r="CP304" s="96">
        <f t="shared" si="361"/>
        <v>0</v>
      </c>
      <c r="CQ304" s="96">
        <f t="shared" si="361"/>
        <v>2.4067803897523903</v>
      </c>
      <c r="CR304" s="96">
        <f t="shared" si="361"/>
        <v>5632.108277726034</v>
      </c>
      <c r="CS304" s="96">
        <f t="shared" si="361"/>
        <v>74.9770695708496</v>
      </c>
      <c r="CT304" s="96">
        <f t="shared" si="361"/>
        <v>0</v>
      </c>
      <c r="CU304" s="96">
        <f t="shared" si="361"/>
        <v>0</v>
      </c>
      <c r="CV304" s="96">
        <f t="shared" si="361"/>
        <v>0</v>
      </c>
      <c r="CW304" s="96">
        <f t="shared" si="361"/>
        <v>0</v>
      </c>
      <c r="CX304" s="96">
        <f t="shared" si="361"/>
        <v>9119.528572938903</v>
      </c>
      <c r="CY304" s="96">
        <f t="shared" si="361"/>
        <v>7369.031910511199</v>
      </c>
      <c r="CZ304" s="96">
        <f t="shared" si="361"/>
        <v>4353.2757743911725</v>
      </c>
      <c r="DA304" s="96">
        <f t="shared" si="361"/>
        <v>2512.4276786283804</v>
      </c>
      <c r="DB304" s="96">
        <f t="shared" si="361"/>
        <v>6562.267285428347</v>
      </c>
      <c r="DC304" s="96">
        <f t="shared" si="361"/>
        <v>1004.1840081929491</v>
      </c>
      <c r="DD304" s="96">
        <f t="shared" si="361"/>
        <v>15580.17777622979</v>
      </c>
      <c r="DE304" s="96">
        <f t="shared" si="361"/>
        <v>1049.8963971570543</v>
      </c>
      <c r="DF304" s="96">
        <f t="shared" si="361"/>
        <v>237796.21253615836</v>
      </c>
      <c r="DG304" s="96">
        <f t="shared" si="361"/>
        <v>0</v>
      </c>
      <c r="DH304" s="96">
        <f t="shared" si="361"/>
        <v>0</v>
      </c>
      <c r="DI304" s="96">
        <f t="shared" si="361"/>
        <v>0</v>
      </c>
      <c r="DJ304" s="96">
        <f t="shared" si="361"/>
        <v>0</v>
      </c>
      <c r="DK304" s="96">
        <f t="shared" si="361"/>
        <v>0</v>
      </c>
      <c r="DL304" s="96">
        <f t="shared" si="361"/>
        <v>0</v>
      </c>
      <c r="DM304" s="96">
        <f t="shared" si="361"/>
        <v>0</v>
      </c>
      <c r="DN304" s="96">
        <f t="shared" si="361"/>
        <v>0</v>
      </c>
      <c r="DO304" s="96">
        <f t="shared" si="361"/>
        <v>1515.3309185833327</v>
      </c>
      <c r="DP304" s="96">
        <f t="shared" si="361"/>
        <v>0</v>
      </c>
      <c r="DQ304" s="96">
        <f t="shared" si="361"/>
        <v>494.13056217011047</v>
      </c>
      <c r="DR304" s="96">
        <f t="shared" si="361"/>
        <v>106.12485561391803</v>
      </c>
      <c r="DS304" s="96">
        <f t="shared" si="361"/>
        <v>18879.331034373026</v>
      </c>
      <c r="DT304" s="18"/>
      <c r="DU304" s="18">
        <f t="shared" si="319"/>
        <v>371459.4587685207</v>
      </c>
      <c r="DV304" s="3"/>
      <c r="DW304" s="3"/>
    </row>
    <row r="305" spans="44:127" ht="11.25">
      <c r="AR305" s="13" t="s">
        <v>48</v>
      </c>
      <c r="AS305" s="16" t="s">
        <v>469</v>
      </c>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96">
        <f aca="true" t="shared" si="362" ref="BR305:DS305">BR$7*BR54</f>
        <v>2229.6470108437647</v>
      </c>
      <c r="BS305" s="96">
        <f t="shared" si="362"/>
        <v>1797.9670699540168</v>
      </c>
      <c r="BT305" s="96">
        <f t="shared" si="362"/>
        <v>75.40302900295949</v>
      </c>
      <c r="BU305" s="96">
        <f t="shared" si="362"/>
        <v>2349.676136291292</v>
      </c>
      <c r="BV305" s="96">
        <f t="shared" si="362"/>
        <v>904.6258923636059</v>
      </c>
      <c r="BW305" s="96">
        <f t="shared" si="362"/>
        <v>1252.1453781966266</v>
      </c>
      <c r="BX305" s="96">
        <f t="shared" si="362"/>
        <v>2704.579737023763</v>
      </c>
      <c r="BY305" s="96">
        <f t="shared" si="362"/>
        <v>0</v>
      </c>
      <c r="BZ305" s="96">
        <f t="shared" si="362"/>
        <v>0</v>
      </c>
      <c r="CA305" s="96">
        <f t="shared" si="362"/>
        <v>0</v>
      </c>
      <c r="CB305" s="96">
        <f t="shared" si="362"/>
        <v>579.8143291545251</v>
      </c>
      <c r="CC305" s="96">
        <f t="shared" si="362"/>
        <v>405.7781371029239</v>
      </c>
      <c r="CD305" s="96">
        <f t="shared" si="362"/>
        <v>0</v>
      </c>
      <c r="CE305" s="96">
        <f t="shared" si="362"/>
        <v>0</v>
      </c>
      <c r="CF305" s="96">
        <f t="shared" si="362"/>
        <v>0</v>
      </c>
      <c r="CG305" s="96">
        <f t="shared" si="362"/>
        <v>0</v>
      </c>
      <c r="CH305" s="96">
        <f t="shared" si="362"/>
        <v>0</v>
      </c>
      <c r="CI305" s="96">
        <f t="shared" si="362"/>
        <v>542.106840838238</v>
      </c>
      <c r="CJ305" s="96">
        <f t="shared" si="362"/>
        <v>4298.85760483029</v>
      </c>
      <c r="CK305" s="96">
        <f t="shared" si="362"/>
        <v>0</v>
      </c>
      <c r="CL305" s="96">
        <f t="shared" si="362"/>
        <v>0</v>
      </c>
      <c r="CM305" s="96">
        <f t="shared" si="362"/>
        <v>4462.325136382542</v>
      </c>
      <c r="CN305" s="96">
        <f t="shared" si="362"/>
        <v>0</v>
      </c>
      <c r="CO305" s="96">
        <f t="shared" si="362"/>
        <v>0</v>
      </c>
      <c r="CP305" s="96">
        <f t="shared" si="362"/>
        <v>0</v>
      </c>
      <c r="CQ305" s="96">
        <f t="shared" si="362"/>
        <v>0.8751928690008691</v>
      </c>
      <c r="CR305" s="96">
        <f t="shared" si="362"/>
        <v>2048.0393737185577</v>
      </c>
      <c r="CS305" s="96">
        <f t="shared" si="362"/>
        <v>27.264388934854395</v>
      </c>
      <c r="CT305" s="96">
        <f t="shared" si="362"/>
        <v>0</v>
      </c>
      <c r="CU305" s="96">
        <f t="shared" si="362"/>
        <v>0</v>
      </c>
      <c r="CV305" s="96">
        <f t="shared" si="362"/>
        <v>0</v>
      </c>
      <c r="CW305" s="96">
        <f t="shared" si="362"/>
        <v>0</v>
      </c>
      <c r="CX305" s="96">
        <f t="shared" si="362"/>
        <v>3316.1922083414197</v>
      </c>
      <c r="CY305" s="96">
        <f t="shared" si="362"/>
        <v>2679.647967458618</v>
      </c>
      <c r="CZ305" s="96">
        <f t="shared" si="362"/>
        <v>1583.009372505881</v>
      </c>
      <c r="DA305" s="96">
        <f t="shared" si="362"/>
        <v>913.6100649557746</v>
      </c>
      <c r="DB305" s="96">
        <f t="shared" si="362"/>
        <v>2386.2790128830356</v>
      </c>
      <c r="DC305" s="96">
        <f t="shared" si="362"/>
        <v>365.15782116107243</v>
      </c>
      <c r="DD305" s="96">
        <f t="shared" si="362"/>
        <v>5665.519191356288</v>
      </c>
      <c r="DE305" s="96">
        <f t="shared" si="362"/>
        <v>381.78050805711064</v>
      </c>
      <c r="DF305" s="96">
        <f t="shared" si="362"/>
        <v>86471.35001314849</v>
      </c>
      <c r="DG305" s="96">
        <f t="shared" si="362"/>
        <v>0</v>
      </c>
      <c r="DH305" s="96">
        <f t="shared" si="362"/>
        <v>0</v>
      </c>
      <c r="DI305" s="96">
        <f t="shared" si="362"/>
        <v>0</v>
      </c>
      <c r="DJ305" s="96">
        <f t="shared" si="362"/>
        <v>0</v>
      </c>
      <c r="DK305" s="96">
        <f t="shared" si="362"/>
        <v>0</v>
      </c>
      <c r="DL305" s="96">
        <f t="shared" si="362"/>
        <v>0</v>
      </c>
      <c r="DM305" s="96">
        <f t="shared" si="362"/>
        <v>0</v>
      </c>
      <c r="DN305" s="96">
        <f t="shared" si="362"/>
        <v>0</v>
      </c>
      <c r="DO305" s="96">
        <f t="shared" si="362"/>
        <v>551.0294249393937</v>
      </c>
      <c r="DP305" s="96">
        <f t="shared" si="362"/>
        <v>0</v>
      </c>
      <c r="DQ305" s="96">
        <f t="shared" si="362"/>
        <v>179.68384078913107</v>
      </c>
      <c r="DR305" s="96">
        <f t="shared" si="362"/>
        <v>38.59085658687928</v>
      </c>
      <c r="DS305" s="96">
        <f t="shared" si="362"/>
        <v>6865.2112852265545</v>
      </c>
      <c r="DT305" s="18"/>
      <c r="DU305" s="18">
        <f t="shared" si="319"/>
        <v>135076.1668249166</v>
      </c>
      <c r="DV305" s="3"/>
      <c r="DW305" s="3"/>
    </row>
    <row r="306" spans="44:127" ht="11.25">
      <c r="AR306" s="13" t="s">
        <v>49</v>
      </c>
      <c r="AS306" s="16" t="s">
        <v>470</v>
      </c>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96">
        <f aca="true" t="shared" si="363" ref="BR306:DS306">BR$7*BR55</f>
        <v>5574.117527109413</v>
      </c>
      <c r="BS306" s="96">
        <f t="shared" si="363"/>
        <v>4494.917674885041</v>
      </c>
      <c r="BT306" s="96">
        <f t="shared" si="363"/>
        <v>188.50757250739875</v>
      </c>
      <c r="BU306" s="96">
        <f t="shared" si="363"/>
        <v>5874.190340728231</v>
      </c>
      <c r="BV306" s="96">
        <f t="shared" si="363"/>
        <v>2261.564730909015</v>
      </c>
      <c r="BW306" s="96">
        <f t="shared" si="363"/>
        <v>3130.363445491567</v>
      </c>
      <c r="BX306" s="96">
        <f t="shared" si="363"/>
        <v>6761.449342559408</v>
      </c>
      <c r="BY306" s="96">
        <f t="shared" si="363"/>
        <v>0</v>
      </c>
      <c r="BZ306" s="96">
        <f t="shared" si="363"/>
        <v>0</v>
      </c>
      <c r="CA306" s="96">
        <f t="shared" si="363"/>
        <v>0</v>
      </c>
      <c r="CB306" s="96">
        <f t="shared" si="363"/>
        <v>1449.5358228863126</v>
      </c>
      <c r="CC306" s="96">
        <f t="shared" si="363"/>
        <v>1014.4453427573097</v>
      </c>
      <c r="CD306" s="96">
        <f t="shared" si="363"/>
        <v>0</v>
      </c>
      <c r="CE306" s="96">
        <f t="shared" si="363"/>
        <v>0</v>
      </c>
      <c r="CF306" s="96">
        <f t="shared" si="363"/>
        <v>0</v>
      </c>
      <c r="CG306" s="96">
        <f t="shared" si="363"/>
        <v>0</v>
      </c>
      <c r="CH306" s="96">
        <f t="shared" si="363"/>
        <v>0</v>
      </c>
      <c r="CI306" s="96">
        <f t="shared" si="363"/>
        <v>1355.2671020955952</v>
      </c>
      <c r="CJ306" s="96">
        <f t="shared" si="363"/>
        <v>10747.144012075725</v>
      </c>
      <c r="CK306" s="96">
        <f t="shared" si="363"/>
        <v>0</v>
      </c>
      <c r="CL306" s="96">
        <f t="shared" si="363"/>
        <v>0</v>
      </c>
      <c r="CM306" s="96">
        <f t="shared" si="363"/>
        <v>11155.812840956354</v>
      </c>
      <c r="CN306" s="96">
        <f t="shared" si="363"/>
        <v>0</v>
      </c>
      <c r="CO306" s="96">
        <f t="shared" si="363"/>
        <v>0</v>
      </c>
      <c r="CP306" s="96">
        <f t="shared" si="363"/>
        <v>0</v>
      </c>
      <c r="CQ306" s="96">
        <f t="shared" si="363"/>
        <v>2.1879821725021733</v>
      </c>
      <c r="CR306" s="96">
        <f t="shared" si="363"/>
        <v>5120.098434296394</v>
      </c>
      <c r="CS306" s="96">
        <f t="shared" si="363"/>
        <v>68.160972337136</v>
      </c>
      <c r="CT306" s="96">
        <f t="shared" si="363"/>
        <v>0</v>
      </c>
      <c r="CU306" s="96">
        <f t="shared" si="363"/>
        <v>0</v>
      </c>
      <c r="CV306" s="96">
        <f t="shared" si="363"/>
        <v>0</v>
      </c>
      <c r="CW306" s="96">
        <f t="shared" si="363"/>
        <v>0</v>
      </c>
      <c r="CX306" s="96">
        <f t="shared" si="363"/>
        <v>8290.48052085355</v>
      </c>
      <c r="CY306" s="96">
        <f t="shared" si="363"/>
        <v>6699.1199186465465</v>
      </c>
      <c r="CZ306" s="96">
        <f t="shared" si="363"/>
        <v>3957.5234312647026</v>
      </c>
      <c r="DA306" s="96">
        <f t="shared" si="363"/>
        <v>2284.025162389437</v>
      </c>
      <c r="DB306" s="96">
        <f t="shared" si="363"/>
        <v>5965.69753220759</v>
      </c>
      <c r="DC306" s="96">
        <f t="shared" si="363"/>
        <v>912.8945529026812</v>
      </c>
      <c r="DD306" s="96">
        <f t="shared" si="363"/>
        <v>14163.79797839072</v>
      </c>
      <c r="DE306" s="96">
        <f t="shared" si="363"/>
        <v>954.4512701427766</v>
      </c>
      <c r="DF306" s="96">
        <f t="shared" si="363"/>
        <v>216178.37503287126</v>
      </c>
      <c r="DG306" s="96">
        <f t="shared" si="363"/>
        <v>0</v>
      </c>
      <c r="DH306" s="96">
        <f t="shared" si="363"/>
        <v>0</v>
      </c>
      <c r="DI306" s="96">
        <f t="shared" si="363"/>
        <v>0</v>
      </c>
      <c r="DJ306" s="96">
        <f t="shared" si="363"/>
        <v>0</v>
      </c>
      <c r="DK306" s="96">
        <f t="shared" si="363"/>
        <v>0</v>
      </c>
      <c r="DL306" s="96">
        <f t="shared" si="363"/>
        <v>0</v>
      </c>
      <c r="DM306" s="96">
        <f t="shared" si="363"/>
        <v>0</v>
      </c>
      <c r="DN306" s="96">
        <f t="shared" si="363"/>
        <v>0</v>
      </c>
      <c r="DO306" s="96">
        <f t="shared" si="363"/>
        <v>1377.5735623484843</v>
      </c>
      <c r="DP306" s="96">
        <f t="shared" si="363"/>
        <v>0</v>
      </c>
      <c r="DQ306" s="96">
        <f t="shared" si="363"/>
        <v>449.2096019728277</v>
      </c>
      <c r="DR306" s="96">
        <f t="shared" si="363"/>
        <v>96.47714146719824</v>
      </c>
      <c r="DS306" s="96">
        <f t="shared" si="363"/>
        <v>17163.02821306639</v>
      </c>
      <c r="DT306" s="18"/>
      <c r="DU306" s="18">
        <f t="shared" si="319"/>
        <v>337690.41706229164</v>
      </c>
      <c r="DV306" s="3"/>
      <c r="DW306" s="3"/>
    </row>
    <row r="307" spans="44:127" ht="11.25">
      <c r="AR307" s="13" t="s">
        <v>50</v>
      </c>
      <c r="AS307" s="16" t="s">
        <v>272</v>
      </c>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96">
        <f aca="true" t="shared" si="364" ref="BR307:DS307">BR$7*BR56</f>
        <v>630.4903728214692</v>
      </c>
      <c r="BS307" s="96">
        <f t="shared" si="364"/>
        <v>459.79848636833367</v>
      </c>
      <c r="BT307" s="96">
        <f t="shared" si="364"/>
        <v>0</v>
      </c>
      <c r="BU307" s="96">
        <f t="shared" si="364"/>
        <v>664.4317131703202</v>
      </c>
      <c r="BV307" s="96">
        <f t="shared" si="364"/>
        <v>255.80637354988482</v>
      </c>
      <c r="BW307" s="96">
        <f t="shared" si="364"/>
        <v>233.81570860429363</v>
      </c>
      <c r="BX307" s="96">
        <f t="shared" si="364"/>
        <v>764.7898875599151</v>
      </c>
      <c r="BY307" s="96">
        <f t="shared" si="364"/>
        <v>0</v>
      </c>
      <c r="BZ307" s="96">
        <f t="shared" si="364"/>
        <v>0</v>
      </c>
      <c r="CA307" s="96">
        <f t="shared" si="364"/>
        <v>0</v>
      </c>
      <c r="CB307" s="96">
        <f t="shared" si="364"/>
        <v>164.6110140653696</v>
      </c>
      <c r="CC307" s="96">
        <f t="shared" si="364"/>
        <v>114.74426566203704</v>
      </c>
      <c r="CD307" s="96">
        <f t="shared" si="364"/>
        <v>0</v>
      </c>
      <c r="CE307" s="96">
        <f t="shared" si="364"/>
        <v>0</v>
      </c>
      <c r="CF307" s="96">
        <f t="shared" si="364"/>
        <v>0</v>
      </c>
      <c r="CG307" s="96">
        <f t="shared" si="364"/>
        <v>0</v>
      </c>
      <c r="CH307" s="96">
        <f t="shared" si="364"/>
        <v>0</v>
      </c>
      <c r="CI307" s="96">
        <f t="shared" si="364"/>
        <v>153.29473343846695</v>
      </c>
      <c r="CJ307" s="96">
        <f t="shared" si="364"/>
        <v>1215.6131983197492</v>
      </c>
      <c r="CK307" s="96">
        <f t="shared" si="364"/>
        <v>0</v>
      </c>
      <c r="CL307" s="96">
        <f t="shared" si="364"/>
        <v>0</v>
      </c>
      <c r="CM307" s="96">
        <f t="shared" si="364"/>
        <v>1141.161246876749</v>
      </c>
      <c r="CN307" s="96">
        <f t="shared" si="364"/>
        <v>0</v>
      </c>
      <c r="CO307" s="96">
        <f t="shared" si="364"/>
        <v>0</v>
      </c>
      <c r="CP307" s="96">
        <f t="shared" si="364"/>
        <v>0</v>
      </c>
      <c r="CQ307" s="96">
        <f t="shared" si="364"/>
        <v>1.0939910862510867</v>
      </c>
      <c r="CR307" s="96">
        <f t="shared" si="364"/>
        <v>581.444474898047</v>
      </c>
      <c r="CS307" s="96">
        <f t="shared" si="364"/>
        <v>34.080486168568</v>
      </c>
      <c r="CT307" s="96">
        <f t="shared" si="364"/>
        <v>0</v>
      </c>
      <c r="CU307" s="96">
        <f t="shared" si="364"/>
        <v>0</v>
      </c>
      <c r="CV307" s="96">
        <f t="shared" si="364"/>
        <v>0</v>
      </c>
      <c r="CW307" s="96">
        <f t="shared" si="364"/>
        <v>0</v>
      </c>
      <c r="CX307" s="96">
        <f t="shared" si="364"/>
        <v>937.7391361126719</v>
      </c>
      <c r="CY307" s="96">
        <f t="shared" si="364"/>
        <v>500.3762336476913</v>
      </c>
      <c r="CZ307" s="96">
        <f t="shared" si="364"/>
        <v>474.09363633264803</v>
      </c>
      <c r="DA307" s="96">
        <f t="shared" si="364"/>
        <v>258.3468807690008</v>
      </c>
      <c r="DB307" s="96">
        <f t="shared" si="364"/>
        <v>674.7821234354559</v>
      </c>
      <c r="DC307" s="96">
        <f t="shared" si="364"/>
        <v>103.2578204903361</v>
      </c>
      <c r="DD307" s="96">
        <f t="shared" si="364"/>
        <v>1602.0721171615603</v>
      </c>
      <c r="DE307" s="96">
        <f t="shared" si="364"/>
        <v>97.63365673548316</v>
      </c>
      <c r="DF307" s="96">
        <f t="shared" si="364"/>
        <v>16146.9748875432</v>
      </c>
      <c r="DG307" s="96">
        <f t="shared" si="364"/>
        <v>0</v>
      </c>
      <c r="DH307" s="96">
        <f t="shared" si="364"/>
        <v>0</v>
      </c>
      <c r="DI307" s="96">
        <f t="shared" si="364"/>
        <v>0</v>
      </c>
      <c r="DJ307" s="96">
        <f t="shared" si="364"/>
        <v>0</v>
      </c>
      <c r="DK307" s="96">
        <f t="shared" si="364"/>
        <v>0</v>
      </c>
      <c r="DL307" s="96">
        <f t="shared" si="364"/>
        <v>0</v>
      </c>
      <c r="DM307" s="96">
        <f t="shared" si="364"/>
        <v>0</v>
      </c>
      <c r="DN307" s="96">
        <f t="shared" si="364"/>
        <v>0</v>
      </c>
      <c r="DO307" s="96">
        <f t="shared" si="364"/>
        <v>140.9160933843056</v>
      </c>
      <c r="DP307" s="96">
        <f t="shared" si="364"/>
        <v>0</v>
      </c>
      <c r="DQ307" s="96">
        <f t="shared" si="364"/>
        <v>50.810254366793636</v>
      </c>
      <c r="DR307" s="96">
        <f t="shared" si="364"/>
        <v>0</v>
      </c>
      <c r="DS307" s="96">
        <f t="shared" si="364"/>
        <v>4348.870476158873</v>
      </c>
      <c r="DT307" s="18"/>
      <c r="DU307" s="18">
        <f t="shared" si="319"/>
        <v>31751.04926872747</v>
      </c>
      <c r="DV307" s="3"/>
      <c r="DW307" s="3"/>
    </row>
    <row r="308" spans="44:127" ht="11.25">
      <c r="AR308" s="13" t="s">
        <v>51</v>
      </c>
      <c r="AS308" s="16" t="s">
        <v>275</v>
      </c>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96">
        <f aca="true" t="shared" si="365" ref="BR308:DS308">BR$7*BR57</f>
        <v>124.84957877652855</v>
      </c>
      <c r="BS308" s="96">
        <f t="shared" si="365"/>
        <v>64.57843909667608</v>
      </c>
      <c r="BT308" s="96">
        <f t="shared" si="365"/>
        <v>0</v>
      </c>
      <c r="BU308" s="96">
        <f t="shared" si="365"/>
        <v>131.57063627135054</v>
      </c>
      <c r="BV308" s="96">
        <f t="shared" si="365"/>
        <v>50.65472743562076</v>
      </c>
      <c r="BW308" s="96">
        <f t="shared" si="365"/>
        <v>0</v>
      </c>
      <c r="BX308" s="96">
        <f t="shared" si="365"/>
        <v>151.4435420910723</v>
      </c>
      <c r="BY308" s="96">
        <f t="shared" si="365"/>
        <v>0</v>
      </c>
      <c r="BZ308" s="96">
        <f t="shared" si="365"/>
        <v>0</v>
      </c>
      <c r="CA308" s="96">
        <f t="shared" si="365"/>
        <v>0</v>
      </c>
      <c r="CB308" s="96">
        <f t="shared" si="365"/>
        <v>0</v>
      </c>
      <c r="CC308" s="96">
        <f t="shared" si="365"/>
        <v>22.721636764759808</v>
      </c>
      <c r="CD308" s="96">
        <f t="shared" si="365"/>
        <v>0</v>
      </c>
      <c r="CE308" s="96">
        <f t="shared" si="365"/>
        <v>0</v>
      </c>
      <c r="CF308" s="96">
        <f t="shared" si="365"/>
        <v>0</v>
      </c>
      <c r="CG308" s="96">
        <f t="shared" si="365"/>
        <v>0</v>
      </c>
      <c r="CH308" s="96">
        <f t="shared" si="365"/>
        <v>0</v>
      </c>
      <c r="CI308" s="96">
        <f t="shared" si="365"/>
        <v>30.355392760092464</v>
      </c>
      <c r="CJ308" s="96">
        <f t="shared" si="365"/>
        <v>240.71548481579194</v>
      </c>
      <c r="CK308" s="96">
        <f t="shared" si="365"/>
        <v>0</v>
      </c>
      <c r="CL308" s="96">
        <f t="shared" si="365"/>
        <v>0</v>
      </c>
      <c r="CM308" s="96">
        <f t="shared" si="365"/>
        <v>160.2754560220153</v>
      </c>
      <c r="CN308" s="96">
        <f t="shared" si="365"/>
        <v>0</v>
      </c>
      <c r="CO308" s="96">
        <f t="shared" si="365"/>
        <v>0</v>
      </c>
      <c r="CP308" s="96">
        <f t="shared" si="365"/>
        <v>0</v>
      </c>
      <c r="CQ308" s="96">
        <f t="shared" si="365"/>
        <v>0</v>
      </c>
      <c r="CR308" s="96">
        <f t="shared" si="365"/>
        <v>0</v>
      </c>
      <c r="CS308" s="96">
        <f t="shared" si="365"/>
        <v>0</v>
      </c>
      <c r="CT308" s="96">
        <f t="shared" si="365"/>
        <v>0</v>
      </c>
      <c r="CU308" s="96">
        <f t="shared" si="365"/>
        <v>0</v>
      </c>
      <c r="CV308" s="96">
        <f t="shared" si="365"/>
        <v>0</v>
      </c>
      <c r="CW308" s="96">
        <f t="shared" si="365"/>
        <v>0</v>
      </c>
      <c r="CX308" s="96">
        <f t="shared" si="365"/>
        <v>185.69091804211322</v>
      </c>
      <c r="CY308" s="96">
        <f t="shared" si="365"/>
        <v>0</v>
      </c>
      <c r="CZ308" s="96">
        <f t="shared" si="365"/>
        <v>87.10930601889442</v>
      </c>
      <c r="DA308" s="96">
        <f t="shared" si="365"/>
        <v>51.15779817207936</v>
      </c>
      <c r="DB308" s="96">
        <f t="shared" si="365"/>
        <v>133.62022246246653</v>
      </c>
      <c r="DC308" s="96">
        <f t="shared" si="365"/>
        <v>20.44709316640319</v>
      </c>
      <c r="DD308" s="96">
        <f t="shared" si="365"/>
        <v>317.24200339832873</v>
      </c>
      <c r="DE308" s="96">
        <f t="shared" si="365"/>
        <v>13.712592238129657</v>
      </c>
      <c r="DF308" s="96">
        <f t="shared" si="365"/>
        <v>0</v>
      </c>
      <c r="DG308" s="96">
        <f t="shared" si="365"/>
        <v>0</v>
      </c>
      <c r="DH308" s="96">
        <f t="shared" si="365"/>
        <v>0</v>
      </c>
      <c r="DI308" s="96">
        <f t="shared" si="365"/>
        <v>0</v>
      </c>
      <c r="DJ308" s="96">
        <f t="shared" si="365"/>
        <v>0</v>
      </c>
      <c r="DK308" s="96">
        <f t="shared" si="365"/>
        <v>0</v>
      </c>
      <c r="DL308" s="96">
        <f t="shared" si="365"/>
        <v>0</v>
      </c>
      <c r="DM308" s="96">
        <f t="shared" si="365"/>
        <v>0</v>
      </c>
      <c r="DN308" s="96">
        <f t="shared" si="365"/>
        <v>0</v>
      </c>
      <c r="DO308" s="96">
        <f t="shared" si="365"/>
        <v>19.791586149481127</v>
      </c>
      <c r="DP308" s="96">
        <f t="shared" si="365"/>
        <v>0</v>
      </c>
      <c r="DQ308" s="96">
        <f t="shared" si="365"/>
        <v>10.061436508275968</v>
      </c>
      <c r="DR308" s="96">
        <f t="shared" si="365"/>
        <v>0</v>
      </c>
      <c r="DS308" s="96">
        <f t="shared" si="365"/>
        <v>571.6222538682753</v>
      </c>
      <c r="DT308" s="18"/>
      <c r="DU308" s="18">
        <f t="shared" si="319"/>
        <v>2387.6201040583555</v>
      </c>
      <c r="DV308" s="3"/>
      <c r="DW308" s="3"/>
    </row>
    <row r="309" spans="44:127" ht="11.25">
      <c r="AR309" s="13" t="s">
        <v>52</v>
      </c>
      <c r="AS309" s="16" t="s">
        <v>276</v>
      </c>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96">
        <f aca="true" t="shared" si="366" ref="BR309:DS309">BR$7*BR58</f>
        <v>2981.8241064460904</v>
      </c>
      <c r="BS309" s="96">
        <f t="shared" si="366"/>
        <v>1401.352128397871</v>
      </c>
      <c r="BT309" s="96">
        <f t="shared" si="366"/>
        <v>16588.666380651088</v>
      </c>
      <c r="BU309" s="96">
        <f t="shared" si="366"/>
        <v>3142.3453629474225</v>
      </c>
      <c r="BV309" s="96">
        <f t="shared" si="366"/>
        <v>1209.8037402540758</v>
      </c>
      <c r="BW309" s="96">
        <f t="shared" si="366"/>
        <v>1101.0091177946558</v>
      </c>
      <c r="BX309" s="96">
        <f t="shared" si="366"/>
        <v>3616.9765969417767</v>
      </c>
      <c r="BY309" s="96">
        <f t="shared" si="366"/>
        <v>0</v>
      </c>
      <c r="BZ309" s="96">
        <f t="shared" si="366"/>
        <v>0</v>
      </c>
      <c r="CA309" s="96">
        <f t="shared" si="366"/>
        <v>0</v>
      </c>
      <c r="CB309" s="96">
        <f t="shared" si="366"/>
        <v>767.1192888483245</v>
      </c>
      <c r="CC309" s="96">
        <f t="shared" si="366"/>
        <v>542.6684247316801</v>
      </c>
      <c r="CD309" s="96">
        <f t="shared" si="366"/>
        <v>0</v>
      </c>
      <c r="CE309" s="96">
        <f t="shared" si="366"/>
        <v>0</v>
      </c>
      <c r="CF309" s="96">
        <f t="shared" si="366"/>
        <v>0</v>
      </c>
      <c r="CG309" s="96">
        <f t="shared" si="366"/>
        <v>0</v>
      </c>
      <c r="CH309" s="96">
        <f t="shared" si="366"/>
        <v>0</v>
      </c>
      <c r="CI309" s="96">
        <f t="shared" si="366"/>
        <v>724.9879637535417</v>
      </c>
      <c r="CJ309" s="96">
        <f t="shared" si="366"/>
        <v>5749.088162350498</v>
      </c>
      <c r="CK309" s="96">
        <f t="shared" si="366"/>
        <v>0</v>
      </c>
      <c r="CL309" s="96">
        <f t="shared" si="366"/>
        <v>0</v>
      </c>
      <c r="CM309" s="96">
        <f t="shared" si="366"/>
        <v>3477.9773956777326</v>
      </c>
      <c r="CN309" s="96">
        <f t="shared" si="366"/>
        <v>0</v>
      </c>
      <c r="CO309" s="96">
        <f t="shared" si="366"/>
        <v>0</v>
      </c>
      <c r="CP309" s="96">
        <f t="shared" si="366"/>
        <v>0</v>
      </c>
      <c r="CQ309" s="96">
        <f t="shared" si="366"/>
        <v>0</v>
      </c>
      <c r="CR309" s="96">
        <f t="shared" si="366"/>
        <v>2709.6441548646853</v>
      </c>
      <c r="CS309" s="96">
        <f t="shared" si="366"/>
        <v>0</v>
      </c>
      <c r="CT309" s="96">
        <f t="shared" si="366"/>
        <v>0</v>
      </c>
      <c r="CU309" s="96">
        <f t="shared" si="366"/>
        <v>0</v>
      </c>
      <c r="CV309" s="96">
        <f t="shared" si="366"/>
        <v>0</v>
      </c>
      <c r="CW309" s="96">
        <f t="shared" si="366"/>
        <v>0</v>
      </c>
      <c r="CX309" s="96">
        <f t="shared" si="366"/>
        <v>4434.918092572471</v>
      </c>
      <c r="CY309" s="96">
        <f t="shared" si="366"/>
        <v>2356.2095073185365</v>
      </c>
      <c r="CZ309" s="96">
        <f t="shared" si="366"/>
        <v>2080.460592084595</v>
      </c>
      <c r="DA309" s="96">
        <f t="shared" si="366"/>
        <v>1221.8187463431623</v>
      </c>
      <c r="DB309" s="96">
        <f t="shared" si="366"/>
        <v>3191.2963131452425</v>
      </c>
      <c r="DC309" s="96">
        <f t="shared" si="366"/>
        <v>488.34474179092956</v>
      </c>
      <c r="DD309" s="96">
        <f t="shared" si="366"/>
        <v>7576.796514496753</v>
      </c>
      <c r="DE309" s="96">
        <f t="shared" si="366"/>
        <v>297.56325156741354</v>
      </c>
      <c r="DF309" s="96">
        <f t="shared" si="366"/>
        <v>76034.09831660874</v>
      </c>
      <c r="DG309" s="96">
        <f t="shared" si="366"/>
        <v>0</v>
      </c>
      <c r="DH309" s="96">
        <f t="shared" si="366"/>
        <v>0</v>
      </c>
      <c r="DI309" s="96">
        <f t="shared" si="366"/>
        <v>0</v>
      </c>
      <c r="DJ309" s="96">
        <f t="shared" si="366"/>
        <v>0</v>
      </c>
      <c r="DK309" s="96">
        <f t="shared" si="366"/>
        <v>0</v>
      </c>
      <c r="DL309" s="96">
        <f t="shared" si="366"/>
        <v>0</v>
      </c>
      <c r="DM309" s="96">
        <f t="shared" si="366"/>
        <v>0</v>
      </c>
      <c r="DN309" s="96">
        <f t="shared" si="366"/>
        <v>0</v>
      </c>
      <c r="DO309" s="96">
        <f t="shared" si="366"/>
        <v>429.4774194437405</v>
      </c>
      <c r="DP309" s="96">
        <f t="shared" si="366"/>
        <v>0</v>
      </c>
      <c r="DQ309" s="96">
        <f t="shared" si="366"/>
        <v>240.30064193932438</v>
      </c>
      <c r="DR309" s="96">
        <f t="shared" si="366"/>
        <v>8489.988449113443</v>
      </c>
      <c r="DS309" s="96">
        <f t="shared" si="366"/>
        <v>6997.819966243904</v>
      </c>
      <c r="DT309" s="18"/>
      <c r="DU309" s="18">
        <f t="shared" si="319"/>
        <v>157852.5553763277</v>
      </c>
      <c r="DV309" s="3"/>
      <c r="DW309" s="3"/>
    </row>
    <row r="310" spans="44:127" ht="11.25">
      <c r="AR310" s="162" t="s">
        <v>53</v>
      </c>
      <c r="AS310" s="162" t="s">
        <v>203</v>
      </c>
      <c r="AT310" s="86"/>
      <c r="AU310" s="17"/>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96">
        <f aca="true" t="shared" si="367" ref="BR310:DS310">BR$7*BR59</f>
        <v>2571.9013227964883</v>
      </c>
      <c r="BS310" s="96">
        <f t="shared" si="367"/>
        <v>0</v>
      </c>
      <c r="BT310" s="96">
        <f t="shared" si="367"/>
        <v>0</v>
      </c>
      <c r="BU310" s="96">
        <f t="shared" si="367"/>
        <v>2710.3551071898214</v>
      </c>
      <c r="BV310" s="96">
        <f t="shared" si="367"/>
        <v>1043.4873851737877</v>
      </c>
      <c r="BW310" s="96">
        <f t="shared" si="367"/>
        <v>0</v>
      </c>
      <c r="BX310" s="96">
        <f t="shared" si="367"/>
        <v>3119.736967076089</v>
      </c>
      <c r="BY310" s="96">
        <f t="shared" si="367"/>
        <v>0</v>
      </c>
      <c r="BZ310" s="96">
        <f t="shared" si="367"/>
        <v>0</v>
      </c>
      <c r="CA310" s="96">
        <f t="shared" si="367"/>
        <v>0</v>
      </c>
      <c r="CB310" s="96">
        <f t="shared" si="367"/>
        <v>0</v>
      </c>
      <c r="CC310" s="96">
        <f t="shared" si="367"/>
        <v>468.06571735405214</v>
      </c>
      <c r="CD310" s="96">
        <f t="shared" si="367"/>
        <v>0</v>
      </c>
      <c r="CE310" s="96">
        <f t="shared" si="367"/>
        <v>0</v>
      </c>
      <c r="CF310" s="96">
        <f t="shared" si="367"/>
        <v>0</v>
      </c>
      <c r="CG310" s="96">
        <f t="shared" si="367"/>
        <v>0</v>
      </c>
      <c r="CH310" s="96">
        <f t="shared" si="367"/>
        <v>0</v>
      </c>
      <c r="CI310" s="96">
        <f t="shared" si="367"/>
        <v>625.3210908579049</v>
      </c>
      <c r="CJ310" s="96">
        <f t="shared" si="367"/>
        <v>4958.7389872053145</v>
      </c>
      <c r="CK310" s="96">
        <f t="shared" si="367"/>
        <v>0</v>
      </c>
      <c r="CL310" s="96">
        <f t="shared" si="367"/>
        <v>0</v>
      </c>
      <c r="CM310" s="96">
        <f t="shared" si="367"/>
        <v>0</v>
      </c>
      <c r="CN310" s="96">
        <f t="shared" si="367"/>
        <v>0</v>
      </c>
      <c r="CO310" s="96">
        <f t="shared" si="367"/>
        <v>0</v>
      </c>
      <c r="CP310" s="96">
        <f t="shared" si="367"/>
        <v>0</v>
      </c>
      <c r="CQ310" s="96">
        <f t="shared" si="367"/>
        <v>0</v>
      </c>
      <c r="CR310" s="96">
        <f t="shared" si="367"/>
        <v>0</v>
      </c>
      <c r="CS310" s="96">
        <f t="shared" si="367"/>
        <v>0</v>
      </c>
      <c r="CT310" s="96">
        <f t="shared" si="367"/>
        <v>0</v>
      </c>
      <c r="CU310" s="96">
        <f t="shared" si="367"/>
        <v>0</v>
      </c>
      <c r="CV310" s="96">
        <f t="shared" si="367"/>
        <v>0</v>
      </c>
      <c r="CW310" s="96">
        <f t="shared" si="367"/>
        <v>0</v>
      </c>
      <c r="CX310" s="96">
        <f t="shared" si="367"/>
        <v>3825.232911667533</v>
      </c>
      <c r="CY310" s="96">
        <f t="shared" si="367"/>
        <v>0</v>
      </c>
      <c r="CZ310" s="96">
        <f t="shared" si="367"/>
        <v>1794.451703989225</v>
      </c>
      <c r="DA310" s="96">
        <f t="shared" si="367"/>
        <v>1053.8506423448348</v>
      </c>
      <c r="DB310" s="96">
        <f t="shared" si="367"/>
        <v>2752.5765827268106</v>
      </c>
      <c r="DC310" s="96">
        <f t="shared" si="367"/>
        <v>421.2101192279057</v>
      </c>
      <c r="DD310" s="96">
        <f t="shared" si="367"/>
        <v>6535.185270005573</v>
      </c>
      <c r="DE310" s="96">
        <f t="shared" si="367"/>
        <v>0</v>
      </c>
      <c r="DF310" s="96">
        <f t="shared" si="367"/>
        <v>0</v>
      </c>
      <c r="DG310" s="96">
        <f t="shared" si="367"/>
        <v>0</v>
      </c>
      <c r="DH310" s="96">
        <f t="shared" si="367"/>
        <v>0</v>
      </c>
      <c r="DI310" s="96">
        <f t="shared" si="367"/>
        <v>0</v>
      </c>
      <c r="DJ310" s="96">
        <f t="shared" si="367"/>
        <v>0</v>
      </c>
      <c r="DK310" s="96">
        <f t="shared" si="367"/>
        <v>0</v>
      </c>
      <c r="DL310" s="96">
        <f t="shared" si="367"/>
        <v>0</v>
      </c>
      <c r="DM310" s="96">
        <f t="shared" si="367"/>
        <v>0</v>
      </c>
      <c r="DN310" s="96">
        <f t="shared" si="367"/>
        <v>0</v>
      </c>
      <c r="DO310" s="96">
        <f t="shared" si="367"/>
        <v>0</v>
      </c>
      <c r="DP310" s="96">
        <f t="shared" si="367"/>
        <v>0</v>
      </c>
      <c r="DQ310" s="96">
        <f t="shared" si="367"/>
        <v>207.26559207048493</v>
      </c>
      <c r="DR310" s="96">
        <f t="shared" si="367"/>
        <v>0</v>
      </c>
      <c r="DS310" s="96">
        <f t="shared" si="367"/>
        <v>0</v>
      </c>
      <c r="DT310" s="87"/>
      <c r="DU310" s="18">
        <f t="shared" si="319"/>
        <v>32087.379399685822</v>
      </c>
      <c r="DV310" s="3"/>
      <c r="DW310" s="3"/>
    </row>
    <row r="311" spans="44:127" ht="11.25">
      <c r="AR311" s="13" t="s">
        <v>54</v>
      </c>
      <c r="AS311" s="16" t="s">
        <v>281</v>
      </c>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96">
        <f aca="true" t="shared" si="368" ref="BR311:DS311">BR$7*BR60</f>
        <v>3678.900921281708</v>
      </c>
      <c r="BS311" s="96">
        <f t="shared" si="368"/>
        <v>1646.7501969652399</v>
      </c>
      <c r="BT311" s="96">
        <f t="shared" si="368"/>
        <v>1445.2247225567237</v>
      </c>
      <c r="BU311" s="96">
        <f t="shared" si="368"/>
        <v>3876.9480821291295</v>
      </c>
      <c r="BV311" s="96">
        <f t="shared" si="368"/>
        <v>1492.6259684362917</v>
      </c>
      <c r="BW311" s="96">
        <f t="shared" si="368"/>
        <v>1478.1580063480906</v>
      </c>
      <c r="BX311" s="96">
        <f t="shared" si="368"/>
        <v>4462.53637361693</v>
      </c>
      <c r="BY311" s="96">
        <f t="shared" si="368"/>
        <v>0</v>
      </c>
      <c r="BZ311" s="96">
        <f t="shared" si="368"/>
        <v>0</v>
      </c>
      <c r="CA311" s="96">
        <f t="shared" si="368"/>
        <v>0</v>
      </c>
      <c r="CB311" s="96">
        <f t="shared" si="368"/>
        <v>379.5642314614105</v>
      </c>
      <c r="CC311" s="96">
        <f t="shared" si="368"/>
        <v>669.5308966682558</v>
      </c>
      <c r="CD311" s="96">
        <f t="shared" si="368"/>
        <v>0</v>
      </c>
      <c r="CE311" s="96">
        <f t="shared" si="368"/>
        <v>0</v>
      </c>
      <c r="CF311" s="96">
        <f t="shared" si="368"/>
        <v>0</v>
      </c>
      <c r="CG311" s="96">
        <f t="shared" si="368"/>
        <v>0</v>
      </c>
      <c r="CH311" s="96">
        <f t="shared" si="368"/>
        <v>0</v>
      </c>
      <c r="CI311" s="96">
        <f t="shared" si="368"/>
        <v>894.4722399973914</v>
      </c>
      <c r="CJ311" s="96">
        <f t="shared" si="368"/>
        <v>7093.082952572004</v>
      </c>
      <c r="CK311" s="96">
        <f t="shared" si="368"/>
        <v>0</v>
      </c>
      <c r="CL311" s="96">
        <f t="shared" si="368"/>
        <v>0</v>
      </c>
      <c r="CM311" s="96">
        <f t="shared" si="368"/>
        <v>4087.0241285613906</v>
      </c>
      <c r="CN311" s="96">
        <f t="shared" si="368"/>
        <v>0</v>
      </c>
      <c r="CO311" s="96">
        <f t="shared" si="368"/>
        <v>0</v>
      </c>
      <c r="CP311" s="96">
        <f t="shared" si="368"/>
        <v>0</v>
      </c>
      <c r="CQ311" s="96">
        <f t="shared" si="368"/>
        <v>0</v>
      </c>
      <c r="CR311" s="96">
        <f t="shared" si="368"/>
        <v>1340.709347459089</v>
      </c>
      <c r="CS311" s="96">
        <f t="shared" si="368"/>
        <v>0</v>
      </c>
      <c r="CT311" s="96">
        <f t="shared" si="368"/>
        <v>0</v>
      </c>
      <c r="CU311" s="96">
        <f t="shared" si="368"/>
        <v>0</v>
      </c>
      <c r="CV311" s="96">
        <f t="shared" si="368"/>
        <v>0</v>
      </c>
      <c r="CW311" s="96">
        <f t="shared" si="368"/>
        <v>0</v>
      </c>
      <c r="CX311" s="96">
        <f t="shared" si="368"/>
        <v>5471.692384974271</v>
      </c>
      <c r="CY311" s="96">
        <f t="shared" si="368"/>
        <v>3163.325254610612</v>
      </c>
      <c r="CZ311" s="96">
        <f t="shared" si="368"/>
        <v>2566.8208840234224</v>
      </c>
      <c r="DA311" s="96">
        <f t="shared" si="368"/>
        <v>1507.449786137272</v>
      </c>
      <c r="DB311" s="96">
        <f t="shared" si="368"/>
        <v>3937.342555227347</v>
      </c>
      <c r="DC311" s="96">
        <f t="shared" si="368"/>
        <v>602.5076786366807</v>
      </c>
      <c r="DD311" s="96">
        <f t="shared" si="368"/>
        <v>9348.064366804088</v>
      </c>
      <c r="DE311" s="96">
        <f t="shared" si="368"/>
        <v>349.67110207230627</v>
      </c>
      <c r="DF311" s="96">
        <f t="shared" si="368"/>
        <v>102079.45544290624</v>
      </c>
      <c r="DG311" s="96">
        <f t="shared" si="368"/>
        <v>0</v>
      </c>
      <c r="DH311" s="96">
        <f t="shared" si="368"/>
        <v>0</v>
      </c>
      <c r="DI311" s="96">
        <f t="shared" si="368"/>
        <v>0</v>
      </c>
      <c r="DJ311" s="96">
        <f t="shared" si="368"/>
        <v>0</v>
      </c>
      <c r="DK311" s="96">
        <f t="shared" si="368"/>
        <v>0</v>
      </c>
      <c r="DL311" s="96">
        <f t="shared" si="368"/>
        <v>0</v>
      </c>
      <c r="DM311" s="96">
        <f t="shared" si="368"/>
        <v>0</v>
      </c>
      <c r="DN311" s="96">
        <f t="shared" si="368"/>
        <v>0</v>
      </c>
      <c r="DO311" s="96">
        <f t="shared" si="368"/>
        <v>504.68544681176877</v>
      </c>
      <c r="DP311" s="96">
        <f t="shared" si="368"/>
        <v>0</v>
      </c>
      <c r="DQ311" s="96">
        <f t="shared" si="368"/>
        <v>296.4769957771985</v>
      </c>
      <c r="DR311" s="96">
        <f t="shared" si="368"/>
        <v>739.6580845818531</v>
      </c>
      <c r="DS311" s="96">
        <f t="shared" si="368"/>
        <v>19582.298525921247</v>
      </c>
      <c r="DT311" s="18"/>
      <c r="DU311" s="18">
        <f t="shared" si="319"/>
        <v>182694.97657653794</v>
      </c>
      <c r="DV311" s="3"/>
      <c r="DW311" s="3"/>
    </row>
    <row r="312" spans="44:127" ht="11.25">
      <c r="AR312" s="13" t="s">
        <v>55</v>
      </c>
      <c r="AS312" s="16" t="s">
        <v>364</v>
      </c>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96">
        <f aca="true" t="shared" si="369" ref="BR312:DS312">BR$7*BR61</f>
        <v>0</v>
      </c>
      <c r="BS312" s="96">
        <f t="shared" si="369"/>
        <v>0</v>
      </c>
      <c r="BT312" s="96">
        <f t="shared" si="369"/>
        <v>0</v>
      </c>
      <c r="BU312" s="96">
        <f t="shared" si="369"/>
        <v>0</v>
      </c>
      <c r="BV312" s="96">
        <f t="shared" si="369"/>
        <v>0</v>
      </c>
      <c r="BW312" s="96">
        <f t="shared" si="369"/>
        <v>0</v>
      </c>
      <c r="BX312" s="96">
        <f t="shared" si="369"/>
        <v>0</v>
      </c>
      <c r="BY312" s="96">
        <f t="shared" si="369"/>
        <v>0</v>
      </c>
      <c r="BZ312" s="96">
        <f t="shared" si="369"/>
        <v>0</v>
      </c>
      <c r="CA312" s="96">
        <f t="shared" si="369"/>
        <v>0</v>
      </c>
      <c r="CB312" s="96">
        <f t="shared" si="369"/>
        <v>0</v>
      </c>
      <c r="CC312" s="96">
        <f t="shared" si="369"/>
        <v>0</v>
      </c>
      <c r="CD312" s="96">
        <f t="shared" si="369"/>
        <v>0</v>
      </c>
      <c r="CE312" s="96">
        <f t="shared" si="369"/>
        <v>0</v>
      </c>
      <c r="CF312" s="96">
        <f t="shared" si="369"/>
        <v>0</v>
      </c>
      <c r="CG312" s="96">
        <f t="shared" si="369"/>
        <v>0</v>
      </c>
      <c r="CH312" s="96">
        <f t="shared" si="369"/>
        <v>0</v>
      </c>
      <c r="CI312" s="96">
        <f t="shared" si="369"/>
        <v>0</v>
      </c>
      <c r="CJ312" s="96">
        <f t="shared" si="369"/>
        <v>0</v>
      </c>
      <c r="CK312" s="96">
        <f t="shared" si="369"/>
        <v>0</v>
      </c>
      <c r="CL312" s="96">
        <f t="shared" si="369"/>
        <v>0</v>
      </c>
      <c r="CM312" s="96">
        <f t="shared" si="369"/>
        <v>0</v>
      </c>
      <c r="CN312" s="96">
        <f t="shared" si="369"/>
        <v>0</v>
      </c>
      <c r="CO312" s="96">
        <f t="shared" si="369"/>
        <v>0</v>
      </c>
      <c r="CP312" s="96">
        <f t="shared" si="369"/>
        <v>0</v>
      </c>
      <c r="CQ312" s="96">
        <f t="shared" si="369"/>
        <v>0</v>
      </c>
      <c r="CR312" s="96">
        <f t="shared" si="369"/>
        <v>0</v>
      </c>
      <c r="CS312" s="96">
        <f t="shared" si="369"/>
        <v>0</v>
      </c>
      <c r="CT312" s="96">
        <f t="shared" si="369"/>
        <v>0</v>
      </c>
      <c r="CU312" s="96">
        <f t="shared" si="369"/>
        <v>0</v>
      </c>
      <c r="CV312" s="96">
        <f t="shared" si="369"/>
        <v>0</v>
      </c>
      <c r="CW312" s="96">
        <f t="shared" si="369"/>
        <v>0</v>
      </c>
      <c r="CX312" s="96">
        <f t="shared" si="369"/>
        <v>0</v>
      </c>
      <c r="CY312" s="96">
        <f t="shared" si="369"/>
        <v>0</v>
      </c>
      <c r="CZ312" s="96">
        <f t="shared" si="369"/>
        <v>0</v>
      </c>
      <c r="DA312" s="96">
        <f t="shared" si="369"/>
        <v>0</v>
      </c>
      <c r="DB312" s="96">
        <f t="shared" si="369"/>
        <v>0</v>
      </c>
      <c r="DC312" s="96">
        <f t="shared" si="369"/>
        <v>0</v>
      </c>
      <c r="DD312" s="96">
        <f t="shared" si="369"/>
        <v>0</v>
      </c>
      <c r="DE312" s="96">
        <f t="shared" si="369"/>
        <v>0</v>
      </c>
      <c r="DF312" s="96">
        <f t="shared" si="369"/>
        <v>0</v>
      </c>
      <c r="DG312" s="96">
        <f t="shared" si="369"/>
        <v>0</v>
      </c>
      <c r="DH312" s="96">
        <f t="shared" si="369"/>
        <v>0</v>
      </c>
      <c r="DI312" s="96">
        <f t="shared" si="369"/>
        <v>0</v>
      </c>
      <c r="DJ312" s="96">
        <f t="shared" si="369"/>
        <v>0</v>
      </c>
      <c r="DK312" s="96">
        <f t="shared" si="369"/>
        <v>0</v>
      </c>
      <c r="DL312" s="96">
        <f t="shared" si="369"/>
        <v>0</v>
      </c>
      <c r="DM312" s="96">
        <f t="shared" si="369"/>
        <v>0</v>
      </c>
      <c r="DN312" s="96">
        <f t="shared" si="369"/>
        <v>0</v>
      </c>
      <c r="DO312" s="96">
        <f t="shared" si="369"/>
        <v>0</v>
      </c>
      <c r="DP312" s="96">
        <f t="shared" si="369"/>
        <v>0</v>
      </c>
      <c r="DQ312" s="96">
        <f t="shared" si="369"/>
        <v>0</v>
      </c>
      <c r="DR312" s="96">
        <f t="shared" si="369"/>
        <v>0</v>
      </c>
      <c r="DS312" s="96">
        <f t="shared" si="369"/>
        <v>0</v>
      </c>
      <c r="DT312" s="18"/>
      <c r="DU312" s="18">
        <f t="shared" si="319"/>
        <v>0</v>
      </c>
      <c r="DV312" s="3"/>
      <c r="DW312" s="3"/>
    </row>
    <row r="313" spans="44:127" ht="11.25">
      <c r="AR313" s="13" t="s">
        <v>56</v>
      </c>
      <c r="AS313" s="16" t="s">
        <v>285</v>
      </c>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96">
        <f aca="true" t="shared" si="370" ref="BR313:DS313">BR$7*BR62</f>
        <v>524.3682308614199</v>
      </c>
      <c r="BS313" s="96">
        <f t="shared" si="370"/>
        <v>0</v>
      </c>
      <c r="BT313" s="96">
        <f t="shared" si="370"/>
        <v>0</v>
      </c>
      <c r="BU313" s="96">
        <f t="shared" si="370"/>
        <v>552.5966723396723</v>
      </c>
      <c r="BV313" s="96">
        <f t="shared" si="370"/>
        <v>212.74985522960716</v>
      </c>
      <c r="BW313" s="96">
        <f t="shared" si="370"/>
        <v>0</v>
      </c>
      <c r="BX313" s="96">
        <f t="shared" si="370"/>
        <v>636.0628767825036</v>
      </c>
      <c r="BY313" s="96">
        <f t="shared" si="370"/>
        <v>0</v>
      </c>
      <c r="BZ313" s="96">
        <f t="shared" si="370"/>
        <v>0</v>
      </c>
      <c r="CA313" s="96">
        <f t="shared" si="370"/>
        <v>0</v>
      </c>
      <c r="CB313" s="96">
        <f t="shared" si="370"/>
        <v>0</v>
      </c>
      <c r="CC313" s="96">
        <f t="shared" si="370"/>
        <v>95.4308744119912</v>
      </c>
      <c r="CD313" s="96">
        <f t="shared" si="370"/>
        <v>0</v>
      </c>
      <c r="CE313" s="96">
        <f t="shared" si="370"/>
        <v>0</v>
      </c>
      <c r="CF313" s="96">
        <f t="shared" si="370"/>
        <v>0</v>
      </c>
      <c r="CG313" s="96">
        <f t="shared" si="370"/>
        <v>0</v>
      </c>
      <c r="CH313" s="96">
        <f t="shared" si="370"/>
        <v>0</v>
      </c>
      <c r="CI313" s="96">
        <f t="shared" si="370"/>
        <v>127.49264959238835</v>
      </c>
      <c r="CJ313" s="96">
        <f t="shared" si="370"/>
        <v>1011.0050362263261</v>
      </c>
      <c r="CK313" s="96">
        <f t="shared" si="370"/>
        <v>0</v>
      </c>
      <c r="CL313" s="96">
        <f t="shared" si="370"/>
        <v>0</v>
      </c>
      <c r="CM313" s="96">
        <f t="shared" si="370"/>
        <v>0</v>
      </c>
      <c r="CN313" s="96">
        <f t="shared" si="370"/>
        <v>0</v>
      </c>
      <c r="CO313" s="96">
        <f t="shared" si="370"/>
        <v>0</v>
      </c>
      <c r="CP313" s="96">
        <f t="shared" si="370"/>
        <v>0</v>
      </c>
      <c r="CQ313" s="96">
        <f t="shared" si="370"/>
        <v>0</v>
      </c>
      <c r="CR313" s="96">
        <f t="shared" si="370"/>
        <v>0</v>
      </c>
      <c r="CS313" s="96">
        <f t="shared" si="370"/>
        <v>0</v>
      </c>
      <c r="CT313" s="96">
        <f t="shared" si="370"/>
        <v>0</v>
      </c>
      <c r="CU313" s="96">
        <f t="shared" si="370"/>
        <v>0</v>
      </c>
      <c r="CV313" s="96">
        <f t="shared" si="370"/>
        <v>0</v>
      </c>
      <c r="CW313" s="96">
        <f t="shared" si="370"/>
        <v>0</v>
      </c>
      <c r="CX313" s="96">
        <f t="shared" si="370"/>
        <v>779.9018557768755</v>
      </c>
      <c r="CY313" s="96">
        <f t="shared" si="370"/>
        <v>0</v>
      </c>
      <c r="CZ313" s="96">
        <f t="shared" si="370"/>
        <v>365.8590852793565</v>
      </c>
      <c r="DA313" s="96">
        <f t="shared" si="370"/>
        <v>214.86275232273331</v>
      </c>
      <c r="DB313" s="96">
        <f t="shared" si="370"/>
        <v>561.2049343423594</v>
      </c>
      <c r="DC313" s="96">
        <f t="shared" si="370"/>
        <v>85.87779129889338</v>
      </c>
      <c r="DD313" s="96">
        <f t="shared" si="370"/>
        <v>1332.4164142729808</v>
      </c>
      <c r="DE313" s="96">
        <f t="shared" si="370"/>
        <v>0</v>
      </c>
      <c r="DF313" s="96">
        <f t="shared" si="370"/>
        <v>0</v>
      </c>
      <c r="DG313" s="96">
        <f t="shared" si="370"/>
        <v>0</v>
      </c>
      <c r="DH313" s="96">
        <f t="shared" si="370"/>
        <v>0</v>
      </c>
      <c r="DI313" s="96">
        <f t="shared" si="370"/>
        <v>0</v>
      </c>
      <c r="DJ313" s="96">
        <f t="shared" si="370"/>
        <v>0</v>
      </c>
      <c r="DK313" s="96">
        <f t="shared" si="370"/>
        <v>0</v>
      </c>
      <c r="DL313" s="96">
        <f t="shared" si="370"/>
        <v>0</v>
      </c>
      <c r="DM313" s="96">
        <f t="shared" si="370"/>
        <v>0</v>
      </c>
      <c r="DN313" s="96">
        <f t="shared" si="370"/>
        <v>0</v>
      </c>
      <c r="DO313" s="96">
        <f t="shared" si="370"/>
        <v>0</v>
      </c>
      <c r="DP313" s="96">
        <f t="shared" si="370"/>
        <v>0</v>
      </c>
      <c r="DQ313" s="96">
        <f t="shared" si="370"/>
        <v>42.25803333475906</v>
      </c>
      <c r="DR313" s="96">
        <f t="shared" si="370"/>
        <v>0</v>
      </c>
      <c r="DS313" s="96">
        <f t="shared" si="370"/>
        <v>0</v>
      </c>
      <c r="DT313" s="18"/>
      <c r="DU313" s="18">
        <f t="shared" si="319"/>
        <v>6542.087062071866</v>
      </c>
      <c r="DV313" s="3"/>
      <c r="DW313" s="3"/>
    </row>
    <row r="314" spans="44:127" ht="11.25">
      <c r="AR314" s="13" t="s">
        <v>57</v>
      </c>
      <c r="AS314" s="16" t="s">
        <v>288</v>
      </c>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96">
        <f aca="true" t="shared" si="371" ref="BR314:DS314">BR$7*BR63</f>
        <v>1523.1648610736484</v>
      </c>
      <c r="BS314" s="96">
        <f t="shared" si="371"/>
        <v>453.98642684963284</v>
      </c>
      <c r="BT314" s="96">
        <f t="shared" si="371"/>
        <v>3600.494634891316</v>
      </c>
      <c r="BU314" s="96">
        <f t="shared" si="371"/>
        <v>1605.1617625104766</v>
      </c>
      <c r="BV314" s="96">
        <f t="shared" si="371"/>
        <v>617.9876747145732</v>
      </c>
      <c r="BW314" s="96">
        <f t="shared" si="371"/>
        <v>576.7915320540237</v>
      </c>
      <c r="BX314" s="96">
        <f t="shared" si="371"/>
        <v>1847.6112135110818</v>
      </c>
      <c r="BY314" s="96">
        <f t="shared" si="371"/>
        <v>0</v>
      </c>
      <c r="BZ314" s="96">
        <f t="shared" si="371"/>
        <v>0</v>
      </c>
      <c r="CA314" s="96">
        <f t="shared" si="371"/>
        <v>0</v>
      </c>
      <c r="CB314" s="96">
        <f t="shared" si="371"/>
        <v>161.01514239889312</v>
      </c>
      <c r="CC314" s="96">
        <f t="shared" si="371"/>
        <v>277.2039685300697</v>
      </c>
      <c r="CD314" s="96">
        <f t="shared" si="371"/>
        <v>0</v>
      </c>
      <c r="CE314" s="96">
        <f t="shared" si="371"/>
        <v>0</v>
      </c>
      <c r="CF314" s="96">
        <f t="shared" si="371"/>
        <v>0</v>
      </c>
      <c r="CG314" s="96">
        <f t="shared" si="371"/>
        <v>0</v>
      </c>
      <c r="CH314" s="96">
        <f t="shared" si="371"/>
        <v>0</v>
      </c>
      <c r="CI314" s="96">
        <f t="shared" si="371"/>
        <v>370.3357916731281</v>
      </c>
      <c r="CJ314" s="96">
        <f t="shared" si="371"/>
        <v>2936.7289147526617</v>
      </c>
      <c r="CK314" s="96">
        <f t="shared" si="371"/>
        <v>0</v>
      </c>
      <c r="CL314" s="96">
        <f t="shared" si="371"/>
        <v>366.67623037503637</v>
      </c>
      <c r="CM314" s="96">
        <f t="shared" si="371"/>
        <v>1126.7364558347676</v>
      </c>
      <c r="CN314" s="96">
        <f t="shared" si="371"/>
        <v>0</v>
      </c>
      <c r="CO314" s="96">
        <f t="shared" si="371"/>
        <v>0</v>
      </c>
      <c r="CP314" s="96">
        <f t="shared" si="371"/>
        <v>0</v>
      </c>
      <c r="CQ314" s="96">
        <f t="shared" si="371"/>
        <v>0</v>
      </c>
      <c r="CR314" s="96">
        <f t="shared" si="371"/>
        <v>568.743017922119</v>
      </c>
      <c r="CS314" s="96">
        <f t="shared" si="371"/>
        <v>0</v>
      </c>
      <c r="CT314" s="96">
        <f t="shared" si="371"/>
        <v>2032.8866219540093</v>
      </c>
      <c r="CU314" s="96">
        <f t="shared" si="371"/>
        <v>449.1045960189462</v>
      </c>
      <c r="CV314" s="96">
        <f t="shared" si="371"/>
        <v>0</v>
      </c>
      <c r="CW314" s="96">
        <f t="shared" si="371"/>
        <v>0</v>
      </c>
      <c r="CX314" s="96">
        <f t="shared" si="371"/>
        <v>2265.4292001137815</v>
      </c>
      <c r="CY314" s="96">
        <f t="shared" si="371"/>
        <v>1234.3600698681803</v>
      </c>
      <c r="CZ314" s="96">
        <f t="shared" si="371"/>
        <v>1062.733533430512</v>
      </c>
      <c r="DA314" s="96">
        <f t="shared" si="371"/>
        <v>624.1251376993682</v>
      </c>
      <c r="DB314" s="96">
        <f t="shared" si="371"/>
        <v>1630.1667140420916</v>
      </c>
      <c r="DC314" s="96">
        <f t="shared" si="371"/>
        <v>249.45453663011892</v>
      </c>
      <c r="DD314" s="96">
        <f t="shared" si="371"/>
        <v>3870.352441459611</v>
      </c>
      <c r="DE314" s="96">
        <f t="shared" si="371"/>
        <v>96.39952343405149</v>
      </c>
      <c r="DF314" s="96">
        <f t="shared" si="371"/>
        <v>39832.38953027668</v>
      </c>
      <c r="DG314" s="96">
        <f t="shared" si="371"/>
        <v>0</v>
      </c>
      <c r="DH314" s="96">
        <f t="shared" si="371"/>
        <v>0</v>
      </c>
      <c r="DI314" s="96">
        <f t="shared" si="371"/>
        <v>0</v>
      </c>
      <c r="DJ314" s="96">
        <f t="shared" si="371"/>
        <v>0</v>
      </c>
      <c r="DK314" s="96">
        <f t="shared" si="371"/>
        <v>0</v>
      </c>
      <c r="DL314" s="96">
        <f t="shared" si="371"/>
        <v>0</v>
      </c>
      <c r="DM314" s="96">
        <f t="shared" si="371"/>
        <v>0</v>
      </c>
      <c r="DN314" s="96">
        <f t="shared" si="371"/>
        <v>0</v>
      </c>
      <c r="DO314" s="96">
        <f t="shared" si="371"/>
        <v>139.13485063085233</v>
      </c>
      <c r="DP314" s="96">
        <f t="shared" si="371"/>
        <v>0</v>
      </c>
      <c r="DQ314" s="96">
        <f t="shared" si="371"/>
        <v>122.7495254009668</v>
      </c>
      <c r="DR314" s="96">
        <f t="shared" si="371"/>
        <v>1842.713402023486</v>
      </c>
      <c r="DS314" s="96">
        <f t="shared" si="371"/>
        <v>6488.759847591487</v>
      </c>
      <c r="DT314" s="18"/>
      <c r="DU314" s="18">
        <f t="shared" si="319"/>
        <v>77973.39715766557</v>
      </c>
      <c r="DV314" s="3"/>
      <c r="DW314" s="3"/>
    </row>
    <row r="315" spans="2:127" ht="11.25">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13" t="s">
        <v>58</v>
      </c>
      <c r="AS315" s="16" t="s">
        <v>289</v>
      </c>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96">
        <f aca="true" t="shared" si="372" ref="BR315:DS315">BR$7*BR64</f>
        <v>76.99057357885928</v>
      </c>
      <c r="BS315" s="96">
        <f t="shared" si="372"/>
        <v>38.74706345800564</v>
      </c>
      <c r="BT315" s="96">
        <f t="shared" si="372"/>
        <v>31.41792875123312</v>
      </c>
      <c r="BU315" s="96">
        <f t="shared" si="372"/>
        <v>81.13522570066617</v>
      </c>
      <c r="BV315" s="96">
        <f t="shared" si="372"/>
        <v>31.237081918632803</v>
      </c>
      <c r="BW315" s="96">
        <f t="shared" si="372"/>
        <v>0</v>
      </c>
      <c r="BX315" s="96">
        <f t="shared" si="372"/>
        <v>93.39018428949458</v>
      </c>
      <c r="BY315" s="96">
        <f t="shared" si="372"/>
        <v>0</v>
      </c>
      <c r="BZ315" s="96">
        <f t="shared" si="372"/>
        <v>0</v>
      </c>
      <c r="CA315" s="96">
        <f t="shared" si="372"/>
        <v>0</v>
      </c>
      <c r="CB315" s="96">
        <f t="shared" si="372"/>
        <v>23.97247777651014</v>
      </c>
      <c r="CC315" s="96">
        <f t="shared" si="372"/>
        <v>14.011676004935218</v>
      </c>
      <c r="CD315" s="96">
        <f t="shared" si="372"/>
        <v>0</v>
      </c>
      <c r="CE315" s="96">
        <f t="shared" si="372"/>
        <v>0</v>
      </c>
      <c r="CF315" s="96">
        <f t="shared" si="372"/>
        <v>0</v>
      </c>
      <c r="CG315" s="96">
        <f t="shared" si="372"/>
        <v>0</v>
      </c>
      <c r="CH315" s="96">
        <f t="shared" si="372"/>
        <v>0</v>
      </c>
      <c r="CI315" s="96">
        <f t="shared" si="372"/>
        <v>18.71915886872369</v>
      </c>
      <c r="CJ315" s="96">
        <f t="shared" si="372"/>
        <v>148.44121563640505</v>
      </c>
      <c r="CK315" s="96">
        <f t="shared" si="372"/>
        <v>0</v>
      </c>
      <c r="CL315" s="96">
        <f t="shared" si="372"/>
        <v>0</v>
      </c>
      <c r="CM315" s="96">
        <f t="shared" si="372"/>
        <v>96.16527361320918</v>
      </c>
      <c r="CN315" s="96">
        <f t="shared" si="372"/>
        <v>0</v>
      </c>
      <c r="CO315" s="96">
        <f t="shared" si="372"/>
        <v>0</v>
      </c>
      <c r="CP315" s="96">
        <f t="shared" si="372"/>
        <v>0</v>
      </c>
      <c r="CQ315" s="96">
        <f t="shared" si="372"/>
        <v>0</v>
      </c>
      <c r="CR315" s="96">
        <f t="shared" si="372"/>
        <v>84.67637983952142</v>
      </c>
      <c r="CS315" s="96">
        <f t="shared" si="372"/>
        <v>0</v>
      </c>
      <c r="CT315" s="96">
        <f t="shared" si="372"/>
        <v>0</v>
      </c>
      <c r="CU315" s="96">
        <f t="shared" si="372"/>
        <v>0</v>
      </c>
      <c r="CV315" s="96">
        <f t="shared" si="372"/>
        <v>0</v>
      </c>
      <c r="CW315" s="96">
        <f t="shared" si="372"/>
        <v>0</v>
      </c>
      <c r="CX315" s="96">
        <f t="shared" si="372"/>
        <v>114.50939945930317</v>
      </c>
      <c r="CY315" s="96">
        <f t="shared" si="372"/>
        <v>0</v>
      </c>
      <c r="CZ315" s="96">
        <f t="shared" si="372"/>
        <v>53.71740537831823</v>
      </c>
      <c r="DA315" s="96">
        <f t="shared" si="372"/>
        <v>31.547308872782274</v>
      </c>
      <c r="DB315" s="96">
        <f t="shared" si="372"/>
        <v>82.3991371851877</v>
      </c>
      <c r="DC315" s="96">
        <f t="shared" si="372"/>
        <v>12.609040785948634</v>
      </c>
      <c r="DD315" s="96">
        <f t="shared" si="372"/>
        <v>195.63256876230275</v>
      </c>
      <c r="DE315" s="96">
        <f t="shared" si="372"/>
        <v>8.227555342877794</v>
      </c>
      <c r="DF315" s="96">
        <f t="shared" si="372"/>
        <v>0</v>
      </c>
      <c r="DG315" s="96">
        <f t="shared" si="372"/>
        <v>0</v>
      </c>
      <c r="DH315" s="96">
        <f t="shared" si="372"/>
        <v>0</v>
      </c>
      <c r="DI315" s="96">
        <f t="shared" si="372"/>
        <v>0</v>
      </c>
      <c r="DJ315" s="96">
        <f t="shared" si="372"/>
        <v>0</v>
      </c>
      <c r="DK315" s="96">
        <f t="shared" si="372"/>
        <v>0</v>
      </c>
      <c r="DL315" s="96">
        <f t="shared" si="372"/>
        <v>0</v>
      </c>
      <c r="DM315" s="96">
        <f t="shared" si="372"/>
        <v>0</v>
      </c>
      <c r="DN315" s="96">
        <f t="shared" si="372"/>
        <v>0</v>
      </c>
      <c r="DO315" s="96">
        <f t="shared" si="372"/>
        <v>11.874951689688675</v>
      </c>
      <c r="DP315" s="96">
        <f t="shared" si="372"/>
        <v>0</v>
      </c>
      <c r="DQ315" s="96">
        <f t="shared" si="372"/>
        <v>6.204552513436846</v>
      </c>
      <c r="DR315" s="96">
        <f t="shared" si="372"/>
        <v>16.079523577866368</v>
      </c>
      <c r="DS315" s="96">
        <f t="shared" si="372"/>
        <v>295.0406799264377</v>
      </c>
      <c r="DT315" s="18"/>
      <c r="DU315" s="18">
        <f t="shared" si="319"/>
        <v>1566.746362930346</v>
      </c>
      <c r="DV315" s="3"/>
      <c r="DW315" s="3"/>
    </row>
    <row r="316" spans="44:127" ht="11.25">
      <c r="AR316" s="13" t="s">
        <v>59</v>
      </c>
      <c r="AS316" s="16" t="s">
        <v>209</v>
      </c>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96">
        <f aca="true" t="shared" si="373" ref="BR316:DS316">BR$7*BR65</f>
        <v>127.38610605200513</v>
      </c>
      <c r="BS316" s="96">
        <f t="shared" si="373"/>
        <v>0</v>
      </c>
      <c r="BT316" s="96">
        <f t="shared" si="373"/>
        <v>-13.415455576777202</v>
      </c>
      <c r="BU316" s="96">
        <f t="shared" si="373"/>
        <v>134.24371303159694</v>
      </c>
      <c r="BV316" s="96">
        <f t="shared" si="373"/>
        <v>51.68386264802116</v>
      </c>
      <c r="BW316" s="96">
        <f t="shared" si="373"/>
        <v>0</v>
      </c>
      <c r="BX316" s="96">
        <f t="shared" si="373"/>
        <v>154.52037005455603</v>
      </c>
      <c r="BY316" s="96">
        <f t="shared" si="373"/>
        <v>0</v>
      </c>
      <c r="BZ316" s="96">
        <f t="shared" si="373"/>
        <v>0</v>
      </c>
      <c r="CA316" s="96">
        <f t="shared" si="373"/>
        <v>0</v>
      </c>
      <c r="CB316" s="96">
        <f t="shared" si="373"/>
        <v>0</v>
      </c>
      <c r="CC316" s="96">
        <f t="shared" si="373"/>
        <v>23.183264685030533</v>
      </c>
      <c r="CD316" s="96">
        <f t="shared" si="373"/>
        <v>0</v>
      </c>
      <c r="CE316" s="96">
        <f t="shared" si="373"/>
        <v>0</v>
      </c>
      <c r="CF316" s="96">
        <f t="shared" si="373"/>
        <v>0</v>
      </c>
      <c r="CG316" s="96">
        <f t="shared" si="373"/>
        <v>0</v>
      </c>
      <c r="CH316" s="96">
        <f t="shared" si="373"/>
        <v>0</v>
      </c>
      <c r="CI316" s="96">
        <f t="shared" si="373"/>
        <v>30.972113156335038</v>
      </c>
      <c r="CJ316" s="96">
        <f t="shared" si="373"/>
        <v>245.60602108229966</v>
      </c>
      <c r="CK316" s="96">
        <f t="shared" si="373"/>
        <v>0</v>
      </c>
      <c r="CL316" s="96">
        <f t="shared" si="373"/>
        <v>0</v>
      </c>
      <c r="CM316" s="96">
        <f t="shared" si="373"/>
        <v>0</v>
      </c>
      <c r="CN316" s="96">
        <f t="shared" si="373"/>
        <v>0</v>
      </c>
      <c r="CO316" s="96">
        <f t="shared" si="373"/>
        <v>0</v>
      </c>
      <c r="CP316" s="96">
        <f t="shared" si="373"/>
        <v>0</v>
      </c>
      <c r="CQ316" s="96">
        <f t="shared" si="373"/>
        <v>1.7115490544398144</v>
      </c>
      <c r="CR316" s="96">
        <f t="shared" si="373"/>
        <v>0</v>
      </c>
      <c r="CS316" s="96">
        <f t="shared" si="373"/>
        <v>53.318920610724305</v>
      </c>
      <c r="CT316" s="96">
        <f t="shared" si="373"/>
        <v>0</v>
      </c>
      <c r="CU316" s="96">
        <f t="shared" si="373"/>
        <v>0</v>
      </c>
      <c r="CV316" s="96">
        <f t="shared" si="373"/>
        <v>0</v>
      </c>
      <c r="CW316" s="96">
        <f t="shared" si="373"/>
        <v>0</v>
      </c>
      <c r="CX316" s="96">
        <f t="shared" si="373"/>
        <v>189.46353852700233</v>
      </c>
      <c r="CY316" s="96">
        <f t="shared" si="373"/>
        <v>0</v>
      </c>
      <c r="CZ316" s="96">
        <f t="shared" si="373"/>
        <v>142.37189899914293</v>
      </c>
      <c r="DA316" s="96">
        <f t="shared" si="373"/>
        <v>52.19715410494215</v>
      </c>
      <c r="DB316" s="96">
        <f t="shared" si="373"/>
        <v>136.3349399821624</v>
      </c>
      <c r="DC316" s="96">
        <f t="shared" si="373"/>
        <v>20.8625099425673</v>
      </c>
      <c r="DD316" s="96">
        <f t="shared" si="373"/>
        <v>323.6873034340384</v>
      </c>
      <c r="DE316" s="96">
        <f t="shared" si="373"/>
        <v>0</v>
      </c>
      <c r="DF316" s="96">
        <f t="shared" si="373"/>
        <v>0</v>
      </c>
      <c r="DG316" s="96">
        <f t="shared" si="373"/>
        <v>0</v>
      </c>
      <c r="DH316" s="96">
        <f t="shared" si="373"/>
        <v>0</v>
      </c>
      <c r="DI316" s="96">
        <f t="shared" si="373"/>
        <v>0</v>
      </c>
      <c r="DJ316" s="96">
        <f t="shared" si="373"/>
        <v>0</v>
      </c>
      <c r="DK316" s="96">
        <f t="shared" si="373"/>
        <v>0</v>
      </c>
      <c r="DL316" s="96">
        <f t="shared" si="373"/>
        <v>0</v>
      </c>
      <c r="DM316" s="96">
        <f t="shared" si="373"/>
        <v>0</v>
      </c>
      <c r="DN316" s="96">
        <f t="shared" si="373"/>
        <v>0</v>
      </c>
      <c r="DO316" s="96">
        <f t="shared" si="373"/>
        <v>0</v>
      </c>
      <c r="DP316" s="96">
        <f t="shared" si="373"/>
        <v>0</v>
      </c>
      <c r="DQ316" s="96">
        <f t="shared" si="373"/>
        <v>10.265851360002449</v>
      </c>
      <c r="DR316" s="96">
        <f t="shared" si="373"/>
        <v>-6.865956567749277</v>
      </c>
      <c r="DS316" s="96">
        <f t="shared" si="373"/>
        <v>0</v>
      </c>
      <c r="DT316" s="18"/>
      <c r="DU316" s="18">
        <f t="shared" si="319"/>
        <v>1677.5277045803405</v>
      </c>
      <c r="DV316" s="3"/>
      <c r="DW316" s="3"/>
    </row>
    <row r="317" spans="44:127" ht="11.25">
      <c r="AR317" s="13" t="s">
        <v>351</v>
      </c>
      <c r="AS317" s="16" t="s">
        <v>365</v>
      </c>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96">
        <f aca="true" t="shared" si="374" ref="BR317:DS317">BR$7*BR66</f>
        <v>2469.9408334623236</v>
      </c>
      <c r="BS317" s="96">
        <f t="shared" si="374"/>
        <v>516.6275127734086</v>
      </c>
      <c r="BT317" s="96">
        <f t="shared" si="374"/>
        <v>0</v>
      </c>
      <c r="BU317" s="96">
        <f t="shared" si="374"/>
        <v>2602.905754234885</v>
      </c>
      <c r="BV317" s="96">
        <f t="shared" si="374"/>
        <v>1002.1193577680307</v>
      </c>
      <c r="BW317" s="96">
        <f t="shared" si="374"/>
        <v>266.88195378561085</v>
      </c>
      <c r="BX317" s="96">
        <f t="shared" si="374"/>
        <v>2996.0580743683804</v>
      </c>
      <c r="BY317" s="96">
        <f t="shared" si="374"/>
        <v>0</v>
      </c>
      <c r="BZ317" s="96">
        <f t="shared" si="374"/>
        <v>0</v>
      </c>
      <c r="CA317" s="96">
        <f t="shared" si="374"/>
        <v>0</v>
      </c>
      <c r="CB317" s="96">
        <f t="shared" si="374"/>
        <v>199.7706481375845</v>
      </c>
      <c r="CC317" s="96">
        <f t="shared" si="374"/>
        <v>449.5097139961649</v>
      </c>
      <c r="CD317" s="96">
        <f t="shared" si="374"/>
        <v>0</v>
      </c>
      <c r="CE317" s="96">
        <f t="shared" si="374"/>
        <v>0</v>
      </c>
      <c r="CF317" s="96">
        <f t="shared" si="374"/>
        <v>0</v>
      </c>
      <c r="CG317" s="96">
        <f t="shared" si="374"/>
        <v>0</v>
      </c>
      <c r="CH317" s="96">
        <f t="shared" si="374"/>
        <v>0</v>
      </c>
      <c r="CI317" s="96">
        <f t="shared" si="374"/>
        <v>600.5308534371627</v>
      </c>
      <c r="CJ317" s="96">
        <f t="shared" si="374"/>
        <v>4762.154674605751</v>
      </c>
      <c r="CK317" s="96">
        <f t="shared" si="374"/>
        <v>0</v>
      </c>
      <c r="CL317" s="96">
        <f t="shared" si="374"/>
        <v>0</v>
      </c>
      <c r="CM317" s="96">
        <f t="shared" si="374"/>
        <v>1282.2036481761224</v>
      </c>
      <c r="CN317" s="96">
        <f t="shared" si="374"/>
        <v>0</v>
      </c>
      <c r="CO317" s="96">
        <f t="shared" si="374"/>
        <v>0</v>
      </c>
      <c r="CP317" s="96">
        <f t="shared" si="374"/>
        <v>0</v>
      </c>
      <c r="CQ317" s="96">
        <f t="shared" si="374"/>
        <v>0</v>
      </c>
      <c r="CR317" s="96">
        <f t="shared" si="374"/>
        <v>705.6364986626785</v>
      </c>
      <c r="CS317" s="96">
        <f t="shared" si="374"/>
        <v>0</v>
      </c>
      <c r="CT317" s="96">
        <f t="shared" si="374"/>
        <v>0</v>
      </c>
      <c r="CU317" s="96">
        <f t="shared" si="374"/>
        <v>0</v>
      </c>
      <c r="CV317" s="96">
        <f t="shared" si="374"/>
        <v>0</v>
      </c>
      <c r="CW317" s="96">
        <f t="shared" si="374"/>
        <v>0</v>
      </c>
      <c r="CX317" s="96">
        <f t="shared" si="374"/>
        <v>3673.5853285998073</v>
      </c>
      <c r="CY317" s="96">
        <f t="shared" si="374"/>
        <v>571.1394998262701</v>
      </c>
      <c r="CZ317" s="96">
        <f t="shared" si="374"/>
        <v>1723.312437407128</v>
      </c>
      <c r="DA317" s="96">
        <f t="shared" si="374"/>
        <v>1012.0717738376368</v>
      </c>
      <c r="DB317" s="96">
        <f t="shared" si="374"/>
        <v>2643.4534010491293</v>
      </c>
      <c r="DC317" s="96">
        <f t="shared" si="374"/>
        <v>404.5116598086764</v>
      </c>
      <c r="DD317" s="96">
        <f t="shared" si="374"/>
        <v>6276.104300563605</v>
      </c>
      <c r="DE317" s="96">
        <f t="shared" si="374"/>
        <v>109.70073790503726</v>
      </c>
      <c r="DF317" s="96">
        <f t="shared" si="374"/>
        <v>18430.48198702416</v>
      </c>
      <c r="DG317" s="96">
        <f t="shared" si="374"/>
        <v>0</v>
      </c>
      <c r="DH317" s="96">
        <f t="shared" si="374"/>
        <v>0</v>
      </c>
      <c r="DI317" s="96">
        <f t="shared" si="374"/>
        <v>0</v>
      </c>
      <c r="DJ317" s="96">
        <f t="shared" si="374"/>
        <v>0</v>
      </c>
      <c r="DK317" s="96">
        <f t="shared" si="374"/>
        <v>0</v>
      </c>
      <c r="DL317" s="96">
        <f t="shared" si="374"/>
        <v>0</v>
      </c>
      <c r="DM317" s="96">
        <f t="shared" si="374"/>
        <v>0</v>
      </c>
      <c r="DN317" s="96">
        <f t="shared" si="374"/>
        <v>0</v>
      </c>
      <c r="DO317" s="96">
        <f t="shared" si="374"/>
        <v>158.332689195849</v>
      </c>
      <c r="DP317" s="96">
        <f t="shared" si="374"/>
        <v>0</v>
      </c>
      <c r="DQ317" s="96">
        <f t="shared" si="374"/>
        <v>199.04875225539288</v>
      </c>
      <c r="DR317" s="96">
        <f t="shared" si="374"/>
        <v>0</v>
      </c>
      <c r="DS317" s="96">
        <f t="shared" si="374"/>
        <v>10713.195163150382</v>
      </c>
      <c r="DT317" s="18"/>
      <c r="DU317" s="18">
        <f t="shared" si="319"/>
        <v>63769.27725403118</v>
      </c>
      <c r="DV317" s="3"/>
      <c r="DW317" s="3"/>
    </row>
    <row r="318" spans="44:127" ht="11.25">
      <c r="AR318" s="13" t="s">
        <v>61</v>
      </c>
      <c r="AS318" s="16" t="s">
        <v>293</v>
      </c>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96">
        <f aca="true" t="shared" si="375" ref="BR318:DS318">BR$7*BR67</f>
        <v>2688.427596321248</v>
      </c>
      <c r="BS318" s="96">
        <f t="shared" si="375"/>
        <v>1937.3531729002823</v>
      </c>
      <c r="BT318" s="96">
        <f t="shared" si="375"/>
        <v>31.41792875123312</v>
      </c>
      <c r="BU318" s="96">
        <f t="shared" si="375"/>
        <v>2833.1543677097484</v>
      </c>
      <c r="BV318" s="96">
        <f t="shared" si="375"/>
        <v>1090.765130780367</v>
      </c>
      <c r="BW318" s="96">
        <f t="shared" si="375"/>
        <v>1132.276780602094</v>
      </c>
      <c r="BX318" s="96">
        <f t="shared" si="375"/>
        <v>3261.084273027757</v>
      </c>
      <c r="BY318" s="96">
        <f t="shared" si="375"/>
        <v>0</v>
      </c>
      <c r="BZ318" s="96">
        <f t="shared" si="375"/>
        <v>0</v>
      </c>
      <c r="CA318" s="96">
        <f t="shared" si="375"/>
        <v>0</v>
      </c>
      <c r="CB318" s="96">
        <f t="shared" si="375"/>
        <v>559.3578147852365</v>
      </c>
      <c r="CC318" s="96">
        <f t="shared" si="375"/>
        <v>489.2725783344946</v>
      </c>
      <c r="CD318" s="96">
        <f t="shared" si="375"/>
        <v>0</v>
      </c>
      <c r="CE318" s="96">
        <f t="shared" si="375"/>
        <v>0</v>
      </c>
      <c r="CF318" s="96">
        <f t="shared" si="375"/>
        <v>0</v>
      </c>
      <c r="CG318" s="96">
        <f t="shared" si="375"/>
        <v>0</v>
      </c>
      <c r="CH318" s="96">
        <f t="shared" si="375"/>
        <v>0</v>
      </c>
      <c r="CI318" s="96">
        <f t="shared" si="375"/>
        <v>653.6527907673244</v>
      </c>
      <c r="CJ318" s="96">
        <f t="shared" si="375"/>
        <v>5183.406773033386</v>
      </c>
      <c r="CK318" s="96">
        <f t="shared" si="375"/>
        <v>0</v>
      </c>
      <c r="CL318" s="96">
        <f t="shared" si="375"/>
        <v>0</v>
      </c>
      <c r="CM318" s="96">
        <f t="shared" si="375"/>
        <v>4808.26368066046</v>
      </c>
      <c r="CN318" s="96">
        <f t="shared" si="375"/>
        <v>0</v>
      </c>
      <c r="CO318" s="96">
        <f t="shared" si="375"/>
        <v>0</v>
      </c>
      <c r="CP318" s="96">
        <f t="shared" si="375"/>
        <v>0</v>
      </c>
      <c r="CQ318" s="96">
        <f t="shared" si="375"/>
        <v>0</v>
      </c>
      <c r="CR318" s="96">
        <f t="shared" si="375"/>
        <v>1975.7821962554997</v>
      </c>
      <c r="CS318" s="96">
        <f t="shared" si="375"/>
        <v>0</v>
      </c>
      <c r="CT318" s="96">
        <f t="shared" si="375"/>
        <v>0</v>
      </c>
      <c r="CU318" s="96">
        <f t="shared" si="375"/>
        <v>0</v>
      </c>
      <c r="CV318" s="96">
        <f t="shared" si="375"/>
        <v>0</v>
      </c>
      <c r="CW318" s="96">
        <f t="shared" si="375"/>
        <v>0</v>
      </c>
      <c r="CX318" s="96">
        <f t="shared" si="375"/>
        <v>3998.544435173505</v>
      </c>
      <c r="CY318" s="96">
        <f t="shared" si="375"/>
        <v>2423.1237255459796</v>
      </c>
      <c r="CZ318" s="96">
        <f t="shared" si="375"/>
        <v>1875.7537229401933</v>
      </c>
      <c r="DA318" s="96">
        <f t="shared" si="375"/>
        <v>1101.5979206387756</v>
      </c>
      <c r="DB318" s="96">
        <f t="shared" si="375"/>
        <v>2877.2887903584456</v>
      </c>
      <c r="DC318" s="96">
        <f t="shared" si="375"/>
        <v>440.294072849882</v>
      </c>
      <c r="DD318" s="96">
        <f t="shared" si="375"/>
        <v>6831.2778065106795</v>
      </c>
      <c r="DE318" s="96">
        <f t="shared" si="375"/>
        <v>411.37776714388974</v>
      </c>
      <c r="DF318" s="96">
        <f t="shared" si="375"/>
        <v>78193.39791695475</v>
      </c>
      <c r="DG318" s="96">
        <f t="shared" si="375"/>
        <v>0</v>
      </c>
      <c r="DH318" s="96">
        <f t="shared" si="375"/>
        <v>0</v>
      </c>
      <c r="DI318" s="96">
        <f t="shared" si="375"/>
        <v>0</v>
      </c>
      <c r="DJ318" s="96">
        <f t="shared" si="375"/>
        <v>0</v>
      </c>
      <c r="DK318" s="96">
        <f t="shared" si="375"/>
        <v>0</v>
      </c>
      <c r="DL318" s="96">
        <f t="shared" si="375"/>
        <v>0</v>
      </c>
      <c r="DM318" s="96">
        <f t="shared" si="375"/>
        <v>0</v>
      </c>
      <c r="DN318" s="96">
        <f t="shared" si="375"/>
        <v>0</v>
      </c>
      <c r="DO318" s="96">
        <f t="shared" si="375"/>
        <v>593.7475844844338</v>
      </c>
      <c r="DP318" s="96">
        <f t="shared" si="375"/>
        <v>0</v>
      </c>
      <c r="DQ318" s="96">
        <f t="shared" si="375"/>
        <v>216.65626614487581</v>
      </c>
      <c r="DR318" s="96">
        <f t="shared" si="375"/>
        <v>16.079523577866368</v>
      </c>
      <c r="DS318" s="96">
        <f t="shared" si="375"/>
        <v>16441.87816321686</v>
      </c>
      <c r="DT318" s="18"/>
      <c r="DU318" s="18">
        <f t="shared" si="319"/>
        <v>142065.23277946925</v>
      </c>
      <c r="DV318" s="3"/>
      <c r="DW318" s="3"/>
    </row>
    <row r="319" spans="44:127" ht="11.25">
      <c r="AR319" s="13" t="s">
        <v>62</v>
      </c>
      <c r="AS319" s="16" t="s">
        <v>294</v>
      </c>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96">
        <f aca="true" t="shared" si="376" ref="BR319:DS319">BR$7*BR68</f>
        <v>3591.506216138138</v>
      </c>
      <c r="BS319" s="96">
        <f t="shared" si="376"/>
        <v>1662.894806739409</v>
      </c>
      <c r="BT319" s="96">
        <f t="shared" si="376"/>
        <v>31.41792875123312</v>
      </c>
      <c r="BU319" s="96">
        <f t="shared" si="376"/>
        <v>3784.848636739184</v>
      </c>
      <c r="BV319" s="96">
        <f t="shared" si="376"/>
        <v>1457.1676592313572</v>
      </c>
      <c r="BW319" s="96">
        <f t="shared" si="376"/>
        <v>2940.8205337827603</v>
      </c>
      <c r="BX319" s="96">
        <f t="shared" si="376"/>
        <v>4356.525894153179</v>
      </c>
      <c r="BY319" s="96">
        <f t="shared" si="376"/>
        <v>0</v>
      </c>
      <c r="BZ319" s="96">
        <f t="shared" si="376"/>
        <v>0</v>
      </c>
      <c r="CA319" s="96">
        <f t="shared" si="376"/>
        <v>0</v>
      </c>
      <c r="CB319" s="96">
        <f t="shared" si="376"/>
        <v>519.4036851577197</v>
      </c>
      <c r="CC319" s="96">
        <f t="shared" si="376"/>
        <v>653.6257509329239</v>
      </c>
      <c r="CD319" s="96">
        <f t="shared" si="376"/>
        <v>0</v>
      </c>
      <c r="CE319" s="96">
        <f t="shared" si="376"/>
        <v>0</v>
      </c>
      <c r="CF319" s="96">
        <f t="shared" si="376"/>
        <v>0</v>
      </c>
      <c r="CG319" s="96">
        <f t="shared" si="376"/>
        <v>0</v>
      </c>
      <c r="CH319" s="96">
        <f t="shared" si="376"/>
        <v>0</v>
      </c>
      <c r="CI319" s="96">
        <f t="shared" si="376"/>
        <v>873.2234650653266</v>
      </c>
      <c r="CJ319" s="96">
        <f t="shared" si="376"/>
        <v>6924.582113200949</v>
      </c>
      <c r="CK319" s="96">
        <f t="shared" si="376"/>
        <v>0</v>
      </c>
      <c r="CL319" s="96">
        <f t="shared" si="376"/>
        <v>0</v>
      </c>
      <c r="CM319" s="96">
        <f t="shared" si="376"/>
        <v>4127.092992566894</v>
      </c>
      <c r="CN319" s="96">
        <f t="shared" si="376"/>
        <v>0</v>
      </c>
      <c r="CO319" s="96">
        <f t="shared" si="376"/>
        <v>0</v>
      </c>
      <c r="CP319" s="96">
        <f t="shared" si="376"/>
        <v>0</v>
      </c>
      <c r="CQ319" s="96">
        <f t="shared" si="376"/>
        <v>0</v>
      </c>
      <c r="CR319" s="96">
        <f t="shared" si="376"/>
        <v>1834.654896522964</v>
      </c>
      <c r="CS319" s="96">
        <f t="shared" si="376"/>
        <v>0</v>
      </c>
      <c r="CT319" s="96">
        <f t="shared" si="376"/>
        <v>0</v>
      </c>
      <c r="CU319" s="96">
        <f t="shared" si="376"/>
        <v>0</v>
      </c>
      <c r="CV319" s="96">
        <f t="shared" si="376"/>
        <v>0</v>
      </c>
      <c r="CW319" s="96">
        <f t="shared" si="376"/>
        <v>0</v>
      </c>
      <c r="CX319" s="96">
        <f t="shared" si="376"/>
        <v>5341.708742344791</v>
      </c>
      <c r="CY319" s="96">
        <f t="shared" si="376"/>
        <v>6293.489480719128</v>
      </c>
      <c r="CZ319" s="96">
        <f t="shared" si="376"/>
        <v>2505.844369810196</v>
      </c>
      <c r="DA319" s="96">
        <f t="shared" si="376"/>
        <v>1471.6393274168163</v>
      </c>
      <c r="DB319" s="96">
        <f t="shared" si="376"/>
        <v>3843.8083995036204</v>
      </c>
      <c r="DC319" s="96">
        <f t="shared" si="376"/>
        <v>588.1947134201985</v>
      </c>
      <c r="DD319" s="96">
        <f t="shared" si="376"/>
        <v>9125.994964425257</v>
      </c>
      <c r="DE319" s="96">
        <f t="shared" si="376"/>
        <v>353.0992501318387</v>
      </c>
      <c r="DF319" s="96">
        <f t="shared" si="376"/>
        <v>203088.81550864983</v>
      </c>
      <c r="DG319" s="96">
        <f t="shared" si="376"/>
        <v>0</v>
      </c>
      <c r="DH319" s="96">
        <f t="shared" si="376"/>
        <v>0</v>
      </c>
      <c r="DI319" s="96">
        <f t="shared" si="376"/>
        <v>0</v>
      </c>
      <c r="DJ319" s="96">
        <f t="shared" si="376"/>
        <v>0</v>
      </c>
      <c r="DK319" s="96">
        <f t="shared" si="376"/>
        <v>0</v>
      </c>
      <c r="DL319" s="96">
        <f t="shared" si="376"/>
        <v>0</v>
      </c>
      <c r="DM319" s="96">
        <f t="shared" si="376"/>
        <v>0</v>
      </c>
      <c r="DN319" s="96">
        <f t="shared" si="376"/>
        <v>0</v>
      </c>
      <c r="DO319" s="96">
        <f t="shared" si="376"/>
        <v>509.63334334913907</v>
      </c>
      <c r="DP319" s="96">
        <f t="shared" si="376"/>
        <v>0</v>
      </c>
      <c r="DQ319" s="96">
        <f t="shared" si="376"/>
        <v>289.43399022140534</v>
      </c>
      <c r="DR319" s="96">
        <f t="shared" si="376"/>
        <v>16.079523577866368</v>
      </c>
      <c r="DS319" s="96">
        <f t="shared" si="376"/>
        <v>19110.958697894646</v>
      </c>
      <c r="DT319" s="18"/>
      <c r="DU319" s="18">
        <f t="shared" si="319"/>
        <v>285296.4648904468</v>
      </c>
      <c r="DV319" s="3"/>
      <c r="DW319" s="3"/>
    </row>
    <row r="320" spans="44:127" ht="11.25">
      <c r="AR320" s="13" t="s">
        <v>63</v>
      </c>
      <c r="AS320" s="16" t="s">
        <v>297</v>
      </c>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96">
        <f aca="true" t="shared" si="377" ref="BR320:DS320">BR$7*BR69</f>
        <v>118.60709983770212</v>
      </c>
      <c r="BS320" s="96">
        <f t="shared" si="377"/>
        <v>0</v>
      </c>
      <c r="BT320" s="96">
        <f t="shared" si="377"/>
        <v>0</v>
      </c>
      <c r="BU320" s="96">
        <f t="shared" si="377"/>
        <v>124.99210445778301</v>
      </c>
      <c r="BV320" s="96">
        <f t="shared" si="377"/>
        <v>48.12199106383972</v>
      </c>
      <c r="BW320" s="96">
        <f t="shared" si="377"/>
        <v>7331.713518383037</v>
      </c>
      <c r="BX320" s="96">
        <f t="shared" si="377"/>
        <v>143.87136498651867</v>
      </c>
      <c r="BY320" s="96">
        <f t="shared" si="377"/>
        <v>0</v>
      </c>
      <c r="BZ320" s="96">
        <f t="shared" si="377"/>
        <v>0</v>
      </c>
      <c r="CA320" s="96">
        <f t="shared" si="377"/>
        <v>0</v>
      </c>
      <c r="CB320" s="96">
        <f t="shared" si="377"/>
        <v>0</v>
      </c>
      <c r="CC320" s="96">
        <f t="shared" si="377"/>
        <v>21.58555492652182</v>
      </c>
      <c r="CD320" s="96">
        <f t="shared" si="377"/>
        <v>0</v>
      </c>
      <c r="CE320" s="96">
        <f t="shared" si="377"/>
        <v>0</v>
      </c>
      <c r="CF320" s="96">
        <f t="shared" si="377"/>
        <v>0</v>
      </c>
      <c r="CG320" s="96">
        <f t="shared" si="377"/>
        <v>0</v>
      </c>
      <c r="CH320" s="96">
        <f t="shared" si="377"/>
        <v>0</v>
      </c>
      <c r="CI320" s="96">
        <f t="shared" si="377"/>
        <v>28.83762312208784</v>
      </c>
      <c r="CJ320" s="96">
        <f t="shared" si="377"/>
        <v>228.67971057500233</v>
      </c>
      <c r="CK320" s="96">
        <f t="shared" si="377"/>
        <v>0</v>
      </c>
      <c r="CL320" s="96">
        <f t="shared" si="377"/>
        <v>0</v>
      </c>
      <c r="CM320" s="96">
        <f t="shared" si="377"/>
        <v>0</v>
      </c>
      <c r="CN320" s="96">
        <f t="shared" si="377"/>
        <v>0</v>
      </c>
      <c r="CO320" s="96">
        <f t="shared" si="377"/>
        <v>0</v>
      </c>
      <c r="CP320" s="96">
        <f t="shared" si="377"/>
        <v>0</v>
      </c>
      <c r="CQ320" s="96">
        <f t="shared" si="377"/>
        <v>0</v>
      </c>
      <c r="CR320" s="96">
        <f t="shared" si="377"/>
        <v>0</v>
      </c>
      <c r="CS320" s="96">
        <f t="shared" si="377"/>
        <v>0</v>
      </c>
      <c r="CT320" s="96">
        <f t="shared" si="377"/>
        <v>0</v>
      </c>
      <c r="CU320" s="96">
        <f t="shared" si="377"/>
        <v>0</v>
      </c>
      <c r="CV320" s="96">
        <f t="shared" si="377"/>
        <v>0</v>
      </c>
      <c r="CW320" s="96">
        <f t="shared" si="377"/>
        <v>0</v>
      </c>
      <c r="CX320" s="96">
        <f t="shared" si="377"/>
        <v>176.40637214000756</v>
      </c>
      <c r="CY320" s="96">
        <f t="shared" si="377"/>
        <v>15690.19985188882</v>
      </c>
      <c r="CZ320" s="96">
        <f t="shared" si="377"/>
        <v>82.7538407179497</v>
      </c>
      <c r="DA320" s="96">
        <f t="shared" si="377"/>
        <v>48.59990826347539</v>
      </c>
      <c r="DB320" s="96">
        <f t="shared" si="377"/>
        <v>126.93921133934319</v>
      </c>
      <c r="DC320" s="96">
        <f t="shared" si="377"/>
        <v>19.42473850808303</v>
      </c>
      <c r="DD320" s="96">
        <f t="shared" si="377"/>
        <v>301.37990322841233</v>
      </c>
      <c r="DE320" s="96">
        <f t="shared" si="377"/>
        <v>0</v>
      </c>
      <c r="DF320" s="96">
        <f t="shared" si="377"/>
        <v>506317.53858909867</v>
      </c>
      <c r="DG320" s="96">
        <f t="shared" si="377"/>
        <v>0</v>
      </c>
      <c r="DH320" s="96">
        <f t="shared" si="377"/>
        <v>0</v>
      </c>
      <c r="DI320" s="96">
        <f t="shared" si="377"/>
        <v>0</v>
      </c>
      <c r="DJ320" s="96">
        <f t="shared" si="377"/>
        <v>0</v>
      </c>
      <c r="DK320" s="96">
        <f t="shared" si="377"/>
        <v>0</v>
      </c>
      <c r="DL320" s="96">
        <f t="shared" si="377"/>
        <v>0</v>
      </c>
      <c r="DM320" s="96">
        <f t="shared" si="377"/>
        <v>0</v>
      </c>
      <c r="DN320" s="96">
        <f t="shared" si="377"/>
        <v>0</v>
      </c>
      <c r="DO320" s="96">
        <f t="shared" si="377"/>
        <v>0</v>
      </c>
      <c r="DP320" s="96">
        <f t="shared" si="377"/>
        <v>0</v>
      </c>
      <c r="DQ320" s="96">
        <f t="shared" si="377"/>
        <v>9.558364682862168</v>
      </c>
      <c r="DR320" s="96">
        <f t="shared" si="377"/>
        <v>0</v>
      </c>
      <c r="DS320" s="96">
        <f t="shared" si="377"/>
        <v>624.3673982024843</v>
      </c>
      <c r="DT320" s="18"/>
      <c r="DU320" s="18">
        <f t="shared" si="319"/>
        <v>531443.5771454226</v>
      </c>
      <c r="DV320" s="3"/>
      <c r="DW320" s="3"/>
    </row>
    <row r="321" spans="44:127" ht="11.25">
      <c r="AR321" s="13" t="s">
        <v>64</v>
      </c>
      <c r="AS321" s="16" t="s">
        <v>366</v>
      </c>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96">
        <f aca="true" t="shared" si="378" ref="BR321:DS321">BR$7*BR70</f>
        <v>1385.830324419467</v>
      </c>
      <c r="BS321" s="96">
        <f t="shared" si="378"/>
        <v>7232.78517882772</v>
      </c>
      <c r="BT321" s="96">
        <f t="shared" si="378"/>
        <v>0</v>
      </c>
      <c r="BU321" s="96">
        <f t="shared" si="378"/>
        <v>1460.434062611991</v>
      </c>
      <c r="BV321" s="96">
        <f t="shared" si="378"/>
        <v>562.2674745353904</v>
      </c>
      <c r="BW321" s="96">
        <f t="shared" si="378"/>
        <v>11273.099262003816</v>
      </c>
      <c r="BX321" s="96">
        <f t="shared" si="378"/>
        <v>1681.0233172109024</v>
      </c>
      <c r="BY321" s="96">
        <f t="shared" si="378"/>
        <v>0</v>
      </c>
      <c r="BZ321" s="96">
        <f t="shared" si="378"/>
        <v>0</v>
      </c>
      <c r="CA321" s="96">
        <f t="shared" si="378"/>
        <v>0</v>
      </c>
      <c r="CB321" s="96">
        <f t="shared" si="378"/>
        <v>79.9082592550338</v>
      </c>
      <c r="CC321" s="96">
        <f t="shared" si="378"/>
        <v>252.2101680888339</v>
      </c>
      <c r="CD321" s="96">
        <f t="shared" si="378"/>
        <v>0</v>
      </c>
      <c r="CE321" s="96">
        <f t="shared" si="378"/>
        <v>0</v>
      </c>
      <c r="CF321" s="96">
        <f t="shared" si="378"/>
        <v>0</v>
      </c>
      <c r="CG321" s="96">
        <f t="shared" si="378"/>
        <v>0</v>
      </c>
      <c r="CH321" s="96">
        <f t="shared" si="378"/>
        <v>0</v>
      </c>
      <c r="CI321" s="96">
        <f t="shared" si="378"/>
        <v>336.94485963702635</v>
      </c>
      <c r="CJ321" s="96">
        <f t="shared" si="378"/>
        <v>2671.9418814552905</v>
      </c>
      <c r="CK321" s="96">
        <f t="shared" si="378"/>
        <v>0</v>
      </c>
      <c r="CL321" s="96">
        <f t="shared" si="378"/>
        <v>0</v>
      </c>
      <c r="CM321" s="96">
        <f t="shared" si="378"/>
        <v>17950.851074465714</v>
      </c>
      <c r="CN321" s="96">
        <f t="shared" si="378"/>
        <v>0</v>
      </c>
      <c r="CO321" s="96">
        <f t="shared" si="378"/>
        <v>0</v>
      </c>
      <c r="CP321" s="96">
        <f t="shared" si="378"/>
        <v>0</v>
      </c>
      <c r="CQ321" s="96">
        <f t="shared" si="378"/>
        <v>0</v>
      </c>
      <c r="CR321" s="96">
        <f t="shared" si="378"/>
        <v>282.2545994650714</v>
      </c>
      <c r="CS321" s="96">
        <f t="shared" si="378"/>
        <v>0</v>
      </c>
      <c r="CT321" s="96">
        <f t="shared" si="378"/>
        <v>0</v>
      </c>
      <c r="CU321" s="96">
        <f t="shared" si="378"/>
        <v>0</v>
      </c>
      <c r="CV321" s="96">
        <f t="shared" si="378"/>
        <v>0</v>
      </c>
      <c r="CW321" s="96">
        <f t="shared" si="378"/>
        <v>0</v>
      </c>
      <c r="CX321" s="96">
        <f t="shared" si="378"/>
        <v>2061.169190267457</v>
      </c>
      <c r="CY321" s="96">
        <f t="shared" si="378"/>
        <v>24124.944315886114</v>
      </c>
      <c r="CZ321" s="96">
        <f t="shared" si="378"/>
        <v>966.9132968097281</v>
      </c>
      <c r="DA321" s="96">
        <f t="shared" si="378"/>
        <v>567.8515597100809</v>
      </c>
      <c r="DB321" s="96">
        <f t="shared" si="378"/>
        <v>1483.1844693333785</v>
      </c>
      <c r="DC321" s="96">
        <f t="shared" si="378"/>
        <v>226.9627341470754</v>
      </c>
      <c r="DD321" s="96">
        <f t="shared" si="378"/>
        <v>3521.3862377214496</v>
      </c>
      <c r="DE321" s="96">
        <f t="shared" si="378"/>
        <v>1535.8103306705214</v>
      </c>
      <c r="DF321" s="96">
        <f t="shared" si="378"/>
        <v>778503.941308821</v>
      </c>
      <c r="DG321" s="96">
        <f t="shared" si="378"/>
        <v>0</v>
      </c>
      <c r="DH321" s="96">
        <f t="shared" si="378"/>
        <v>0</v>
      </c>
      <c r="DI321" s="96">
        <f t="shared" si="378"/>
        <v>0</v>
      </c>
      <c r="DJ321" s="96">
        <f t="shared" si="378"/>
        <v>0</v>
      </c>
      <c r="DK321" s="96">
        <f t="shared" si="378"/>
        <v>0</v>
      </c>
      <c r="DL321" s="96">
        <f t="shared" si="378"/>
        <v>0</v>
      </c>
      <c r="DM321" s="96">
        <f t="shared" si="378"/>
        <v>0</v>
      </c>
      <c r="DN321" s="96">
        <f t="shared" si="378"/>
        <v>0</v>
      </c>
      <c r="DO321" s="96">
        <f t="shared" si="378"/>
        <v>2216.657648741886</v>
      </c>
      <c r="DP321" s="96">
        <f t="shared" si="378"/>
        <v>0</v>
      </c>
      <c r="DQ321" s="96">
        <f t="shared" si="378"/>
        <v>111.68194524186323</v>
      </c>
      <c r="DR321" s="96">
        <f t="shared" si="378"/>
        <v>0</v>
      </c>
      <c r="DS321" s="96">
        <f t="shared" si="378"/>
        <v>7341.764850458795</v>
      </c>
      <c r="DT321" s="18"/>
      <c r="DU321" s="18">
        <f t="shared" si="319"/>
        <v>867831.8183497856</v>
      </c>
      <c r="DV321" s="3"/>
      <c r="DW321" s="3"/>
    </row>
    <row r="322" spans="44:127" ht="11.25">
      <c r="AR322" s="13" t="s">
        <v>65</v>
      </c>
      <c r="AS322" s="16" t="s">
        <v>299</v>
      </c>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96">
        <f aca="true" t="shared" si="379" ref="BR322:DS322">BR$7*BR71</f>
        <v>101.96048933416499</v>
      </c>
      <c r="BS322" s="96">
        <f t="shared" si="379"/>
        <v>64.57843909667608</v>
      </c>
      <c r="BT322" s="96">
        <f t="shared" si="379"/>
        <v>0</v>
      </c>
      <c r="BU322" s="96">
        <f t="shared" si="379"/>
        <v>107.44935295493627</v>
      </c>
      <c r="BV322" s="96">
        <f t="shared" si="379"/>
        <v>41.36802740575695</v>
      </c>
      <c r="BW322" s="96">
        <f t="shared" si="379"/>
        <v>2646.6831394083647</v>
      </c>
      <c r="BX322" s="96">
        <f t="shared" si="379"/>
        <v>123.67889270770902</v>
      </c>
      <c r="BY322" s="96">
        <f t="shared" si="379"/>
        <v>0</v>
      </c>
      <c r="BZ322" s="96">
        <f t="shared" si="379"/>
        <v>0</v>
      </c>
      <c r="CA322" s="96">
        <f t="shared" si="379"/>
        <v>0</v>
      </c>
      <c r="CB322" s="96">
        <f t="shared" si="379"/>
        <v>0</v>
      </c>
      <c r="CC322" s="96">
        <f t="shared" si="379"/>
        <v>18.556003357887178</v>
      </c>
      <c r="CD322" s="96">
        <f t="shared" si="379"/>
        <v>0</v>
      </c>
      <c r="CE322" s="96">
        <f t="shared" si="379"/>
        <v>0</v>
      </c>
      <c r="CF322" s="96">
        <f t="shared" si="379"/>
        <v>0</v>
      </c>
      <c r="CG322" s="96">
        <f t="shared" si="379"/>
        <v>0</v>
      </c>
      <c r="CH322" s="96">
        <f t="shared" si="379"/>
        <v>0</v>
      </c>
      <c r="CI322" s="96">
        <f t="shared" si="379"/>
        <v>24.79023742074218</v>
      </c>
      <c r="CJ322" s="96">
        <f t="shared" si="379"/>
        <v>196.58431259956342</v>
      </c>
      <c r="CK322" s="96">
        <f t="shared" si="379"/>
        <v>0</v>
      </c>
      <c r="CL322" s="96">
        <f t="shared" si="379"/>
        <v>0</v>
      </c>
      <c r="CM322" s="96">
        <f t="shared" si="379"/>
        <v>160.2754560220153</v>
      </c>
      <c r="CN322" s="96">
        <f t="shared" si="379"/>
        <v>0</v>
      </c>
      <c r="CO322" s="96">
        <f t="shared" si="379"/>
        <v>0</v>
      </c>
      <c r="CP322" s="96">
        <f t="shared" si="379"/>
        <v>0</v>
      </c>
      <c r="CQ322" s="96">
        <f t="shared" si="379"/>
        <v>0</v>
      </c>
      <c r="CR322" s="96">
        <f t="shared" si="379"/>
        <v>0</v>
      </c>
      <c r="CS322" s="96">
        <f t="shared" si="379"/>
        <v>0</v>
      </c>
      <c r="CT322" s="96">
        <f t="shared" si="379"/>
        <v>0</v>
      </c>
      <c r="CU322" s="96">
        <f t="shared" si="379"/>
        <v>0</v>
      </c>
      <c r="CV322" s="96">
        <f t="shared" si="379"/>
        <v>0</v>
      </c>
      <c r="CW322" s="96">
        <f t="shared" si="379"/>
        <v>0</v>
      </c>
      <c r="CX322" s="96">
        <f t="shared" si="379"/>
        <v>151.6475830677258</v>
      </c>
      <c r="CY322" s="96">
        <f t="shared" si="379"/>
        <v>5664.022100402564</v>
      </c>
      <c r="CZ322" s="96">
        <f t="shared" si="379"/>
        <v>71.13926658209711</v>
      </c>
      <c r="DA322" s="96">
        <f t="shared" si="379"/>
        <v>41.77886850719815</v>
      </c>
      <c r="DB322" s="96">
        <f t="shared" si="379"/>
        <v>109.12318167768099</v>
      </c>
      <c r="DC322" s="96">
        <f t="shared" si="379"/>
        <v>16.69845941922927</v>
      </c>
      <c r="DD322" s="96">
        <f t="shared" si="379"/>
        <v>259.0809694419685</v>
      </c>
      <c r="DE322" s="96">
        <f t="shared" si="379"/>
        <v>13.712592238129657</v>
      </c>
      <c r="DF322" s="96">
        <f t="shared" si="379"/>
        <v>182776.1121885807</v>
      </c>
      <c r="DG322" s="96">
        <f t="shared" si="379"/>
        <v>0</v>
      </c>
      <c r="DH322" s="96">
        <f t="shared" si="379"/>
        <v>0</v>
      </c>
      <c r="DI322" s="96">
        <f t="shared" si="379"/>
        <v>0</v>
      </c>
      <c r="DJ322" s="96">
        <f t="shared" si="379"/>
        <v>0</v>
      </c>
      <c r="DK322" s="96">
        <f t="shared" si="379"/>
        <v>0</v>
      </c>
      <c r="DL322" s="96">
        <f t="shared" si="379"/>
        <v>0</v>
      </c>
      <c r="DM322" s="96">
        <f t="shared" si="379"/>
        <v>0</v>
      </c>
      <c r="DN322" s="96">
        <f t="shared" si="379"/>
        <v>0</v>
      </c>
      <c r="DO322" s="96">
        <f t="shared" si="379"/>
        <v>19.791586149481127</v>
      </c>
      <c r="DP322" s="96">
        <f t="shared" si="379"/>
        <v>0</v>
      </c>
      <c r="DQ322" s="96">
        <f t="shared" si="379"/>
        <v>8.21683981509204</v>
      </c>
      <c r="DR322" s="96">
        <f t="shared" si="379"/>
        <v>0</v>
      </c>
      <c r="DS322" s="96">
        <f t="shared" si="379"/>
        <v>462.2797282716145</v>
      </c>
      <c r="DT322" s="18"/>
      <c r="DU322" s="18">
        <f t="shared" si="319"/>
        <v>193079.5277144613</v>
      </c>
      <c r="DV322" s="3"/>
      <c r="DW322" s="3"/>
    </row>
    <row r="323" spans="44:127" ht="11.25">
      <c r="AR323" s="13" t="s">
        <v>66</v>
      </c>
      <c r="AS323" s="16" t="s">
        <v>300</v>
      </c>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96">
        <f aca="true" t="shared" si="380" ref="BR323:DS323">BR$7*BR72</f>
        <v>11617.253305155982</v>
      </c>
      <c r="BS323" s="96">
        <f t="shared" si="380"/>
        <v>322.8921954833804</v>
      </c>
      <c r="BT323" s="96">
        <f t="shared" si="380"/>
        <v>0</v>
      </c>
      <c r="BU323" s="96">
        <f t="shared" si="380"/>
        <v>12242.647705049169</v>
      </c>
      <c r="BV323" s="96">
        <f t="shared" si="380"/>
        <v>4713.422387884512</v>
      </c>
      <c r="BW323" s="96">
        <f t="shared" si="380"/>
        <v>1234.5192709326107</v>
      </c>
      <c r="BX323" s="96">
        <f t="shared" si="380"/>
        <v>14091.821591574277</v>
      </c>
      <c r="BY323" s="96">
        <f t="shared" si="380"/>
        <v>0</v>
      </c>
      <c r="BZ323" s="96">
        <f t="shared" si="380"/>
        <v>0</v>
      </c>
      <c r="CA323" s="96">
        <f t="shared" si="380"/>
        <v>0</v>
      </c>
      <c r="CB323" s="96">
        <f t="shared" si="380"/>
        <v>79.9082592550338</v>
      </c>
      <c r="CC323" s="96">
        <f t="shared" si="380"/>
        <v>2114.2483009609005</v>
      </c>
      <c r="CD323" s="96">
        <f t="shared" si="380"/>
        <v>0</v>
      </c>
      <c r="CE323" s="96">
        <f t="shared" si="380"/>
        <v>0</v>
      </c>
      <c r="CF323" s="96">
        <f t="shared" si="380"/>
        <v>0</v>
      </c>
      <c r="CG323" s="96">
        <f t="shared" si="380"/>
        <v>0</v>
      </c>
      <c r="CH323" s="96">
        <f t="shared" si="380"/>
        <v>0</v>
      </c>
      <c r="CI323" s="96">
        <f t="shared" si="380"/>
        <v>2824.569296326604</v>
      </c>
      <c r="CJ323" s="96">
        <f t="shared" si="380"/>
        <v>22398.575862109443</v>
      </c>
      <c r="CK323" s="96">
        <f t="shared" si="380"/>
        <v>0</v>
      </c>
      <c r="CL323" s="96">
        <f t="shared" si="380"/>
        <v>0</v>
      </c>
      <c r="CM323" s="96">
        <f t="shared" si="380"/>
        <v>801.3772801100766</v>
      </c>
      <c r="CN323" s="96">
        <f t="shared" si="380"/>
        <v>0</v>
      </c>
      <c r="CO323" s="96">
        <f t="shared" si="380"/>
        <v>0</v>
      </c>
      <c r="CP323" s="96">
        <f t="shared" si="380"/>
        <v>0</v>
      </c>
      <c r="CQ323" s="96">
        <f t="shared" si="380"/>
        <v>34.643051064617744</v>
      </c>
      <c r="CR323" s="96">
        <f t="shared" si="380"/>
        <v>282.2545994650714</v>
      </c>
      <c r="CS323" s="96">
        <f t="shared" si="380"/>
        <v>1079.2153953379866</v>
      </c>
      <c r="CT323" s="96">
        <f t="shared" si="380"/>
        <v>0</v>
      </c>
      <c r="CU323" s="96">
        <f t="shared" si="380"/>
        <v>0</v>
      </c>
      <c r="CV323" s="96">
        <f t="shared" si="380"/>
        <v>0</v>
      </c>
      <c r="CW323" s="96">
        <f t="shared" si="380"/>
        <v>0</v>
      </c>
      <c r="CX323" s="96">
        <f t="shared" si="380"/>
        <v>17278.53992381864</v>
      </c>
      <c r="CY323" s="96">
        <f t="shared" si="380"/>
        <v>2641.9272975374847</v>
      </c>
      <c r="CZ323" s="96">
        <f t="shared" si="380"/>
        <v>9188.256221403783</v>
      </c>
      <c r="DA323" s="96">
        <f t="shared" si="380"/>
        <v>4760.233119911985</v>
      </c>
      <c r="DB323" s="96">
        <f t="shared" si="380"/>
        <v>12433.361700132511</v>
      </c>
      <c r="DC323" s="96">
        <f t="shared" si="380"/>
        <v>1902.6020191338168</v>
      </c>
      <c r="DD323" s="96">
        <f t="shared" si="380"/>
        <v>29519.368416214493</v>
      </c>
      <c r="DE323" s="96">
        <f t="shared" si="380"/>
        <v>68.56296119064828</v>
      </c>
      <c r="DF323" s="96">
        <f t="shared" si="380"/>
        <v>85254.11652162601</v>
      </c>
      <c r="DG323" s="96">
        <f t="shared" si="380"/>
        <v>0</v>
      </c>
      <c r="DH323" s="96">
        <f t="shared" si="380"/>
        <v>0</v>
      </c>
      <c r="DI323" s="96">
        <f t="shared" si="380"/>
        <v>0</v>
      </c>
      <c r="DJ323" s="96">
        <f t="shared" si="380"/>
        <v>0</v>
      </c>
      <c r="DK323" s="96">
        <f t="shared" si="380"/>
        <v>0</v>
      </c>
      <c r="DL323" s="96">
        <f t="shared" si="380"/>
        <v>0</v>
      </c>
      <c r="DM323" s="96">
        <f t="shared" si="380"/>
        <v>0</v>
      </c>
      <c r="DN323" s="96">
        <f t="shared" si="380"/>
        <v>0</v>
      </c>
      <c r="DO323" s="96">
        <f t="shared" si="380"/>
        <v>98.95793074740564</v>
      </c>
      <c r="DP323" s="96">
        <f t="shared" si="380"/>
        <v>0</v>
      </c>
      <c r="DQ323" s="96">
        <f t="shared" si="380"/>
        <v>936.2166670950788</v>
      </c>
      <c r="DR323" s="96">
        <f t="shared" si="380"/>
        <v>0</v>
      </c>
      <c r="DS323" s="96">
        <f t="shared" si="380"/>
        <v>22926.32260169812</v>
      </c>
      <c r="DT323" s="18"/>
      <c r="DU323" s="18">
        <f t="shared" si="319"/>
        <v>260845.81388121966</v>
      </c>
      <c r="DV323" s="3"/>
      <c r="DW323" s="3"/>
    </row>
    <row r="324" spans="44:127" ht="11.25">
      <c r="AR324" s="13" t="s">
        <v>67</v>
      </c>
      <c r="AS324" s="16" t="s">
        <v>301</v>
      </c>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96">
        <f aca="true" t="shared" si="381" ref="BR324:DS324">BR$7*BR73</f>
        <v>216.40593654598283</v>
      </c>
      <c r="BS324" s="96">
        <f t="shared" si="381"/>
        <v>129.15687819335216</v>
      </c>
      <c r="BT324" s="96">
        <f t="shared" si="381"/>
        <v>0</v>
      </c>
      <c r="BU324" s="96">
        <f t="shared" si="381"/>
        <v>228.0557695370076</v>
      </c>
      <c r="BV324" s="96">
        <f t="shared" si="381"/>
        <v>87.80152755507598</v>
      </c>
      <c r="BW324" s="96">
        <f t="shared" si="381"/>
        <v>56.586168532045015</v>
      </c>
      <c r="BX324" s="96">
        <f t="shared" si="381"/>
        <v>262.5021396245253</v>
      </c>
      <c r="BY324" s="96">
        <f t="shared" si="381"/>
        <v>0</v>
      </c>
      <c r="BZ324" s="96">
        <f t="shared" si="381"/>
        <v>0</v>
      </c>
      <c r="CA324" s="96">
        <f t="shared" si="381"/>
        <v>0</v>
      </c>
      <c r="CB324" s="96">
        <f t="shared" si="381"/>
        <v>39.9541296275169</v>
      </c>
      <c r="CC324" s="96">
        <f t="shared" si="381"/>
        <v>39.38417039225033</v>
      </c>
      <c r="CD324" s="96">
        <f t="shared" si="381"/>
        <v>0</v>
      </c>
      <c r="CE324" s="96">
        <f t="shared" si="381"/>
        <v>0</v>
      </c>
      <c r="CF324" s="96">
        <f t="shared" si="381"/>
        <v>0</v>
      </c>
      <c r="CG324" s="96">
        <f t="shared" si="381"/>
        <v>0</v>
      </c>
      <c r="CH324" s="96">
        <f t="shared" si="381"/>
        <v>0</v>
      </c>
      <c r="CI324" s="96">
        <f t="shared" si="381"/>
        <v>52.616014117493606</v>
      </c>
      <c r="CJ324" s="96">
        <f t="shared" si="381"/>
        <v>417.240173680706</v>
      </c>
      <c r="CK324" s="96">
        <f t="shared" si="381"/>
        <v>0</v>
      </c>
      <c r="CL324" s="96">
        <f t="shared" si="381"/>
        <v>0</v>
      </c>
      <c r="CM324" s="96">
        <f t="shared" si="381"/>
        <v>320.5509120440306</v>
      </c>
      <c r="CN324" s="96">
        <f t="shared" si="381"/>
        <v>0</v>
      </c>
      <c r="CO324" s="96">
        <f t="shared" si="381"/>
        <v>0</v>
      </c>
      <c r="CP324" s="96">
        <f t="shared" si="381"/>
        <v>0</v>
      </c>
      <c r="CQ324" s="96">
        <f t="shared" si="381"/>
        <v>0</v>
      </c>
      <c r="CR324" s="96">
        <f t="shared" si="381"/>
        <v>141.1272997325357</v>
      </c>
      <c r="CS324" s="96">
        <f t="shared" si="381"/>
        <v>0</v>
      </c>
      <c r="CT324" s="96">
        <f t="shared" si="381"/>
        <v>0</v>
      </c>
      <c r="CU324" s="96">
        <f t="shared" si="381"/>
        <v>0</v>
      </c>
      <c r="CV324" s="96">
        <f t="shared" si="381"/>
        <v>0</v>
      </c>
      <c r="CW324" s="96">
        <f t="shared" si="381"/>
        <v>0</v>
      </c>
      <c r="CX324" s="96">
        <f t="shared" si="381"/>
        <v>321.86425793966293</v>
      </c>
      <c r="CY324" s="96">
        <f t="shared" si="381"/>
        <v>121.09697015497379</v>
      </c>
      <c r="CZ324" s="96">
        <f t="shared" si="381"/>
        <v>150.98946376608365</v>
      </c>
      <c r="DA324" s="96">
        <f t="shared" si="381"/>
        <v>88.67351683160422</v>
      </c>
      <c r="DB324" s="96">
        <f t="shared" si="381"/>
        <v>231.60838560160863</v>
      </c>
      <c r="DC324" s="96">
        <f t="shared" si="381"/>
        <v>35.44162815509886</v>
      </c>
      <c r="DD324" s="96">
        <f t="shared" si="381"/>
        <v>549.8861392237699</v>
      </c>
      <c r="DE324" s="96">
        <f t="shared" si="381"/>
        <v>27.425184476259314</v>
      </c>
      <c r="DF324" s="96">
        <f t="shared" si="381"/>
        <v>3907.7590112456614</v>
      </c>
      <c r="DG324" s="96">
        <f t="shared" si="381"/>
        <v>0</v>
      </c>
      <c r="DH324" s="96">
        <f t="shared" si="381"/>
        <v>0</v>
      </c>
      <c r="DI324" s="96">
        <f t="shared" si="381"/>
        <v>0</v>
      </c>
      <c r="DJ324" s="96">
        <f t="shared" si="381"/>
        <v>0</v>
      </c>
      <c r="DK324" s="96">
        <f t="shared" si="381"/>
        <v>0</v>
      </c>
      <c r="DL324" s="96">
        <f t="shared" si="381"/>
        <v>0</v>
      </c>
      <c r="DM324" s="96">
        <f t="shared" si="381"/>
        <v>0</v>
      </c>
      <c r="DN324" s="96">
        <f t="shared" si="381"/>
        <v>0</v>
      </c>
      <c r="DO324" s="96">
        <f t="shared" si="381"/>
        <v>39.58317229896225</v>
      </c>
      <c r="DP324" s="96">
        <f t="shared" si="381"/>
        <v>0</v>
      </c>
      <c r="DQ324" s="96">
        <f t="shared" si="381"/>
        <v>17.439823281011677</v>
      </c>
      <c r="DR324" s="96">
        <f t="shared" si="381"/>
        <v>0</v>
      </c>
      <c r="DS324" s="96">
        <f t="shared" si="381"/>
        <v>963.6353730675445</v>
      </c>
      <c r="DT324" s="18"/>
      <c r="DU324" s="18">
        <f t="shared" si="319"/>
        <v>8446.784045624763</v>
      </c>
      <c r="DV324" s="3"/>
      <c r="DW324" s="3"/>
    </row>
    <row r="325" spans="44:127" ht="11.25">
      <c r="AR325" s="13" t="s">
        <v>68</v>
      </c>
      <c r="AS325" s="16" t="s">
        <v>367</v>
      </c>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96">
        <f aca="true" t="shared" si="382" ref="BR325:DS325">BR$7*BR74</f>
        <v>57463.281693469224</v>
      </c>
      <c r="BS325" s="96">
        <f t="shared" si="382"/>
        <v>72175.44667200906</v>
      </c>
      <c r="BT325" s="96">
        <f t="shared" si="382"/>
        <v>0</v>
      </c>
      <c r="BU325" s="96">
        <f t="shared" si="382"/>
        <v>60556.71640015936</v>
      </c>
      <c r="BV325" s="96">
        <f t="shared" si="382"/>
        <v>23314.35075923701</v>
      </c>
      <c r="BW325" s="96">
        <f t="shared" si="382"/>
        <v>28736.227292448282</v>
      </c>
      <c r="BX325" s="96">
        <f t="shared" si="382"/>
        <v>69703.42235125018</v>
      </c>
      <c r="BY325" s="96">
        <f t="shared" si="382"/>
        <v>0</v>
      </c>
      <c r="BZ325" s="96">
        <f t="shared" si="382"/>
        <v>0</v>
      </c>
      <c r="CA325" s="96">
        <f t="shared" si="382"/>
        <v>0</v>
      </c>
      <c r="CB325" s="96">
        <f t="shared" si="382"/>
        <v>439.49542590268584</v>
      </c>
      <c r="CC325" s="96">
        <f t="shared" si="382"/>
        <v>10457.863188205973</v>
      </c>
      <c r="CD325" s="96">
        <f t="shared" si="382"/>
        <v>0</v>
      </c>
      <c r="CE325" s="96">
        <f t="shared" si="382"/>
        <v>0</v>
      </c>
      <c r="CF325" s="96">
        <f t="shared" si="382"/>
        <v>0</v>
      </c>
      <c r="CG325" s="96">
        <f t="shared" si="382"/>
        <v>0</v>
      </c>
      <c r="CH325" s="96">
        <f t="shared" si="382"/>
        <v>0</v>
      </c>
      <c r="CI325" s="96">
        <f t="shared" si="382"/>
        <v>13971.376613222646</v>
      </c>
      <c r="CJ325" s="96">
        <f t="shared" si="382"/>
        <v>110791.73712478962</v>
      </c>
      <c r="CK325" s="96">
        <f t="shared" si="382"/>
        <v>0</v>
      </c>
      <c r="CL325" s="96">
        <f t="shared" si="382"/>
        <v>0</v>
      </c>
      <c r="CM325" s="96">
        <f t="shared" si="382"/>
        <v>179130.26066844523</v>
      </c>
      <c r="CN325" s="96">
        <f t="shared" si="382"/>
        <v>0</v>
      </c>
      <c r="CO325" s="96">
        <f t="shared" si="382"/>
        <v>0</v>
      </c>
      <c r="CP325" s="96">
        <f t="shared" si="382"/>
        <v>0</v>
      </c>
      <c r="CQ325" s="96">
        <f t="shared" si="382"/>
        <v>43.39497975462643</v>
      </c>
      <c r="CR325" s="96">
        <f t="shared" si="382"/>
        <v>1552.4002970578927</v>
      </c>
      <c r="CS325" s="96">
        <f t="shared" si="382"/>
        <v>1351.8592846865306</v>
      </c>
      <c r="CT325" s="96">
        <f t="shared" si="382"/>
        <v>0</v>
      </c>
      <c r="CU325" s="96">
        <f t="shared" si="382"/>
        <v>0</v>
      </c>
      <c r="CV325" s="96">
        <f t="shared" si="382"/>
        <v>0</v>
      </c>
      <c r="CW325" s="96">
        <f t="shared" si="382"/>
        <v>0</v>
      </c>
      <c r="CX325" s="96">
        <f t="shared" si="382"/>
        <v>85466.12360200348</v>
      </c>
      <c r="CY325" s="96">
        <f t="shared" si="382"/>
        <v>61496.831276524514</v>
      </c>
      <c r="CZ325" s="96">
        <f t="shared" si="382"/>
        <v>41449.20777485222</v>
      </c>
      <c r="DA325" s="96">
        <f t="shared" si="382"/>
        <v>23545.894155091035</v>
      </c>
      <c r="DB325" s="96">
        <f t="shared" si="382"/>
        <v>61500.059179600794</v>
      </c>
      <c r="DC325" s="96">
        <f t="shared" si="382"/>
        <v>9410.981486262936</v>
      </c>
      <c r="DD325" s="96">
        <f t="shared" si="382"/>
        <v>146013.84149568187</v>
      </c>
      <c r="DE325" s="96">
        <f t="shared" si="382"/>
        <v>15325.741589023231</v>
      </c>
      <c r="DF325" s="96">
        <f t="shared" si="382"/>
        <v>1984482.32252508</v>
      </c>
      <c r="DG325" s="96">
        <f t="shared" si="382"/>
        <v>0</v>
      </c>
      <c r="DH325" s="96">
        <f t="shared" si="382"/>
        <v>0</v>
      </c>
      <c r="DI325" s="96">
        <f t="shared" si="382"/>
        <v>0</v>
      </c>
      <c r="DJ325" s="96">
        <f t="shared" si="382"/>
        <v>0</v>
      </c>
      <c r="DK325" s="96">
        <f t="shared" si="382"/>
        <v>0</v>
      </c>
      <c r="DL325" s="96">
        <f t="shared" si="382"/>
        <v>0</v>
      </c>
      <c r="DM325" s="96">
        <f t="shared" si="382"/>
        <v>0</v>
      </c>
      <c r="DN325" s="96">
        <f t="shared" si="382"/>
        <v>0</v>
      </c>
      <c r="DO325" s="96">
        <f t="shared" si="382"/>
        <v>22119.86834410609</v>
      </c>
      <c r="DP325" s="96">
        <f t="shared" si="382"/>
        <v>0</v>
      </c>
      <c r="DQ325" s="96">
        <f t="shared" si="382"/>
        <v>4630.877941133356</v>
      </c>
      <c r="DR325" s="96">
        <f t="shared" si="382"/>
        <v>0</v>
      </c>
      <c r="DS325" s="96">
        <f t="shared" si="382"/>
        <v>364621.22932531615</v>
      </c>
      <c r="DT325" s="18"/>
      <c r="DU325" s="18">
        <f t="shared" si="319"/>
        <v>3449750.8114453144</v>
      </c>
      <c r="DV325" s="3"/>
      <c r="DW325" s="3"/>
    </row>
    <row r="326" spans="44:127" ht="11.25">
      <c r="AR326" s="13">
        <v>8260</v>
      </c>
      <c r="AS326" s="16" t="s">
        <v>216</v>
      </c>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96">
        <f aca="true" t="shared" si="383" ref="BR326:DS326">BR$7*BR75</f>
        <v>478.5900519766928</v>
      </c>
      <c r="BS326" s="96">
        <f t="shared" si="383"/>
        <v>0</v>
      </c>
      <c r="BT326" s="96">
        <f t="shared" si="383"/>
        <v>0</v>
      </c>
      <c r="BU326" s="96">
        <f t="shared" si="383"/>
        <v>504.3541057068437</v>
      </c>
      <c r="BV326" s="96">
        <f t="shared" si="383"/>
        <v>194.17645516987957</v>
      </c>
      <c r="BW326" s="96">
        <f t="shared" si="383"/>
        <v>0</v>
      </c>
      <c r="BX326" s="96">
        <f t="shared" si="383"/>
        <v>580.533578015777</v>
      </c>
      <c r="BY326" s="96">
        <f t="shared" si="383"/>
        <v>0</v>
      </c>
      <c r="BZ326" s="96">
        <f t="shared" si="383"/>
        <v>0</v>
      </c>
      <c r="CA326" s="96">
        <f t="shared" si="383"/>
        <v>0</v>
      </c>
      <c r="CB326" s="96">
        <f t="shared" si="383"/>
        <v>0</v>
      </c>
      <c r="CC326" s="96">
        <f t="shared" si="383"/>
        <v>87.09960759824594</v>
      </c>
      <c r="CD326" s="96">
        <f t="shared" si="383"/>
        <v>0</v>
      </c>
      <c r="CE326" s="96">
        <f t="shared" si="383"/>
        <v>0</v>
      </c>
      <c r="CF326" s="96">
        <f t="shared" si="383"/>
        <v>0</v>
      </c>
      <c r="CG326" s="96">
        <f t="shared" si="383"/>
        <v>0</v>
      </c>
      <c r="CH326" s="96">
        <f t="shared" si="383"/>
        <v>0</v>
      </c>
      <c r="CI326" s="96">
        <f t="shared" si="383"/>
        <v>116.36233891368778</v>
      </c>
      <c r="CJ326" s="96">
        <f t="shared" si="383"/>
        <v>922.7426917938691</v>
      </c>
      <c r="CK326" s="96">
        <f t="shared" si="383"/>
        <v>0</v>
      </c>
      <c r="CL326" s="96">
        <f t="shared" si="383"/>
        <v>0</v>
      </c>
      <c r="CM326" s="96">
        <f t="shared" si="383"/>
        <v>0</v>
      </c>
      <c r="CN326" s="96">
        <f t="shared" si="383"/>
        <v>0</v>
      </c>
      <c r="CO326" s="96">
        <f t="shared" si="383"/>
        <v>0</v>
      </c>
      <c r="CP326" s="96">
        <f t="shared" si="383"/>
        <v>0</v>
      </c>
      <c r="CQ326" s="96">
        <f t="shared" si="383"/>
        <v>0</v>
      </c>
      <c r="CR326" s="96">
        <f t="shared" si="383"/>
        <v>0</v>
      </c>
      <c r="CS326" s="96">
        <f t="shared" si="383"/>
        <v>0</v>
      </c>
      <c r="CT326" s="96">
        <f t="shared" si="383"/>
        <v>0</v>
      </c>
      <c r="CU326" s="96">
        <f t="shared" si="383"/>
        <v>0</v>
      </c>
      <c r="CV326" s="96">
        <f t="shared" si="383"/>
        <v>0</v>
      </c>
      <c r="CW326" s="96">
        <f t="shared" si="383"/>
        <v>0</v>
      </c>
      <c r="CX326" s="96">
        <f t="shared" si="383"/>
        <v>711.8151858281008</v>
      </c>
      <c r="CY326" s="96">
        <f t="shared" si="383"/>
        <v>0</v>
      </c>
      <c r="CZ326" s="96">
        <f t="shared" si="383"/>
        <v>333.91900640576193</v>
      </c>
      <c r="DA326" s="96">
        <f t="shared" si="383"/>
        <v>196.1048929929709</v>
      </c>
      <c r="DB326" s="96">
        <f t="shared" si="383"/>
        <v>512.2108527727883</v>
      </c>
      <c r="DC326" s="96">
        <f t="shared" si="383"/>
        <v>78.38052380454556</v>
      </c>
      <c r="DD326" s="96">
        <f t="shared" si="383"/>
        <v>1216.0943463602603</v>
      </c>
      <c r="DE326" s="96">
        <f t="shared" si="383"/>
        <v>0</v>
      </c>
      <c r="DF326" s="96">
        <f t="shared" si="383"/>
        <v>0</v>
      </c>
      <c r="DG326" s="96">
        <f t="shared" si="383"/>
        <v>0</v>
      </c>
      <c r="DH326" s="96">
        <f t="shared" si="383"/>
        <v>0</v>
      </c>
      <c r="DI326" s="96">
        <f t="shared" si="383"/>
        <v>0</v>
      </c>
      <c r="DJ326" s="96">
        <f t="shared" si="383"/>
        <v>0</v>
      </c>
      <c r="DK326" s="96">
        <f t="shared" si="383"/>
        <v>0</v>
      </c>
      <c r="DL326" s="96">
        <f t="shared" si="383"/>
        <v>0</v>
      </c>
      <c r="DM326" s="96">
        <f t="shared" si="383"/>
        <v>0</v>
      </c>
      <c r="DN326" s="96">
        <f t="shared" si="383"/>
        <v>0</v>
      </c>
      <c r="DO326" s="96">
        <f t="shared" si="383"/>
        <v>0</v>
      </c>
      <c r="DP326" s="96">
        <f t="shared" si="383"/>
        <v>0</v>
      </c>
      <c r="DQ326" s="96">
        <f t="shared" si="383"/>
        <v>38.56883994839121</v>
      </c>
      <c r="DR326" s="96">
        <f t="shared" si="383"/>
        <v>0</v>
      </c>
      <c r="DS326" s="96">
        <f t="shared" si="383"/>
        <v>2595.3118920343077</v>
      </c>
      <c r="DT326" s="18"/>
      <c r="DU326" s="18">
        <f aca="true" t="shared" si="384" ref="DU326:DU338">SUM(BR326:DS326)</f>
        <v>8566.264369322123</v>
      </c>
      <c r="DV326" s="3"/>
      <c r="DW326" s="3"/>
    </row>
    <row r="327" spans="44:128" ht="11.25">
      <c r="AR327" s="13" t="s">
        <v>69</v>
      </c>
      <c r="AS327" s="16" t="s">
        <v>306</v>
      </c>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96">
        <f aca="true" t="shared" si="385" ref="BR327:DS327">BR$7*BR76</f>
        <v>4507.069793832681</v>
      </c>
      <c r="BS327" s="96">
        <f t="shared" si="385"/>
        <v>1228.281911618779</v>
      </c>
      <c r="BT327" s="96">
        <f t="shared" si="385"/>
        <v>49703.163284450806</v>
      </c>
      <c r="BU327" s="96">
        <f t="shared" si="385"/>
        <v>4749.699969395754</v>
      </c>
      <c r="BV327" s="96">
        <f t="shared" si="385"/>
        <v>1828.6356604259092</v>
      </c>
      <c r="BW327" s="96">
        <f t="shared" si="385"/>
        <v>964.5935623604349</v>
      </c>
      <c r="BX327" s="96">
        <f t="shared" si="385"/>
        <v>5467.11186948771</v>
      </c>
      <c r="BY327" s="96">
        <f t="shared" si="385"/>
        <v>0</v>
      </c>
      <c r="BZ327" s="96">
        <f t="shared" si="385"/>
        <v>0</v>
      </c>
      <c r="CA327" s="96">
        <f t="shared" si="385"/>
        <v>0</v>
      </c>
      <c r="CB327" s="96">
        <f t="shared" si="385"/>
        <v>248.51468628315504</v>
      </c>
      <c r="CC327" s="96">
        <f t="shared" si="385"/>
        <v>820.2510872078292</v>
      </c>
      <c r="CD327" s="96">
        <f t="shared" si="385"/>
        <v>0</v>
      </c>
      <c r="CE327" s="96">
        <f t="shared" si="385"/>
        <v>0</v>
      </c>
      <c r="CF327" s="96">
        <f t="shared" si="385"/>
        <v>0</v>
      </c>
      <c r="CG327" s="96">
        <f t="shared" si="385"/>
        <v>0</v>
      </c>
      <c r="CH327" s="96">
        <f t="shared" si="385"/>
        <v>0</v>
      </c>
      <c r="CI327" s="96">
        <f t="shared" si="385"/>
        <v>1095.829678639338</v>
      </c>
      <c r="CJ327" s="96">
        <f t="shared" si="385"/>
        <v>8689.829001850088</v>
      </c>
      <c r="CK327" s="96">
        <f t="shared" si="385"/>
        <v>0</v>
      </c>
      <c r="CL327" s="96">
        <f t="shared" si="385"/>
        <v>0</v>
      </c>
      <c r="CM327" s="96">
        <f t="shared" si="385"/>
        <v>3048.439173538731</v>
      </c>
      <c r="CN327" s="96">
        <f t="shared" si="385"/>
        <v>0</v>
      </c>
      <c r="CO327" s="96">
        <f t="shared" si="385"/>
        <v>0</v>
      </c>
      <c r="CP327" s="96">
        <f t="shared" si="385"/>
        <v>0</v>
      </c>
      <c r="CQ327" s="96">
        <f t="shared" si="385"/>
        <v>0</v>
      </c>
      <c r="CR327" s="96">
        <f t="shared" si="385"/>
        <v>877.8118043363719</v>
      </c>
      <c r="CS327" s="96">
        <f t="shared" si="385"/>
        <v>0</v>
      </c>
      <c r="CT327" s="96">
        <f t="shared" si="385"/>
        <v>0</v>
      </c>
      <c r="CU327" s="96">
        <f t="shared" si="385"/>
        <v>0</v>
      </c>
      <c r="CV327" s="96">
        <f t="shared" si="385"/>
        <v>0</v>
      </c>
      <c r="CW327" s="96">
        <f t="shared" si="385"/>
        <v>0</v>
      </c>
      <c r="CX327" s="96">
        <f t="shared" si="385"/>
        <v>6703.442141320288</v>
      </c>
      <c r="CY327" s="96">
        <f t="shared" si="385"/>
        <v>2064.274024255446</v>
      </c>
      <c r="CZ327" s="96">
        <f t="shared" si="385"/>
        <v>3144.6459472820884</v>
      </c>
      <c r="DA327" s="96">
        <f t="shared" si="385"/>
        <v>1846.796514012065</v>
      </c>
      <c r="DB327" s="96">
        <f t="shared" si="385"/>
        <v>4823.690030895042</v>
      </c>
      <c r="DC327" s="96">
        <f t="shared" si="385"/>
        <v>738.1400633071552</v>
      </c>
      <c r="DD327" s="96">
        <f t="shared" si="385"/>
        <v>11452.436322679669</v>
      </c>
      <c r="DE327" s="96">
        <f t="shared" si="385"/>
        <v>260.81350436922605</v>
      </c>
      <c r="DF327" s="96">
        <f t="shared" si="385"/>
        <v>66613.43722837348</v>
      </c>
      <c r="DG327" s="96">
        <f t="shared" si="385"/>
        <v>0</v>
      </c>
      <c r="DH327" s="96">
        <f t="shared" si="385"/>
        <v>0</v>
      </c>
      <c r="DI327" s="96">
        <f t="shared" si="385"/>
        <v>0</v>
      </c>
      <c r="DJ327" s="96">
        <f t="shared" si="385"/>
        <v>0</v>
      </c>
      <c r="DK327" s="96">
        <f t="shared" si="385"/>
        <v>0</v>
      </c>
      <c r="DL327" s="96">
        <f t="shared" si="385"/>
        <v>0</v>
      </c>
      <c r="DM327" s="96">
        <f t="shared" si="385"/>
        <v>0</v>
      </c>
      <c r="DN327" s="96">
        <f t="shared" si="385"/>
        <v>0</v>
      </c>
      <c r="DO327" s="96">
        <f t="shared" si="385"/>
        <v>376.43596856313104</v>
      </c>
      <c r="DP327" s="96">
        <f t="shared" si="385"/>
        <v>0</v>
      </c>
      <c r="DQ327" s="96">
        <f t="shared" si="385"/>
        <v>363.2178579487624</v>
      </c>
      <c r="DR327" s="96">
        <f t="shared" si="385"/>
        <v>25437.8063001846</v>
      </c>
      <c r="DS327" s="96">
        <f t="shared" si="385"/>
        <v>6511.556956451294</v>
      </c>
      <c r="DT327" s="87"/>
      <c r="DU327" s="18">
        <f t="shared" si="384"/>
        <v>213565.92434306987</v>
      </c>
      <c r="DV327" s="88"/>
      <c r="DW327" s="88"/>
      <c r="DX327" s="89"/>
    </row>
    <row r="328" spans="44:127" ht="11.25">
      <c r="AR328" s="13" t="s">
        <v>70</v>
      </c>
      <c r="AS328" s="16" t="s">
        <v>307</v>
      </c>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96">
        <f aca="true" t="shared" si="386" ref="BR328:DS328">BR$7*BR77</f>
        <v>2172.382670711597</v>
      </c>
      <c r="BS328" s="96">
        <f t="shared" si="386"/>
        <v>1530.509006591223</v>
      </c>
      <c r="BT328" s="96">
        <f t="shared" si="386"/>
        <v>785.4482187808281</v>
      </c>
      <c r="BU328" s="96">
        <f t="shared" si="386"/>
        <v>2289.3290711214995</v>
      </c>
      <c r="BV328" s="96">
        <f t="shared" si="386"/>
        <v>881.3922573798012</v>
      </c>
      <c r="BW328" s="96">
        <f t="shared" si="386"/>
        <v>1385.3234853578651</v>
      </c>
      <c r="BX328" s="96">
        <f t="shared" si="386"/>
        <v>2635.1176323846576</v>
      </c>
      <c r="BY328" s="96">
        <f t="shared" si="386"/>
        <v>0</v>
      </c>
      <c r="BZ328" s="96">
        <f t="shared" si="386"/>
        <v>0</v>
      </c>
      <c r="CA328" s="96">
        <f t="shared" si="386"/>
        <v>0</v>
      </c>
      <c r="CB328" s="96">
        <f t="shared" si="386"/>
        <v>507.41744626946456</v>
      </c>
      <c r="CC328" s="96">
        <f t="shared" si="386"/>
        <v>395.35647970682066</v>
      </c>
      <c r="CD328" s="96">
        <f t="shared" si="386"/>
        <v>0</v>
      </c>
      <c r="CE328" s="96">
        <f t="shared" si="386"/>
        <v>0</v>
      </c>
      <c r="CF328" s="96">
        <f t="shared" si="386"/>
        <v>0</v>
      </c>
      <c r="CG328" s="96">
        <f t="shared" si="386"/>
        <v>0</v>
      </c>
      <c r="CH328" s="96">
        <f t="shared" si="386"/>
        <v>0</v>
      </c>
      <c r="CI328" s="96">
        <f t="shared" si="386"/>
        <v>528.1838340256089</v>
      </c>
      <c r="CJ328" s="96">
        <f t="shared" si="386"/>
        <v>4188.44943579478</v>
      </c>
      <c r="CK328" s="96">
        <f t="shared" si="386"/>
        <v>0</v>
      </c>
      <c r="CL328" s="96">
        <f t="shared" si="386"/>
        <v>0</v>
      </c>
      <c r="CM328" s="96">
        <f t="shared" si="386"/>
        <v>3798.5283077217628</v>
      </c>
      <c r="CN328" s="96">
        <f t="shared" si="386"/>
        <v>0</v>
      </c>
      <c r="CO328" s="96">
        <f t="shared" si="386"/>
        <v>0</v>
      </c>
      <c r="CP328" s="96">
        <f t="shared" si="386"/>
        <v>0</v>
      </c>
      <c r="CQ328" s="96">
        <f t="shared" si="386"/>
        <v>0</v>
      </c>
      <c r="CR328" s="96">
        <f t="shared" si="386"/>
        <v>1792.3167066032033</v>
      </c>
      <c r="CS328" s="96">
        <f t="shared" si="386"/>
        <v>0</v>
      </c>
      <c r="CT328" s="96">
        <f t="shared" si="386"/>
        <v>0</v>
      </c>
      <c r="CU328" s="96">
        <f t="shared" si="386"/>
        <v>0</v>
      </c>
      <c r="CV328" s="96">
        <f t="shared" si="386"/>
        <v>0</v>
      </c>
      <c r="CW328" s="96">
        <f t="shared" si="386"/>
        <v>0</v>
      </c>
      <c r="CX328" s="96">
        <f t="shared" si="386"/>
        <v>3231.0219739327704</v>
      </c>
      <c r="CY328" s="96">
        <f t="shared" si="386"/>
        <v>2964.6551642096647</v>
      </c>
      <c r="CZ328" s="96">
        <f t="shared" si="386"/>
        <v>1515.7019247287628</v>
      </c>
      <c r="DA328" s="96">
        <f t="shared" si="386"/>
        <v>890.1456881941808</v>
      </c>
      <c r="DB328" s="96">
        <f t="shared" si="386"/>
        <v>2324.991870846917</v>
      </c>
      <c r="DC328" s="96">
        <f t="shared" si="386"/>
        <v>355.7794210954155</v>
      </c>
      <c r="DD328" s="96">
        <f t="shared" si="386"/>
        <v>5520.010859130921</v>
      </c>
      <c r="DE328" s="96">
        <f t="shared" si="386"/>
        <v>324.9884360436729</v>
      </c>
      <c r="DF328" s="96">
        <f t="shared" si="386"/>
        <v>95668.43760294086</v>
      </c>
      <c r="DG328" s="96">
        <f t="shared" si="386"/>
        <v>0</v>
      </c>
      <c r="DH328" s="96">
        <f t="shared" si="386"/>
        <v>0</v>
      </c>
      <c r="DI328" s="96">
        <f t="shared" si="386"/>
        <v>0</v>
      </c>
      <c r="DJ328" s="96">
        <f t="shared" si="386"/>
        <v>0</v>
      </c>
      <c r="DK328" s="96">
        <f t="shared" si="386"/>
        <v>0</v>
      </c>
      <c r="DL328" s="96">
        <f t="shared" si="386"/>
        <v>0</v>
      </c>
      <c r="DM328" s="96">
        <f t="shared" si="386"/>
        <v>0</v>
      </c>
      <c r="DN328" s="96">
        <f t="shared" si="386"/>
        <v>0</v>
      </c>
      <c r="DO328" s="96">
        <f t="shared" si="386"/>
        <v>469.06059174270274</v>
      </c>
      <c r="DP328" s="96">
        <f t="shared" si="386"/>
        <v>0</v>
      </c>
      <c r="DQ328" s="96">
        <f t="shared" si="386"/>
        <v>175.06899524400183</v>
      </c>
      <c r="DR328" s="96">
        <f t="shared" si="386"/>
        <v>401.9880894466593</v>
      </c>
      <c r="DS328" s="96">
        <f t="shared" si="386"/>
        <v>11616.313136732306</v>
      </c>
      <c r="DT328" s="18"/>
      <c r="DU328" s="18">
        <f t="shared" si="384"/>
        <v>148347.91830673796</v>
      </c>
      <c r="DV328" s="3"/>
      <c r="DW328" s="3"/>
    </row>
    <row r="329" spans="44:127" ht="11.25">
      <c r="AR329" s="13" t="s">
        <v>71</v>
      </c>
      <c r="AS329" s="16" t="s">
        <v>308</v>
      </c>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96">
        <f aca="true" t="shared" si="387" ref="BR329:DS329">BR$7*BR78</f>
        <v>3031.7639379567017</v>
      </c>
      <c r="BS329" s="96">
        <f t="shared" si="387"/>
        <v>1097.8334646434932</v>
      </c>
      <c r="BT329" s="96">
        <f t="shared" si="387"/>
        <v>31.41792875123312</v>
      </c>
      <c r="BU329" s="96">
        <f t="shared" si="387"/>
        <v>3194.9736174559625</v>
      </c>
      <c r="BV329" s="96">
        <f t="shared" si="387"/>
        <v>1230.065631228324</v>
      </c>
      <c r="BW329" s="96">
        <f t="shared" si="387"/>
        <v>1704.7793854568674</v>
      </c>
      <c r="BX329" s="96">
        <f t="shared" si="387"/>
        <v>3677.5540137782054</v>
      </c>
      <c r="BY329" s="96">
        <f t="shared" si="387"/>
        <v>0</v>
      </c>
      <c r="BZ329" s="96">
        <f t="shared" si="387"/>
        <v>0</v>
      </c>
      <c r="CA329" s="96">
        <f t="shared" si="387"/>
        <v>0</v>
      </c>
      <c r="CB329" s="96">
        <f t="shared" si="387"/>
        <v>399.541296275169</v>
      </c>
      <c r="CC329" s="96">
        <f t="shared" si="387"/>
        <v>551.757079437584</v>
      </c>
      <c r="CD329" s="96">
        <f t="shared" si="387"/>
        <v>0</v>
      </c>
      <c r="CE329" s="96">
        <f t="shared" si="387"/>
        <v>0</v>
      </c>
      <c r="CF329" s="96">
        <f t="shared" si="387"/>
        <v>0</v>
      </c>
      <c r="CG329" s="96">
        <f t="shared" si="387"/>
        <v>0</v>
      </c>
      <c r="CH329" s="96">
        <f t="shared" si="387"/>
        <v>0</v>
      </c>
      <c r="CI329" s="96">
        <f t="shared" si="387"/>
        <v>737.1301208575787</v>
      </c>
      <c r="CJ329" s="96">
        <f t="shared" si="387"/>
        <v>5845.374356276815</v>
      </c>
      <c r="CK329" s="96">
        <f t="shared" si="387"/>
        <v>0</v>
      </c>
      <c r="CL329" s="96">
        <f t="shared" si="387"/>
        <v>0</v>
      </c>
      <c r="CM329" s="96">
        <f t="shared" si="387"/>
        <v>2724.6827523742604</v>
      </c>
      <c r="CN329" s="96">
        <f t="shared" si="387"/>
        <v>0</v>
      </c>
      <c r="CO329" s="96">
        <f t="shared" si="387"/>
        <v>0</v>
      </c>
      <c r="CP329" s="96">
        <f t="shared" si="387"/>
        <v>0</v>
      </c>
      <c r="CQ329" s="96">
        <f t="shared" si="387"/>
        <v>125.62664307116644</v>
      </c>
      <c r="CR329" s="96">
        <f t="shared" si="387"/>
        <v>1411.272997325357</v>
      </c>
      <c r="CS329" s="96">
        <f t="shared" si="387"/>
        <v>3913.575828357225</v>
      </c>
      <c r="CT329" s="96">
        <f t="shared" si="387"/>
        <v>0</v>
      </c>
      <c r="CU329" s="96">
        <f t="shared" si="387"/>
        <v>0</v>
      </c>
      <c r="CV329" s="96">
        <f t="shared" si="387"/>
        <v>0</v>
      </c>
      <c r="CW329" s="96">
        <f t="shared" si="387"/>
        <v>0</v>
      </c>
      <c r="CX329" s="96">
        <f t="shared" si="387"/>
        <v>4509.194459789317</v>
      </c>
      <c r="CY329" s="96">
        <f t="shared" si="387"/>
        <v>3648.3052964537587</v>
      </c>
      <c r="CZ329" s="96">
        <f t="shared" si="387"/>
        <v>6041.644415450872</v>
      </c>
      <c r="DA329" s="96">
        <f t="shared" si="387"/>
        <v>1242.281865611994</v>
      </c>
      <c r="DB329" s="96">
        <f t="shared" si="387"/>
        <v>3244.7444021302285</v>
      </c>
      <c r="DC329" s="96">
        <f t="shared" si="387"/>
        <v>496.5235790574908</v>
      </c>
      <c r="DD329" s="96">
        <f t="shared" si="387"/>
        <v>7703.693315856084</v>
      </c>
      <c r="DE329" s="96">
        <f t="shared" si="387"/>
        <v>233.11406804820416</v>
      </c>
      <c r="DF329" s="96">
        <f t="shared" si="387"/>
        <v>117729.60033390965</v>
      </c>
      <c r="DG329" s="96">
        <f t="shared" si="387"/>
        <v>0</v>
      </c>
      <c r="DH329" s="96">
        <f t="shared" si="387"/>
        <v>0</v>
      </c>
      <c r="DI329" s="96">
        <f t="shared" si="387"/>
        <v>0</v>
      </c>
      <c r="DJ329" s="96">
        <f t="shared" si="387"/>
        <v>0</v>
      </c>
      <c r="DK329" s="96">
        <f t="shared" si="387"/>
        <v>0</v>
      </c>
      <c r="DL329" s="96">
        <f t="shared" si="387"/>
        <v>0</v>
      </c>
      <c r="DM329" s="96">
        <f t="shared" si="387"/>
        <v>0</v>
      </c>
      <c r="DN329" s="96">
        <f t="shared" si="387"/>
        <v>0</v>
      </c>
      <c r="DO329" s="96">
        <f t="shared" si="387"/>
        <v>336.45696454117916</v>
      </c>
      <c r="DP329" s="96">
        <f t="shared" si="387"/>
        <v>0</v>
      </c>
      <c r="DQ329" s="96">
        <f t="shared" si="387"/>
        <v>244.32521654263473</v>
      </c>
      <c r="DR329" s="96">
        <f t="shared" si="387"/>
        <v>16.079523577866368</v>
      </c>
      <c r="DS329" s="96">
        <f t="shared" si="387"/>
        <v>7804.711094797173</v>
      </c>
      <c r="DT329" s="18"/>
      <c r="DU329" s="18">
        <f t="shared" si="384"/>
        <v>182928.02358901242</v>
      </c>
      <c r="DV329" s="3"/>
      <c r="DW329" s="3"/>
    </row>
    <row r="330" spans="44:127" ht="11.25">
      <c r="AR330" s="13" t="s">
        <v>72</v>
      </c>
      <c r="AS330" s="16" t="s">
        <v>368</v>
      </c>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96">
        <f aca="true" t="shared" si="388" ref="BR330:DS330">BR$7*BR79</f>
        <v>0</v>
      </c>
      <c r="BS330" s="96">
        <f t="shared" si="388"/>
        <v>0</v>
      </c>
      <c r="BT330" s="96">
        <f t="shared" si="388"/>
        <v>0</v>
      </c>
      <c r="BU330" s="96">
        <f t="shared" si="388"/>
        <v>0</v>
      </c>
      <c r="BV330" s="96">
        <f t="shared" si="388"/>
        <v>0</v>
      </c>
      <c r="BW330" s="96">
        <f t="shared" si="388"/>
        <v>0</v>
      </c>
      <c r="BX330" s="96">
        <f t="shared" si="388"/>
        <v>0</v>
      </c>
      <c r="BY330" s="96">
        <f t="shared" si="388"/>
        <v>0</v>
      </c>
      <c r="BZ330" s="96">
        <f t="shared" si="388"/>
        <v>0</v>
      </c>
      <c r="CA330" s="96">
        <f t="shared" si="388"/>
        <v>0</v>
      </c>
      <c r="CB330" s="96">
        <f t="shared" si="388"/>
        <v>0</v>
      </c>
      <c r="CC330" s="96">
        <f t="shared" si="388"/>
        <v>0</v>
      </c>
      <c r="CD330" s="96">
        <f t="shared" si="388"/>
        <v>0</v>
      </c>
      <c r="CE330" s="96">
        <f t="shared" si="388"/>
        <v>0</v>
      </c>
      <c r="CF330" s="96">
        <f t="shared" si="388"/>
        <v>0</v>
      </c>
      <c r="CG330" s="96">
        <f t="shared" si="388"/>
        <v>0</v>
      </c>
      <c r="CH330" s="96">
        <f t="shared" si="388"/>
        <v>0</v>
      </c>
      <c r="CI330" s="96">
        <f t="shared" si="388"/>
        <v>0</v>
      </c>
      <c r="CJ330" s="96">
        <f t="shared" si="388"/>
        <v>0</v>
      </c>
      <c r="CK330" s="96">
        <f t="shared" si="388"/>
        <v>0</v>
      </c>
      <c r="CL330" s="96">
        <f t="shared" si="388"/>
        <v>0</v>
      </c>
      <c r="CM330" s="96">
        <f t="shared" si="388"/>
        <v>0</v>
      </c>
      <c r="CN330" s="96">
        <f t="shared" si="388"/>
        <v>0</v>
      </c>
      <c r="CO330" s="96">
        <f t="shared" si="388"/>
        <v>0</v>
      </c>
      <c r="CP330" s="96">
        <f t="shared" si="388"/>
        <v>0</v>
      </c>
      <c r="CQ330" s="96">
        <f t="shared" si="388"/>
        <v>0</v>
      </c>
      <c r="CR330" s="96">
        <f t="shared" si="388"/>
        <v>0</v>
      </c>
      <c r="CS330" s="96">
        <f t="shared" si="388"/>
        <v>0</v>
      </c>
      <c r="CT330" s="96">
        <f t="shared" si="388"/>
        <v>0</v>
      </c>
      <c r="CU330" s="96">
        <f t="shared" si="388"/>
        <v>0</v>
      </c>
      <c r="CV330" s="96">
        <f t="shared" si="388"/>
        <v>0</v>
      </c>
      <c r="CW330" s="96">
        <f t="shared" si="388"/>
        <v>0</v>
      </c>
      <c r="CX330" s="96">
        <f t="shared" si="388"/>
        <v>0</v>
      </c>
      <c r="CY330" s="96">
        <f t="shared" si="388"/>
        <v>0</v>
      </c>
      <c r="CZ330" s="96">
        <f t="shared" si="388"/>
        <v>0</v>
      </c>
      <c r="DA330" s="96">
        <f t="shared" si="388"/>
        <v>0</v>
      </c>
      <c r="DB330" s="96">
        <f t="shared" si="388"/>
        <v>0</v>
      </c>
      <c r="DC330" s="96">
        <f t="shared" si="388"/>
        <v>0</v>
      </c>
      <c r="DD330" s="96">
        <f t="shared" si="388"/>
        <v>0</v>
      </c>
      <c r="DE330" s="96">
        <f t="shared" si="388"/>
        <v>0</v>
      </c>
      <c r="DF330" s="96">
        <f t="shared" si="388"/>
        <v>0</v>
      </c>
      <c r="DG330" s="96">
        <f t="shared" si="388"/>
        <v>0</v>
      </c>
      <c r="DH330" s="96">
        <f t="shared" si="388"/>
        <v>0</v>
      </c>
      <c r="DI330" s="96">
        <f t="shared" si="388"/>
        <v>0</v>
      </c>
      <c r="DJ330" s="96">
        <f t="shared" si="388"/>
        <v>0</v>
      </c>
      <c r="DK330" s="96">
        <f t="shared" si="388"/>
        <v>0</v>
      </c>
      <c r="DL330" s="96">
        <f t="shared" si="388"/>
        <v>0</v>
      </c>
      <c r="DM330" s="96">
        <f t="shared" si="388"/>
        <v>0</v>
      </c>
      <c r="DN330" s="96">
        <f t="shared" si="388"/>
        <v>0</v>
      </c>
      <c r="DO330" s="96">
        <f t="shared" si="388"/>
        <v>0</v>
      </c>
      <c r="DP330" s="96">
        <f t="shared" si="388"/>
        <v>0</v>
      </c>
      <c r="DQ330" s="96">
        <f t="shared" si="388"/>
        <v>0</v>
      </c>
      <c r="DR330" s="96">
        <f t="shared" si="388"/>
        <v>0</v>
      </c>
      <c r="DS330" s="96">
        <f t="shared" si="388"/>
        <v>0.8246724215886185</v>
      </c>
      <c r="DT330" s="18"/>
      <c r="DU330" s="18">
        <f t="shared" si="384"/>
        <v>0.8246724215886185</v>
      </c>
      <c r="DV330" s="3"/>
      <c r="DW330" s="3"/>
    </row>
    <row r="331" spans="44:127" ht="11.25">
      <c r="AR331" s="13" t="s">
        <v>73</v>
      </c>
      <c r="AS331" s="16" t="s">
        <v>369</v>
      </c>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96">
        <f aca="true" t="shared" si="389" ref="BR331:DS331">BR$7*BR80</f>
        <v>222.64841548480925</v>
      </c>
      <c r="BS331" s="96">
        <f t="shared" si="389"/>
        <v>198.90159241776232</v>
      </c>
      <c r="BT331" s="96">
        <f t="shared" si="389"/>
        <v>0</v>
      </c>
      <c r="BU331" s="96">
        <f t="shared" si="389"/>
        <v>234.63430135057513</v>
      </c>
      <c r="BV331" s="96">
        <f t="shared" si="389"/>
        <v>90.33426392685702</v>
      </c>
      <c r="BW331" s="96">
        <f t="shared" si="389"/>
        <v>0</v>
      </c>
      <c r="BX331" s="96">
        <f t="shared" si="389"/>
        <v>270.07431672907893</v>
      </c>
      <c r="BY331" s="96">
        <f t="shared" si="389"/>
        <v>0</v>
      </c>
      <c r="BZ331" s="96">
        <f t="shared" si="389"/>
        <v>0</v>
      </c>
      <c r="CA331" s="96">
        <f t="shared" si="389"/>
        <v>0</v>
      </c>
      <c r="CB331" s="96">
        <f t="shared" si="389"/>
        <v>83.10458962523515</v>
      </c>
      <c r="CC331" s="96">
        <f t="shared" si="389"/>
        <v>40.52025223048833</v>
      </c>
      <c r="CD331" s="96">
        <f t="shared" si="389"/>
        <v>0</v>
      </c>
      <c r="CE331" s="96">
        <f t="shared" si="389"/>
        <v>0</v>
      </c>
      <c r="CF331" s="96">
        <f t="shared" si="389"/>
        <v>0</v>
      </c>
      <c r="CG331" s="96">
        <f t="shared" si="389"/>
        <v>0</v>
      </c>
      <c r="CH331" s="96">
        <f t="shared" si="389"/>
        <v>0</v>
      </c>
      <c r="CI331" s="96">
        <f t="shared" si="389"/>
        <v>54.133783755498236</v>
      </c>
      <c r="CJ331" s="96">
        <f t="shared" si="389"/>
        <v>429.27594792149563</v>
      </c>
      <c r="CK331" s="96">
        <f t="shared" si="389"/>
        <v>0</v>
      </c>
      <c r="CL331" s="96">
        <f t="shared" si="389"/>
        <v>0</v>
      </c>
      <c r="CM331" s="96">
        <f t="shared" si="389"/>
        <v>493.64840454780716</v>
      </c>
      <c r="CN331" s="96">
        <f t="shared" si="389"/>
        <v>0</v>
      </c>
      <c r="CO331" s="96">
        <f t="shared" si="389"/>
        <v>0</v>
      </c>
      <c r="CP331" s="96">
        <f t="shared" si="389"/>
        <v>0</v>
      </c>
      <c r="CQ331" s="96">
        <f t="shared" si="389"/>
        <v>0</v>
      </c>
      <c r="CR331" s="96">
        <f t="shared" si="389"/>
        <v>293.54478344367425</v>
      </c>
      <c r="CS331" s="96">
        <f t="shared" si="389"/>
        <v>0</v>
      </c>
      <c r="CT331" s="96">
        <f t="shared" si="389"/>
        <v>0</v>
      </c>
      <c r="CU331" s="96">
        <f t="shared" si="389"/>
        <v>0</v>
      </c>
      <c r="CV331" s="96">
        <f t="shared" si="389"/>
        <v>0</v>
      </c>
      <c r="CW331" s="96">
        <f t="shared" si="389"/>
        <v>0</v>
      </c>
      <c r="CX331" s="96">
        <f t="shared" si="389"/>
        <v>331.1488038417686</v>
      </c>
      <c r="CY331" s="96">
        <f t="shared" si="389"/>
        <v>0</v>
      </c>
      <c r="CZ331" s="96">
        <f t="shared" si="389"/>
        <v>155.34492906702837</v>
      </c>
      <c r="DA331" s="96">
        <f t="shared" si="389"/>
        <v>91.2314067402082</v>
      </c>
      <c r="DB331" s="96">
        <f t="shared" si="389"/>
        <v>238.28939672473197</v>
      </c>
      <c r="DC331" s="96">
        <f t="shared" si="389"/>
        <v>36.46398281341902</v>
      </c>
      <c r="DD331" s="96">
        <f t="shared" si="389"/>
        <v>565.7482393936863</v>
      </c>
      <c r="DE331" s="96">
        <f t="shared" si="389"/>
        <v>42.234784093439345</v>
      </c>
      <c r="DF331" s="96">
        <f t="shared" si="389"/>
        <v>0</v>
      </c>
      <c r="DG331" s="96">
        <f t="shared" si="389"/>
        <v>0</v>
      </c>
      <c r="DH331" s="96">
        <f t="shared" si="389"/>
        <v>0</v>
      </c>
      <c r="DI331" s="96">
        <f t="shared" si="389"/>
        <v>0</v>
      </c>
      <c r="DJ331" s="96">
        <f t="shared" si="389"/>
        <v>0</v>
      </c>
      <c r="DK331" s="96">
        <f t="shared" si="389"/>
        <v>0</v>
      </c>
      <c r="DL331" s="96">
        <f t="shared" si="389"/>
        <v>0</v>
      </c>
      <c r="DM331" s="96">
        <f t="shared" si="389"/>
        <v>0</v>
      </c>
      <c r="DN331" s="96">
        <f t="shared" si="389"/>
        <v>0</v>
      </c>
      <c r="DO331" s="96">
        <f t="shared" si="389"/>
        <v>60.95808534040187</v>
      </c>
      <c r="DP331" s="96">
        <f t="shared" si="389"/>
        <v>0</v>
      </c>
      <c r="DQ331" s="96">
        <f t="shared" si="389"/>
        <v>17.942895106425475</v>
      </c>
      <c r="DR331" s="96">
        <f t="shared" si="389"/>
        <v>0</v>
      </c>
      <c r="DS331" s="96">
        <f t="shared" si="389"/>
        <v>759.7266441678929</v>
      </c>
      <c r="DT331" s="18"/>
      <c r="DU331" s="18">
        <f t="shared" si="384"/>
        <v>4709.909818722283</v>
      </c>
      <c r="DV331" s="3"/>
      <c r="DW331" s="3"/>
    </row>
    <row r="332" spans="44:127" ht="11.25">
      <c r="AR332" s="13" t="s">
        <v>74</v>
      </c>
      <c r="AS332" s="16" t="s">
        <v>311</v>
      </c>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96">
        <f aca="true" t="shared" si="390" ref="BR332:DS332">BR$7*BR81</f>
        <v>3920.6013824878173</v>
      </c>
      <c r="BS332" s="96">
        <f t="shared" si="390"/>
        <v>2195.6669292869865</v>
      </c>
      <c r="BT332" s="96">
        <f t="shared" si="390"/>
        <v>0</v>
      </c>
      <c r="BU332" s="96">
        <f t="shared" si="390"/>
        <v>4131.660062574714</v>
      </c>
      <c r="BV332" s="96">
        <f t="shared" si="390"/>
        <v>1590.690143769825</v>
      </c>
      <c r="BW332" s="96">
        <f t="shared" si="390"/>
        <v>1336.9001137534256</v>
      </c>
      <c r="BX332" s="96">
        <f t="shared" si="390"/>
        <v>4755.720974869108</v>
      </c>
      <c r="BY332" s="96">
        <f t="shared" si="390"/>
        <v>0</v>
      </c>
      <c r="BZ332" s="96">
        <f t="shared" si="390"/>
        <v>0</v>
      </c>
      <c r="CA332" s="96">
        <f t="shared" si="390"/>
        <v>0</v>
      </c>
      <c r="CB332" s="96">
        <f t="shared" si="390"/>
        <v>599.3119444127535</v>
      </c>
      <c r="CC332" s="96">
        <f t="shared" si="390"/>
        <v>713.5184706690467</v>
      </c>
      <c r="CD332" s="96">
        <f t="shared" si="390"/>
        <v>0</v>
      </c>
      <c r="CE332" s="96">
        <f t="shared" si="390"/>
        <v>0</v>
      </c>
      <c r="CF332" s="96">
        <f t="shared" si="390"/>
        <v>0</v>
      </c>
      <c r="CG332" s="96">
        <f t="shared" si="390"/>
        <v>0</v>
      </c>
      <c r="CH332" s="96">
        <f t="shared" si="390"/>
        <v>0</v>
      </c>
      <c r="CI332" s="96">
        <f t="shared" si="390"/>
        <v>953.2382566880801</v>
      </c>
      <c r="CJ332" s="96">
        <f t="shared" si="390"/>
        <v>7559.092083476391</v>
      </c>
      <c r="CK332" s="96">
        <f t="shared" si="390"/>
        <v>0</v>
      </c>
      <c r="CL332" s="96">
        <f t="shared" si="390"/>
        <v>0</v>
      </c>
      <c r="CM332" s="96">
        <f t="shared" si="390"/>
        <v>5449.365504748521</v>
      </c>
      <c r="CN332" s="96">
        <f t="shared" si="390"/>
        <v>0</v>
      </c>
      <c r="CO332" s="96">
        <f t="shared" si="390"/>
        <v>0</v>
      </c>
      <c r="CP332" s="96">
        <f t="shared" si="390"/>
        <v>0</v>
      </c>
      <c r="CQ332" s="96">
        <f t="shared" si="390"/>
        <v>1.461936754926874</v>
      </c>
      <c r="CR332" s="96">
        <f t="shared" si="390"/>
        <v>2116.909495988036</v>
      </c>
      <c r="CS332" s="96">
        <f t="shared" si="390"/>
        <v>45.5428896832632</v>
      </c>
      <c r="CT332" s="96">
        <f t="shared" si="390"/>
        <v>0</v>
      </c>
      <c r="CU332" s="96">
        <f t="shared" si="390"/>
        <v>0</v>
      </c>
      <c r="CV332" s="96">
        <f t="shared" si="390"/>
        <v>0</v>
      </c>
      <c r="CW332" s="96">
        <f t="shared" si="390"/>
        <v>0</v>
      </c>
      <c r="CX332" s="96">
        <f t="shared" si="390"/>
        <v>5831.1776229092675</v>
      </c>
      <c r="CY332" s="96">
        <f t="shared" si="390"/>
        <v>2861.026950140616</v>
      </c>
      <c r="CZ332" s="96">
        <f t="shared" si="390"/>
        <v>2781.1501226947216</v>
      </c>
      <c r="DA332" s="96">
        <f t="shared" si="390"/>
        <v>1606.48787287854</v>
      </c>
      <c r="DB332" s="96">
        <f t="shared" si="390"/>
        <v>4196.022397899853</v>
      </c>
      <c r="DC332" s="96">
        <f t="shared" si="390"/>
        <v>642.091887867293</v>
      </c>
      <c r="DD332" s="96">
        <f t="shared" si="390"/>
        <v>9962.223735916363</v>
      </c>
      <c r="DE332" s="96">
        <f t="shared" si="390"/>
        <v>466.2281360964083</v>
      </c>
      <c r="DF332" s="96">
        <f t="shared" si="390"/>
        <v>92324.38954930766</v>
      </c>
      <c r="DG332" s="96">
        <f t="shared" si="390"/>
        <v>0</v>
      </c>
      <c r="DH332" s="96">
        <f t="shared" si="390"/>
        <v>0</v>
      </c>
      <c r="DI332" s="96">
        <f t="shared" si="390"/>
        <v>0</v>
      </c>
      <c r="DJ332" s="96">
        <f t="shared" si="390"/>
        <v>0</v>
      </c>
      <c r="DK332" s="96">
        <f t="shared" si="390"/>
        <v>0</v>
      </c>
      <c r="DL332" s="96">
        <f t="shared" si="390"/>
        <v>0</v>
      </c>
      <c r="DM332" s="96">
        <f t="shared" si="390"/>
        <v>0</v>
      </c>
      <c r="DN332" s="96">
        <f t="shared" si="390"/>
        <v>0</v>
      </c>
      <c r="DO332" s="96">
        <f t="shared" si="390"/>
        <v>672.9139290823583</v>
      </c>
      <c r="DP332" s="96">
        <f t="shared" si="390"/>
        <v>0</v>
      </c>
      <c r="DQ332" s="96">
        <f t="shared" si="390"/>
        <v>315.955266094787</v>
      </c>
      <c r="DR332" s="96">
        <f t="shared" si="390"/>
        <v>0</v>
      </c>
      <c r="DS332" s="96">
        <f t="shared" si="390"/>
        <v>15533.134342156156</v>
      </c>
      <c r="DT332" s="18"/>
      <c r="DU332" s="18">
        <f t="shared" si="384"/>
        <v>172562.48200220693</v>
      </c>
      <c r="DV332" s="3"/>
      <c r="DW332" s="3"/>
    </row>
    <row r="333" spans="44:127" ht="11.25">
      <c r="AR333" s="13" t="s">
        <v>75</v>
      </c>
      <c r="AS333" s="16" t="s">
        <v>370</v>
      </c>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96">
        <f aca="true" t="shared" si="391" ref="BR333:DS333">BR$7*BR82</f>
        <v>742.854993720345</v>
      </c>
      <c r="BS333" s="96">
        <f t="shared" si="391"/>
        <v>581.2059518700847</v>
      </c>
      <c r="BT333" s="96">
        <f t="shared" si="391"/>
        <v>219.92550125863184</v>
      </c>
      <c r="BU333" s="96">
        <f t="shared" si="391"/>
        <v>782.8452858145358</v>
      </c>
      <c r="BV333" s="96">
        <f t="shared" si="391"/>
        <v>301.39562824194354</v>
      </c>
      <c r="BW333" s="96">
        <f t="shared" si="391"/>
        <v>271.447585965458</v>
      </c>
      <c r="BX333" s="96">
        <f t="shared" si="391"/>
        <v>901.0890754418801</v>
      </c>
      <c r="BY333" s="96">
        <f t="shared" si="391"/>
        <v>0</v>
      </c>
      <c r="BZ333" s="96">
        <f t="shared" si="391"/>
        <v>0</v>
      </c>
      <c r="CA333" s="96">
        <f t="shared" si="391"/>
        <v>0</v>
      </c>
      <c r="CB333" s="96">
        <f t="shared" si="391"/>
        <v>199.7706481375845</v>
      </c>
      <c r="CC333" s="96">
        <f t="shared" si="391"/>
        <v>135.19373875032088</v>
      </c>
      <c r="CD333" s="96">
        <f t="shared" si="391"/>
        <v>0</v>
      </c>
      <c r="CE333" s="96">
        <f t="shared" si="391"/>
        <v>0</v>
      </c>
      <c r="CF333" s="96">
        <f t="shared" si="391"/>
        <v>0</v>
      </c>
      <c r="CG333" s="96">
        <f t="shared" si="391"/>
        <v>0</v>
      </c>
      <c r="CH333" s="96">
        <f t="shared" si="391"/>
        <v>0</v>
      </c>
      <c r="CI333" s="96">
        <f t="shared" si="391"/>
        <v>180.6145869225502</v>
      </c>
      <c r="CJ333" s="96">
        <f t="shared" si="391"/>
        <v>1432.257134653962</v>
      </c>
      <c r="CK333" s="96">
        <f t="shared" si="391"/>
        <v>0</v>
      </c>
      <c r="CL333" s="96">
        <f t="shared" si="391"/>
        <v>0</v>
      </c>
      <c r="CM333" s="96">
        <f t="shared" si="391"/>
        <v>1442.479104198138</v>
      </c>
      <c r="CN333" s="96">
        <f t="shared" si="391"/>
        <v>0</v>
      </c>
      <c r="CO333" s="96">
        <f t="shared" si="391"/>
        <v>0</v>
      </c>
      <c r="CP333" s="96">
        <f t="shared" si="391"/>
        <v>0</v>
      </c>
      <c r="CQ333" s="96">
        <f t="shared" si="391"/>
        <v>0</v>
      </c>
      <c r="CR333" s="96">
        <f t="shared" si="391"/>
        <v>705.6364986626785</v>
      </c>
      <c r="CS333" s="96">
        <f t="shared" si="391"/>
        <v>0</v>
      </c>
      <c r="CT333" s="96">
        <f t="shared" si="391"/>
        <v>0</v>
      </c>
      <c r="CU333" s="96">
        <f t="shared" si="391"/>
        <v>0</v>
      </c>
      <c r="CV333" s="96">
        <f t="shared" si="391"/>
        <v>0</v>
      </c>
      <c r="CW333" s="96">
        <f t="shared" si="391"/>
        <v>0</v>
      </c>
      <c r="CX333" s="96">
        <f t="shared" si="391"/>
        <v>1104.8609623505738</v>
      </c>
      <c r="CY333" s="96">
        <f t="shared" si="391"/>
        <v>580.9101600099233</v>
      </c>
      <c r="CZ333" s="96">
        <f t="shared" si="391"/>
        <v>518.3003708124219</v>
      </c>
      <c r="DA333" s="96">
        <f t="shared" si="391"/>
        <v>304.38889912387225</v>
      </c>
      <c r="DB333" s="96">
        <f t="shared" si="391"/>
        <v>795.0403236516759</v>
      </c>
      <c r="DC333" s="96">
        <f t="shared" si="391"/>
        <v>121.66020434009899</v>
      </c>
      <c r="DD333" s="96">
        <f t="shared" si="391"/>
        <v>1887.5899202200565</v>
      </c>
      <c r="DE333" s="96">
        <f t="shared" si="391"/>
        <v>123.41333014316692</v>
      </c>
      <c r="DF333" s="96">
        <f t="shared" si="391"/>
        <v>18745.77794636672</v>
      </c>
      <c r="DG333" s="96">
        <f t="shared" si="391"/>
        <v>0</v>
      </c>
      <c r="DH333" s="96">
        <f t="shared" si="391"/>
        <v>0</v>
      </c>
      <c r="DI333" s="96">
        <f t="shared" si="391"/>
        <v>0</v>
      </c>
      <c r="DJ333" s="96">
        <f t="shared" si="391"/>
        <v>0</v>
      </c>
      <c r="DK333" s="96">
        <f t="shared" si="391"/>
        <v>0</v>
      </c>
      <c r="DL333" s="96">
        <f t="shared" si="391"/>
        <v>0</v>
      </c>
      <c r="DM333" s="96">
        <f t="shared" si="391"/>
        <v>0</v>
      </c>
      <c r="DN333" s="96">
        <f t="shared" si="391"/>
        <v>0</v>
      </c>
      <c r="DO333" s="96">
        <f t="shared" si="391"/>
        <v>178.12427534533015</v>
      </c>
      <c r="DP333" s="96">
        <f t="shared" si="391"/>
        <v>0</v>
      </c>
      <c r="DQ333" s="96">
        <f t="shared" si="391"/>
        <v>59.86554722424201</v>
      </c>
      <c r="DR333" s="96">
        <f t="shared" si="391"/>
        <v>112.55666504506458</v>
      </c>
      <c r="DS333" s="96">
        <f t="shared" si="391"/>
        <v>3325.6666417346605</v>
      </c>
      <c r="DT333" s="18"/>
      <c r="DU333" s="18">
        <f t="shared" si="384"/>
        <v>35754.87098000592</v>
      </c>
      <c r="DV333" s="3"/>
      <c r="DW333" s="3"/>
    </row>
    <row r="334" spans="44:127" ht="11.25">
      <c r="AR334" s="13" t="s">
        <v>76</v>
      </c>
      <c r="AS334" s="16" t="s">
        <v>313</v>
      </c>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96">
        <f aca="true" t="shared" si="392" ref="BR334:DS334">BR$7*BR83</f>
        <v>0</v>
      </c>
      <c r="BS334" s="96">
        <f t="shared" si="392"/>
        <v>0</v>
      </c>
      <c r="BT334" s="96">
        <f t="shared" si="392"/>
        <v>0</v>
      </c>
      <c r="BU334" s="96">
        <f t="shared" si="392"/>
        <v>0</v>
      </c>
      <c r="BV334" s="96">
        <f t="shared" si="392"/>
        <v>0</v>
      </c>
      <c r="BW334" s="96">
        <f t="shared" si="392"/>
        <v>0</v>
      </c>
      <c r="BX334" s="96">
        <f t="shared" si="392"/>
        <v>0</v>
      </c>
      <c r="BY334" s="96">
        <f t="shared" si="392"/>
        <v>0</v>
      </c>
      <c r="BZ334" s="96">
        <f t="shared" si="392"/>
        <v>0</v>
      </c>
      <c r="CA334" s="96">
        <f t="shared" si="392"/>
        <v>0</v>
      </c>
      <c r="CB334" s="96">
        <f t="shared" si="392"/>
        <v>0</v>
      </c>
      <c r="CC334" s="96">
        <f t="shared" si="392"/>
        <v>0</v>
      </c>
      <c r="CD334" s="96">
        <f t="shared" si="392"/>
        <v>0</v>
      </c>
      <c r="CE334" s="96">
        <f t="shared" si="392"/>
        <v>0</v>
      </c>
      <c r="CF334" s="96">
        <f t="shared" si="392"/>
        <v>0</v>
      </c>
      <c r="CG334" s="96">
        <f t="shared" si="392"/>
        <v>0</v>
      </c>
      <c r="CH334" s="96">
        <f t="shared" si="392"/>
        <v>0</v>
      </c>
      <c r="CI334" s="96">
        <f t="shared" si="392"/>
        <v>0</v>
      </c>
      <c r="CJ334" s="96">
        <f t="shared" si="392"/>
        <v>0</v>
      </c>
      <c r="CK334" s="96">
        <f t="shared" si="392"/>
        <v>0</v>
      </c>
      <c r="CL334" s="96">
        <f t="shared" si="392"/>
        <v>0</v>
      </c>
      <c r="CM334" s="96">
        <f t="shared" si="392"/>
        <v>0</v>
      </c>
      <c r="CN334" s="96">
        <f t="shared" si="392"/>
        <v>0</v>
      </c>
      <c r="CO334" s="96">
        <f t="shared" si="392"/>
        <v>0</v>
      </c>
      <c r="CP334" s="96">
        <f t="shared" si="392"/>
        <v>0</v>
      </c>
      <c r="CQ334" s="96">
        <f t="shared" si="392"/>
        <v>0</v>
      </c>
      <c r="CR334" s="96">
        <f t="shared" si="392"/>
        <v>0</v>
      </c>
      <c r="CS334" s="96">
        <f t="shared" si="392"/>
        <v>0</v>
      </c>
      <c r="CT334" s="96">
        <f t="shared" si="392"/>
        <v>0</v>
      </c>
      <c r="CU334" s="96">
        <f t="shared" si="392"/>
        <v>0</v>
      </c>
      <c r="CV334" s="96">
        <f t="shared" si="392"/>
        <v>0</v>
      </c>
      <c r="CW334" s="96">
        <f t="shared" si="392"/>
        <v>0</v>
      </c>
      <c r="CX334" s="96">
        <f t="shared" si="392"/>
        <v>0</v>
      </c>
      <c r="CY334" s="96">
        <f t="shared" si="392"/>
        <v>0</v>
      </c>
      <c r="CZ334" s="96">
        <f t="shared" si="392"/>
        <v>0</v>
      </c>
      <c r="DA334" s="96">
        <f t="shared" si="392"/>
        <v>0</v>
      </c>
      <c r="DB334" s="96">
        <f t="shared" si="392"/>
        <v>0</v>
      </c>
      <c r="DC334" s="96">
        <f t="shared" si="392"/>
        <v>0</v>
      </c>
      <c r="DD334" s="96">
        <f t="shared" si="392"/>
        <v>0</v>
      </c>
      <c r="DE334" s="96">
        <f t="shared" si="392"/>
        <v>0</v>
      </c>
      <c r="DF334" s="96">
        <f t="shared" si="392"/>
        <v>0</v>
      </c>
      <c r="DG334" s="96">
        <f t="shared" si="392"/>
        <v>0</v>
      </c>
      <c r="DH334" s="96">
        <f t="shared" si="392"/>
        <v>0</v>
      </c>
      <c r="DI334" s="96">
        <f t="shared" si="392"/>
        <v>0</v>
      </c>
      <c r="DJ334" s="96">
        <f t="shared" si="392"/>
        <v>0</v>
      </c>
      <c r="DK334" s="96">
        <f t="shared" si="392"/>
        <v>0</v>
      </c>
      <c r="DL334" s="96">
        <f t="shared" si="392"/>
        <v>0</v>
      </c>
      <c r="DM334" s="96">
        <f t="shared" si="392"/>
        <v>0</v>
      </c>
      <c r="DN334" s="96">
        <f t="shared" si="392"/>
        <v>0</v>
      </c>
      <c r="DO334" s="96">
        <f t="shared" si="392"/>
        <v>0</v>
      </c>
      <c r="DP334" s="96">
        <f t="shared" si="392"/>
        <v>0</v>
      </c>
      <c r="DQ334" s="96">
        <f t="shared" si="392"/>
        <v>0</v>
      </c>
      <c r="DR334" s="96">
        <f t="shared" si="392"/>
        <v>0</v>
      </c>
      <c r="DS334" s="96">
        <f t="shared" si="392"/>
        <v>1862.822031543814</v>
      </c>
      <c r="DT334" s="18"/>
      <c r="DU334" s="18">
        <f t="shared" si="384"/>
        <v>1862.822031543814</v>
      </c>
      <c r="DV334" s="3"/>
      <c r="DW334" s="3"/>
    </row>
    <row r="335" spans="44:127" ht="11.25">
      <c r="AR335" s="13">
        <v>8555</v>
      </c>
      <c r="AS335" s="16" t="s">
        <v>314</v>
      </c>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96">
        <f aca="true" t="shared" si="393" ref="BR335:DS335">BR$7*BR84</f>
        <v>0</v>
      </c>
      <c r="BS335" s="96">
        <f t="shared" si="393"/>
        <v>0</v>
      </c>
      <c r="BT335" s="96">
        <f t="shared" si="393"/>
        <v>0</v>
      </c>
      <c r="BU335" s="96">
        <f t="shared" si="393"/>
        <v>0</v>
      </c>
      <c r="BV335" s="96">
        <f t="shared" si="393"/>
        <v>0</v>
      </c>
      <c r="BW335" s="96">
        <f t="shared" si="393"/>
        <v>0</v>
      </c>
      <c r="BX335" s="96">
        <f t="shared" si="393"/>
        <v>0</v>
      </c>
      <c r="BY335" s="96">
        <f t="shared" si="393"/>
        <v>0</v>
      </c>
      <c r="BZ335" s="96">
        <f t="shared" si="393"/>
        <v>0</v>
      </c>
      <c r="CA335" s="96">
        <f t="shared" si="393"/>
        <v>0</v>
      </c>
      <c r="CB335" s="96">
        <f t="shared" si="393"/>
        <v>0</v>
      </c>
      <c r="CC335" s="96">
        <f t="shared" si="393"/>
        <v>0</v>
      </c>
      <c r="CD335" s="96">
        <f t="shared" si="393"/>
        <v>0</v>
      </c>
      <c r="CE335" s="96">
        <f t="shared" si="393"/>
        <v>0</v>
      </c>
      <c r="CF335" s="96">
        <f t="shared" si="393"/>
        <v>0</v>
      </c>
      <c r="CG335" s="96">
        <f t="shared" si="393"/>
        <v>0</v>
      </c>
      <c r="CH335" s="96">
        <f t="shared" si="393"/>
        <v>0</v>
      </c>
      <c r="CI335" s="96">
        <f t="shared" si="393"/>
        <v>0</v>
      </c>
      <c r="CJ335" s="96">
        <f t="shared" si="393"/>
        <v>0</v>
      </c>
      <c r="CK335" s="96">
        <f t="shared" si="393"/>
        <v>0</v>
      </c>
      <c r="CL335" s="96">
        <f t="shared" si="393"/>
        <v>0</v>
      </c>
      <c r="CM335" s="96">
        <f t="shared" si="393"/>
        <v>0</v>
      </c>
      <c r="CN335" s="96">
        <f t="shared" si="393"/>
        <v>0</v>
      </c>
      <c r="CO335" s="96">
        <f t="shared" si="393"/>
        <v>0</v>
      </c>
      <c r="CP335" s="96">
        <f t="shared" si="393"/>
        <v>0</v>
      </c>
      <c r="CQ335" s="96">
        <f t="shared" si="393"/>
        <v>0</v>
      </c>
      <c r="CR335" s="96">
        <f t="shared" si="393"/>
        <v>0</v>
      </c>
      <c r="CS335" s="96">
        <f t="shared" si="393"/>
        <v>0</v>
      </c>
      <c r="CT335" s="96">
        <f t="shared" si="393"/>
        <v>0</v>
      </c>
      <c r="CU335" s="96">
        <f t="shared" si="393"/>
        <v>0</v>
      </c>
      <c r="CV335" s="96">
        <f t="shared" si="393"/>
        <v>0</v>
      </c>
      <c r="CW335" s="96">
        <f t="shared" si="393"/>
        <v>0</v>
      </c>
      <c r="CX335" s="96">
        <f t="shared" si="393"/>
        <v>0</v>
      </c>
      <c r="CY335" s="96">
        <f t="shared" si="393"/>
        <v>0</v>
      </c>
      <c r="CZ335" s="96">
        <f t="shared" si="393"/>
        <v>0</v>
      </c>
      <c r="DA335" s="96">
        <f t="shared" si="393"/>
        <v>0</v>
      </c>
      <c r="DB335" s="96">
        <f t="shared" si="393"/>
        <v>0</v>
      </c>
      <c r="DC335" s="96">
        <f t="shared" si="393"/>
        <v>0</v>
      </c>
      <c r="DD335" s="96">
        <f t="shared" si="393"/>
        <v>0</v>
      </c>
      <c r="DE335" s="96">
        <f t="shared" si="393"/>
        <v>0</v>
      </c>
      <c r="DF335" s="96">
        <f t="shared" si="393"/>
        <v>0</v>
      </c>
      <c r="DG335" s="96">
        <f t="shared" si="393"/>
        <v>238303.2643693221</v>
      </c>
      <c r="DH335" s="96">
        <f t="shared" si="393"/>
        <v>0</v>
      </c>
      <c r="DI335" s="96">
        <f t="shared" si="393"/>
        <v>0</v>
      </c>
      <c r="DJ335" s="96">
        <f t="shared" si="393"/>
        <v>0</v>
      </c>
      <c r="DK335" s="96">
        <f t="shared" si="393"/>
        <v>0</v>
      </c>
      <c r="DL335" s="96">
        <f t="shared" si="393"/>
        <v>0</v>
      </c>
      <c r="DM335" s="96">
        <f t="shared" si="393"/>
        <v>0</v>
      </c>
      <c r="DN335" s="96">
        <f t="shared" si="393"/>
        <v>0</v>
      </c>
      <c r="DO335" s="96">
        <f t="shared" si="393"/>
        <v>0</v>
      </c>
      <c r="DP335" s="96">
        <f t="shared" si="393"/>
        <v>0</v>
      </c>
      <c r="DQ335" s="96">
        <f t="shared" si="393"/>
        <v>0</v>
      </c>
      <c r="DR335" s="96">
        <f t="shared" si="393"/>
        <v>0</v>
      </c>
      <c r="DS335" s="96">
        <f t="shared" si="393"/>
        <v>2700.350305403225</v>
      </c>
      <c r="DT335" s="87"/>
      <c r="DU335" s="18">
        <f t="shared" si="384"/>
        <v>241003.61467472534</v>
      </c>
      <c r="DV335" s="3"/>
      <c r="DW335" s="3"/>
    </row>
    <row r="336" spans="44:127" ht="11.25">
      <c r="AR336" s="13" t="s">
        <v>77</v>
      </c>
      <c r="AS336" s="16" t="s">
        <v>371</v>
      </c>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96">
        <f aca="true" t="shared" si="394" ref="BR336:DS336">BR$7*BR85</f>
        <v>0</v>
      </c>
      <c r="BS336" s="96">
        <f t="shared" si="394"/>
        <v>0</v>
      </c>
      <c r="BT336" s="96">
        <f t="shared" si="394"/>
        <v>0</v>
      </c>
      <c r="BU336" s="96">
        <f t="shared" si="394"/>
        <v>0</v>
      </c>
      <c r="BV336" s="96">
        <f t="shared" si="394"/>
        <v>0</v>
      </c>
      <c r="BW336" s="96">
        <f t="shared" si="394"/>
        <v>0</v>
      </c>
      <c r="BX336" s="96">
        <f t="shared" si="394"/>
        <v>0</v>
      </c>
      <c r="BY336" s="96">
        <f t="shared" si="394"/>
        <v>0</v>
      </c>
      <c r="BZ336" s="96">
        <f t="shared" si="394"/>
        <v>0</v>
      </c>
      <c r="CA336" s="96">
        <f t="shared" si="394"/>
        <v>0</v>
      </c>
      <c r="CB336" s="96">
        <f t="shared" si="394"/>
        <v>0</v>
      </c>
      <c r="CC336" s="96">
        <f t="shared" si="394"/>
        <v>0</v>
      </c>
      <c r="CD336" s="96">
        <f t="shared" si="394"/>
        <v>0</v>
      </c>
      <c r="CE336" s="96">
        <f t="shared" si="394"/>
        <v>0</v>
      </c>
      <c r="CF336" s="96">
        <f t="shared" si="394"/>
        <v>0</v>
      </c>
      <c r="CG336" s="96">
        <f t="shared" si="394"/>
        <v>0</v>
      </c>
      <c r="CH336" s="96">
        <f t="shared" si="394"/>
        <v>0</v>
      </c>
      <c r="CI336" s="96">
        <f t="shared" si="394"/>
        <v>0</v>
      </c>
      <c r="CJ336" s="96">
        <f t="shared" si="394"/>
        <v>0</v>
      </c>
      <c r="CK336" s="96">
        <f t="shared" si="394"/>
        <v>0</v>
      </c>
      <c r="CL336" s="96">
        <f t="shared" si="394"/>
        <v>0</v>
      </c>
      <c r="CM336" s="96">
        <f t="shared" si="394"/>
        <v>0</v>
      </c>
      <c r="CN336" s="96">
        <f t="shared" si="394"/>
        <v>0</v>
      </c>
      <c r="CO336" s="96">
        <f t="shared" si="394"/>
        <v>0</v>
      </c>
      <c r="CP336" s="96">
        <f t="shared" si="394"/>
        <v>0</v>
      </c>
      <c r="CQ336" s="96">
        <f t="shared" si="394"/>
        <v>0</v>
      </c>
      <c r="CR336" s="96">
        <f t="shared" si="394"/>
        <v>0</v>
      </c>
      <c r="CS336" s="96">
        <f t="shared" si="394"/>
        <v>0</v>
      </c>
      <c r="CT336" s="96">
        <f t="shared" si="394"/>
        <v>0</v>
      </c>
      <c r="CU336" s="96">
        <f t="shared" si="394"/>
        <v>0</v>
      </c>
      <c r="CV336" s="96">
        <f t="shared" si="394"/>
        <v>0</v>
      </c>
      <c r="CW336" s="96">
        <f t="shared" si="394"/>
        <v>0</v>
      </c>
      <c r="CX336" s="96">
        <f t="shared" si="394"/>
        <v>0</v>
      </c>
      <c r="CY336" s="96">
        <f t="shared" si="394"/>
        <v>0</v>
      </c>
      <c r="CZ336" s="96">
        <f t="shared" si="394"/>
        <v>0</v>
      </c>
      <c r="DA336" s="96">
        <f t="shared" si="394"/>
        <v>0</v>
      </c>
      <c r="DB336" s="96">
        <f t="shared" si="394"/>
        <v>0</v>
      </c>
      <c r="DC336" s="96">
        <f t="shared" si="394"/>
        <v>0</v>
      </c>
      <c r="DD336" s="96">
        <f t="shared" si="394"/>
        <v>0</v>
      </c>
      <c r="DE336" s="96">
        <f t="shared" si="394"/>
        <v>0</v>
      </c>
      <c r="DF336" s="96">
        <f t="shared" si="394"/>
        <v>0</v>
      </c>
      <c r="DG336" s="96">
        <f t="shared" si="394"/>
        <v>0</v>
      </c>
      <c r="DH336" s="96">
        <f t="shared" si="394"/>
        <v>0</v>
      </c>
      <c r="DI336" s="96">
        <f t="shared" si="394"/>
        <v>0</v>
      </c>
      <c r="DJ336" s="96">
        <f t="shared" si="394"/>
        <v>0</v>
      </c>
      <c r="DK336" s="96">
        <f t="shared" si="394"/>
        <v>0</v>
      </c>
      <c r="DL336" s="96">
        <f t="shared" si="394"/>
        <v>0</v>
      </c>
      <c r="DM336" s="96">
        <f t="shared" si="394"/>
        <v>0</v>
      </c>
      <c r="DN336" s="96">
        <f t="shared" si="394"/>
        <v>0</v>
      </c>
      <c r="DO336" s="96">
        <f t="shared" si="394"/>
        <v>0</v>
      </c>
      <c r="DP336" s="96">
        <f t="shared" si="394"/>
        <v>0</v>
      </c>
      <c r="DQ336" s="96">
        <f t="shared" si="394"/>
        <v>0</v>
      </c>
      <c r="DR336" s="96">
        <f t="shared" si="394"/>
        <v>0</v>
      </c>
      <c r="DS336" s="96">
        <f t="shared" si="394"/>
        <v>1293.944920120005</v>
      </c>
      <c r="DT336" s="18"/>
      <c r="DU336" s="18">
        <f t="shared" si="384"/>
        <v>1293.944920120005</v>
      </c>
      <c r="DV336" s="3"/>
      <c r="DW336" s="3"/>
    </row>
    <row r="337" spans="44:127" ht="11.25">
      <c r="AR337" s="13" t="s">
        <v>78</v>
      </c>
      <c r="AS337" s="16" t="s">
        <v>372</v>
      </c>
      <c r="BR337" s="96">
        <f aca="true" t="shared" si="395" ref="BR337:DS337">BR$7*BR86</f>
        <v>0</v>
      </c>
      <c r="BS337" s="96">
        <f t="shared" si="395"/>
        <v>0</v>
      </c>
      <c r="BT337" s="96">
        <f t="shared" si="395"/>
        <v>0</v>
      </c>
      <c r="BU337" s="96">
        <f t="shared" si="395"/>
        <v>0</v>
      </c>
      <c r="BV337" s="96">
        <f t="shared" si="395"/>
        <v>0</v>
      </c>
      <c r="BW337" s="96">
        <f t="shared" si="395"/>
        <v>0</v>
      </c>
      <c r="BX337" s="96">
        <f t="shared" si="395"/>
        <v>0</v>
      </c>
      <c r="BY337" s="96">
        <f t="shared" si="395"/>
        <v>0</v>
      </c>
      <c r="BZ337" s="96">
        <f t="shared" si="395"/>
        <v>0</v>
      </c>
      <c r="CA337" s="96">
        <f t="shared" si="395"/>
        <v>0</v>
      </c>
      <c r="CB337" s="96">
        <f t="shared" si="395"/>
        <v>0</v>
      </c>
      <c r="CC337" s="96">
        <f t="shared" si="395"/>
        <v>0</v>
      </c>
      <c r="CD337" s="96">
        <f t="shared" si="395"/>
        <v>0</v>
      </c>
      <c r="CE337" s="96">
        <f t="shared" si="395"/>
        <v>0</v>
      </c>
      <c r="CF337" s="96">
        <f t="shared" si="395"/>
        <v>0</v>
      </c>
      <c r="CG337" s="96">
        <f t="shared" si="395"/>
        <v>0</v>
      </c>
      <c r="CH337" s="96">
        <f t="shared" si="395"/>
        <v>0</v>
      </c>
      <c r="CI337" s="96">
        <f t="shared" si="395"/>
        <v>0</v>
      </c>
      <c r="CJ337" s="96">
        <f t="shared" si="395"/>
        <v>0</v>
      </c>
      <c r="CK337" s="96">
        <f t="shared" si="395"/>
        <v>0</v>
      </c>
      <c r="CL337" s="96">
        <f t="shared" si="395"/>
        <v>0</v>
      </c>
      <c r="CM337" s="96">
        <f t="shared" si="395"/>
        <v>0</v>
      </c>
      <c r="CN337" s="96">
        <f t="shared" si="395"/>
        <v>0</v>
      </c>
      <c r="CO337" s="96">
        <f t="shared" si="395"/>
        <v>0</v>
      </c>
      <c r="CP337" s="96">
        <f t="shared" si="395"/>
        <v>0</v>
      </c>
      <c r="CQ337" s="96">
        <f t="shared" si="395"/>
        <v>0</v>
      </c>
      <c r="CR337" s="96">
        <f t="shared" si="395"/>
        <v>0</v>
      </c>
      <c r="CS337" s="96">
        <f t="shared" si="395"/>
        <v>0</v>
      </c>
      <c r="CT337" s="96">
        <f t="shared" si="395"/>
        <v>0</v>
      </c>
      <c r="CU337" s="96">
        <f t="shared" si="395"/>
        <v>0</v>
      </c>
      <c r="CV337" s="96">
        <f t="shared" si="395"/>
        <v>0</v>
      </c>
      <c r="CW337" s="96">
        <f t="shared" si="395"/>
        <v>0</v>
      </c>
      <c r="CX337" s="96">
        <f t="shared" si="395"/>
        <v>0</v>
      </c>
      <c r="CY337" s="96">
        <f t="shared" si="395"/>
        <v>0</v>
      </c>
      <c r="CZ337" s="96">
        <f t="shared" si="395"/>
        <v>0</v>
      </c>
      <c r="DA337" s="96">
        <f t="shared" si="395"/>
        <v>0</v>
      </c>
      <c r="DB337" s="96">
        <f t="shared" si="395"/>
        <v>0</v>
      </c>
      <c r="DC337" s="96">
        <f t="shared" si="395"/>
        <v>0</v>
      </c>
      <c r="DD337" s="96">
        <f t="shared" si="395"/>
        <v>0</v>
      </c>
      <c r="DE337" s="96">
        <f t="shared" si="395"/>
        <v>0</v>
      </c>
      <c r="DF337" s="96">
        <f t="shared" si="395"/>
        <v>0</v>
      </c>
      <c r="DG337" s="96">
        <f t="shared" si="395"/>
        <v>0</v>
      </c>
      <c r="DH337" s="96">
        <f t="shared" si="395"/>
        <v>0</v>
      </c>
      <c r="DI337" s="96">
        <f t="shared" si="395"/>
        <v>0</v>
      </c>
      <c r="DJ337" s="96">
        <f t="shared" si="395"/>
        <v>0</v>
      </c>
      <c r="DK337" s="96">
        <f t="shared" si="395"/>
        <v>0</v>
      </c>
      <c r="DL337" s="96">
        <f t="shared" si="395"/>
        <v>0</v>
      </c>
      <c r="DM337" s="96">
        <f t="shared" si="395"/>
        <v>0</v>
      </c>
      <c r="DN337" s="96">
        <f t="shared" si="395"/>
        <v>0</v>
      </c>
      <c r="DO337" s="96">
        <f t="shared" si="395"/>
        <v>0</v>
      </c>
      <c r="DP337" s="96">
        <f t="shared" si="395"/>
        <v>0</v>
      </c>
      <c r="DQ337" s="96">
        <f t="shared" si="395"/>
        <v>0</v>
      </c>
      <c r="DR337" s="96">
        <f t="shared" si="395"/>
        <v>0</v>
      </c>
      <c r="DS337" s="96">
        <f t="shared" si="395"/>
        <v>0</v>
      </c>
      <c r="DT337" s="88"/>
      <c r="DU337" s="18">
        <f t="shared" si="384"/>
        <v>0</v>
      </c>
      <c r="DV337" s="88"/>
      <c r="DW337" s="88"/>
    </row>
    <row r="338" spans="44:127" ht="11.25">
      <c r="AR338" s="13" t="s">
        <v>79</v>
      </c>
      <c r="AS338" s="16" t="s">
        <v>373</v>
      </c>
      <c r="BR338" s="96">
        <f aca="true" t="shared" si="396" ref="BR338:DS338">BR$7*BR87</f>
        <v>0</v>
      </c>
      <c r="BS338" s="96">
        <f t="shared" si="396"/>
        <v>0</v>
      </c>
      <c r="BT338" s="96">
        <f t="shared" si="396"/>
        <v>0</v>
      </c>
      <c r="BU338" s="96">
        <f t="shared" si="396"/>
        <v>0</v>
      </c>
      <c r="BV338" s="96">
        <f t="shared" si="396"/>
        <v>0</v>
      </c>
      <c r="BW338" s="96">
        <f t="shared" si="396"/>
        <v>0</v>
      </c>
      <c r="BX338" s="96">
        <f t="shared" si="396"/>
        <v>0</v>
      </c>
      <c r="BY338" s="96">
        <f t="shared" si="396"/>
        <v>0</v>
      </c>
      <c r="BZ338" s="96">
        <f t="shared" si="396"/>
        <v>0</v>
      </c>
      <c r="CA338" s="96">
        <f t="shared" si="396"/>
        <v>0</v>
      </c>
      <c r="CB338" s="96">
        <f t="shared" si="396"/>
        <v>0</v>
      </c>
      <c r="CC338" s="96">
        <f t="shared" si="396"/>
        <v>0</v>
      </c>
      <c r="CD338" s="96">
        <f t="shared" si="396"/>
        <v>0</v>
      </c>
      <c r="CE338" s="96">
        <f t="shared" si="396"/>
        <v>0</v>
      </c>
      <c r="CF338" s="96">
        <f t="shared" si="396"/>
        <v>0</v>
      </c>
      <c r="CG338" s="96">
        <f t="shared" si="396"/>
        <v>0</v>
      </c>
      <c r="CH338" s="96">
        <f t="shared" si="396"/>
        <v>0</v>
      </c>
      <c r="CI338" s="96">
        <f t="shared" si="396"/>
        <v>0</v>
      </c>
      <c r="CJ338" s="96">
        <f t="shared" si="396"/>
        <v>0</v>
      </c>
      <c r="CK338" s="96">
        <f t="shared" si="396"/>
        <v>0</v>
      </c>
      <c r="CL338" s="96">
        <f t="shared" si="396"/>
        <v>0</v>
      </c>
      <c r="CM338" s="96">
        <f t="shared" si="396"/>
        <v>0</v>
      </c>
      <c r="CN338" s="96">
        <f t="shared" si="396"/>
        <v>0</v>
      </c>
      <c r="CO338" s="96">
        <f t="shared" si="396"/>
        <v>0</v>
      </c>
      <c r="CP338" s="96">
        <f t="shared" si="396"/>
        <v>0</v>
      </c>
      <c r="CQ338" s="96">
        <f t="shared" si="396"/>
        <v>0</v>
      </c>
      <c r="CR338" s="96">
        <f t="shared" si="396"/>
        <v>0</v>
      </c>
      <c r="CS338" s="96">
        <f t="shared" si="396"/>
        <v>0</v>
      </c>
      <c r="CT338" s="96">
        <f t="shared" si="396"/>
        <v>0</v>
      </c>
      <c r="CU338" s="96">
        <f t="shared" si="396"/>
        <v>0</v>
      </c>
      <c r="CV338" s="96">
        <f t="shared" si="396"/>
        <v>0</v>
      </c>
      <c r="CW338" s="96">
        <f t="shared" si="396"/>
        <v>0</v>
      </c>
      <c r="CX338" s="96">
        <f t="shared" si="396"/>
        <v>0</v>
      </c>
      <c r="CY338" s="96">
        <f t="shared" si="396"/>
        <v>0</v>
      </c>
      <c r="CZ338" s="96">
        <f t="shared" si="396"/>
        <v>0</v>
      </c>
      <c r="DA338" s="96">
        <f t="shared" si="396"/>
        <v>0</v>
      </c>
      <c r="DB338" s="96">
        <f t="shared" si="396"/>
        <v>0</v>
      </c>
      <c r="DC338" s="96">
        <f t="shared" si="396"/>
        <v>0</v>
      </c>
      <c r="DD338" s="96">
        <f t="shared" si="396"/>
        <v>0</v>
      </c>
      <c r="DE338" s="96">
        <f t="shared" si="396"/>
        <v>0</v>
      </c>
      <c r="DF338" s="96">
        <f t="shared" si="396"/>
        <v>0</v>
      </c>
      <c r="DG338" s="96">
        <f t="shared" si="396"/>
        <v>0</v>
      </c>
      <c r="DH338" s="96">
        <f t="shared" si="396"/>
        <v>0</v>
      </c>
      <c r="DI338" s="96">
        <f t="shared" si="396"/>
        <v>0</v>
      </c>
      <c r="DJ338" s="96">
        <f t="shared" si="396"/>
        <v>0</v>
      </c>
      <c r="DK338" s="96">
        <f t="shared" si="396"/>
        <v>0</v>
      </c>
      <c r="DL338" s="96">
        <f t="shared" si="396"/>
        <v>0</v>
      </c>
      <c r="DM338" s="96">
        <f t="shared" si="396"/>
        <v>0</v>
      </c>
      <c r="DN338" s="96">
        <f t="shared" si="396"/>
        <v>0</v>
      </c>
      <c r="DO338" s="96">
        <f t="shared" si="396"/>
        <v>0</v>
      </c>
      <c r="DP338" s="96">
        <f t="shared" si="396"/>
        <v>0</v>
      </c>
      <c r="DQ338" s="96">
        <f t="shared" si="396"/>
        <v>0</v>
      </c>
      <c r="DR338" s="96">
        <f t="shared" si="396"/>
        <v>0</v>
      </c>
      <c r="DS338" s="96">
        <f t="shared" si="396"/>
        <v>34725.48707837335</v>
      </c>
      <c r="DT338" s="86"/>
      <c r="DU338" s="18">
        <f t="shared" si="384"/>
        <v>34725.48707837335</v>
      </c>
      <c r="DV338" s="88"/>
      <c r="DW338" s="88"/>
    </row>
    <row r="339" spans="44:127" ht="11.25">
      <c r="AR339" s="1"/>
      <c r="AS339" s="1"/>
      <c r="BR339" s="96"/>
      <c r="BS339" s="96"/>
      <c r="BT339" s="96"/>
      <c r="BU339" s="96"/>
      <c r="BV339" s="96"/>
      <c r="BW339" s="96"/>
      <c r="BX339" s="96"/>
      <c r="BY339" s="96"/>
      <c r="BZ339" s="96"/>
      <c r="CA339" s="96"/>
      <c r="CB339" s="96"/>
      <c r="CC339" s="96"/>
      <c r="CD339" s="96"/>
      <c r="CE339" s="96"/>
      <c r="CF339" s="96"/>
      <c r="CG339" s="96"/>
      <c r="CH339" s="96"/>
      <c r="CI339" s="96"/>
      <c r="CJ339" s="96"/>
      <c r="CK339" s="96"/>
      <c r="CL339" s="96"/>
      <c r="CM339" s="96"/>
      <c r="CN339" s="96"/>
      <c r="CO339" s="96"/>
      <c r="CP339" s="96"/>
      <c r="CQ339" s="96"/>
      <c r="CR339" s="96"/>
      <c r="CS339" s="96"/>
      <c r="CT339" s="96"/>
      <c r="CU339" s="96"/>
      <c r="CV339" s="96"/>
      <c r="CW339" s="96"/>
      <c r="CX339" s="96"/>
      <c r="CY339" s="96"/>
      <c r="CZ339" s="96"/>
      <c r="DA339" s="96"/>
      <c r="DB339" s="96"/>
      <c r="DC339" s="96"/>
      <c r="DD339" s="96"/>
      <c r="DE339" s="96"/>
      <c r="DF339" s="96"/>
      <c r="DG339" s="96"/>
      <c r="DH339" s="96"/>
      <c r="DI339" s="96"/>
      <c r="DJ339" s="96"/>
      <c r="DK339" s="96"/>
      <c r="DL339" s="96"/>
      <c r="DM339" s="96"/>
      <c r="DN339" s="96"/>
      <c r="DO339" s="96"/>
      <c r="DP339" s="96"/>
      <c r="DQ339" s="96"/>
      <c r="DR339" s="96"/>
      <c r="DS339" s="96"/>
      <c r="DT339" s="88"/>
      <c r="DU339" s="18"/>
      <c r="DV339" s="88"/>
      <c r="DW339" s="88"/>
    </row>
    <row r="340" spans="70:127" ht="11.25">
      <c r="BR340" s="18"/>
      <c r="DT340" s="3"/>
      <c r="DU340" s="3"/>
      <c r="DV340" s="3"/>
      <c r="DW340" s="3"/>
    </row>
    <row r="341" spans="124:127" ht="11.25">
      <c r="DT341" s="3"/>
      <c r="DU341" s="3"/>
      <c r="DV341" s="3"/>
      <c r="DW341" s="3"/>
    </row>
    <row r="342" spans="46:127" ht="11.25">
      <c r="AT342" s="8"/>
      <c r="AU342" s="1" t="s">
        <v>466</v>
      </c>
      <c r="BJ342" s="17"/>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3"/>
      <c r="DU342" s="3"/>
      <c r="DV342" s="3"/>
      <c r="DW342" s="3"/>
    </row>
    <row r="343" spans="46:127" ht="11.25">
      <c r="AT343" s="9">
        <v>1</v>
      </c>
      <c r="AU343" s="9">
        <v>0</v>
      </c>
      <c r="AV343" s="9">
        <v>0</v>
      </c>
      <c r="AW343" s="9">
        <v>0</v>
      </c>
      <c r="AX343" s="9">
        <v>0</v>
      </c>
      <c r="AY343" s="9">
        <v>0</v>
      </c>
      <c r="AZ343" s="9">
        <v>0</v>
      </c>
      <c r="BA343" s="9">
        <v>0</v>
      </c>
      <c r="BB343" s="9">
        <v>0</v>
      </c>
      <c r="BC343" s="9">
        <v>0</v>
      </c>
      <c r="BD343" s="9">
        <v>0</v>
      </c>
      <c r="BE343" s="9">
        <v>0</v>
      </c>
      <c r="BF343" s="9">
        <v>0</v>
      </c>
      <c r="BG343" s="9">
        <v>0</v>
      </c>
      <c r="BH343" s="9">
        <v>0</v>
      </c>
      <c r="BI343" s="9">
        <v>0</v>
      </c>
      <c r="BJ343" s="9">
        <v>0</v>
      </c>
      <c r="BK343" s="9">
        <v>0</v>
      </c>
      <c r="BL343" s="9">
        <v>0</v>
      </c>
      <c r="BM343" s="9">
        <v>0</v>
      </c>
      <c r="BN343" s="9">
        <v>0</v>
      </c>
      <c r="BO343" s="9">
        <v>0</v>
      </c>
      <c r="BP343" s="9">
        <v>0</v>
      </c>
      <c r="BQ343" s="9">
        <v>0</v>
      </c>
      <c r="BR343" s="9">
        <v>0</v>
      </c>
      <c r="BS343" s="9">
        <v>0</v>
      </c>
      <c r="BT343" s="9">
        <v>0</v>
      </c>
      <c r="BU343" s="9">
        <v>0</v>
      </c>
      <c r="BV343" s="9">
        <v>0</v>
      </c>
      <c r="BW343" s="9">
        <v>0</v>
      </c>
      <c r="BX343" s="9">
        <v>0</v>
      </c>
      <c r="BY343" s="9">
        <v>0</v>
      </c>
      <c r="BZ343" s="9">
        <v>0</v>
      </c>
      <c r="CA343" s="3">
        <v>0</v>
      </c>
      <c r="CB343" s="3">
        <v>0</v>
      </c>
      <c r="CC343" s="3">
        <v>0</v>
      </c>
      <c r="CD343" s="3">
        <v>0</v>
      </c>
      <c r="CE343" s="3">
        <v>0</v>
      </c>
      <c r="CF343" s="3">
        <v>0</v>
      </c>
      <c r="CG343" s="3">
        <v>0</v>
      </c>
      <c r="CH343" s="3">
        <v>0</v>
      </c>
      <c r="CI343" s="3">
        <v>0</v>
      </c>
      <c r="CJ343" s="3">
        <v>0</v>
      </c>
      <c r="CK343" s="3">
        <v>0</v>
      </c>
      <c r="CL343" s="3">
        <v>0</v>
      </c>
      <c r="CM343" s="3">
        <v>0</v>
      </c>
      <c r="CN343" s="3">
        <v>0</v>
      </c>
      <c r="CO343" s="3">
        <v>0</v>
      </c>
      <c r="CP343" s="3">
        <v>0</v>
      </c>
      <c r="CQ343" s="3">
        <v>0</v>
      </c>
      <c r="CR343" s="3">
        <v>0</v>
      </c>
      <c r="CS343" s="3">
        <v>0</v>
      </c>
      <c r="CT343" s="3">
        <v>0</v>
      </c>
      <c r="CU343" s="3">
        <v>0</v>
      </c>
      <c r="CV343" s="3">
        <v>0</v>
      </c>
      <c r="CW343" s="3">
        <v>0</v>
      </c>
      <c r="CX343" s="3">
        <v>0</v>
      </c>
      <c r="CY343" s="3">
        <v>0</v>
      </c>
      <c r="CZ343" s="3">
        <v>0</v>
      </c>
      <c r="DA343" s="3">
        <v>0</v>
      </c>
      <c r="DB343" s="3">
        <v>0</v>
      </c>
      <c r="DC343" s="3">
        <v>0</v>
      </c>
      <c r="DD343" s="3">
        <v>0</v>
      </c>
      <c r="DE343" s="3">
        <v>0</v>
      </c>
      <c r="DF343" s="3">
        <v>0</v>
      </c>
      <c r="DG343" s="3">
        <v>0</v>
      </c>
      <c r="DH343" s="3">
        <v>0</v>
      </c>
      <c r="DI343" s="3">
        <v>0</v>
      </c>
      <c r="DJ343" s="3">
        <v>0</v>
      </c>
      <c r="DK343" s="3">
        <v>0</v>
      </c>
      <c r="DL343" s="3">
        <v>0</v>
      </c>
      <c r="DM343" s="3">
        <v>0</v>
      </c>
      <c r="DN343" s="3">
        <v>0</v>
      </c>
      <c r="DO343" s="3">
        <v>0</v>
      </c>
      <c r="DP343" s="3">
        <v>0</v>
      </c>
      <c r="DQ343" s="3">
        <v>0</v>
      </c>
      <c r="DR343" s="3">
        <v>0</v>
      </c>
      <c r="DS343" s="2">
        <v>0</v>
      </c>
      <c r="DT343" s="2">
        <v>0</v>
      </c>
      <c r="DU343" s="3"/>
      <c r="DV343" s="3"/>
      <c r="DW343" s="3"/>
    </row>
    <row r="344" spans="46:127" ht="11.25">
      <c r="AT344" s="9">
        <v>0</v>
      </c>
      <c r="AU344" s="9">
        <v>1</v>
      </c>
      <c r="AV344" s="9">
        <v>0</v>
      </c>
      <c r="AW344" s="9">
        <v>0</v>
      </c>
      <c r="AX344" s="9">
        <v>0</v>
      </c>
      <c r="AY344" s="9">
        <v>0</v>
      </c>
      <c r="AZ344" s="9">
        <v>0</v>
      </c>
      <c r="BA344" s="9">
        <v>0</v>
      </c>
      <c r="BB344" s="9">
        <v>0</v>
      </c>
      <c r="BC344" s="9">
        <v>0</v>
      </c>
      <c r="BD344" s="9">
        <v>0</v>
      </c>
      <c r="BE344" s="9">
        <v>0</v>
      </c>
      <c r="BF344" s="9">
        <v>0</v>
      </c>
      <c r="BG344" s="9">
        <v>0</v>
      </c>
      <c r="BH344" s="9">
        <v>0</v>
      </c>
      <c r="BI344" s="9">
        <v>0</v>
      </c>
      <c r="BJ344" s="9">
        <v>0</v>
      </c>
      <c r="BK344" s="9">
        <v>0</v>
      </c>
      <c r="BL344" s="9">
        <v>0</v>
      </c>
      <c r="BM344" s="9">
        <v>0</v>
      </c>
      <c r="BN344" s="9">
        <v>0</v>
      </c>
      <c r="BO344" s="9">
        <v>0</v>
      </c>
      <c r="BP344" s="9">
        <v>0</v>
      </c>
      <c r="BQ344" s="9">
        <v>0</v>
      </c>
      <c r="BR344" s="9">
        <v>0</v>
      </c>
      <c r="BS344" s="9">
        <v>0</v>
      </c>
      <c r="BT344" s="9">
        <v>0</v>
      </c>
      <c r="BU344" s="9">
        <v>0</v>
      </c>
      <c r="BV344" s="9">
        <v>0</v>
      </c>
      <c r="BW344" s="9">
        <v>0</v>
      </c>
      <c r="BX344" s="9">
        <v>0</v>
      </c>
      <c r="BY344" s="9">
        <v>0</v>
      </c>
      <c r="BZ344" s="9">
        <v>0</v>
      </c>
      <c r="CA344" s="3">
        <v>0</v>
      </c>
      <c r="CB344" s="3">
        <v>0</v>
      </c>
      <c r="CC344" s="3">
        <v>0</v>
      </c>
      <c r="CD344" s="3">
        <v>0</v>
      </c>
      <c r="CE344" s="3">
        <v>0</v>
      </c>
      <c r="CF344" s="3">
        <v>0</v>
      </c>
      <c r="CG344" s="3">
        <v>0</v>
      </c>
      <c r="CH344" s="3">
        <v>0</v>
      </c>
      <c r="CI344" s="3">
        <v>0</v>
      </c>
      <c r="CJ344" s="3">
        <v>0</v>
      </c>
      <c r="CK344" s="3">
        <v>0</v>
      </c>
      <c r="CL344" s="3">
        <v>0</v>
      </c>
      <c r="CM344" s="3">
        <v>0</v>
      </c>
      <c r="CN344" s="3">
        <v>0</v>
      </c>
      <c r="CO344" s="3">
        <v>0</v>
      </c>
      <c r="CP344" s="3">
        <v>0</v>
      </c>
      <c r="CQ344" s="3">
        <v>0</v>
      </c>
      <c r="CR344" s="3">
        <v>0</v>
      </c>
      <c r="CS344" s="3">
        <v>0</v>
      </c>
      <c r="CT344" s="3">
        <v>0</v>
      </c>
      <c r="CU344" s="3">
        <v>0</v>
      </c>
      <c r="CV344" s="3">
        <v>0</v>
      </c>
      <c r="CW344" s="3">
        <v>0</v>
      </c>
      <c r="CX344" s="3">
        <v>0</v>
      </c>
      <c r="CY344" s="3">
        <v>0</v>
      </c>
      <c r="CZ344" s="3">
        <v>0</v>
      </c>
      <c r="DA344" s="3">
        <v>0</v>
      </c>
      <c r="DB344" s="3">
        <v>0</v>
      </c>
      <c r="DC344" s="3">
        <v>0</v>
      </c>
      <c r="DD344" s="3">
        <v>0</v>
      </c>
      <c r="DE344" s="3">
        <v>0</v>
      </c>
      <c r="DF344" s="3">
        <v>0</v>
      </c>
      <c r="DG344" s="3">
        <v>0</v>
      </c>
      <c r="DH344" s="3">
        <v>0</v>
      </c>
      <c r="DI344" s="3">
        <v>0</v>
      </c>
      <c r="DJ344" s="3">
        <v>0</v>
      </c>
      <c r="DK344" s="3">
        <v>0</v>
      </c>
      <c r="DL344" s="3">
        <v>0</v>
      </c>
      <c r="DM344" s="3">
        <v>0</v>
      </c>
      <c r="DN344" s="3">
        <v>0</v>
      </c>
      <c r="DO344" s="3">
        <v>0</v>
      </c>
      <c r="DP344" s="3">
        <v>0</v>
      </c>
      <c r="DQ344" s="3">
        <v>0</v>
      </c>
      <c r="DR344" s="3">
        <v>0</v>
      </c>
      <c r="DS344" s="3">
        <v>0</v>
      </c>
      <c r="DT344" s="3">
        <v>0</v>
      </c>
      <c r="DU344" s="3"/>
      <c r="DV344" s="3"/>
      <c r="DW344" s="3"/>
    </row>
    <row r="345" spans="46:127" ht="11.25">
      <c r="AT345" s="9">
        <v>0</v>
      </c>
      <c r="AU345" s="9">
        <v>0</v>
      </c>
      <c r="AV345" s="9">
        <v>1</v>
      </c>
      <c r="AW345" s="9">
        <v>0</v>
      </c>
      <c r="AX345" s="9">
        <v>0</v>
      </c>
      <c r="AY345" s="9">
        <v>0</v>
      </c>
      <c r="AZ345" s="9">
        <v>0</v>
      </c>
      <c r="BA345" s="9">
        <v>0</v>
      </c>
      <c r="BB345" s="9">
        <v>0</v>
      </c>
      <c r="BC345" s="9">
        <v>0</v>
      </c>
      <c r="BD345" s="9">
        <v>0</v>
      </c>
      <c r="BE345" s="9">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9">
        <v>0</v>
      </c>
      <c r="BW345" s="9">
        <v>0</v>
      </c>
      <c r="BX345" s="9">
        <v>0</v>
      </c>
      <c r="BY345" s="9">
        <v>0</v>
      </c>
      <c r="BZ345" s="9">
        <v>0</v>
      </c>
      <c r="CA345" s="3">
        <v>0</v>
      </c>
      <c r="CB345" s="3">
        <v>0</v>
      </c>
      <c r="CC345" s="3">
        <v>0</v>
      </c>
      <c r="CD345" s="3">
        <v>0</v>
      </c>
      <c r="CE345" s="3">
        <v>0</v>
      </c>
      <c r="CF345" s="3">
        <v>0</v>
      </c>
      <c r="CG345" s="3">
        <v>0</v>
      </c>
      <c r="CH345" s="3">
        <v>0</v>
      </c>
      <c r="CI345" s="3">
        <v>0</v>
      </c>
      <c r="CJ345" s="3">
        <v>0</v>
      </c>
      <c r="CK345" s="3">
        <v>0</v>
      </c>
      <c r="CL345" s="3">
        <v>0</v>
      </c>
      <c r="CM345" s="3">
        <v>0</v>
      </c>
      <c r="CN345" s="3">
        <v>0</v>
      </c>
      <c r="CO345" s="3">
        <v>0</v>
      </c>
      <c r="CP345" s="3">
        <v>0</v>
      </c>
      <c r="CQ345" s="3">
        <v>0</v>
      </c>
      <c r="CR345" s="3">
        <v>0</v>
      </c>
      <c r="CS345" s="3">
        <v>0</v>
      </c>
      <c r="CT345" s="3">
        <v>0</v>
      </c>
      <c r="CU345" s="3">
        <v>0</v>
      </c>
      <c r="CV345" s="3">
        <v>0</v>
      </c>
      <c r="CW345" s="3">
        <v>0</v>
      </c>
      <c r="CX345" s="3">
        <v>0</v>
      </c>
      <c r="CY345" s="3">
        <v>0</v>
      </c>
      <c r="CZ345" s="3">
        <v>0</v>
      </c>
      <c r="DA345" s="3">
        <v>0</v>
      </c>
      <c r="DB345" s="3">
        <v>0</v>
      </c>
      <c r="DC345" s="3">
        <v>0</v>
      </c>
      <c r="DD345" s="3">
        <v>0</v>
      </c>
      <c r="DE345" s="3">
        <v>0</v>
      </c>
      <c r="DF345" s="3">
        <v>0</v>
      </c>
      <c r="DG345" s="3">
        <v>0</v>
      </c>
      <c r="DH345" s="3">
        <v>0</v>
      </c>
      <c r="DI345" s="3">
        <v>0</v>
      </c>
      <c r="DJ345" s="3">
        <v>0</v>
      </c>
      <c r="DK345" s="3">
        <v>0</v>
      </c>
      <c r="DL345" s="3">
        <v>0</v>
      </c>
      <c r="DM345" s="3">
        <v>0</v>
      </c>
      <c r="DN345" s="3">
        <v>0</v>
      </c>
      <c r="DO345" s="3">
        <v>0</v>
      </c>
      <c r="DP345" s="3">
        <v>0</v>
      </c>
      <c r="DQ345" s="3">
        <v>0</v>
      </c>
      <c r="DR345" s="3">
        <v>0</v>
      </c>
      <c r="DS345" s="3">
        <v>0</v>
      </c>
      <c r="DT345" s="3">
        <v>0</v>
      </c>
      <c r="DU345" s="3"/>
      <c r="DV345" s="3"/>
      <c r="DW345" s="3"/>
    </row>
    <row r="346" spans="46:127" ht="11.25">
      <c r="AT346" s="9">
        <v>0</v>
      </c>
      <c r="AU346" s="9">
        <v>0</v>
      </c>
      <c r="AV346" s="9">
        <v>0</v>
      </c>
      <c r="AW346" s="9">
        <v>1</v>
      </c>
      <c r="AX346" s="9">
        <v>0</v>
      </c>
      <c r="AY346" s="9">
        <v>0</v>
      </c>
      <c r="AZ346" s="9">
        <v>0</v>
      </c>
      <c r="BA346" s="9">
        <v>0</v>
      </c>
      <c r="BB346" s="9">
        <v>0</v>
      </c>
      <c r="BC346" s="9">
        <v>0</v>
      </c>
      <c r="BD346" s="9">
        <v>0</v>
      </c>
      <c r="BE346" s="9">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9">
        <v>0</v>
      </c>
      <c r="BW346" s="9">
        <v>0</v>
      </c>
      <c r="BX346" s="9">
        <v>0</v>
      </c>
      <c r="BY346" s="9">
        <v>0</v>
      </c>
      <c r="BZ346" s="9">
        <v>0</v>
      </c>
      <c r="CA346" s="3">
        <v>0</v>
      </c>
      <c r="CB346" s="3">
        <v>0</v>
      </c>
      <c r="CC346" s="3">
        <v>0</v>
      </c>
      <c r="CD346" s="3">
        <v>0</v>
      </c>
      <c r="CE346" s="3">
        <v>0</v>
      </c>
      <c r="CF346" s="3">
        <v>0</v>
      </c>
      <c r="CG346" s="3">
        <v>0</v>
      </c>
      <c r="CH346" s="3">
        <v>0</v>
      </c>
      <c r="CI346" s="3">
        <v>0</v>
      </c>
      <c r="CJ346" s="3">
        <v>0</v>
      </c>
      <c r="CK346" s="3">
        <v>0</v>
      </c>
      <c r="CL346" s="3">
        <v>0</v>
      </c>
      <c r="CM346" s="3">
        <v>0</v>
      </c>
      <c r="CN346" s="3">
        <v>0</v>
      </c>
      <c r="CO346" s="3">
        <v>0</v>
      </c>
      <c r="CP346" s="3">
        <v>0</v>
      </c>
      <c r="CQ346" s="3">
        <v>0</v>
      </c>
      <c r="CR346" s="3">
        <v>0</v>
      </c>
      <c r="CS346" s="3">
        <v>0</v>
      </c>
      <c r="CT346" s="3">
        <v>0</v>
      </c>
      <c r="CU346" s="3">
        <v>0</v>
      </c>
      <c r="CV346" s="3">
        <v>0</v>
      </c>
      <c r="CW346" s="3">
        <v>0</v>
      </c>
      <c r="CX346" s="3">
        <v>0</v>
      </c>
      <c r="CY346" s="3">
        <v>0</v>
      </c>
      <c r="CZ346" s="3">
        <v>0</v>
      </c>
      <c r="DA346" s="3">
        <v>0</v>
      </c>
      <c r="DB346" s="3">
        <v>0</v>
      </c>
      <c r="DC346" s="3">
        <v>0</v>
      </c>
      <c r="DD346" s="3">
        <v>0</v>
      </c>
      <c r="DE346" s="3">
        <v>0</v>
      </c>
      <c r="DF346" s="3">
        <v>0</v>
      </c>
      <c r="DG346" s="3">
        <v>0</v>
      </c>
      <c r="DH346" s="3">
        <v>0</v>
      </c>
      <c r="DI346" s="3">
        <v>0</v>
      </c>
      <c r="DJ346" s="3">
        <v>0</v>
      </c>
      <c r="DK346" s="3">
        <v>0</v>
      </c>
      <c r="DL346" s="3">
        <v>0</v>
      </c>
      <c r="DM346" s="3">
        <v>0</v>
      </c>
      <c r="DN346" s="3">
        <v>0</v>
      </c>
      <c r="DO346" s="3">
        <v>0</v>
      </c>
      <c r="DP346" s="3">
        <v>0</v>
      </c>
      <c r="DQ346" s="3">
        <v>0</v>
      </c>
      <c r="DR346" s="3">
        <v>0</v>
      </c>
      <c r="DS346" s="3">
        <v>0</v>
      </c>
      <c r="DT346" s="3">
        <v>0</v>
      </c>
      <c r="DU346" s="3"/>
      <c r="DV346" s="3"/>
      <c r="DW346" s="3"/>
    </row>
    <row r="347" spans="46:127" ht="11.25">
      <c r="AT347" s="9">
        <v>0</v>
      </c>
      <c r="AU347" s="9">
        <v>0</v>
      </c>
      <c r="AV347" s="9">
        <v>0</v>
      </c>
      <c r="AW347" s="9">
        <v>0</v>
      </c>
      <c r="AX347" s="9">
        <v>1</v>
      </c>
      <c r="AY347" s="9">
        <v>0</v>
      </c>
      <c r="AZ347" s="9">
        <v>0</v>
      </c>
      <c r="BA347" s="9">
        <v>0</v>
      </c>
      <c r="BB347" s="9">
        <v>0</v>
      </c>
      <c r="BC347" s="9">
        <v>0</v>
      </c>
      <c r="BD347" s="9">
        <v>0</v>
      </c>
      <c r="BE347" s="9">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9">
        <v>0</v>
      </c>
      <c r="BW347" s="9">
        <v>0</v>
      </c>
      <c r="BX347" s="9">
        <v>0</v>
      </c>
      <c r="BY347" s="9">
        <v>0</v>
      </c>
      <c r="BZ347" s="9">
        <v>0</v>
      </c>
      <c r="CA347" s="3">
        <v>0</v>
      </c>
      <c r="CB347" s="3">
        <v>0</v>
      </c>
      <c r="CC347" s="3">
        <v>0</v>
      </c>
      <c r="CD347" s="3">
        <v>0</v>
      </c>
      <c r="CE347" s="3">
        <v>0</v>
      </c>
      <c r="CF347" s="3">
        <v>0</v>
      </c>
      <c r="CG347" s="3">
        <v>0</v>
      </c>
      <c r="CH347" s="3">
        <v>0</v>
      </c>
      <c r="CI347" s="3">
        <v>0</v>
      </c>
      <c r="CJ347" s="3">
        <v>0</v>
      </c>
      <c r="CK347" s="3">
        <v>0</v>
      </c>
      <c r="CL347" s="3">
        <v>0</v>
      </c>
      <c r="CM347" s="3">
        <v>0</v>
      </c>
      <c r="CN347" s="3">
        <v>0</v>
      </c>
      <c r="CO347" s="3">
        <v>0</v>
      </c>
      <c r="CP347" s="3">
        <v>0</v>
      </c>
      <c r="CQ347" s="3">
        <v>0</v>
      </c>
      <c r="CR347" s="3">
        <v>0</v>
      </c>
      <c r="CS347" s="3">
        <v>0</v>
      </c>
      <c r="CT347" s="3">
        <v>0</v>
      </c>
      <c r="CU347" s="3">
        <v>0</v>
      </c>
      <c r="CV347" s="3">
        <v>0</v>
      </c>
      <c r="CW347" s="3">
        <v>0</v>
      </c>
      <c r="CX347" s="3">
        <v>0</v>
      </c>
      <c r="CY347" s="3">
        <v>0</v>
      </c>
      <c r="CZ347" s="3">
        <v>0</v>
      </c>
      <c r="DA347" s="3">
        <v>0</v>
      </c>
      <c r="DB347" s="3">
        <v>0</v>
      </c>
      <c r="DC347" s="3">
        <v>0</v>
      </c>
      <c r="DD347" s="3">
        <v>0</v>
      </c>
      <c r="DE347" s="3">
        <v>0</v>
      </c>
      <c r="DF347" s="3">
        <v>0</v>
      </c>
      <c r="DG347" s="3">
        <v>0</v>
      </c>
      <c r="DH347" s="3">
        <v>0</v>
      </c>
      <c r="DI347" s="3">
        <v>0</v>
      </c>
      <c r="DJ347" s="3">
        <v>0</v>
      </c>
      <c r="DK347" s="3">
        <v>0</v>
      </c>
      <c r="DL347" s="3">
        <v>0</v>
      </c>
      <c r="DM347" s="3">
        <v>0</v>
      </c>
      <c r="DN347" s="3">
        <v>0</v>
      </c>
      <c r="DO347" s="3">
        <v>0</v>
      </c>
      <c r="DP347" s="3">
        <v>0</v>
      </c>
      <c r="DQ347" s="3">
        <v>0</v>
      </c>
      <c r="DR347" s="3">
        <v>0</v>
      </c>
      <c r="DS347" s="3">
        <v>0</v>
      </c>
      <c r="DT347" s="3">
        <v>0</v>
      </c>
      <c r="DU347" s="3"/>
      <c r="DV347" s="3"/>
      <c r="DW347" s="3"/>
    </row>
    <row r="348" spans="46:127" ht="11.25">
      <c r="AT348" s="9">
        <v>0</v>
      </c>
      <c r="AU348" s="9">
        <v>0</v>
      </c>
      <c r="AV348" s="9">
        <v>0</v>
      </c>
      <c r="AW348" s="9">
        <v>0</v>
      </c>
      <c r="AX348" s="9">
        <v>0</v>
      </c>
      <c r="AY348" s="9">
        <v>1</v>
      </c>
      <c r="AZ348" s="9">
        <v>0</v>
      </c>
      <c r="BA348" s="9">
        <v>0</v>
      </c>
      <c r="BB348" s="9">
        <v>0</v>
      </c>
      <c r="BC348" s="9">
        <v>0</v>
      </c>
      <c r="BD348" s="9">
        <v>0</v>
      </c>
      <c r="BE348" s="9">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9">
        <v>0</v>
      </c>
      <c r="BW348" s="9">
        <v>0</v>
      </c>
      <c r="BX348" s="9">
        <v>0</v>
      </c>
      <c r="BY348" s="9">
        <v>0</v>
      </c>
      <c r="BZ348" s="9">
        <v>0</v>
      </c>
      <c r="CA348" s="3">
        <v>0</v>
      </c>
      <c r="CB348" s="3">
        <v>0</v>
      </c>
      <c r="CC348" s="3">
        <v>0</v>
      </c>
      <c r="CD348" s="3">
        <v>0</v>
      </c>
      <c r="CE348" s="3">
        <v>0</v>
      </c>
      <c r="CF348" s="3">
        <v>0</v>
      </c>
      <c r="CG348" s="3">
        <v>0</v>
      </c>
      <c r="CH348" s="3">
        <v>0</v>
      </c>
      <c r="CI348" s="3">
        <v>0</v>
      </c>
      <c r="CJ348" s="3">
        <v>0</v>
      </c>
      <c r="CK348" s="3">
        <v>0</v>
      </c>
      <c r="CL348" s="3">
        <v>0</v>
      </c>
      <c r="CM348" s="3">
        <v>0</v>
      </c>
      <c r="CN348" s="3">
        <v>0</v>
      </c>
      <c r="CO348" s="3">
        <v>0</v>
      </c>
      <c r="CP348" s="3">
        <v>0</v>
      </c>
      <c r="CQ348" s="3">
        <v>0</v>
      </c>
      <c r="CR348" s="3">
        <v>0</v>
      </c>
      <c r="CS348" s="3">
        <v>0</v>
      </c>
      <c r="CT348" s="3">
        <v>0</v>
      </c>
      <c r="CU348" s="3">
        <v>0</v>
      </c>
      <c r="CV348" s="3">
        <v>0</v>
      </c>
      <c r="CW348" s="3">
        <v>0</v>
      </c>
      <c r="CX348" s="3">
        <v>0</v>
      </c>
      <c r="CY348" s="3">
        <v>0</v>
      </c>
      <c r="CZ348" s="3">
        <v>0</v>
      </c>
      <c r="DA348" s="3">
        <v>0</v>
      </c>
      <c r="DB348" s="3">
        <v>0</v>
      </c>
      <c r="DC348" s="3">
        <v>0</v>
      </c>
      <c r="DD348" s="3">
        <v>0</v>
      </c>
      <c r="DE348" s="3">
        <v>0</v>
      </c>
      <c r="DF348" s="3">
        <v>0</v>
      </c>
      <c r="DG348" s="3">
        <v>0</v>
      </c>
      <c r="DH348" s="3">
        <v>0</v>
      </c>
      <c r="DI348" s="3">
        <v>0</v>
      </c>
      <c r="DJ348" s="3">
        <v>0</v>
      </c>
      <c r="DK348" s="3">
        <v>0</v>
      </c>
      <c r="DL348" s="3">
        <v>0</v>
      </c>
      <c r="DM348" s="3">
        <v>0</v>
      </c>
      <c r="DN348" s="3">
        <v>0</v>
      </c>
      <c r="DO348" s="3">
        <v>0</v>
      </c>
      <c r="DP348" s="3">
        <v>0</v>
      </c>
      <c r="DQ348" s="3">
        <v>0</v>
      </c>
      <c r="DR348" s="3">
        <v>0</v>
      </c>
      <c r="DS348" s="3">
        <v>0</v>
      </c>
      <c r="DT348" s="3">
        <v>0</v>
      </c>
      <c r="DU348" s="3"/>
      <c r="DV348" s="3"/>
      <c r="DW348" s="3"/>
    </row>
    <row r="349" spans="46:127" ht="11.25">
      <c r="AT349" s="9">
        <v>0</v>
      </c>
      <c r="AU349" s="9">
        <v>0</v>
      </c>
      <c r="AV349" s="9">
        <v>0</v>
      </c>
      <c r="AW349" s="9">
        <v>0</v>
      </c>
      <c r="AX349" s="9">
        <v>0</v>
      </c>
      <c r="AY349" s="9">
        <v>0</v>
      </c>
      <c r="AZ349" s="9">
        <v>1</v>
      </c>
      <c r="BA349" s="9">
        <v>0</v>
      </c>
      <c r="BB349" s="9">
        <v>0</v>
      </c>
      <c r="BC349" s="9">
        <v>0</v>
      </c>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9">
        <v>0</v>
      </c>
      <c r="BW349" s="9">
        <v>0</v>
      </c>
      <c r="BX349" s="9">
        <v>0</v>
      </c>
      <c r="BY349" s="9">
        <v>0</v>
      </c>
      <c r="BZ349" s="9">
        <v>0</v>
      </c>
      <c r="CA349" s="3">
        <v>0</v>
      </c>
      <c r="CB349" s="3">
        <v>0</v>
      </c>
      <c r="CC349" s="3">
        <v>0</v>
      </c>
      <c r="CD349" s="3">
        <v>0</v>
      </c>
      <c r="CE349" s="3">
        <v>0</v>
      </c>
      <c r="CF349" s="3">
        <v>0</v>
      </c>
      <c r="CG349" s="3">
        <v>0</v>
      </c>
      <c r="CH349" s="3">
        <v>0</v>
      </c>
      <c r="CI349" s="3">
        <v>0</v>
      </c>
      <c r="CJ349" s="3">
        <v>0</v>
      </c>
      <c r="CK349" s="3">
        <v>0</v>
      </c>
      <c r="CL349" s="3">
        <v>0</v>
      </c>
      <c r="CM349" s="3">
        <v>0</v>
      </c>
      <c r="CN349" s="3">
        <v>0</v>
      </c>
      <c r="CO349" s="3">
        <v>0</v>
      </c>
      <c r="CP349" s="3">
        <v>0</v>
      </c>
      <c r="CQ349" s="3">
        <v>0</v>
      </c>
      <c r="CR349" s="3">
        <v>0</v>
      </c>
      <c r="CS349" s="3">
        <v>0</v>
      </c>
      <c r="CT349" s="3">
        <v>0</v>
      </c>
      <c r="CU349" s="3">
        <v>0</v>
      </c>
      <c r="CV349" s="3">
        <v>0</v>
      </c>
      <c r="CW349" s="3">
        <v>0</v>
      </c>
      <c r="CX349" s="3">
        <v>0</v>
      </c>
      <c r="CY349" s="3">
        <v>0</v>
      </c>
      <c r="CZ349" s="3">
        <v>0</v>
      </c>
      <c r="DA349" s="3">
        <v>0</v>
      </c>
      <c r="DB349" s="3">
        <v>0</v>
      </c>
      <c r="DC349" s="3">
        <v>0</v>
      </c>
      <c r="DD349" s="3">
        <v>0</v>
      </c>
      <c r="DE349" s="3">
        <v>0</v>
      </c>
      <c r="DF349" s="3">
        <v>0</v>
      </c>
      <c r="DG349" s="3">
        <v>0</v>
      </c>
      <c r="DH349" s="3">
        <v>0</v>
      </c>
      <c r="DI349" s="3">
        <v>0</v>
      </c>
      <c r="DJ349" s="3">
        <v>0</v>
      </c>
      <c r="DK349" s="3">
        <v>0</v>
      </c>
      <c r="DL349" s="3">
        <v>0</v>
      </c>
      <c r="DM349" s="3">
        <v>0</v>
      </c>
      <c r="DN349" s="3">
        <v>0</v>
      </c>
      <c r="DO349" s="3">
        <v>0</v>
      </c>
      <c r="DP349" s="3">
        <v>0</v>
      </c>
      <c r="DQ349" s="3">
        <v>0</v>
      </c>
      <c r="DR349" s="3">
        <v>0</v>
      </c>
      <c r="DS349" s="3">
        <v>0</v>
      </c>
      <c r="DT349" s="3">
        <v>0</v>
      </c>
      <c r="DU349" s="3"/>
      <c r="DV349" s="3"/>
      <c r="DW349" s="3"/>
    </row>
    <row r="350" spans="46:127" ht="11.25">
      <c r="AT350" s="9">
        <v>0</v>
      </c>
      <c r="AU350" s="9">
        <v>0</v>
      </c>
      <c r="AV350" s="9">
        <v>0</v>
      </c>
      <c r="AW350" s="9">
        <v>0</v>
      </c>
      <c r="AX350" s="9">
        <v>0</v>
      </c>
      <c r="AY350" s="9">
        <v>0</v>
      </c>
      <c r="AZ350" s="9">
        <v>0</v>
      </c>
      <c r="BA350" s="9">
        <v>1</v>
      </c>
      <c r="BB350" s="9">
        <v>0</v>
      </c>
      <c r="BC350" s="9">
        <v>0</v>
      </c>
      <c r="BD350" s="9">
        <v>0</v>
      </c>
      <c r="BE350" s="9">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9">
        <v>0</v>
      </c>
      <c r="BW350" s="9">
        <v>0</v>
      </c>
      <c r="BX350" s="9">
        <v>0</v>
      </c>
      <c r="BY350" s="9">
        <v>0</v>
      </c>
      <c r="BZ350" s="9">
        <v>0</v>
      </c>
      <c r="CA350" s="3">
        <v>0</v>
      </c>
      <c r="CB350" s="3">
        <v>0</v>
      </c>
      <c r="CC350" s="3">
        <v>0</v>
      </c>
      <c r="CD350" s="3">
        <v>0</v>
      </c>
      <c r="CE350" s="3">
        <v>0</v>
      </c>
      <c r="CF350" s="3">
        <v>0</v>
      </c>
      <c r="CG350" s="3">
        <v>0</v>
      </c>
      <c r="CH350" s="3">
        <v>0</v>
      </c>
      <c r="CI350" s="3">
        <v>0</v>
      </c>
      <c r="CJ350" s="3">
        <v>0</v>
      </c>
      <c r="CK350" s="3">
        <v>0</v>
      </c>
      <c r="CL350" s="3">
        <v>0</v>
      </c>
      <c r="CM350" s="3">
        <v>0</v>
      </c>
      <c r="CN350" s="3">
        <v>0</v>
      </c>
      <c r="CO350" s="3">
        <v>0</v>
      </c>
      <c r="CP350" s="3">
        <v>0</v>
      </c>
      <c r="CQ350" s="3">
        <v>0</v>
      </c>
      <c r="CR350" s="3">
        <v>0</v>
      </c>
      <c r="CS350" s="3">
        <v>0</v>
      </c>
      <c r="CT350" s="3">
        <v>0</v>
      </c>
      <c r="CU350" s="3">
        <v>0</v>
      </c>
      <c r="CV350" s="3">
        <v>0</v>
      </c>
      <c r="CW350" s="3">
        <v>0</v>
      </c>
      <c r="CX350" s="3">
        <v>0</v>
      </c>
      <c r="CY350" s="3">
        <v>0</v>
      </c>
      <c r="CZ350" s="3">
        <v>0</v>
      </c>
      <c r="DA350" s="3">
        <v>0</v>
      </c>
      <c r="DB350" s="3">
        <v>0</v>
      </c>
      <c r="DC350" s="3">
        <v>0</v>
      </c>
      <c r="DD350" s="3">
        <v>0</v>
      </c>
      <c r="DE350" s="3">
        <v>0</v>
      </c>
      <c r="DF350" s="3">
        <v>0</v>
      </c>
      <c r="DG350" s="3">
        <v>0</v>
      </c>
      <c r="DH350" s="3">
        <v>0</v>
      </c>
      <c r="DI350" s="3">
        <v>0</v>
      </c>
      <c r="DJ350" s="3">
        <v>0</v>
      </c>
      <c r="DK350" s="3">
        <v>0</v>
      </c>
      <c r="DL350" s="3">
        <v>0</v>
      </c>
      <c r="DM350" s="3">
        <v>0</v>
      </c>
      <c r="DN350" s="3">
        <v>0</v>
      </c>
      <c r="DO350" s="3">
        <v>0</v>
      </c>
      <c r="DP350" s="3">
        <v>0</v>
      </c>
      <c r="DQ350" s="3">
        <v>0</v>
      </c>
      <c r="DR350" s="3">
        <v>0</v>
      </c>
      <c r="DS350" s="3">
        <v>0</v>
      </c>
      <c r="DT350" s="3">
        <v>0</v>
      </c>
      <c r="DU350" s="3"/>
      <c r="DV350" s="3"/>
      <c r="DW350" s="3"/>
    </row>
    <row r="351" spans="46:127" ht="11.25">
      <c r="AT351" s="9">
        <v>0</v>
      </c>
      <c r="AU351" s="9">
        <v>0</v>
      </c>
      <c r="AV351" s="9">
        <v>0</v>
      </c>
      <c r="AW351" s="9">
        <v>0</v>
      </c>
      <c r="AX351" s="9">
        <v>0</v>
      </c>
      <c r="AY351" s="9">
        <v>0</v>
      </c>
      <c r="AZ351" s="9">
        <v>0</v>
      </c>
      <c r="BA351" s="9">
        <v>0</v>
      </c>
      <c r="BB351" s="9">
        <v>1</v>
      </c>
      <c r="BC351" s="9">
        <v>0</v>
      </c>
      <c r="BD351" s="9">
        <v>0</v>
      </c>
      <c r="BE351" s="9">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9">
        <v>0</v>
      </c>
      <c r="BW351" s="9">
        <v>0</v>
      </c>
      <c r="BX351" s="9">
        <v>0</v>
      </c>
      <c r="BY351" s="9">
        <v>0</v>
      </c>
      <c r="BZ351" s="9">
        <v>0</v>
      </c>
      <c r="CA351" s="3">
        <v>0</v>
      </c>
      <c r="CB351" s="3">
        <v>0</v>
      </c>
      <c r="CC351" s="3">
        <v>0</v>
      </c>
      <c r="CD351" s="3">
        <v>0</v>
      </c>
      <c r="CE351" s="3">
        <v>0</v>
      </c>
      <c r="CF351" s="3">
        <v>0</v>
      </c>
      <c r="CG351" s="3">
        <v>0</v>
      </c>
      <c r="CH351" s="3">
        <v>0</v>
      </c>
      <c r="CI351" s="3">
        <v>0</v>
      </c>
      <c r="CJ351" s="3">
        <v>0</v>
      </c>
      <c r="CK351" s="3">
        <v>0</v>
      </c>
      <c r="CL351" s="3">
        <v>0</v>
      </c>
      <c r="CM351" s="3">
        <v>0</v>
      </c>
      <c r="CN351" s="3">
        <v>0</v>
      </c>
      <c r="CO351" s="3">
        <v>0</v>
      </c>
      <c r="CP351" s="3">
        <v>0</v>
      </c>
      <c r="CQ351" s="3">
        <v>0</v>
      </c>
      <c r="CR351" s="3">
        <v>0</v>
      </c>
      <c r="CS351" s="3">
        <v>0</v>
      </c>
      <c r="CT351" s="3">
        <v>0</v>
      </c>
      <c r="CU351" s="3">
        <v>0</v>
      </c>
      <c r="CV351" s="3">
        <v>0</v>
      </c>
      <c r="CW351" s="3">
        <v>0</v>
      </c>
      <c r="CX351" s="3">
        <v>0</v>
      </c>
      <c r="CY351" s="3">
        <v>0</v>
      </c>
      <c r="CZ351" s="3">
        <v>0</v>
      </c>
      <c r="DA351" s="3">
        <v>0</v>
      </c>
      <c r="DB351" s="3">
        <v>0</v>
      </c>
      <c r="DC351" s="3">
        <v>0</v>
      </c>
      <c r="DD351" s="3">
        <v>0</v>
      </c>
      <c r="DE351" s="3">
        <v>0</v>
      </c>
      <c r="DF351" s="3">
        <v>0</v>
      </c>
      <c r="DG351" s="3">
        <v>0</v>
      </c>
      <c r="DH351" s="3">
        <v>0</v>
      </c>
      <c r="DI351" s="3">
        <v>0</v>
      </c>
      <c r="DJ351" s="3">
        <v>0</v>
      </c>
      <c r="DK351" s="3">
        <v>0</v>
      </c>
      <c r="DL351" s="3">
        <v>0</v>
      </c>
      <c r="DM351" s="3">
        <v>0</v>
      </c>
      <c r="DN351" s="3">
        <v>0</v>
      </c>
      <c r="DO351" s="3">
        <v>0</v>
      </c>
      <c r="DP351" s="3">
        <v>0</v>
      </c>
      <c r="DQ351" s="3">
        <v>0</v>
      </c>
      <c r="DR351" s="3">
        <v>0</v>
      </c>
      <c r="DS351" s="3">
        <v>0</v>
      </c>
      <c r="DT351" s="3">
        <v>0</v>
      </c>
      <c r="DU351" s="3"/>
      <c r="DV351" s="3"/>
      <c r="DW351" s="3"/>
    </row>
    <row r="352" spans="46:124" ht="11.25">
      <c r="AT352" s="9">
        <v>0</v>
      </c>
      <c r="AU352" s="9">
        <v>0</v>
      </c>
      <c r="AV352" s="9">
        <v>0</v>
      </c>
      <c r="AW352" s="9">
        <v>0</v>
      </c>
      <c r="AX352" s="9">
        <v>0</v>
      </c>
      <c r="AY352" s="9">
        <v>0</v>
      </c>
      <c r="AZ352" s="9">
        <v>0</v>
      </c>
      <c r="BA352" s="9">
        <v>0</v>
      </c>
      <c r="BB352" s="9">
        <v>0</v>
      </c>
      <c r="BC352" s="9">
        <v>1</v>
      </c>
      <c r="BD352" s="9">
        <v>0</v>
      </c>
      <c r="BE352" s="9">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9">
        <v>0</v>
      </c>
      <c r="BW352" s="9">
        <v>0</v>
      </c>
      <c r="BX352" s="9">
        <v>0</v>
      </c>
      <c r="BY352" s="9">
        <v>0</v>
      </c>
      <c r="BZ352" s="9">
        <v>0</v>
      </c>
      <c r="CA352" s="3">
        <v>0</v>
      </c>
      <c r="CB352" s="3">
        <v>0</v>
      </c>
      <c r="CC352" s="3">
        <v>0</v>
      </c>
      <c r="CD352" s="3">
        <v>0</v>
      </c>
      <c r="CE352" s="3">
        <v>0</v>
      </c>
      <c r="CF352" s="3">
        <v>0</v>
      </c>
      <c r="CG352" s="3">
        <v>0</v>
      </c>
      <c r="CH352" s="3">
        <v>0</v>
      </c>
      <c r="CI352" s="3">
        <v>0</v>
      </c>
      <c r="CJ352" s="3">
        <v>0</v>
      </c>
      <c r="CK352" s="3">
        <v>0</v>
      </c>
      <c r="CL352" s="3">
        <v>0</v>
      </c>
      <c r="CM352" s="3">
        <v>0</v>
      </c>
      <c r="CN352" s="3">
        <v>0</v>
      </c>
      <c r="CO352" s="3">
        <v>0</v>
      </c>
      <c r="CP352" s="3">
        <v>0</v>
      </c>
      <c r="CQ352" s="3">
        <v>0</v>
      </c>
      <c r="CR352" s="3">
        <v>0</v>
      </c>
      <c r="CS352" s="3">
        <v>0</v>
      </c>
      <c r="CT352" s="3">
        <v>0</v>
      </c>
      <c r="CU352" s="3">
        <v>0</v>
      </c>
      <c r="CV352" s="3">
        <v>0</v>
      </c>
      <c r="CW352" s="3">
        <v>0</v>
      </c>
      <c r="CX352" s="3">
        <v>0</v>
      </c>
      <c r="CY352" s="3">
        <v>0</v>
      </c>
      <c r="CZ352" s="3">
        <v>0</v>
      </c>
      <c r="DA352" s="3">
        <v>0</v>
      </c>
      <c r="DB352" s="3">
        <v>0</v>
      </c>
      <c r="DC352" s="3">
        <v>0</v>
      </c>
      <c r="DD352" s="3">
        <v>0</v>
      </c>
      <c r="DE352" s="3">
        <v>0</v>
      </c>
      <c r="DF352" s="3">
        <v>0</v>
      </c>
      <c r="DG352" s="3">
        <v>0</v>
      </c>
      <c r="DH352" s="3">
        <v>0</v>
      </c>
      <c r="DI352" s="3">
        <v>0</v>
      </c>
      <c r="DJ352" s="3">
        <v>0</v>
      </c>
      <c r="DK352" s="3">
        <v>0</v>
      </c>
      <c r="DL352" s="3">
        <v>0</v>
      </c>
      <c r="DM352" s="3">
        <v>0</v>
      </c>
      <c r="DN352" s="3">
        <v>0</v>
      </c>
      <c r="DO352" s="3">
        <v>0</v>
      </c>
      <c r="DP352" s="3">
        <v>0</v>
      </c>
      <c r="DQ352" s="3">
        <v>0</v>
      </c>
      <c r="DR352" s="3">
        <v>0</v>
      </c>
      <c r="DS352" s="3">
        <v>0</v>
      </c>
      <c r="DT352" s="3">
        <v>0</v>
      </c>
    </row>
    <row r="353" spans="46:124" ht="11.25">
      <c r="AT353" s="9">
        <v>0</v>
      </c>
      <c r="AU353" s="9">
        <v>0</v>
      </c>
      <c r="AV353" s="9">
        <v>0</v>
      </c>
      <c r="AW353" s="9">
        <v>0</v>
      </c>
      <c r="AX353" s="9">
        <v>0</v>
      </c>
      <c r="AY353" s="9">
        <v>0</v>
      </c>
      <c r="AZ353" s="9">
        <v>0</v>
      </c>
      <c r="BA353" s="9">
        <v>0</v>
      </c>
      <c r="BB353" s="9">
        <v>0</v>
      </c>
      <c r="BC353" s="9">
        <v>0</v>
      </c>
      <c r="BD353" s="9">
        <v>1</v>
      </c>
      <c r="BE353" s="9">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9">
        <v>0</v>
      </c>
      <c r="BW353" s="9">
        <v>0</v>
      </c>
      <c r="BX353" s="9">
        <v>0</v>
      </c>
      <c r="BY353" s="9">
        <v>0</v>
      </c>
      <c r="BZ353" s="9">
        <v>0</v>
      </c>
      <c r="CA353" s="3">
        <v>0</v>
      </c>
      <c r="CB353" s="3">
        <v>0</v>
      </c>
      <c r="CC353" s="3">
        <v>0</v>
      </c>
      <c r="CD353" s="3">
        <v>0</v>
      </c>
      <c r="CE353" s="3">
        <v>0</v>
      </c>
      <c r="CF353" s="3">
        <v>0</v>
      </c>
      <c r="CG353" s="3">
        <v>0</v>
      </c>
      <c r="CH353" s="3">
        <v>0</v>
      </c>
      <c r="CI353" s="3">
        <v>0</v>
      </c>
      <c r="CJ353" s="3">
        <v>0</v>
      </c>
      <c r="CK353" s="3">
        <v>0</v>
      </c>
      <c r="CL353" s="3">
        <v>0</v>
      </c>
      <c r="CM353" s="3">
        <v>0</v>
      </c>
      <c r="CN353" s="3">
        <v>0</v>
      </c>
      <c r="CO353" s="3">
        <v>0</v>
      </c>
      <c r="CP353" s="3">
        <v>0</v>
      </c>
      <c r="CQ353" s="3">
        <v>0</v>
      </c>
      <c r="CR353" s="3">
        <v>0</v>
      </c>
      <c r="CS353" s="3">
        <v>0</v>
      </c>
      <c r="CT353" s="3">
        <v>0</v>
      </c>
      <c r="CU353" s="3">
        <v>0</v>
      </c>
      <c r="CV353" s="3">
        <v>0</v>
      </c>
      <c r="CW353" s="3">
        <v>0</v>
      </c>
      <c r="CX353" s="3">
        <v>0</v>
      </c>
      <c r="CY353" s="3">
        <v>0</v>
      </c>
      <c r="CZ353" s="3">
        <v>0</v>
      </c>
      <c r="DA353" s="3">
        <v>0</v>
      </c>
      <c r="DB353" s="3">
        <v>0</v>
      </c>
      <c r="DC353" s="3">
        <v>0</v>
      </c>
      <c r="DD353" s="3">
        <v>0</v>
      </c>
      <c r="DE353" s="3">
        <v>0</v>
      </c>
      <c r="DF353" s="3">
        <v>0</v>
      </c>
      <c r="DG353" s="3">
        <v>0</v>
      </c>
      <c r="DH353" s="3">
        <v>0</v>
      </c>
      <c r="DI353" s="3">
        <v>0</v>
      </c>
      <c r="DJ353" s="3">
        <v>0</v>
      </c>
      <c r="DK353" s="3">
        <v>0</v>
      </c>
      <c r="DL353" s="3">
        <v>0</v>
      </c>
      <c r="DM353" s="3">
        <v>0</v>
      </c>
      <c r="DN353" s="3">
        <v>0</v>
      </c>
      <c r="DO353" s="3">
        <v>0</v>
      </c>
      <c r="DP353" s="3">
        <v>0</v>
      </c>
      <c r="DQ353" s="3">
        <v>0</v>
      </c>
      <c r="DR353" s="3">
        <v>0</v>
      </c>
      <c r="DS353" s="3">
        <v>0</v>
      </c>
      <c r="DT353" s="3">
        <v>0</v>
      </c>
    </row>
    <row r="354" spans="46:124" ht="11.25">
      <c r="AT354" s="9">
        <v>0</v>
      </c>
      <c r="AU354" s="9">
        <v>0</v>
      </c>
      <c r="AV354" s="9">
        <v>0</v>
      </c>
      <c r="AW354" s="9">
        <v>0</v>
      </c>
      <c r="AX354" s="9">
        <v>0</v>
      </c>
      <c r="AY354" s="9">
        <v>0</v>
      </c>
      <c r="AZ354" s="9">
        <v>0</v>
      </c>
      <c r="BA354" s="9">
        <v>0</v>
      </c>
      <c r="BB354" s="9">
        <v>0</v>
      </c>
      <c r="BC354" s="9">
        <v>0</v>
      </c>
      <c r="BD354" s="9">
        <v>0</v>
      </c>
      <c r="BE354" s="9">
        <v>1</v>
      </c>
      <c r="BF354" s="9">
        <v>0</v>
      </c>
      <c r="BG354" s="9">
        <v>0</v>
      </c>
      <c r="BH354" s="9">
        <v>0</v>
      </c>
      <c r="BI354" s="9">
        <v>0</v>
      </c>
      <c r="BJ354" s="9">
        <v>0</v>
      </c>
      <c r="BK354" s="9">
        <v>0</v>
      </c>
      <c r="BL354" s="9">
        <v>0</v>
      </c>
      <c r="BM354" s="9">
        <v>0</v>
      </c>
      <c r="BN354" s="9">
        <v>0</v>
      </c>
      <c r="BO354" s="9">
        <v>0</v>
      </c>
      <c r="BP354" s="9">
        <v>0</v>
      </c>
      <c r="BQ354" s="9">
        <v>0</v>
      </c>
      <c r="BR354" s="9">
        <v>0</v>
      </c>
      <c r="BS354" s="9">
        <v>0</v>
      </c>
      <c r="BT354" s="9">
        <v>0</v>
      </c>
      <c r="BU354" s="9">
        <v>0</v>
      </c>
      <c r="BV354" s="9">
        <v>0</v>
      </c>
      <c r="BW354" s="9">
        <v>0</v>
      </c>
      <c r="BX354" s="9">
        <v>0</v>
      </c>
      <c r="BY354" s="9">
        <v>0</v>
      </c>
      <c r="BZ354" s="9">
        <v>0</v>
      </c>
      <c r="CA354" s="3">
        <v>0</v>
      </c>
      <c r="CB354" s="3">
        <v>0</v>
      </c>
      <c r="CC354" s="3">
        <v>0</v>
      </c>
      <c r="CD354" s="3">
        <v>0</v>
      </c>
      <c r="CE354" s="3">
        <v>0</v>
      </c>
      <c r="CF354" s="3">
        <v>0</v>
      </c>
      <c r="CG354" s="3">
        <v>0</v>
      </c>
      <c r="CH354" s="3">
        <v>0</v>
      </c>
      <c r="CI354" s="3">
        <v>0</v>
      </c>
      <c r="CJ354" s="3">
        <v>0</v>
      </c>
      <c r="CK354" s="3">
        <v>0</v>
      </c>
      <c r="CL354" s="3">
        <v>0</v>
      </c>
      <c r="CM354" s="3">
        <v>0</v>
      </c>
      <c r="CN354" s="3">
        <v>0</v>
      </c>
      <c r="CO354" s="3">
        <v>0</v>
      </c>
      <c r="CP354" s="3">
        <v>0</v>
      </c>
      <c r="CQ354" s="3">
        <v>0</v>
      </c>
      <c r="CR354" s="3">
        <v>0</v>
      </c>
      <c r="CS354" s="3">
        <v>0</v>
      </c>
      <c r="CT354" s="3">
        <v>0</v>
      </c>
      <c r="CU354" s="3">
        <v>0</v>
      </c>
      <c r="CV354" s="3">
        <v>0</v>
      </c>
      <c r="CW354" s="3">
        <v>0</v>
      </c>
      <c r="CX354" s="3">
        <v>0</v>
      </c>
      <c r="CY354" s="3">
        <v>0</v>
      </c>
      <c r="CZ354" s="3">
        <v>0</v>
      </c>
      <c r="DA354" s="3">
        <v>0</v>
      </c>
      <c r="DB354" s="3">
        <v>0</v>
      </c>
      <c r="DC354" s="3">
        <v>0</v>
      </c>
      <c r="DD354" s="3">
        <v>0</v>
      </c>
      <c r="DE354" s="3">
        <v>0</v>
      </c>
      <c r="DF354" s="3">
        <v>0</v>
      </c>
      <c r="DG354" s="3">
        <v>0</v>
      </c>
      <c r="DH354" s="3">
        <v>0</v>
      </c>
      <c r="DI354" s="3">
        <v>0</v>
      </c>
      <c r="DJ354" s="3">
        <v>0</v>
      </c>
      <c r="DK354" s="3">
        <v>0</v>
      </c>
      <c r="DL354" s="3">
        <v>0</v>
      </c>
      <c r="DM354" s="3">
        <v>0</v>
      </c>
      <c r="DN354" s="3">
        <v>0</v>
      </c>
      <c r="DO354" s="3">
        <v>0</v>
      </c>
      <c r="DP354" s="3">
        <v>0</v>
      </c>
      <c r="DQ354" s="3">
        <v>0</v>
      </c>
      <c r="DR354" s="3">
        <v>0</v>
      </c>
      <c r="DS354" s="3">
        <v>0</v>
      </c>
      <c r="DT354" s="3">
        <v>0</v>
      </c>
    </row>
    <row r="355" spans="46:124" ht="11.25">
      <c r="AT355" s="9">
        <v>0</v>
      </c>
      <c r="AU355" s="9">
        <v>0</v>
      </c>
      <c r="AV355" s="9">
        <v>0</v>
      </c>
      <c r="AW355" s="9">
        <v>0</v>
      </c>
      <c r="AX355" s="9">
        <v>0</v>
      </c>
      <c r="AY355" s="9">
        <v>0</v>
      </c>
      <c r="AZ355" s="9">
        <v>0</v>
      </c>
      <c r="BA355" s="9">
        <v>0</v>
      </c>
      <c r="BB355" s="9">
        <v>0</v>
      </c>
      <c r="BC355" s="9">
        <v>0</v>
      </c>
      <c r="BD355" s="9">
        <v>0</v>
      </c>
      <c r="BE355" s="9">
        <v>0</v>
      </c>
      <c r="BF355" s="9">
        <v>1</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9">
        <v>0</v>
      </c>
      <c r="BW355" s="9">
        <v>0</v>
      </c>
      <c r="BX355" s="9">
        <v>0</v>
      </c>
      <c r="BY355" s="9">
        <v>0</v>
      </c>
      <c r="BZ355" s="9">
        <v>0</v>
      </c>
      <c r="CA355" s="3">
        <v>0</v>
      </c>
      <c r="CB355" s="3">
        <v>0</v>
      </c>
      <c r="CC355" s="3">
        <v>0</v>
      </c>
      <c r="CD355" s="3">
        <v>0</v>
      </c>
      <c r="CE355" s="3">
        <v>0</v>
      </c>
      <c r="CF355" s="3">
        <v>0</v>
      </c>
      <c r="CG355" s="3">
        <v>0</v>
      </c>
      <c r="CH355" s="3">
        <v>0</v>
      </c>
      <c r="CI355" s="3">
        <v>0</v>
      </c>
      <c r="CJ355" s="3">
        <v>0</v>
      </c>
      <c r="CK355" s="3">
        <v>0</v>
      </c>
      <c r="CL355" s="3">
        <v>0</v>
      </c>
      <c r="CM355" s="3">
        <v>0</v>
      </c>
      <c r="CN355" s="3">
        <v>0</v>
      </c>
      <c r="CO355" s="3">
        <v>0</v>
      </c>
      <c r="CP355" s="3">
        <v>0</v>
      </c>
      <c r="CQ355" s="3">
        <v>0</v>
      </c>
      <c r="CR355" s="3">
        <v>0</v>
      </c>
      <c r="CS355" s="3">
        <v>0</v>
      </c>
      <c r="CT355" s="3">
        <v>0</v>
      </c>
      <c r="CU355" s="3">
        <v>0</v>
      </c>
      <c r="CV355" s="3">
        <v>0</v>
      </c>
      <c r="CW355" s="3">
        <v>0</v>
      </c>
      <c r="CX355" s="3">
        <v>0</v>
      </c>
      <c r="CY355" s="3">
        <v>0</v>
      </c>
      <c r="CZ355" s="3">
        <v>0</v>
      </c>
      <c r="DA355" s="3">
        <v>0</v>
      </c>
      <c r="DB355" s="3">
        <v>0</v>
      </c>
      <c r="DC355" s="3">
        <v>0</v>
      </c>
      <c r="DD355" s="3">
        <v>0</v>
      </c>
      <c r="DE355" s="3">
        <v>0</v>
      </c>
      <c r="DF355" s="3">
        <v>0</v>
      </c>
      <c r="DG355" s="3">
        <v>0</v>
      </c>
      <c r="DH355" s="3">
        <v>0</v>
      </c>
      <c r="DI355" s="3">
        <v>0</v>
      </c>
      <c r="DJ355" s="3">
        <v>0</v>
      </c>
      <c r="DK355" s="3">
        <v>0</v>
      </c>
      <c r="DL355" s="3">
        <v>0</v>
      </c>
      <c r="DM355" s="3">
        <v>0</v>
      </c>
      <c r="DN355" s="3">
        <v>0</v>
      </c>
      <c r="DO355" s="3">
        <v>0</v>
      </c>
      <c r="DP355" s="3">
        <v>0</v>
      </c>
      <c r="DQ355" s="3">
        <v>0</v>
      </c>
      <c r="DR355" s="3">
        <v>0</v>
      </c>
      <c r="DS355" s="3">
        <v>0</v>
      </c>
      <c r="DT355" s="3">
        <v>0</v>
      </c>
    </row>
    <row r="356" spans="46:124" ht="11.25">
      <c r="AT356" s="9">
        <v>0</v>
      </c>
      <c r="AU356" s="9">
        <v>0</v>
      </c>
      <c r="AV356" s="9">
        <v>0</v>
      </c>
      <c r="AW356" s="9">
        <v>0</v>
      </c>
      <c r="AX356" s="9">
        <v>0</v>
      </c>
      <c r="AY356" s="9">
        <v>0</v>
      </c>
      <c r="AZ356" s="9">
        <v>0</v>
      </c>
      <c r="BA356" s="9">
        <v>0</v>
      </c>
      <c r="BB356" s="9">
        <v>0</v>
      </c>
      <c r="BC356" s="9">
        <v>0</v>
      </c>
      <c r="BD356" s="9">
        <v>0</v>
      </c>
      <c r="BE356" s="9">
        <v>0</v>
      </c>
      <c r="BF356" s="9">
        <v>0</v>
      </c>
      <c r="BG356" s="9">
        <v>1</v>
      </c>
      <c r="BH356" s="9">
        <v>0</v>
      </c>
      <c r="BI356" s="9">
        <v>0</v>
      </c>
      <c r="BJ356" s="9">
        <v>0</v>
      </c>
      <c r="BK356" s="9">
        <v>0</v>
      </c>
      <c r="BL356" s="9">
        <v>0</v>
      </c>
      <c r="BM356" s="9">
        <v>0</v>
      </c>
      <c r="BN356" s="9">
        <v>0</v>
      </c>
      <c r="BO356" s="9">
        <v>0</v>
      </c>
      <c r="BP356" s="9">
        <v>0</v>
      </c>
      <c r="BQ356" s="9">
        <v>0</v>
      </c>
      <c r="BR356" s="9">
        <v>0</v>
      </c>
      <c r="BS356" s="9">
        <v>0</v>
      </c>
      <c r="BT356" s="9">
        <v>0</v>
      </c>
      <c r="BU356" s="9">
        <v>0</v>
      </c>
      <c r="BV356" s="9">
        <v>0</v>
      </c>
      <c r="BW356" s="9">
        <v>0</v>
      </c>
      <c r="BX356" s="9">
        <v>0</v>
      </c>
      <c r="BY356" s="9">
        <v>0</v>
      </c>
      <c r="BZ356" s="9">
        <v>0</v>
      </c>
      <c r="CA356" s="3">
        <v>0</v>
      </c>
      <c r="CB356" s="3">
        <v>0</v>
      </c>
      <c r="CC356" s="3">
        <v>0</v>
      </c>
      <c r="CD356" s="3">
        <v>0</v>
      </c>
      <c r="CE356" s="3">
        <v>0</v>
      </c>
      <c r="CF356" s="3">
        <v>0</v>
      </c>
      <c r="CG356" s="3">
        <v>0</v>
      </c>
      <c r="CH356" s="3">
        <v>0</v>
      </c>
      <c r="CI356" s="3">
        <v>0</v>
      </c>
      <c r="CJ356" s="3">
        <v>0</v>
      </c>
      <c r="CK356" s="3">
        <v>0</v>
      </c>
      <c r="CL356" s="3">
        <v>0</v>
      </c>
      <c r="CM356" s="3">
        <v>0</v>
      </c>
      <c r="CN356" s="3">
        <v>0</v>
      </c>
      <c r="CO356" s="3">
        <v>0</v>
      </c>
      <c r="CP356" s="3">
        <v>0</v>
      </c>
      <c r="CQ356" s="3">
        <v>0</v>
      </c>
      <c r="CR356" s="3">
        <v>0</v>
      </c>
      <c r="CS356" s="3">
        <v>0</v>
      </c>
      <c r="CT356" s="3">
        <v>0</v>
      </c>
      <c r="CU356" s="3">
        <v>0</v>
      </c>
      <c r="CV356" s="3">
        <v>0</v>
      </c>
      <c r="CW356" s="3">
        <v>0</v>
      </c>
      <c r="CX356" s="3">
        <v>0</v>
      </c>
      <c r="CY356" s="3">
        <v>0</v>
      </c>
      <c r="CZ356" s="3">
        <v>0</v>
      </c>
      <c r="DA356" s="3">
        <v>0</v>
      </c>
      <c r="DB356" s="3">
        <v>0</v>
      </c>
      <c r="DC356" s="3">
        <v>0</v>
      </c>
      <c r="DD356" s="3">
        <v>0</v>
      </c>
      <c r="DE356" s="3">
        <v>0</v>
      </c>
      <c r="DF356" s="3">
        <v>0</v>
      </c>
      <c r="DG356" s="3">
        <v>0</v>
      </c>
      <c r="DH356" s="3">
        <v>0</v>
      </c>
      <c r="DI356" s="3">
        <v>0</v>
      </c>
      <c r="DJ356" s="3">
        <v>0</v>
      </c>
      <c r="DK356" s="3">
        <v>0</v>
      </c>
      <c r="DL356" s="3">
        <v>0</v>
      </c>
      <c r="DM356" s="3">
        <v>0</v>
      </c>
      <c r="DN356" s="3">
        <v>0</v>
      </c>
      <c r="DO356" s="3">
        <v>0</v>
      </c>
      <c r="DP356" s="3">
        <v>0</v>
      </c>
      <c r="DQ356" s="3">
        <v>0</v>
      </c>
      <c r="DR356" s="3">
        <v>0</v>
      </c>
      <c r="DS356" s="3">
        <v>0</v>
      </c>
      <c r="DT356" s="3">
        <v>0</v>
      </c>
    </row>
    <row r="357" spans="46:124" ht="11.25">
      <c r="AT357" s="9">
        <v>0</v>
      </c>
      <c r="AU357" s="9">
        <v>0</v>
      </c>
      <c r="AV357" s="9">
        <v>0</v>
      </c>
      <c r="AW357" s="9">
        <v>0</v>
      </c>
      <c r="AX357" s="9">
        <v>0</v>
      </c>
      <c r="AY357" s="9">
        <v>0</v>
      </c>
      <c r="AZ357" s="9">
        <v>0</v>
      </c>
      <c r="BA357" s="9">
        <v>0</v>
      </c>
      <c r="BB357" s="9">
        <v>0</v>
      </c>
      <c r="BC357" s="9">
        <v>0</v>
      </c>
      <c r="BD357" s="9">
        <v>0</v>
      </c>
      <c r="BE357" s="9">
        <v>0</v>
      </c>
      <c r="BF357" s="9">
        <v>0</v>
      </c>
      <c r="BG357" s="9">
        <v>0</v>
      </c>
      <c r="BH357" s="9">
        <v>1</v>
      </c>
      <c r="BI357" s="9">
        <v>0</v>
      </c>
      <c r="BJ357" s="9">
        <v>0</v>
      </c>
      <c r="BK357" s="9">
        <v>0</v>
      </c>
      <c r="BL357" s="9">
        <v>0</v>
      </c>
      <c r="BM357" s="9">
        <v>0</v>
      </c>
      <c r="BN357" s="9">
        <v>0</v>
      </c>
      <c r="BO357" s="9">
        <v>0</v>
      </c>
      <c r="BP357" s="9">
        <v>0</v>
      </c>
      <c r="BQ357" s="9">
        <v>0</v>
      </c>
      <c r="BR357" s="9">
        <v>0</v>
      </c>
      <c r="BS357" s="9">
        <v>0</v>
      </c>
      <c r="BT357" s="9">
        <v>0</v>
      </c>
      <c r="BU357" s="9">
        <v>0</v>
      </c>
      <c r="BV357" s="9">
        <v>0</v>
      </c>
      <c r="BW357" s="9">
        <v>0</v>
      </c>
      <c r="BX357" s="9">
        <v>0</v>
      </c>
      <c r="BY357" s="9">
        <v>0</v>
      </c>
      <c r="BZ357" s="9">
        <v>0</v>
      </c>
      <c r="CA357" s="3">
        <v>0</v>
      </c>
      <c r="CB357" s="3">
        <v>0</v>
      </c>
      <c r="CC357" s="3">
        <v>0</v>
      </c>
      <c r="CD357" s="3">
        <v>0</v>
      </c>
      <c r="CE357" s="3">
        <v>0</v>
      </c>
      <c r="CF357" s="3">
        <v>0</v>
      </c>
      <c r="CG357" s="3">
        <v>0</v>
      </c>
      <c r="CH357" s="3">
        <v>0</v>
      </c>
      <c r="CI357" s="3">
        <v>0</v>
      </c>
      <c r="CJ357" s="3">
        <v>0</v>
      </c>
      <c r="CK357" s="3">
        <v>0</v>
      </c>
      <c r="CL357" s="3">
        <v>0</v>
      </c>
      <c r="CM357" s="3">
        <v>0</v>
      </c>
      <c r="CN357" s="3">
        <v>0</v>
      </c>
      <c r="CO357" s="3">
        <v>0</v>
      </c>
      <c r="CP357" s="3">
        <v>0</v>
      </c>
      <c r="CQ357" s="3">
        <v>0</v>
      </c>
      <c r="CR357" s="3">
        <v>0</v>
      </c>
      <c r="CS357" s="3">
        <v>0</v>
      </c>
      <c r="CT357" s="3">
        <v>0</v>
      </c>
      <c r="CU357" s="3">
        <v>0</v>
      </c>
      <c r="CV357" s="3">
        <v>0</v>
      </c>
      <c r="CW357" s="3">
        <v>0</v>
      </c>
      <c r="CX357" s="3">
        <v>0</v>
      </c>
      <c r="CY357" s="3">
        <v>0</v>
      </c>
      <c r="CZ357" s="3">
        <v>0</v>
      </c>
      <c r="DA357" s="3">
        <v>0</v>
      </c>
      <c r="DB357" s="3">
        <v>0</v>
      </c>
      <c r="DC357" s="3">
        <v>0</v>
      </c>
      <c r="DD357" s="3">
        <v>0</v>
      </c>
      <c r="DE357" s="3">
        <v>0</v>
      </c>
      <c r="DF357" s="3">
        <v>0</v>
      </c>
      <c r="DG357" s="3">
        <v>0</v>
      </c>
      <c r="DH357" s="3">
        <v>0</v>
      </c>
      <c r="DI357" s="3">
        <v>0</v>
      </c>
      <c r="DJ357" s="3">
        <v>0</v>
      </c>
      <c r="DK357" s="3">
        <v>0</v>
      </c>
      <c r="DL357" s="3">
        <v>0</v>
      </c>
      <c r="DM357" s="3">
        <v>0</v>
      </c>
      <c r="DN357" s="3">
        <v>0</v>
      </c>
      <c r="DO357" s="3">
        <v>0</v>
      </c>
      <c r="DP357" s="3">
        <v>0</v>
      </c>
      <c r="DQ357" s="3">
        <v>0</v>
      </c>
      <c r="DR357" s="3">
        <v>0</v>
      </c>
      <c r="DS357" s="3">
        <v>0</v>
      </c>
      <c r="DT357" s="3">
        <v>0</v>
      </c>
    </row>
    <row r="358" spans="46:124" ht="11.25">
      <c r="AT358" s="9">
        <v>0</v>
      </c>
      <c r="AU358" s="9">
        <v>0</v>
      </c>
      <c r="AV358" s="9">
        <v>0</v>
      </c>
      <c r="AW358" s="9">
        <v>0</v>
      </c>
      <c r="AX358" s="9">
        <v>0</v>
      </c>
      <c r="AY358" s="9">
        <v>0</v>
      </c>
      <c r="AZ358" s="9">
        <v>0</v>
      </c>
      <c r="BA358" s="9">
        <v>0</v>
      </c>
      <c r="BB358" s="9">
        <v>0</v>
      </c>
      <c r="BC358" s="9">
        <v>0</v>
      </c>
      <c r="BD358" s="9">
        <v>0</v>
      </c>
      <c r="BE358" s="9">
        <v>0</v>
      </c>
      <c r="BF358" s="9">
        <v>0</v>
      </c>
      <c r="BG358" s="9">
        <v>0</v>
      </c>
      <c r="BH358" s="9">
        <v>0</v>
      </c>
      <c r="BI358" s="9">
        <v>1</v>
      </c>
      <c r="BJ358" s="9">
        <v>0</v>
      </c>
      <c r="BK358" s="9">
        <v>0</v>
      </c>
      <c r="BL358" s="9">
        <v>0</v>
      </c>
      <c r="BM358" s="9">
        <v>0</v>
      </c>
      <c r="BN358" s="9">
        <v>0</v>
      </c>
      <c r="BO358" s="9">
        <v>0</v>
      </c>
      <c r="BP358" s="9">
        <v>0</v>
      </c>
      <c r="BQ358" s="9">
        <v>0</v>
      </c>
      <c r="BR358" s="9">
        <v>0</v>
      </c>
      <c r="BS358" s="9">
        <v>0</v>
      </c>
      <c r="BT358" s="9">
        <v>0</v>
      </c>
      <c r="BU358" s="9">
        <v>0</v>
      </c>
      <c r="BV358" s="9">
        <v>0</v>
      </c>
      <c r="BW358" s="9">
        <v>0</v>
      </c>
      <c r="BX358" s="9">
        <v>0</v>
      </c>
      <c r="BY358" s="9">
        <v>0</v>
      </c>
      <c r="BZ358" s="9">
        <v>0</v>
      </c>
      <c r="CA358" s="3">
        <v>0</v>
      </c>
      <c r="CB358" s="3">
        <v>0</v>
      </c>
      <c r="CC358" s="3">
        <v>0</v>
      </c>
      <c r="CD358" s="3">
        <v>0</v>
      </c>
      <c r="CE358" s="3">
        <v>0</v>
      </c>
      <c r="CF358" s="3">
        <v>0</v>
      </c>
      <c r="CG358" s="3">
        <v>0</v>
      </c>
      <c r="CH358" s="3">
        <v>0</v>
      </c>
      <c r="CI358" s="3">
        <v>0</v>
      </c>
      <c r="CJ358" s="3">
        <v>0</v>
      </c>
      <c r="CK358" s="3">
        <v>0</v>
      </c>
      <c r="CL358" s="3">
        <v>0</v>
      </c>
      <c r="CM358" s="3">
        <v>0</v>
      </c>
      <c r="CN358" s="3">
        <v>0</v>
      </c>
      <c r="CO358" s="3">
        <v>0</v>
      </c>
      <c r="CP358" s="3">
        <v>0</v>
      </c>
      <c r="CQ358" s="3">
        <v>0</v>
      </c>
      <c r="CR358" s="3">
        <v>0</v>
      </c>
      <c r="CS358" s="3">
        <v>0</v>
      </c>
      <c r="CT358" s="3">
        <v>0</v>
      </c>
      <c r="CU358" s="3">
        <v>0</v>
      </c>
      <c r="CV358" s="3">
        <v>0</v>
      </c>
      <c r="CW358" s="3">
        <v>0</v>
      </c>
      <c r="CX358" s="3">
        <v>0</v>
      </c>
      <c r="CY358" s="3">
        <v>0</v>
      </c>
      <c r="CZ358" s="3">
        <v>0</v>
      </c>
      <c r="DA358" s="3">
        <v>0</v>
      </c>
      <c r="DB358" s="3">
        <v>0</v>
      </c>
      <c r="DC358" s="3">
        <v>0</v>
      </c>
      <c r="DD358" s="3">
        <v>0</v>
      </c>
      <c r="DE358" s="3">
        <v>0</v>
      </c>
      <c r="DF358" s="3">
        <v>0</v>
      </c>
      <c r="DG358" s="3">
        <v>0</v>
      </c>
      <c r="DH358" s="3">
        <v>0</v>
      </c>
      <c r="DI358" s="3">
        <v>0</v>
      </c>
      <c r="DJ358" s="3">
        <v>0</v>
      </c>
      <c r="DK358" s="3">
        <v>0</v>
      </c>
      <c r="DL358" s="3">
        <v>0</v>
      </c>
      <c r="DM358" s="3">
        <v>0</v>
      </c>
      <c r="DN358" s="3">
        <v>0</v>
      </c>
      <c r="DO358" s="3">
        <v>0</v>
      </c>
      <c r="DP358" s="3">
        <v>0</v>
      </c>
      <c r="DQ358" s="3">
        <v>0</v>
      </c>
      <c r="DR358" s="3">
        <v>0</v>
      </c>
      <c r="DS358" s="3">
        <v>0</v>
      </c>
      <c r="DT358" s="3">
        <v>0</v>
      </c>
    </row>
    <row r="359" spans="46:124" ht="11.25">
      <c r="AT359" s="9">
        <v>0</v>
      </c>
      <c r="AU359" s="9">
        <v>0</v>
      </c>
      <c r="AV359" s="9">
        <v>0</v>
      </c>
      <c r="AW359" s="9">
        <v>0</v>
      </c>
      <c r="AX359" s="9">
        <v>0</v>
      </c>
      <c r="AY359" s="9">
        <v>0</v>
      </c>
      <c r="AZ359" s="9">
        <v>0</v>
      </c>
      <c r="BA359" s="9">
        <v>0</v>
      </c>
      <c r="BB359" s="9">
        <v>0</v>
      </c>
      <c r="BC359" s="9">
        <v>0</v>
      </c>
      <c r="BD359" s="9">
        <v>0</v>
      </c>
      <c r="BE359" s="9">
        <v>0</v>
      </c>
      <c r="BF359" s="9">
        <v>0</v>
      </c>
      <c r="BG359" s="9">
        <v>0</v>
      </c>
      <c r="BH359" s="9">
        <v>0</v>
      </c>
      <c r="BI359" s="9">
        <v>0</v>
      </c>
      <c r="BJ359" s="9">
        <v>1</v>
      </c>
      <c r="BK359" s="9">
        <v>0</v>
      </c>
      <c r="BL359" s="9">
        <v>0</v>
      </c>
      <c r="BM359" s="9">
        <v>0</v>
      </c>
      <c r="BN359" s="9">
        <v>0</v>
      </c>
      <c r="BO359" s="9">
        <v>0</v>
      </c>
      <c r="BP359" s="9">
        <v>0</v>
      </c>
      <c r="BQ359" s="9">
        <v>0</v>
      </c>
      <c r="BR359" s="9">
        <v>0</v>
      </c>
      <c r="BS359" s="9">
        <v>0</v>
      </c>
      <c r="BT359" s="9">
        <v>0</v>
      </c>
      <c r="BU359" s="9">
        <v>0</v>
      </c>
      <c r="BV359" s="9">
        <v>0</v>
      </c>
      <c r="BW359" s="9">
        <v>0</v>
      </c>
      <c r="BX359" s="9">
        <v>0</v>
      </c>
      <c r="BY359" s="9">
        <v>0</v>
      </c>
      <c r="BZ359" s="9">
        <v>0</v>
      </c>
      <c r="CA359" s="3">
        <v>0</v>
      </c>
      <c r="CB359" s="3">
        <v>0</v>
      </c>
      <c r="CC359" s="3">
        <v>0</v>
      </c>
      <c r="CD359" s="3">
        <v>0</v>
      </c>
      <c r="CE359" s="3">
        <v>0</v>
      </c>
      <c r="CF359" s="3">
        <v>0</v>
      </c>
      <c r="CG359" s="3">
        <v>0</v>
      </c>
      <c r="CH359" s="3">
        <v>0</v>
      </c>
      <c r="CI359" s="3">
        <v>0</v>
      </c>
      <c r="CJ359" s="3">
        <v>0</v>
      </c>
      <c r="CK359" s="3">
        <v>0</v>
      </c>
      <c r="CL359" s="3">
        <v>0</v>
      </c>
      <c r="CM359" s="3">
        <v>0</v>
      </c>
      <c r="CN359" s="3">
        <v>0</v>
      </c>
      <c r="CO359" s="3">
        <v>0</v>
      </c>
      <c r="CP359" s="3">
        <v>0</v>
      </c>
      <c r="CQ359" s="3">
        <v>0</v>
      </c>
      <c r="CR359" s="3">
        <v>0</v>
      </c>
      <c r="CS359" s="3">
        <v>0</v>
      </c>
      <c r="CT359" s="3">
        <v>0</v>
      </c>
      <c r="CU359" s="3">
        <v>0</v>
      </c>
      <c r="CV359" s="3">
        <v>0</v>
      </c>
      <c r="CW359" s="3">
        <v>0</v>
      </c>
      <c r="CX359" s="3">
        <v>0</v>
      </c>
      <c r="CY359" s="3">
        <v>0</v>
      </c>
      <c r="CZ359" s="3">
        <v>0</v>
      </c>
      <c r="DA359" s="3">
        <v>0</v>
      </c>
      <c r="DB359" s="3">
        <v>0</v>
      </c>
      <c r="DC359" s="3">
        <v>0</v>
      </c>
      <c r="DD359" s="3">
        <v>0</v>
      </c>
      <c r="DE359" s="3">
        <v>0</v>
      </c>
      <c r="DF359" s="3">
        <v>0</v>
      </c>
      <c r="DG359" s="3">
        <v>0</v>
      </c>
      <c r="DH359" s="3">
        <v>0</v>
      </c>
      <c r="DI359" s="3">
        <v>0</v>
      </c>
      <c r="DJ359" s="3">
        <v>0</v>
      </c>
      <c r="DK359" s="3">
        <v>0</v>
      </c>
      <c r="DL359" s="3">
        <v>0</v>
      </c>
      <c r="DM359" s="3">
        <v>0</v>
      </c>
      <c r="DN359" s="3">
        <v>0</v>
      </c>
      <c r="DO359" s="3">
        <v>0</v>
      </c>
      <c r="DP359" s="3">
        <v>0</v>
      </c>
      <c r="DQ359" s="3">
        <v>0</v>
      </c>
      <c r="DR359" s="3">
        <v>0</v>
      </c>
      <c r="DS359" s="3">
        <v>0</v>
      </c>
      <c r="DT359" s="3">
        <v>0</v>
      </c>
    </row>
    <row r="360" spans="46:124" ht="11.25">
      <c r="AT360" s="9">
        <v>0</v>
      </c>
      <c r="AU360" s="9">
        <v>0</v>
      </c>
      <c r="AV360" s="9">
        <v>0</v>
      </c>
      <c r="AW360" s="9">
        <v>0</v>
      </c>
      <c r="AX360" s="9">
        <v>0</v>
      </c>
      <c r="AY360" s="9">
        <v>0</v>
      </c>
      <c r="AZ360" s="9">
        <v>0</v>
      </c>
      <c r="BA360" s="9">
        <v>0</v>
      </c>
      <c r="BB360" s="9">
        <v>0</v>
      </c>
      <c r="BC360" s="9">
        <v>0</v>
      </c>
      <c r="BD360" s="9">
        <v>0</v>
      </c>
      <c r="BE360" s="9">
        <v>0</v>
      </c>
      <c r="BF360" s="9">
        <v>0</v>
      </c>
      <c r="BG360" s="9">
        <v>0</v>
      </c>
      <c r="BH360" s="9">
        <v>0</v>
      </c>
      <c r="BI360" s="9">
        <v>0</v>
      </c>
      <c r="BJ360" s="9">
        <v>0</v>
      </c>
      <c r="BK360" s="9">
        <v>1</v>
      </c>
      <c r="BL360" s="9">
        <v>0</v>
      </c>
      <c r="BM360" s="9">
        <v>0</v>
      </c>
      <c r="BN360" s="9">
        <v>0</v>
      </c>
      <c r="BO360" s="9">
        <v>0</v>
      </c>
      <c r="BP360" s="9">
        <v>0</v>
      </c>
      <c r="BQ360" s="9">
        <v>0</v>
      </c>
      <c r="BR360" s="9">
        <v>0</v>
      </c>
      <c r="BS360" s="9">
        <v>0</v>
      </c>
      <c r="BT360" s="9">
        <v>0</v>
      </c>
      <c r="BU360" s="9">
        <v>0</v>
      </c>
      <c r="BV360" s="9">
        <v>0</v>
      </c>
      <c r="BW360" s="9">
        <v>0</v>
      </c>
      <c r="BX360" s="9">
        <v>0</v>
      </c>
      <c r="BY360" s="9">
        <v>0</v>
      </c>
      <c r="BZ360" s="9">
        <v>0</v>
      </c>
      <c r="CA360" s="3">
        <v>0</v>
      </c>
      <c r="CB360" s="3">
        <v>0</v>
      </c>
      <c r="CC360" s="3">
        <v>0</v>
      </c>
      <c r="CD360" s="3">
        <v>0</v>
      </c>
      <c r="CE360" s="3">
        <v>0</v>
      </c>
      <c r="CF360" s="3">
        <v>0</v>
      </c>
      <c r="CG360" s="3">
        <v>0</v>
      </c>
      <c r="CH360" s="3">
        <v>0</v>
      </c>
      <c r="CI360" s="3">
        <v>0</v>
      </c>
      <c r="CJ360" s="3">
        <v>0</v>
      </c>
      <c r="CK360" s="3">
        <v>0</v>
      </c>
      <c r="CL360" s="3">
        <v>0</v>
      </c>
      <c r="CM360" s="3">
        <v>0</v>
      </c>
      <c r="CN360" s="3">
        <v>0</v>
      </c>
      <c r="CO360" s="3">
        <v>0</v>
      </c>
      <c r="CP360" s="3">
        <v>0</v>
      </c>
      <c r="CQ360" s="3">
        <v>0</v>
      </c>
      <c r="CR360" s="3">
        <v>0</v>
      </c>
      <c r="CS360" s="3">
        <v>0</v>
      </c>
      <c r="CT360" s="3">
        <v>0</v>
      </c>
      <c r="CU360" s="3">
        <v>0</v>
      </c>
      <c r="CV360" s="3">
        <v>0</v>
      </c>
      <c r="CW360" s="3">
        <v>0</v>
      </c>
      <c r="CX360" s="3">
        <v>0</v>
      </c>
      <c r="CY360" s="3">
        <v>0</v>
      </c>
      <c r="CZ360" s="3">
        <v>0</v>
      </c>
      <c r="DA360" s="3">
        <v>0</v>
      </c>
      <c r="DB360" s="3">
        <v>0</v>
      </c>
      <c r="DC360" s="3">
        <v>0</v>
      </c>
      <c r="DD360" s="3">
        <v>0</v>
      </c>
      <c r="DE360" s="3">
        <v>0</v>
      </c>
      <c r="DF360" s="3">
        <v>0</v>
      </c>
      <c r="DG360" s="3">
        <v>0</v>
      </c>
      <c r="DH360" s="3">
        <v>0</v>
      </c>
      <c r="DI360" s="3">
        <v>0</v>
      </c>
      <c r="DJ360" s="3">
        <v>0</v>
      </c>
      <c r="DK360" s="3">
        <v>0</v>
      </c>
      <c r="DL360" s="3">
        <v>0</v>
      </c>
      <c r="DM360" s="3">
        <v>0</v>
      </c>
      <c r="DN360" s="3">
        <v>0</v>
      </c>
      <c r="DO360" s="3">
        <v>0</v>
      </c>
      <c r="DP360" s="3">
        <v>0</v>
      </c>
      <c r="DQ360" s="3">
        <v>0</v>
      </c>
      <c r="DR360" s="3">
        <v>0</v>
      </c>
      <c r="DS360" s="3">
        <v>0</v>
      </c>
      <c r="DT360" s="3">
        <v>0</v>
      </c>
    </row>
    <row r="361" spans="46:124" ht="11.25">
      <c r="AT361" s="9">
        <v>0</v>
      </c>
      <c r="AU361" s="9">
        <v>0</v>
      </c>
      <c r="AV361" s="9">
        <v>0</v>
      </c>
      <c r="AW361" s="9">
        <v>0</v>
      </c>
      <c r="AX361" s="9">
        <v>0</v>
      </c>
      <c r="AY361" s="9">
        <v>0</v>
      </c>
      <c r="AZ361" s="9">
        <v>0</v>
      </c>
      <c r="BA361" s="9">
        <v>0</v>
      </c>
      <c r="BB361" s="9">
        <v>0</v>
      </c>
      <c r="BC361" s="9">
        <v>0</v>
      </c>
      <c r="BD361" s="9">
        <v>0</v>
      </c>
      <c r="BE361" s="9">
        <v>0</v>
      </c>
      <c r="BF361" s="9">
        <v>0</v>
      </c>
      <c r="BG361" s="9">
        <v>0</v>
      </c>
      <c r="BH361" s="9">
        <v>0</v>
      </c>
      <c r="BI361" s="9">
        <v>0</v>
      </c>
      <c r="BJ361" s="9">
        <v>0</v>
      </c>
      <c r="BK361" s="9">
        <v>0</v>
      </c>
      <c r="BL361" s="9">
        <v>1</v>
      </c>
      <c r="BM361" s="9">
        <v>0</v>
      </c>
      <c r="BN361" s="9">
        <v>0</v>
      </c>
      <c r="BO361" s="9">
        <v>0</v>
      </c>
      <c r="BP361" s="9">
        <v>0</v>
      </c>
      <c r="BQ361" s="9">
        <v>0</v>
      </c>
      <c r="BR361" s="9">
        <v>0</v>
      </c>
      <c r="BS361" s="9">
        <v>0</v>
      </c>
      <c r="BT361" s="9">
        <v>0</v>
      </c>
      <c r="BU361" s="9">
        <v>0</v>
      </c>
      <c r="BV361" s="9">
        <v>0</v>
      </c>
      <c r="BW361" s="9">
        <v>0</v>
      </c>
      <c r="BX361" s="9">
        <v>0</v>
      </c>
      <c r="BY361" s="9">
        <v>0</v>
      </c>
      <c r="BZ361" s="9">
        <v>0</v>
      </c>
      <c r="CA361" s="3">
        <v>0</v>
      </c>
      <c r="CB361" s="3">
        <v>0</v>
      </c>
      <c r="CC361" s="3">
        <v>0</v>
      </c>
      <c r="CD361" s="3">
        <v>0</v>
      </c>
      <c r="CE361" s="3">
        <v>0</v>
      </c>
      <c r="CF361" s="3">
        <v>0</v>
      </c>
      <c r="CG361" s="3">
        <v>0</v>
      </c>
      <c r="CH361" s="3">
        <v>0</v>
      </c>
      <c r="CI361" s="3">
        <v>0</v>
      </c>
      <c r="CJ361" s="3">
        <v>0</v>
      </c>
      <c r="CK361" s="3">
        <v>0</v>
      </c>
      <c r="CL361" s="3">
        <v>0</v>
      </c>
      <c r="CM361" s="3">
        <v>0</v>
      </c>
      <c r="CN361" s="3">
        <v>0</v>
      </c>
      <c r="CO361" s="3">
        <v>0</v>
      </c>
      <c r="CP361" s="3">
        <v>0</v>
      </c>
      <c r="CQ361" s="3">
        <v>0</v>
      </c>
      <c r="CR361" s="3">
        <v>0</v>
      </c>
      <c r="CS361" s="3">
        <v>0</v>
      </c>
      <c r="CT361" s="3">
        <v>0</v>
      </c>
      <c r="CU361" s="3">
        <v>0</v>
      </c>
      <c r="CV361" s="3">
        <v>0</v>
      </c>
      <c r="CW361" s="3">
        <v>0</v>
      </c>
      <c r="CX361" s="3">
        <v>0</v>
      </c>
      <c r="CY361" s="3">
        <v>0</v>
      </c>
      <c r="CZ361" s="3">
        <v>0</v>
      </c>
      <c r="DA361" s="3">
        <v>0</v>
      </c>
      <c r="DB361" s="3">
        <v>0</v>
      </c>
      <c r="DC361" s="3">
        <v>0</v>
      </c>
      <c r="DD361" s="3">
        <v>0</v>
      </c>
      <c r="DE361" s="3">
        <v>0</v>
      </c>
      <c r="DF361" s="3">
        <v>0</v>
      </c>
      <c r="DG361" s="3">
        <v>0</v>
      </c>
      <c r="DH361" s="3">
        <v>0</v>
      </c>
      <c r="DI361" s="3">
        <v>0</v>
      </c>
      <c r="DJ361" s="3">
        <v>0</v>
      </c>
      <c r="DK361" s="3">
        <v>0</v>
      </c>
      <c r="DL361" s="3">
        <v>0</v>
      </c>
      <c r="DM361" s="3">
        <v>0</v>
      </c>
      <c r="DN361" s="3">
        <v>0</v>
      </c>
      <c r="DO361" s="3">
        <v>0</v>
      </c>
      <c r="DP361" s="3">
        <v>0</v>
      </c>
      <c r="DQ361" s="3">
        <v>0</v>
      </c>
      <c r="DR361" s="3">
        <v>0</v>
      </c>
      <c r="DS361" s="3">
        <v>0</v>
      </c>
      <c r="DT361" s="3">
        <v>0</v>
      </c>
    </row>
    <row r="362" spans="46:124" ht="11.25">
      <c r="AT362" s="9">
        <v>0</v>
      </c>
      <c r="AU362" s="9">
        <v>0</v>
      </c>
      <c r="AV362" s="9">
        <v>0</v>
      </c>
      <c r="AW362" s="9">
        <v>0</v>
      </c>
      <c r="AX362" s="9">
        <v>0</v>
      </c>
      <c r="AY362" s="9">
        <v>0</v>
      </c>
      <c r="AZ362" s="9">
        <v>0</v>
      </c>
      <c r="BA362" s="9">
        <v>0</v>
      </c>
      <c r="BB362" s="9">
        <v>0</v>
      </c>
      <c r="BC362" s="9">
        <v>0</v>
      </c>
      <c r="BD362" s="9">
        <v>0</v>
      </c>
      <c r="BE362" s="9">
        <v>0</v>
      </c>
      <c r="BF362" s="9">
        <v>0</v>
      </c>
      <c r="BG362" s="9">
        <v>0</v>
      </c>
      <c r="BH362" s="9">
        <v>0</v>
      </c>
      <c r="BI362" s="9">
        <v>0</v>
      </c>
      <c r="BJ362" s="9">
        <v>0</v>
      </c>
      <c r="BK362" s="9">
        <v>0</v>
      </c>
      <c r="BL362" s="9">
        <v>0</v>
      </c>
      <c r="BM362" s="9">
        <v>1</v>
      </c>
      <c r="BN362" s="9">
        <v>0</v>
      </c>
      <c r="BO362" s="9">
        <v>0</v>
      </c>
      <c r="BP362" s="9">
        <v>0</v>
      </c>
      <c r="BQ362" s="9">
        <v>0</v>
      </c>
      <c r="BR362" s="9">
        <v>0</v>
      </c>
      <c r="BS362" s="9">
        <v>0</v>
      </c>
      <c r="BT362" s="9">
        <v>0</v>
      </c>
      <c r="BU362" s="9">
        <v>0</v>
      </c>
      <c r="BV362" s="9">
        <v>0</v>
      </c>
      <c r="BW362" s="9">
        <v>0</v>
      </c>
      <c r="BX362" s="9">
        <v>0</v>
      </c>
      <c r="BY362" s="9">
        <v>0</v>
      </c>
      <c r="BZ362" s="9">
        <v>0</v>
      </c>
      <c r="CA362" s="3">
        <v>0</v>
      </c>
      <c r="CB362" s="3">
        <v>0</v>
      </c>
      <c r="CC362" s="3">
        <v>0</v>
      </c>
      <c r="CD362" s="3">
        <v>0</v>
      </c>
      <c r="CE362" s="3">
        <v>0</v>
      </c>
      <c r="CF362" s="3">
        <v>0</v>
      </c>
      <c r="CG362" s="3">
        <v>0</v>
      </c>
      <c r="CH362" s="3">
        <v>0</v>
      </c>
      <c r="CI362" s="3">
        <v>0</v>
      </c>
      <c r="CJ362" s="3">
        <v>0</v>
      </c>
      <c r="CK362" s="3">
        <v>0</v>
      </c>
      <c r="CL362" s="3">
        <v>0</v>
      </c>
      <c r="CM362" s="3">
        <v>0</v>
      </c>
      <c r="CN362" s="3">
        <v>0</v>
      </c>
      <c r="CO362" s="3">
        <v>0</v>
      </c>
      <c r="CP362" s="3">
        <v>0</v>
      </c>
      <c r="CQ362" s="3">
        <v>0</v>
      </c>
      <c r="CR362" s="3">
        <v>0</v>
      </c>
      <c r="CS362" s="3">
        <v>0</v>
      </c>
      <c r="CT362" s="3">
        <v>0</v>
      </c>
      <c r="CU362" s="3">
        <v>0</v>
      </c>
      <c r="CV362" s="3">
        <v>0</v>
      </c>
      <c r="CW362" s="3">
        <v>0</v>
      </c>
      <c r="CX362" s="3">
        <v>0</v>
      </c>
      <c r="CY362" s="3">
        <v>0</v>
      </c>
      <c r="CZ362" s="3">
        <v>0</v>
      </c>
      <c r="DA362" s="3">
        <v>0</v>
      </c>
      <c r="DB362" s="3">
        <v>0</v>
      </c>
      <c r="DC362" s="3">
        <v>0</v>
      </c>
      <c r="DD362" s="3">
        <v>0</v>
      </c>
      <c r="DE362" s="3">
        <v>0</v>
      </c>
      <c r="DF362" s="3">
        <v>0</v>
      </c>
      <c r="DG362" s="3">
        <v>0</v>
      </c>
      <c r="DH362" s="3">
        <v>0</v>
      </c>
      <c r="DI362" s="3">
        <v>0</v>
      </c>
      <c r="DJ362" s="3">
        <v>0</v>
      </c>
      <c r="DK362" s="3">
        <v>0</v>
      </c>
      <c r="DL362" s="3">
        <v>0</v>
      </c>
      <c r="DM362" s="3">
        <v>0</v>
      </c>
      <c r="DN362" s="3">
        <v>0</v>
      </c>
      <c r="DO362" s="3">
        <v>0</v>
      </c>
      <c r="DP362" s="3">
        <v>0</v>
      </c>
      <c r="DQ362" s="3">
        <v>0</v>
      </c>
      <c r="DR362" s="3">
        <v>0</v>
      </c>
      <c r="DS362" s="3">
        <v>0</v>
      </c>
      <c r="DT362" s="3">
        <v>0</v>
      </c>
    </row>
    <row r="363" spans="46:124" ht="11.25">
      <c r="AT363" s="9">
        <v>0</v>
      </c>
      <c r="AU363" s="9">
        <v>0</v>
      </c>
      <c r="AV363" s="9">
        <v>0</v>
      </c>
      <c r="AW363" s="9">
        <v>0</v>
      </c>
      <c r="AX363" s="9">
        <v>0</v>
      </c>
      <c r="AY363" s="9">
        <v>0</v>
      </c>
      <c r="AZ363" s="9">
        <v>0</v>
      </c>
      <c r="BA363" s="9">
        <v>0</v>
      </c>
      <c r="BB363" s="9">
        <v>0</v>
      </c>
      <c r="BC363" s="9">
        <v>0</v>
      </c>
      <c r="BD363" s="9">
        <v>0</v>
      </c>
      <c r="BE363" s="9">
        <v>0</v>
      </c>
      <c r="BF363" s="9">
        <v>0</v>
      </c>
      <c r="BG363" s="9">
        <v>0</v>
      </c>
      <c r="BH363" s="9">
        <v>0</v>
      </c>
      <c r="BI363" s="9">
        <v>0</v>
      </c>
      <c r="BJ363" s="9">
        <v>0</v>
      </c>
      <c r="BK363" s="9">
        <v>0</v>
      </c>
      <c r="BL363" s="9">
        <v>0</v>
      </c>
      <c r="BM363" s="9">
        <v>0</v>
      </c>
      <c r="BN363" s="9">
        <v>1</v>
      </c>
      <c r="BO363" s="9">
        <v>0</v>
      </c>
      <c r="BP363" s="9">
        <v>0</v>
      </c>
      <c r="BQ363" s="9">
        <v>0</v>
      </c>
      <c r="BR363" s="9">
        <v>0</v>
      </c>
      <c r="BS363" s="9">
        <v>0</v>
      </c>
      <c r="BT363" s="9">
        <v>0</v>
      </c>
      <c r="BU363" s="9">
        <v>0</v>
      </c>
      <c r="BV363" s="9">
        <v>0</v>
      </c>
      <c r="BW363" s="9">
        <v>0</v>
      </c>
      <c r="BX363" s="9">
        <v>0</v>
      </c>
      <c r="BY363" s="9">
        <v>0</v>
      </c>
      <c r="BZ363" s="9">
        <v>0</v>
      </c>
      <c r="CA363" s="3">
        <v>0</v>
      </c>
      <c r="CB363" s="3">
        <v>0</v>
      </c>
      <c r="CC363" s="3">
        <v>0</v>
      </c>
      <c r="CD363" s="3">
        <v>0</v>
      </c>
      <c r="CE363" s="3">
        <v>0</v>
      </c>
      <c r="CF363" s="3">
        <v>0</v>
      </c>
      <c r="CG363" s="3">
        <v>0</v>
      </c>
      <c r="CH363" s="3">
        <v>0</v>
      </c>
      <c r="CI363" s="3">
        <v>0</v>
      </c>
      <c r="CJ363" s="3">
        <v>0</v>
      </c>
      <c r="CK363" s="3">
        <v>0</v>
      </c>
      <c r="CL363" s="3">
        <v>0</v>
      </c>
      <c r="CM363" s="3">
        <v>0</v>
      </c>
      <c r="CN363" s="3">
        <v>0</v>
      </c>
      <c r="CO363" s="3">
        <v>0</v>
      </c>
      <c r="CP363" s="3">
        <v>0</v>
      </c>
      <c r="CQ363" s="3">
        <v>0</v>
      </c>
      <c r="CR363" s="3">
        <v>0</v>
      </c>
      <c r="CS363" s="3">
        <v>0</v>
      </c>
      <c r="CT363" s="3">
        <v>0</v>
      </c>
      <c r="CU363" s="3">
        <v>0</v>
      </c>
      <c r="CV363" s="3">
        <v>0</v>
      </c>
      <c r="CW363" s="3">
        <v>0</v>
      </c>
      <c r="CX363" s="3">
        <v>0</v>
      </c>
      <c r="CY363" s="3">
        <v>0</v>
      </c>
      <c r="CZ363" s="3">
        <v>0</v>
      </c>
      <c r="DA363" s="3">
        <v>0</v>
      </c>
      <c r="DB363" s="3">
        <v>0</v>
      </c>
      <c r="DC363" s="3">
        <v>0</v>
      </c>
      <c r="DD363" s="3">
        <v>0</v>
      </c>
      <c r="DE363" s="3">
        <v>0</v>
      </c>
      <c r="DF363" s="3">
        <v>0</v>
      </c>
      <c r="DG363" s="3">
        <v>0</v>
      </c>
      <c r="DH363" s="3">
        <v>0</v>
      </c>
      <c r="DI363" s="3">
        <v>0</v>
      </c>
      <c r="DJ363" s="3">
        <v>0</v>
      </c>
      <c r="DK363" s="3">
        <v>0</v>
      </c>
      <c r="DL363" s="3">
        <v>0</v>
      </c>
      <c r="DM363" s="3">
        <v>0</v>
      </c>
      <c r="DN363" s="3">
        <v>0</v>
      </c>
      <c r="DO363" s="3">
        <v>0</v>
      </c>
      <c r="DP363" s="3">
        <v>0</v>
      </c>
      <c r="DQ363" s="3">
        <v>0</v>
      </c>
      <c r="DR363" s="3">
        <v>0</v>
      </c>
      <c r="DS363" s="3">
        <v>0</v>
      </c>
      <c r="DT363" s="3">
        <v>0</v>
      </c>
    </row>
    <row r="364" spans="46:124" ht="11.25">
      <c r="AT364" s="9">
        <v>0</v>
      </c>
      <c r="AU364" s="9">
        <v>0</v>
      </c>
      <c r="AV364" s="9">
        <v>0</v>
      </c>
      <c r="AW364" s="9">
        <v>0</v>
      </c>
      <c r="AX364" s="9">
        <v>0</v>
      </c>
      <c r="AY364" s="9">
        <v>0</v>
      </c>
      <c r="AZ364" s="9">
        <v>0</v>
      </c>
      <c r="BA364" s="9">
        <v>0</v>
      </c>
      <c r="BB364" s="9">
        <v>0</v>
      </c>
      <c r="BC364" s="9">
        <v>0</v>
      </c>
      <c r="BD364" s="9">
        <v>0</v>
      </c>
      <c r="BE364" s="9">
        <v>0</v>
      </c>
      <c r="BF364" s="9">
        <v>0</v>
      </c>
      <c r="BG364" s="9">
        <v>0</v>
      </c>
      <c r="BH364" s="9">
        <v>0</v>
      </c>
      <c r="BI364" s="9">
        <v>0</v>
      </c>
      <c r="BJ364" s="9">
        <v>0</v>
      </c>
      <c r="BK364" s="9">
        <v>0</v>
      </c>
      <c r="BL364" s="9">
        <v>0</v>
      </c>
      <c r="BM364" s="9">
        <v>0</v>
      </c>
      <c r="BN364" s="9">
        <v>0</v>
      </c>
      <c r="BO364" s="9">
        <v>1</v>
      </c>
      <c r="BP364" s="9">
        <v>0</v>
      </c>
      <c r="BQ364" s="9">
        <v>0</v>
      </c>
      <c r="BR364" s="9">
        <v>0</v>
      </c>
      <c r="BS364" s="9">
        <v>0</v>
      </c>
      <c r="BT364" s="9">
        <v>0</v>
      </c>
      <c r="BU364" s="9">
        <v>0</v>
      </c>
      <c r="BV364" s="9">
        <v>0</v>
      </c>
      <c r="BW364" s="9">
        <v>0</v>
      </c>
      <c r="BX364" s="9">
        <v>0</v>
      </c>
      <c r="BY364" s="9">
        <v>0</v>
      </c>
      <c r="BZ364" s="9">
        <v>0</v>
      </c>
      <c r="CA364" s="3">
        <v>0</v>
      </c>
      <c r="CB364" s="3">
        <v>0</v>
      </c>
      <c r="CC364" s="3">
        <v>0</v>
      </c>
      <c r="CD364" s="3">
        <v>0</v>
      </c>
      <c r="CE364" s="3">
        <v>0</v>
      </c>
      <c r="CF364" s="3">
        <v>0</v>
      </c>
      <c r="CG364" s="3">
        <v>0</v>
      </c>
      <c r="CH364" s="3">
        <v>0</v>
      </c>
      <c r="CI364" s="3">
        <v>0</v>
      </c>
      <c r="CJ364" s="3">
        <v>0</v>
      </c>
      <c r="CK364" s="3">
        <v>0</v>
      </c>
      <c r="CL364" s="3">
        <v>0</v>
      </c>
      <c r="CM364" s="3">
        <v>0</v>
      </c>
      <c r="CN364" s="3">
        <v>0</v>
      </c>
      <c r="CO364" s="3">
        <v>0</v>
      </c>
      <c r="CP364" s="3">
        <v>0</v>
      </c>
      <c r="CQ364" s="3">
        <v>0</v>
      </c>
      <c r="CR364" s="3">
        <v>0</v>
      </c>
      <c r="CS364" s="3">
        <v>0</v>
      </c>
      <c r="CT364" s="3">
        <v>0</v>
      </c>
      <c r="CU364" s="3">
        <v>0</v>
      </c>
      <c r="CV364" s="3">
        <v>0</v>
      </c>
      <c r="CW364" s="3">
        <v>0</v>
      </c>
      <c r="CX364" s="3">
        <v>0</v>
      </c>
      <c r="CY364" s="3">
        <v>0</v>
      </c>
      <c r="CZ364" s="3">
        <v>0</v>
      </c>
      <c r="DA364" s="3">
        <v>0</v>
      </c>
      <c r="DB364" s="3">
        <v>0</v>
      </c>
      <c r="DC364" s="3">
        <v>0</v>
      </c>
      <c r="DD364" s="3">
        <v>0</v>
      </c>
      <c r="DE364" s="3">
        <v>0</v>
      </c>
      <c r="DF364" s="3">
        <v>0</v>
      </c>
      <c r="DG364" s="3">
        <v>0</v>
      </c>
      <c r="DH364" s="3">
        <v>0</v>
      </c>
      <c r="DI364" s="3">
        <v>0</v>
      </c>
      <c r="DJ364" s="3">
        <v>0</v>
      </c>
      <c r="DK364" s="3">
        <v>0</v>
      </c>
      <c r="DL364" s="3">
        <v>0</v>
      </c>
      <c r="DM364" s="3">
        <v>0</v>
      </c>
      <c r="DN364" s="3">
        <v>0</v>
      </c>
      <c r="DO364" s="3">
        <v>0</v>
      </c>
      <c r="DP364" s="3">
        <v>0</v>
      </c>
      <c r="DQ364" s="3">
        <v>0</v>
      </c>
      <c r="DR364" s="3">
        <v>0</v>
      </c>
      <c r="DS364" s="3">
        <v>0</v>
      </c>
      <c r="DT364" s="3">
        <v>0</v>
      </c>
    </row>
    <row r="365" spans="46:124" ht="11.25">
      <c r="AT365" s="9">
        <v>0</v>
      </c>
      <c r="AU365" s="9">
        <v>0</v>
      </c>
      <c r="AV365" s="9">
        <v>0</v>
      </c>
      <c r="AW365" s="9">
        <v>0</v>
      </c>
      <c r="AX365" s="9">
        <v>0</v>
      </c>
      <c r="AY365" s="9">
        <v>0</v>
      </c>
      <c r="AZ365" s="9">
        <v>0</v>
      </c>
      <c r="BA365" s="9">
        <v>0</v>
      </c>
      <c r="BB365" s="9">
        <v>0</v>
      </c>
      <c r="BC365" s="9">
        <v>0</v>
      </c>
      <c r="BD365" s="9">
        <v>0</v>
      </c>
      <c r="BE365" s="9">
        <v>0</v>
      </c>
      <c r="BF365" s="9">
        <v>0</v>
      </c>
      <c r="BG365" s="9">
        <v>0</v>
      </c>
      <c r="BH365" s="9">
        <v>0</v>
      </c>
      <c r="BI365" s="9">
        <v>0</v>
      </c>
      <c r="BJ365" s="9">
        <v>0</v>
      </c>
      <c r="BK365" s="9">
        <v>0</v>
      </c>
      <c r="BL365" s="9">
        <v>0</v>
      </c>
      <c r="BM365" s="9">
        <v>0</v>
      </c>
      <c r="BN365" s="9">
        <v>0</v>
      </c>
      <c r="BO365" s="9">
        <v>0</v>
      </c>
      <c r="BP365" s="9">
        <v>1</v>
      </c>
      <c r="BQ365" s="9">
        <v>0</v>
      </c>
      <c r="BR365" s="9">
        <v>0</v>
      </c>
      <c r="BS365" s="9">
        <v>0</v>
      </c>
      <c r="BT365" s="9">
        <v>0</v>
      </c>
      <c r="BU365" s="9">
        <v>0</v>
      </c>
      <c r="BV365" s="9">
        <v>0</v>
      </c>
      <c r="BW365" s="9">
        <v>0</v>
      </c>
      <c r="BX365" s="9">
        <v>0</v>
      </c>
      <c r="BY365" s="9">
        <v>0</v>
      </c>
      <c r="BZ365" s="9">
        <v>0</v>
      </c>
      <c r="CA365" s="3">
        <v>0</v>
      </c>
      <c r="CB365" s="3">
        <v>0</v>
      </c>
      <c r="CC365" s="3">
        <v>0</v>
      </c>
      <c r="CD365" s="3">
        <v>0</v>
      </c>
      <c r="CE365" s="3">
        <v>0</v>
      </c>
      <c r="CF365" s="3">
        <v>0</v>
      </c>
      <c r="CG365" s="3">
        <v>0</v>
      </c>
      <c r="CH365" s="3">
        <v>0</v>
      </c>
      <c r="CI365" s="3">
        <v>0</v>
      </c>
      <c r="CJ365" s="3">
        <v>0</v>
      </c>
      <c r="CK365" s="3">
        <v>0</v>
      </c>
      <c r="CL365" s="3">
        <v>0</v>
      </c>
      <c r="CM365" s="3">
        <v>0</v>
      </c>
      <c r="CN365" s="3">
        <v>0</v>
      </c>
      <c r="CO365" s="3">
        <v>0</v>
      </c>
      <c r="CP365" s="3">
        <v>0</v>
      </c>
      <c r="CQ365" s="3">
        <v>0</v>
      </c>
      <c r="CR365" s="3">
        <v>0</v>
      </c>
      <c r="CS365" s="3">
        <v>0</v>
      </c>
      <c r="CT365" s="3">
        <v>0</v>
      </c>
      <c r="CU365" s="3">
        <v>0</v>
      </c>
      <c r="CV365" s="3">
        <v>0</v>
      </c>
      <c r="CW365" s="3">
        <v>0</v>
      </c>
      <c r="CX365" s="3">
        <v>0</v>
      </c>
      <c r="CY365" s="3">
        <v>0</v>
      </c>
      <c r="CZ365" s="3">
        <v>0</v>
      </c>
      <c r="DA365" s="3">
        <v>0</v>
      </c>
      <c r="DB365" s="3">
        <v>0</v>
      </c>
      <c r="DC365" s="3">
        <v>0</v>
      </c>
      <c r="DD365" s="3">
        <v>0</v>
      </c>
      <c r="DE365" s="3">
        <v>0</v>
      </c>
      <c r="DF365" s="3">
        <v>0</v>
      </c>
      <c r="DG365" s="3">
        <v>0</v>
      </c>
      <c r="DH365" s="3">
        <v>0</v>
      </c>
      <c r="DI365" s="3">
        <v>0</v>
      </c>
      <c r="DJ365" s="3">
        <v>0</v>
      </c>
      <c r="DK365" s="3">
        <v>0</v>
      </c>
      <c r="DL365" s="3">
        <v>0</v>
      </c>
      <c r="DM365" s="3">
        <v>0</v>
      </c>
      <c r="DN365" s="3">
        <v>0</v>
      </c>
      <c r="DO365" s="3">
        <v>0</v>
      </c>
      <c r="DP365" s="3">
        <v>0</v>
      </c>
      <c r="DQ365" s="3">
        <v>0</v>
      </c>
      <c r="DR365" s="3">
        <v>0</v>
      </c>
      <c r="DS365" s="3">
        <v>0</v>
      </c>
      <c r="DT365" s="3">
        <v>0</v>
      </c>
    </row>
    <row r="366" spans="46:124" ht="11.25">
      <c r="AT366" s="9">
        <v>0</v>
      </c>
      <c r="AU366" s="9">
        <v>0</v>
      </c>
      <c r="AV366" s="9">
        <v>0</v>
      </c>
      <c r="AW366" s="9">
        <v>0</v>
      </c>
      <c r="AX366" s="9">
        <v>0</v>
      </c>
      <c r="AY366" s="9">
        <v>0</v>
      </c>
      <c r="AZ366" s="9">
        <v>0</v>
      </c>
      <c r="BA366" s="9">
        <v>0</v>
      </c>
      <c r="BB366" s="9">
        <v>0</v>
      </c>
      <c r="BC366" s="9">
        <v>0</v>
      </c>
      <c r="BD366" s="9">
        <v>0</v>
      </c>
      <c r="BE366" s="9">
        <v>0</v>
      </c>
      <c r="BF366" s="9">
        <v>0</v>
      </c>
      <c r="BG366" s="9">
        <v>0</v>
      </c>
      <c r="BH366" s="9">
        <v>0</v>
      </c>
      <c r="BI366" s="9">
        <v>0</v>
      </c>
      <c r="BJ366" s="9">
        <v>0</v>
      </c>
      <c r="BK366" s="9">
        <v>0</v>
      </c>
      <c r="BL366" s="9">
        <v>0</v>
      </c>
      <c r="BM366" s="9">
        <v>0</v>
      </c>
      <c r="BN366" s="9">
        <v>0</v>
      </c>
      <c r="BO366" s="9">
        <v>0</v>
      </c>
      <c r="BP366" s="9">
        <v>0</v>
      </c>
      <c r="BQ366" s="9">
        <v>1</v>
      </c>
      <c r="BR366" s="9">
        <v>0</v>
      </c>
      <c r="BS366" s="9">
        <v>0</v>
      </c>
      <c r="BT366" s="9">
        <v>0</v>
      </c>
      <c r="BU366" s="9">
        <v>0</v>
      </c>
      <c r="BV366" s="9">
        <v>0</v>
      </c>
      <c r="BW366" s="9">
        <v>0</v>
      </c>
      <c r="BX366" s="9">
        <v>0</v>
      </c>
      <c r="BY366" s="9">
        <v>0</v>
      </c>
      <c r="BZ366" s="9">
        <v>0</v>
      </c>
      <c r="CA366" s="3">
        <v>0</v>
      </c>
      <c r="CB366" s="3">
        <v>0</v>
      </c>
      <c r="CC366" s="3">
        <v>0</v>
      </c>
      <c r="CD366" s="3">
        <v>0</v>
      </c>
      <c r="CE366" s="3">
        <v>0</v>
      </c>
      <c r="CF366" s="3">
        <v>0</v>
      </c>
      <c r="CG366" s="3">
        <v>0</v>
      </c>
      <c r="CH366" s="3">
        <v>0</v>
      </c>
      <c r="CI366" s="3">
        <v>0</v>
      </c>
      <c r="CJ366" s="3">
        <v>0</v>
      </c>
      <c r="CK366" s="3">
        <v>0</v>
      </c>
      <c r="CL366" s="3">
        <v>0</v>
      </c>
      <c r="CM366" s="3">
        <v>0</v>
      </c>
      <c r="CN366" s="3">
        <v>0</v>
      </c>
      <c r="CO366" s="3">
        <v>0</v>
      </c>
      <c r="CP366" s="3">
        <v>0</v>
      </c>
      <c r="CQ366" s="3">
        <v>0</v>
      </c>
      <c r="CR366" s="3">
        <v>0</v>
      </c>
      <c r="CS366" s="3">
        <v>0</v>
      </c>
      <c r="CT366" s="3">
        <v>0</v>
      </c>
      <c r="CU366" s="3">
        <v>0</v>
      </c>
      <c r="CV366" s="3">
        <v>0</v>
      </c>
      <c r="CW366" s="3">
        <v>0</v>
      </c>
      <c r="CX366" s="3">
        <v>0</v>
      </c>
      <c r="CY366" s="3">
        <v>0</v>
      </c>
      <c r="CZ366" s="3">
        <v>0</v>
      </c>
      <c r="DA366" s="3">
        <v>0</v>
      </c>
      <c r="DB366" s="3">
        <v>0</v>
      </c>
      <c r="DC366" s="3">
        <v>0</v>
      </c>
      <c r="DD366" s="3">
        <v>0</v>
      </c>
      <c r="DE366" s="3">
        <v>0</v>
      </c>
      <c r="DF366" s="3">
        <v>0</v>
      </c>
      <c r="DG366" s="3">
        <v>0</v>
      </c>
      <c r="DH366" s="3">
        <v>0</v>
      </c>
      <c r="DI366" s="3">
        <v>0</v>
      </c>
      <c r="DJ366" s="3">
        <v>0</v>
      </c>
      <c r="DK366" s="3">
        <v>0</v>
      </c>
      <c r="DL366" s="3">
        <v>0</v>
      </c>
      <c r="DM366" s="3">
        <v>0</v>
      </c>
      <c r="DN366" s="3">
        <v>0</v>
      </c>
      <c r="DO366" s="3">
        <v>0</v>
      </c>
      <c r="DP366" s="3">
        <v>0</v>
      </c>
      <c r="DQ366" s="3">
        <v>0</v>
      </c>
      <c r="DR366" s="3">
        <v>0</v>
      </c>
      <c r="DS366" s="3">
        <v>0</v>
      </c>
      <c r="DT366" s="3">
        <v>0</v>
      </c>
    </row>
    <row r="367" spans="46:124" ht="11.25">
      <c r="AT367" s="9">
        <v>0</v>
      </c>
      <c r="AU367" s="9">
        <v>0</v>
      </c>
      <c r="AV367" s="9">
        <v>0</v>
      </c>
      <c r="AW367" s="9">
        <v>0</v>
      </c>
      <c r="AX367" s="9">
        <v>0</v>
      </c>
      <c r="AY367" s="9">
        <v>0</v>
      </c>
      <c r="AZ367" s="9">
        <v>0</v>
      </c>
      <c r="BA367" s="9">
        <v>0</v>
      </c>
      <c r="BB367" s="9">
        <v>0</v>
      </c>
      <c r="BC367" s="9">
        <v>0</v>
      </c>
      <c r="BD367" s="9">
        <v>0</v>
      </c>
      <c r="BE367" s="9">
        <v>0</v>
      </c>
      <c r="BF367" s="9">
        <v>0</v>
      </c>
      <c r="BG367" s="9">
        <v>0</v>
      </c>
      <c r="BH367" s="9">
        <v>0</v>
      </c>
      <c r="BI367" s="9">
        <v>0</v>
      </c>
      <c r="BJ367" s="9">
        <v>0</v>
      </c>
      <c r="BK367" s="9">
        <v>0</v>
      </c>
      <c r="BL367" s="9">
        <v>0</v>
      </c>
      <c r="BM367" s="9">
        <v>0</v>
      </c>
      <c r="BN367" s="9">
        <v>0</v>
      </c>
      <c r="BO367" s="9">
        <v>0</v>
      </c>
      <c r="BP367" s="9">
        <v>0</v>
      </c>
      <c r="BQ367" s="9">
        <v>0</v>
      </c>
      <c r="BR367" s="9">
        <v>1</v>
      </c>
      <c r="BS367" s="9">
        <v>0</v>
      </c>
      <c r="BT367" s="9">
        <v>0</v>
      </c>
      <c r="BU367" s="9">
        <v>0</v>
      </c>
      <c r="BV367" s="9">
        <v>0</v>
      </c>
      <c r="BW367" s="9">
        <v>0</v>
      </c>
      <c r="BX367" s="9">
        <v>0</v>
      </c>
      <c r="BY367" s="9">
        <v>0</v>
      </c>
      <c r="BZ367" s="9">
        <v>0</v>
      </c>
      <c r="CA367" s="3">
        <v>0</v>
      </c>
      <c r="CB367" s="3">
        <v>0</v>
      </c>
      <c r="CC367" s="3">
        <v>0</v>
      </c>
      <c r="CD367" s="3">
        <v>0</v>
      </c>
      <c r="CE367" s="3">
        <v>0</v>
      </c>
      <c r="CF367" s="3">
        <v>0</v>
      </c>
      <c r="CG367" s="3">
        <v>0</v>
      </c>
      <c r="CH367" s="3">
        <v>0</v>
      </c>
      <c r="CI367" s="3">
        <v>0</v>
      </c>
      <c r="CJ367" s="3">
        <v>0</v>
      </c>
      <c r="CK367" s="3">
        <v>0</v>
      </c>
      <c r="CL367" s="3">
        <v>0</v>
      </c>
      <c r="CM367" s="3">
        <v>0</v>
      </c>
      <c r="CN367" s="3">
        <v>0</v>
      </c>
      <c r="CO367" s="3">
        <v>0</v>
      </c>
      <c r="CP367" s="3">
        <v>0</v>
      </c>
      <c r="CQ367" s="3">
        <v>0</v>
      </c>
      <c r="CR367" s="3">
        <v>0</v>
      </c>
      <c r="CS367" s="3">
        <v>0</v>
      </c>
      <c r="CT367" s="3">
        <v>0</v>
      </c>
      <c r="CU367" s="3">
        <v>0</v>
      </c>
      <c r="CV367" s="3">
        <v>0</v>
      </c>
      <c r="CW367" s="3">
        <v>0</v>
      </c>
      <c r="CX367" s="3">
        <v>0</v>
      </c>
      <c r="CY367" s="3">
        <v>0</v>
      </c>
      <c r="CZ367" s="3">
        <v>0</v>
      </c>
      <c r="DA367" s="3">
        <v>0</v>
      </c>
      <c r="DB367" s="3">
        <v>0</v>
      </c>
      <c r="DC367" s="3">
        <v>0</v>
      </c>
      <c r="DD367" s="3">
        <v>0</v>
      </c>
      <c r="DE367" s="3">
        <v>0</v>
      </c>
      <c r="DF367" s="3">
        <v>0</v>
      </c>
      <c r="DG367" s="3">
        <v>0</v>
      </c>
      <c r="DH367" s="3">
        <v>0</v>
      </c>
      <c r="DI367" s="3">
        <v>0</v>
      </c>
      <c r="DJ367" s="3">
        <v>0</v>
      </c>
      <c r="DK367" s="3">
        <v>0</v>
      </c>
      <c r="DL367" s="3">
        <v>0</v>
      </c>
      <c r="DM367" s="3">
        <v>0</v>
      </c>
      <c r="DN367" s="3">
        <v>0</v>
      </c>
      <c r="DO367" s="3">
        <v>0</v>
      </c>
      <c r="DP367" s="3">
        <v>0</v>
      </c>
      <c r="DQ367" s="3">
        <v>0</v>
      </c>
      <c r="DR367" s="3">
        <v>0</v>
      </c>
      <c r="DS367" s="3">
        <v>0</v>
      </c>
      <c r="DT367" s="3">
        <v>0</v>
      </c>
    </row>
    <row r="368" spans="46:124" ht="11.25">
      <c r="AT368" s="9">
        <v>0</v>
      </c>
      <c r="AU368" s="9">
        <v>0</v>
      </c>
      <c r="AV368" s="9">
        <v>0</v>
      </c>
      <c r="AW368" s="9">
        <v>0</v>
      </c>
      <c r="AX368" s="9">
        <v>0</v>
      </c>
      <c r="AY368" s="9">
        <v>0</v>
      </c>
      <c r="AZ368" s="9">
        <v>0</v>
      </c>
      <c r="BA368" s="9">
        <v>0</v>
      </c>
      <c r="BB368" s="9">
        <v>0</v>
      </c>
      <c r="BC368" s="9">
        <v>0</v>
      </c>
      <c r="BD368" s="9">
        <v>0</v>
      </c>
      <c r="BE368" s="9">
        <v>0</v>
      </c>
      <c r="BF368" s="9">
        <v>0</v>
      </c>
      <c r="BG368" s="9">
        <v>0</v>
      </c>
      <c r="BH368" s="9">
        <v>0</v>
      </c>
      <c r="BI368" s="9">
        <v>0</v>
      </c>
      <c r="BJ368" s="9">
        <v>0</v>
      </c>
      <c r="BK368" s="9">
        <v>0</v>
      </c>
      <c r="BL368" s="9">
        <v>0</v>
      </c>
      <c r="BM368" s="9">
        <v>0</v>
      </c>
      <c r="BN368" s="9">
        <v>0</v>
      </c>
      <c r="BO368" s="9">
        <v>0</v>
      </c>
      <c r="BP368" s="9">
        <v>0</v>
      </c>
      <c r="BQ368" s="9">
        <v>0</v>
      </c>
      <c r="BR368" s="9">
        <v>0</v>
      </c>
      <c r="BS368" s="9">
        <v>1</v>
      </c>
      <c r="BT368" s="9">
        <v>0</v>
      </c>
      <c r="BU368" s="9">
        <v>0</v>
      </c>
      <c r="BV368" s="9">
        <v>0</v>
      </c>
      <c r="BW368" s="9">
        <v>0</v>
      </c>
      <c r="BX368" s="9">
        <v>0</v>
      </c>
      <c r="BY368" s="9">
        <v>0</v>
      </c>
      <c r="BZ368" s="9">
        <v>0</v>
      </c>
      <c r="CA368" s="3">
        <v>0</v>
      </c>
      <c r="CB368" s="3">
        <v>0</v>
      </c>
      <c r="CC368" s="3">
        <v>0</v>
      </c>
      <c r="CD368" s="3">
        <v>0</v>
      </c>
      <c r="CE368" s="3">
        <v>0</v>
      </c>
      <c r="CF368" s="3">
        <v>0</v>
      </c>
      <c r="CG368" s="3">
        <v>0</v>
      </c>
      <c r="CH368" s="3">
        <v>0</v>
      </c>
      <c r="CI368" s="3">
        <v>0</v>
      </c>
      <c r="CJ368" s="3">
        <v>0</v>
      </c>
      <c r="CK368" s="3">
        <v>0</v>
      </c>
      <c r="CL368" s="3">
        <v>0</v>
      </c>
      <c r="CM368" s="3">
        <v>0</v>
      </c>
      <c r="CN368" s="3">
        <v>0</v>
      </c>
      <c r="CO368" s="3">
        <v>0</v>
      </c>
      <c r="CP368" s="3">
        <v>0</v>
      </c>
      <c r="CQ368" s="3">
        <v>0</v>
      </c>
      <c r="CR368" s="3">
        <v>0</v>
      </c>
      <c r="CS368" s="3">
        <v>0</v>
      </c>
      <c r="CT368" s="3">
        <v>0</v>
      </c>
      <c r="CU368" s="3">
        <v>0</v>
      </c>
      <c r="CV368" s="3">
        <v>0</v>
      </c>
      <c r="CW368" s="3">
        <v>0</v>
      </c>
      <c r="CX368" s="3">
        <v>0</v>
      </c>
      <c r="CY368" s="3">
        <v>0</v>
      </c>
      <c r="CZ368" s="3">
        <v>0</v>
      </c>
      <c r="DA368" s="3">
        <v>0</v>
      </c>
      <c r="DB368" s="3">
        <v>0</v>
      </c>
      <c r="DC368" s="3">
        <v>0</v>
      </c>
      <c r="DD368" s="3">
        <v>0</v>
      </c>
      <c r="DE368" s="3">
        <v>0</v>
      </c>
      <c r="DF368" s="3">
        <v>0</v>
      </c>
      <c r="DG368" s="3">
        <v>0</v>
      </c>
      <c r="DH368" s="3">
        <v>0</v>
      </c>
      <c r="DI368" s="3">
        <v>0</v>
      </c>
      <c r="DJ368" s="3">
        <v>0</v>
      </c>
      <c r="DK368" s="3">
        <v>0</v>
      </c>
      <c r="DL368" s="3">
        <v>0</v>
      </c>
      <c r="DM368" s="3">
        <v>0</v>
      </c>
      <c r="DN368" s="3">
        <v>0</v>
      </c>
      <c r="DO368" s="3">
        <v>0</v>
      </c>
      <c r="DP368" s="3">
        <v>0</v>
      </c>
      <c r="DQ368" s="3">
        <v>0</v>
      </c>
      <c r="DR368" s="3">
        <v>0</v>
      </c>
      <c r="DS368" s="3">
        <v>0</v>
      </c>
      <c r="DT368" s="3">
        <v>0</v>
      </c>
    </row>
    <row r="369" spans="46:124" ht="11.25">
      <c r="AT369" s="9">
        <v>0</v>
      </c>
      <c r="AU369" s="9">
        <v>0</v>
      </c>
      <c r="AV369" s="9">
        <v>0</v>
      </c>
      <c r="AW369" s="9">
        <v>0</v>
      </c>
      <c r="AX369" s="9">
        <v>0</v>
      </c>
      <c r="AY369" s="9">
        <v>0</v>
      </c>
      <c r="AZ369" s="9">
        <v>0</v>
      </c>
      <c r="BA369" s="9">
        <v>0</v>
      </c>
      <c r="BB369" s="9">
        <v>0</v>
      </c>
      <c r="BC369" s="9">
        <v>0</v>
      </c>
      <c r="BD369" s="9">
        <v>0</v>
      </c>
      <c r="BE369" s="9">
        <v>0</v>
      </c>
      <c r="BF369" s="9">
        <v>0</v>
      </c>
      <c r="BG369" s="9">
        <v>0</v>
      </c>
      <c r="BH369" s="9">
        <v>0</v>
      </c>
      <c r="BI369" s="9">
        <v>0</v>
      </c>
      <c r="BJ369" s="9">
        <v>0</v>
      </c>
      <c r="BK369" s="9">
        <v>0</v>
      </c>
      <c r="BL369" s="9">
        <v>0</v>
      </c>
      <c r="BM369" s="9">
        <v>0</v>
      </c>
      <c r="BN369" s="9">
        <v>0</v>
      </c>
      <c r="BO369" s="9">
        <v>0</v>
      </c>
      <c r="BP369" s="9">
        <v>0</v>
      </c>
      <c r="BQ369" s="9">
        <v>0</v>
      </c>
      <c r="BR369" s="9">
        <v>0</v>
      </c>
      <c r="BS369" s="9">
        <v>0</v>
      </c>
      <c r="BT369" s="9">
        <v>1</v>
      </c>
      <c r="BU369" s="9">
        <v>0</v>
      </c>
      <c r="BV369" s="9">
        <v>0</v>
      </c>
      <c r="BW369" s="9">
        <v>0</v>
      </c>
      <c r="BX369" s="9">
        <v>0</v>
      </c>
      <c r="BY369" s="9">
        <v>0</v>
      </c>
      <c r="BZ369" s="9">
        <v>0</v>
      </c>
      <c r="CA369" s="3">
        <v>0</v>
      </c>
      <c r="CB369" s="3">
        <v>0</v>
      </c>
      <c r="CC369" s="3">
        <v>0</v>
      </c>
      <c r="CD369" s="3">
        <v>0</v>
      </c>
      <c r="CE369" s="3">
        <v>0</v>
      </c>
      <c r="CF369" s="3">
        <v>0</v>
      </c>
      <c r="CG369" s="3">
        <v>0</v>
      </c>
      <c r="CH369" s="3">
        <v>0</v>
      </c>
      <c r="CI369" s="3">
        <v>0</v>
      </c>
      <c r="CJ369" s="3">
        <v>0</v>
      </c>
      <c r="CK369" s="3">
        <v>0</v>
      </c>
      <c r="CL369" s="3">
        <v>0</v>
      </c>
      <c r="CM369" s="3">
        <v>0</v>
      </c>
      <c r="CN369" s="3">
        <v>0</v>
      </c>
      <c r="CO369" s="3">
        <v>0</v>
      </c>
      <c r="CP369" s="3">
        <v>0</v>
      </c>
      <c r="CQ369" s="3">
        <v>0</v>
      </c>
      <c r="CR369" s="3">
        <v>0</v>
      </c>
      <c r="CS369" s="3">
        <v>0</v>
      </c>
      <c r="CT369" s="3">
        <v>0</v>
      </c>
      <c r="CU369" s="3">
        <v>0</v>
      </c>
      <c r="CV369" s="3">
        <v>0</v>
      </c>
      <c r="CW369" s="3">
        <v>0</v>
      </c>
      <c r="CX369" s="3">
        <v>0</v>
      </c>
      <c r="CY369" s="3">
        <v>0</v>
      </c>
      <c r="CZ369" s="3">
        <v>0</v>
      </c>
      <c r="DA369" s="3">
        <v>0</v>
      </c>
      <c r="DB369" s="3">
        <v>0</v>
      </c>
      <c r="DC369" s="3">
        <v>0</v>
      </c>
      <c r="DD369" s="3">
        <v>0</v>
      </c>
      <c r="DE369" s="3">
        <v>0</v>
      </c>
      <c r="DF369" s="3">
        <v>0</v>
      </c>
      <c r="DG369" s="3">
        <v>0</v>
      </c>
      <c r="DH369" s="3">
        <v>0</v>
      </c>
      <c r="DI369" s="3">
        <v>0</v>
      </c>
      <c r="DJ369" s="3">
        <v>0</v>
      </c>
      <c r="DK369" s="3">
        <v>0</v>
      </c>
      <c r="DL369" s="3">
        <v>0</v>
      </c>
      <c r="DM369" s="3">
        <v>0</v>
      </c>
      <c r="DN369" s="3">
        <v>0</v>
      </c>
      <c r="DO369" s="3">
        <v>0</v>
      </c>
      <c r="DP369" s="3">
        <v>0</v>
      </c>
      <c r="DQ369" s="3">
        <v>0</v>
      </c>
      <c r="DR369" s="3">
        <v>0</v>
      </c>
      <c r="DS369" s="3">
        <v>0</v>
      </c>
      <c r="DT369" s="3">
        <v>0</v>
      </c>
    </row>
    <row r="370" spans="46:124" ht="11.25">
      <c r="AT370" s="9">
        <v>0</v>
      </c>
      <c r="AU370" s="9">
        <v>0</v>
      </c>
      <c r="AV370" s="9">
        <v>0</v>
      </c>
      <c r="AW370" s="9">
        <v>0</v>
      </c>
      <c r="AX370" s="9">
        <v>0</v>
      </c>
      <c r="AY370" s="9">
        <v>0</v>
      </c>
      <c r="AZ370" s="9">
        <v>0</v>
      </c>
      <c r="BA370" s="9">
        <v>0</v>
      </c>
      <c r="BB370" s="9">
        <v>0</v>
      </c>
      <c r="BC370" s="9">
        <v>0</v>
      </c>
      <c r="BD370" s="9">
        <v>0</v>
      </c>
      <c r="BE370" s="9">
        <v>0</v>
      </c>
      <c r="BF370" s="9">
        <v>0</v>
      </c>
      <c r="BG370" s="9">
        <v>0</v>
      </c>
      <c r="BH370" s="9">
        <v>0</v>
      </c>
      <c r="BI370" s="9">
        <v>0</v>
      </c>
      <c r="BJ370" s="9">
        <v>0</v>
      </c>
      <c r="BK370" s="9">
        <v>0</v>
      </c>
      <c r="BL370" s="9">
        <v>0</v>
      </c>
      <c r="BM370" s="9">
        <v>0</v>
      </c>
      <c r="BN370" s="9">
        <v>0</v>
      </c>
      <c r="BO370" s="9">
        <v>0</v>
      </c>
      <c r="BP370" s="9">
        <v>0</v>
      </c>
      <c r="BQ370" s="9">
        <v>0</v>
      </c>
      <c r="BR370" s="9">
        <v>0</v>
      </c>
      <c r="BS370" s="9">
        <v>0</v>
      </c>
      <c r="BT370" s="9">
        <v>0</v>
      </c>
      <c r="BU370" s="9">
        <v>1</v>
      </c>
      <c r="BV370" s="9">
        <v>0</v>
      </c>
      <c r="BW370" s="9">
        <v>0</v>
      </c>
      <c r="BX370" s="9">
        <v>0</v>
      </c>
      <c r="BY370" s="9">
        <v>0</v>
      </c>
      <c r="BZ370" s="9">
        <v>0</v>
      </c>
      <c r="CA370" s="3">
        <v>0</v>
      </c>
      <c r="CB370" s="3">
        <v>0</v>
      </c>
      <c r="CC370" s="3">
        <v>0</v>
      </c>
      <c r="CD370" s="3">
        <v>0</v>
      </c>
      <c r="CE370" s="3">
        <v>0</v>
      </c>
      <c r="CF370" s="3">
        <v>0</v>
      </c>
      <c r="CG370" s="3">
        <v>0</v>
      </c>
      <c r="CH370" s="3">
        <v>0</v>
      </c>
      <c r="CI370" s="3">
        <v>0</v>
      </c>
      <c r="CJ370" s="3">
        <v>0</v>
      </c>
      <c r="CK370" s="3">
        <v>0</v>
      </c>
      <c r="CL370" s="3">
        <v>0</v>
      </c>
      <c r="CM370" s="3">
        <v>0</v>
      </c>
      <c r="CN370" s="3">
        <v>0</v>
      </c>
      <c r="CO370" s="3">
        <v>0</v>
      </c>
      <c r="CP370" s="3">
        <v>0</v>
      </c>
      <c r="CQ370" s="3">
        <v>0</v>
      </c>
      <c r="CR370" s="3">
        <v>0</v>
      </c>
      <c r="CS370" s="3">
        <v>0</v>
      </c>
      <c r="CT370" s="3">
        <v>0</v>
      </c>
      <c r="CU370" s="3">
        <v>0</v>
      </c>
      <c r="CV370" s="3">
        <v>0</v>
      </c>
      <c r="CW370" s="3">
        <v>0</v>
      </c>
      <c r="CX370" s="3">
        <v>0</v>
      </c>
      <c r="CY370" s="3">
        <v>0</v>
      </c>
      <c r="CZ370" s="3">
        <v>0</v>
      </c>
      <c r="DA370" s="3">
        <v>0</v>
      </c>
      <c r="DB370" s="3">
        <v>0</v>
      </c>
      <c r="DC370" s="3">
        <v>0</v>
      </c>
      <c r="DD370" s="3">
        <v>0</v>
      </c>
      <c r="DE370" s="3">
        <v>0</v>
      </c>
      <c r="DF370" s="3">
        <v>0</v>
      </c>
      <c r="DG370" s="3">
        <v>0</v>
      </c>
      <c r="DH370" s="3">
        <v>0</v>
      </c>
      <c r="DI370" s="3">
        <v>0</v>
      </c>
      <c r="DJ370" s="3">
        <v>0</v>
      </c>
      <c r="DK370" s="3">
        <v>0</v>
      </c>
      <c r="DL370" s="3">
        <v>0</v>
      </c>
      <c r="DM370" s="3">
        <v>0</v>
      </c>
      <c r="DN370" s="3">
        <v>0</v>
      </c>
      <c r="DO370" s="3">
        <v>0</v>
      </c>
      <c r="DP370" s="3">
        <v>0</v>
      </c>
      <c r="DQ370" s="3">
        <v>0</v>
      </c>
      <c r="DR370" s="3">
        <v>0</v>
      </c>
      <c r="DS370" s="3">
        <v>0</v>
      </c>
      <c r="DT370" s="3">
        <v>0</v>
      </c>
    </row>
    <row r="371" spans="46:124" ht="11.25">
      <c r="AT371" s="9">
        <v>0</v>
      </c>
      <c r="AU371" s="9">
        <v>0</v>
      </c>
      <c r="AV371" s="9">
        <v>0</v>
      </c>
      <c r="AW371" s="9">
        <v>0</v>
      </c>
      <c r="AX371" s="9">
        <v>0</v>
      </c>
      <c r="AY371" s="9">
        <v>0</v>
      </c>
      <c r="AZ371" s="9">
        <v>0</v>
      </c>
      <c r="BA371" s="9">
        <v>0</v>
      </c>
      <c r="BB371" s="9">
        <v>0</v>
      </c>
      <c r="BC371" s="9">
        <v>0</v>
      </c>
      <c r="BD371" s="9">
        <v>0</v>
      </c>
      <c r="BE371" s="9">
        <v>0</v>
      </c>
      <c r="BF371" s="9">
        <v>0</v>
      </c>
      <c r="BG371" s="9">
        <v>0</v>
      </c>
      <c r="BH371" s="9">
        <v>0</v>
      </c>
      <c r="BI371" s="9">
        <v>0</v>
      </c>
      <c r="BJ371" s="9">
        <v>0</v>
      </c>
      <c r="BK371" s="9">
        <v>0</v>
      </c>
      <c r="BL371" s="9">
        <v>0</v>
      </c>
      <c r="BM371" s="9">
        <v>0</v>
      </c>
      <c r="BN371" s="9">
        <v>0</v>
      </c>
      <c r="BO371" s="9">
        <v>0</v>
      </c>
      <c r="BP371" s="9">
        <v>0</v>
      </c>
      <c r="BQ371" s="9">
        <v>0</v>
      </c>
      <c r="BR371" s="9">
        <v>0</v>
      </c>
      <c r="BS371" s="9">
        <v>0</v>
      </c>
      <c r="BT371" s="9">
        <v>0</v>
      </c>
      <c r="BU371" s="9">
        <v>0</v>
      </c>
      <c r="BV371" s="9">
        <v>1</v>
      </c>
      <c r="BW371" s="9">
        <v>0</v>
      </c>
      <c r="BX371" s="9">
        <v>0</v>
      </c>
      <c r="BY371" s="9">
        <v>0</v>
      </c>
      <c r="BZ371" s="9">
        <v>0</v>
      </c>
      <c r="CA371" s="3">
        <v>0</v>
      </c>
      <c r="CB371" s="3">
        <v>0</v>
      </c>
      <c r="CC371" s="3">
        <v>0</v>
      </c>
      <c r="CD371" s="3">
        <v>0</v>
      </c>
      <c r="CE371" s="3">
        <v>0</v>
      </c>
      <c r="CF371" s="3">
        <v>0</v>
      </c>
      <c r="CG371" s="3">
        <v>0</v>
      </c>
      <c r="CH371" s="3">
        <v>0</v>
      </c>
      <c r="CI371" s="3">
        <v>0</v>
      </c>
      <c r="CJ371" s="3">
        <v>0</v>
      </c>
      <c r="CK371" s="3">
        <v>0</v>
      </c>
      <c r="CL371" s="3">
        <v>0</v>
      </c>
      <c r="CM371" s="3">
        <v>0</v>
      </c>
      <c r="CN371" s="3">
        <v>0</v>
      </c>
      <c r="CO371" s="3">
        <v>0</v>
      </c>
      <c r="CP371" s="3">
        <v>0</v>
      </c>
      <c r="CQ371" s="3">
        <v>0</v>
      </c>
      <c r="CR371" s="3">
        <v>0</v>
      </c>
      <c r="CS371" s="3">
        <v>0</v>
      </c>
      <c r="CT371" s="3">
        <v>0</v>
      </c>
      <c r="CU371" s="3">
        <v>0</v>
      </c>
      <c r="CV371" s="3">
        <v>0</v>
      </c>
      <c r="CW371" s="3">
        <v>0</v>
      </c>
      <c r="CX371" s="3">
        <v>0</v>
      </c>
      <c r="CY371" s="3">
        <v>0</v>
      </c>
      <c r="CZ371" s="3">
        <v>0</v>
      </c>
      <c r="DA371" s="3">
        <v>0</v>
      </c>
      <c r="DB371" s="3">
        <v>0</v>
      </c>
      <c r="DC371" s="3">
        <v>0</v>
      </c>
      <c r="DD371" s="3">
        <v>0</v>
      </c>
      <c r="DE371" s="3">
        <v>0</v>
      </c>
      <c r="DF371" s="3">
        <v>0</v>
      </c>
      <c r="DG371" s="3">
        <v>0</v>
      </c>
      <c r="DH371" s="3">
        <v>0</v>
      </c>
      <c r="DI371" s="3">
        <v>0</v>
      </c>
      <c r="DJ371" s="3">
        <v>0</v>
      </c>
      <c r="DK371" s="3">
        <v>0</v>
      </c>
      <c r="DL371" s="3">
        <v>0</v>
      </c>
      <c r="DM371" s="3">
        <v>0</v>
      </c>
      <c r="DN371" s="3">
        <v>0</v>
      </c>
      <c r="DO371" s="3">
        <v>0</v>
      </c>
      <c r="DP371" s="3">
        <v>0</v>
      </c>
      <c r="DQ371" s="3">
        <v>0</v>
      </c>
      <c r="DR371" s="3">
        <v>0</v>
      </c>
      <c r="DS371" s="3">
        <v>0</v>
      </c>
      <c r="DT371" s="3">
        <v>0</v>
      </c>
    </row>
    <row r="372" spans="46:124" ht="11.25">
      <c r="AT372" s="9">
        <v>0</v>
      </c>
      <c r="AU372" s="9">
        <v>0</v>
      </c>
      <c r="AV372" s="9">
        <v>0</v>
      </c>
      <c r="AW372" s="9">
        <v>0</v>
      </c>
      <c r="AX372" s="9">
        <v>0</v>
      </c>
      <c r="AY372" s="9">
        <v>0</v>
      </c>
      <c r="AZ372" s="9">
        <v>0</v>
      </c>
      <c r="BA372" s="9">
        <v>0</v>
      </c>
      <c r="BB372" s="9">
        <v>0</v>
      </c>
      <c r="BC372" s="9">
        <v>0</v>
      </c>
      <c r="BD372" s="9">
        <v>0</v>
      </c>
      <c r="BE372" s="9">
        <v>0</v>
      </c>
      <c r="BF372" s="9">
        <v>0</v>
      </c>
      <c r="BG372" s="9">
        <v>0</v>
      </c>
      <c r="BH372" s="9">
        <v>0</v>
      </c>
      <c r="BI372" s="9">
        <v>0</v>
      </c>
      <c r="BJ372" s="9">
        <v>0</v>
      </c>
      <c r="BK372" s="9">
        <v>0</v>
      </c>
      <c r="BL372" s="9">
        <v>0</v>
      </c>
      <c r="BM372" s="9">
        <v>0</v>
      </c>
      <c r="BN372" s="9">
        <v>0</v>
      </c>
      <c r="BO372" s="9">
        <v>0</v>
      </c>
      <c r="BP372" s="9">
        <v>0</v>
      </c>
      <c r="BQ372" s="9">
        <v>0</v>
      </c>
      <c r="BR372" s="9">
        <v>0</v>
      </c>
      <c r="BS372" s="9">
        <v>0</v>
      </c>
      <c r="BT372" s="9">
        <v>0</v>
      </c>
      <c r="BU372" s="9">
        <v>0</v>
      </c>
      <c r="BV372" s="9">
        <v>0</v>
      </c>
      <c r="BW372" s="9">
        <v>1</v>
      </c>
      <c r="BX372" s="9">
        <v>0</v>
      </c>
      <c r="BY372" s="9">
        <v>0</v>
      </c>
      <c r="BZ372" s="9">
        <v>0</v>
      </c>
      <c r="CA372" s="3">
        <v>0</v>
      </c>
      <c r="CB372" s="3">
        <v>0</v>
      </c>
      <c r="CC372" s="3">
        <v>0</v>
      </c>
      <c r="CD372" s="3">
        <v>0</v>
      </c>
      <c r="CE372" s="3">
        <v>0</v>
      </c>
      <c r="CF372" s="3">
        <v>0</v>
      </c>
      <c r="CG372" s="3">
        <v>0</v>
      </c>
      <c r="CH372" s="3">
        <v>0</v>
      </c>
      <c r="CI372" s="3">
        <v>0</v>
      </c>
      <c r="CJ372" s="3">
        <v>0</v>
      </c>
      <c r="CK372" s="3">
        <v>0</v>
      </c>
      <c r="CL372" s="3">
        <v>0</v>
      </c>
      <c r="CM372" s="3">
        <v>0</v>
      </c>
      <c r="CN372" s="3">
        <v>0</v>
      </c>
      <c r="CO372" s="3">
        <v>0</v>
      </c>
      <c r="CP372" s="3">
        <v>0</v>
      </c>
      <c r="CQ372" s="3">
        <v>0</v>
      </c>
      <c r="CR372" s="3">
        <v>0</v>
      </c>
      <c r="CS372" s="3">
        <v>0</v>
      </c>
      <c r="CT372" s="3">
        <v>0</v>
      </c>
      <c r="CU372" s="3">
        <v>0</v>
      </c>
      <c r="CV372" s="3">
        <v>0</v>
      </c>
      <c r="CW372" s="3">
        <v>0</v>
      </c>
      <c r="CX372" s="3">
        <v>0</v>
      </c>
      <c r="CY372" s="3">
        <v>0</v>
      </c>
      <c r="CZ372" s="3">
        <v>0</v>
      </c>
      <c r="DA372" s="3">
        <v>0</v>
      </c>
      <c r="DB372" s="3">
        <v>0</v>
      </c>
      <c r="DC372" s="3">
        <v>0</v>
      </c>
      <c r="DD372" s="3">
        <v>0</v>
      </c>
      <c r="DE372" s="3">
        <v>0</v>
      </c>
      <c r="DF372" s="3">
        <v>0</v>
      </c>
      <c r="DG372" s="3">
        <v>0</v>
      </c>
      <c r="DH372" s="3">
        <v>0</v>
      </c>
      <c r="DI372" s="3">
        <v>0</v>
      </c>
      <c r="DJ372" s="3">
        <v>0</v>
      </c>
      <c r="DK372" s="3">
        <v>0</v>
      </c>
      <c r="DL372" s="3">
        <v>0</v>
      </c>
      <c r="DM372" s="3">
        <v>0</v>
      </c>
      <c r="DN372" s="3">
        <v>0</v>
      </c>
      <c r="DO372" s="3">
        <v>0</v>
      </c>
      <c r="DP372" s="3">
        <v>0</v>
      </c>
      <c r="DQ372" s="3">
        <v>0</v>
      </c>
      <c r="DR372" s="3">
        <v>0</v>
      </c>
      <c r="DS372" s="3">
        <v>0</v>
      </c>
      <c r="DT372" s="3">
        <v>0</v>
      </c>
    </row>
    <row r="373" spans="46:124" ht="11.25">
      <c r="AT373" s="9">
        <v>0</v>
      </c>
      <c r="AU373" s="9">
        <v>0</v>
      </c>
      <c r="AV373" s="9">
        <v>0</v>
      </c>
      <c r="AW373" s="9">
        <v>0</v>
      </c>
      <c r="AX373" s="9">
        <v>0</v>
      </c>
      <c r="AY373" s="9">
        <v>0</v>
      </c>
      <c r="AZ373" s="9">
        <v>0</v>
      </c>
      <c r="BA373" s="9">
        <v>0</v>
      </c>
      <c r="BB373" s="9">
        <v>0</v>
      </c>
      <c r="BC373" s="9">
        <v>0</v>
      </c>
      <c r="BD373" s="9">
        <v>0</v>
      </c>
      <c r="BE373" s="9">
        <v>0</v>
      </c>
      <c r="BF373" s="9">
        <v>0</v>
      </c>
      <c r="BG373" s="9">
        <v>0</v>
      </c>
      <c r="BH373" s="9">
        <v>0</v>
      </c>
      <c r="BI373" s="9">
        <v>0</v>
      </c>
      <c r="BJ373" s="9">
        <v>0</v>
      </c>
      <c r="BK373" s="9">
        <v>0</v>
      </c>
      <c r="BL373" s="9">
        <v>0</v>
      </c>
      <c r="BM373" s="9">
        <v>0</v>
      </c>
      <c r="BN373" s="9">
        <v>0</v>
      </c>
      <c r="BO373" s="9">
        <v>0</v>
      </c>
      <c r="BP373" s="9">
        <v>0</v>
      </c>
      <c r="BQ373" s="9">
        <v>0</v>
      </c>
      <c r="BR373" s="9">
        <v>0</v>
      </c>
      <c r="BS373" s="9">
        <v>0</v>
      </c>
      <c r="BT373" s="9">
        <v>0</v>
      </c>
      <c r="BU373" s="9">
        <v>0</v>
      </c>
      <c r="BV373" s="9">
        <v>0</v>
      </c>
      <c r="BW373" s="9">
        <v>0</v>
      </c>
      <c r="BX373" s="9">
        <v>1</v>
      </c>
      <c r="BY373" s="9">
        <v>0</v>
      </c>
      <c r="BZ373" s="9">
        <v>0</v>
      </c>
      <c r="CA373" s="3">
        <v>0</v>
      </c>
      <c r="CB373" s="3">
        <v>0</v>
      </c>
      <c r="CC373" s="3">
        <v>0</v>
      </c>
      <c r="CD373" s="3">
        <v>0</v>
      </c>
      <c r="CE373" s="3">
        <v>0</v>
      </c>
      <c r="CF373" s="3">
        <v>0</v>
      </c>
      <c r="CG373" s="3">
        <v>0</v>
      </c>
      <c r="CH373" s="3">
        <v>0</v>
      </c>
      <c r="CI373" s="3">
        <v>0</v>
      </c>
      <c r="CJ373" s="3">
        <v>0</v>
      </c>
      <c r="CK373" s="3">
        <v>0</v>
      </c>
      <c r="CL373" s="3">
        <v>0</v>
      </c>
      <c r="CM373" s="3">
        <v>0</v>
      </c>
      <c r="CN373" s="3">
        <v>0</v>
      </c>
      <c r="CO373" s="3">
        <v>0</v>
      </c>
      <c r="CP373" s="3">
        <v>0</v>
      </c>
      <c r="CQ373" s="3">
        <v>0</v>
      </c>
      <c r="CR373" s="3">
        <v>0</v>
      </c>
      <c r="CS373" s="3">
        <v>0</v>
      </c>
      <c r="CT373" s="3">
        <v>0</v>
      </c>
      <c r="CU373" s="3">
        <v>0</v>
      </c>
      <c r="CV373" s="3">
        <v>0</v>
      </c>
      <c r="CW373" s="3">
        <v>0</v>
      </c>
      <c r="CX373" s="3">
        <v>0</v>
      </c>
      <c r="CY373" s="3">
        <v>0</v>
      </c>
      <c r="CZ373" s="3">
        <v>0</v>
      </c>
      <c r="DA373" s="3">
        <v>0</v>
      </c>
      <c r="DB373" s="3">
        <v>0</v>
      </c>
      <c r="DC373" s="3">
        <v>0</v>
      </c>
      <c r="DD373" s="3">
        <v>0</v>
      </c>
      <c r="DE373" s="3">
        <v>0</v>
      </c>
      <c r="DF373" s="3">
        <v>0</v>
      </c>
      <c r="DG373" s="3">
        <v>0</v>
      </c>
      <c r="DH373" s="3">
        <v>0</v>
      </c>
      <c r="DI373" s="3">
        <v>0</v>
      </c>
      <c r="DJ373" s="3">
        <v>0</v>
      </c>
      <c r="DK373" s="3">
        <v>0</v>
      </c>
      <c r="DL373" s="3">
        <v>0</v>
      </c>
      <c r="DM373" s="3">
        <v>0</v>
      </c>
      <c r="DN373" s="3">
        <v>0</v>
      </c>
      <c r="DO373" s="3">
        <v>0</v>
      </c>
      <c r="DP373" s="3">
        <v>0</v>
      </c>
      <c r="DQ373" s="3">
        <v>0</v>
      </c>
      <c r="DR373" s="3">
        <v>0</v>
      </c>
      <c r="DS373" s="3">
        <v>0</v>
      </c>
      <c r="DT373" s="3">
        <v>0</v>
      </c>
    </row>
    <row r="374" spans="46:124" ht="11.25">
      <c r="AT374" s="9">
        <v>0</v>
      </c>
      <c r="AU374" s="9">
        <v>0</v>
      </c>
      <c r="AV374" s="9">
        <v>0</v>
      </c>
      <c r="AW374" s="9">
        <v>0</v>
      </c>
      <c r="AX374" s="9">
        <v>0</v>
      </c>
      <c r="AY374" s="9">
        <v>0</v>
      </c>
      <c r="AZ374" s="9">
        <v>0</v>
      </c>
      <c r="BA374" s="9">
        <v>0</v>
      </c>
      <c r="BB374" s="9">
        <v>0</v>
      </c>
      <c r="BC374" s="9">
        <v>0</v>
      </c>
      <c r="BD374" s="9">
        <v>0</v>
      </c>
      <c r="BE374" s="9">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0</v>
      </c>
      <c r="BV374" s="9">
        <v>0</v>
      </c>
      <c r="BW374" s="9">
        <v>0</v>
      </c>
      <c r="BX374" s="9">
        <v>0</v>
      </c>
      <c r="BY374" s="9">
        <v>1</v>
      </c>
      <c r="BZ374" s="9">
        <v>0</v>
      </c>
      <c r="CA374" s="3">
        <v>0</v>
      </c>
      <c r="CB374" s="3">
        <v>0</v>
      </c>
      <c r="CC374" s="3">
        <v>0</v>
      </c>
      <c r="CD374" s="3">
        <v>0</v>
      </c>
      <c r="CE374" s="3">
        <v>0</v>
      </c>
      <c r="CF374" s="3">
        <v>0</v>
      </c>
      <c r="CG374" s="3">
        <v>0</v>
      </c>
      <c r="CH374" s="3">
        <v>0</v>
      </c>
      <c r="CI374" s="3">
        <v>0</v>
      </c>
      <c r="CJ374" s="3">
        <v>0</v>
      </c>
      <c r="CK374" s="3">
        <v>0</v>
      </c>
      <c r="CL374" s="3">
        <v>0</v>
      </c>
      <c r="CM374" s="3">
        <v>0</v>
      </c>
      <c r="CN374" s="3">
        <v>0</v>
      </c>
      <c r="CO374" s="3">
        <v>0</v>
      </c>
      <c r="CP374" s="3">
        <v>0</v>
      </c>
      <c r="CQ374" s="3">
        <v>0</v>
      </c>
      <c r="CR374" s="3">
        <v>0</v>
      </c>
      <c r="CS374" s="3">
        <v>0</v>
      </c>
      <c r="CT374" s="3">
        <v>0</v>
      </c>
      <c r="CU374" s="3">
        <v>0</v>
      </c>
      <c r="CV374" s="3">
        <v>0</v>
      </c>
      <c r="CW374" s="3">
        <v>0</v>
      </c>
      <c r="CX374" s="3">
        <v>0</v>
      </c>
      <c r="CY374" s="3">
        <v>0</v>
      </c>
      <c r="CZ374" s="3">
        <v>0</v>
      </c>
      <c r="DA374" s="3">
        <v>0</v>
      </c>
      <c r="DB374" s="3">
        <v>0</v>
      </c>
      <c r="DC374" s="3">
        <v>0</v>
      </c>
      <c r="DD374" s="3">
        <v>0</v>
      </c>
      <c r="DE374" s="3">
        <v>0</v>
      </c>
      <c r="DF374" s="3">
        <v>0</v>
      </c>
      <c r="DG374" s="3">
        <v>0</v>
      </c>
      <c r="DH374" s="3">
        <v>0</v>
      </c>
      <c r="DI374" s="3">
        <v>0</v>
      </c>
      <c r="DJ374" s="3">
        <v>0</v>
      </c>
      <c r="DK374" s="3">
        <v>0</v>
      </c>
      <c r="DL374" s="3">
        <v>0</v>
      </c>
      <c r="DM374" s="3">
        <v>0</v>
      </c>
      <c r="DN374" s="3">
        <v>0</v>
      </c>
      <c r="DO374" s="3">
        <v>0</v>
      </c>
      <c r="DP374" s="3">
        <v>0</v>
      </c>
      <c r="DQ374" s="3">
        <v>0</v>
      </c>
      <c r="DR374" s="3">
        <v>0</v>
      </c>
      <c r="DS374" s="3">
        <v>0</v>
      </c>
      <c r="DT374" s="3">
        <v>0</v>
      </c>
    </row>
    <row r="375" spans="46:124" ht="11.25">
      <c r="AT375" s="9">
        <v>0</v>
      </c>
      <c r="AU375" s="9">
        <v>0</v>
      </c>
      <c r="AV375" s="9">
        <v>0</v>
      </c>
      <c r="AW375" s="9">
        <v>0</v>
      </c>
      <c r="AX375" s="9">
        <v>0</v>
      </c>
      <c r="AY375" s="9">
        <v>0</v>
      </c>
      <c r="AZ375" s="9">
        <v>0</v>
      </c>
      <c r="BA375" s="9">
        <v>0</v>
      </c>
      <c r="BB375" s="9">
        <v>0</v>
      </c>
      <c r="BC375" s="9">
        <v>0</v>
      </c>
      <c r="BD375" s="9">
        <v>0</v>
      </c>
      <c r="BE375" s="9">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9">
        <v>0</v>
      </c>
      <c r="BW375" s="9">
        <v>0</v>
      </c>
      <c r="BX375" s="9">
        <v>0</v>
      </c>
      <c r="BY375" s="9">
        <v>0</v>
      </c>
      <c r="BZ375" s="9">
        <v>1</v>
      </c>
      <c r="CA375" s="3">
        <v>0</v>
      </c>
      <c r="CB375" s="3">
        <v>0</v>
      </c>
      <c r="CC375" s="3">
        <v>0</v>
      </c>
      <c r="CD375" s="3">
        <v>0</v>
      </c>
      <c r="CE375" s="3">
        <v>0</v>
      </c>
      <c r="CF375" s="3">
        <v>0</v>
      </c>
      <c r="CG375" s="3">
        <v>0</v>
      </c>
      <c r="CH375" s="3">
        <v>0</v>
      </c>
      <c r="CI375" s="3">
        <v>0</v>
      </c>
      <c r="CJ375" s="3">
        <v>0</v>
      </c>
      <c r="CK375" s="3">
        <v>0</v>
      </c>
      <c r="CL375" s="3">
        <v>0</v>
      </c>
      <c r="CM375" s="3">
        <v>0</v>
      </c>
      <c r="CN375" s="3">
        <v>0</v>
      </c>
      <c r="CO375" s="3">
        <v>0</v>
      </c>
      <c r="CP375" s="3">
        <v>0</v>
      </c>
      <c r="CQ375" s="3">
        <v>0</v>
      </c>
      <c r="CR375" s="3">
        <v>0</v>
      </c>
      <c r="CS375" s="3">
        <v>0</v>
      </c>
      <c r="CT375" s="3">
        <v>0</v>
      </c>
      <c r="CU375" s="3">
        <v>0</v>
      </c>
      <c r="CV375" s="3">
        <v>0</v>
      </c>
      <c r="CW375" s="3">
        <v>0</v>
      </c>
      <c r="CX375" s="3">
        <v>0</v>
      </c>
      <c r="CY375" s="3">
        <v>0</v>
      </c>
      <c r="CZ375" s="3">
        <v>0</v>
      </c>
      <c r="DA375" s="3">
        <v>0</v>
      </c>
      <c r="DB375" s="3">
        <v>0</v>
      </c>
      <c r="DC375" s="3">
        <v>0</v>
      </c>
      <c r="DD375" s="3">
        <v>0</v>
      </c>
      <c r="DE375" s="3">
        <v>0</v>
      </c>
      <c r="DF375" s="3">
        <v>0</v>
      </c>
      <c r="DG375" s="3">
        <v>0</v>
      </c>
      <c r="DH375" s="3">
        <v>0</v>
      </c>
      <c r="DI375" s="3">
        <v>0</v>
      </c>
      <c r="DJ375" s="3">
        <v>0</v>
      </c>
      <c r="DK375" s="3">
        <v>0</v>
      </c>
      <c r="DL375" s="3">
        <v>0</v>
      </c>
      <c r="DM375" s="3">
        <v>0</v>
      </c>
      <c r="DN375" s="3">
        <v>0</v>
      </c>
      <c r="DO375" s="3">
        <v>0</v>
      </c>
      <c r="DP375" s="3">
        <v>0</v>
      </c>
      <c r="DQ375" s="3">
        <v>0</v>
      </c>
      <c r="DR375" s="3">
        <v>0</v>
      </c>
      <c r="DS375" s="3">
        <v>0</v>
      </c>
      <c r="DT375" s="3">
        <v>0</v>
      </c>
    </row>
    <row r="376" spans="46:124" ht="11.25">
      <c r="AT376" s="9">
        <v>0</v>
      </c>
      <c r="AU376" s="9">
        <v>0</v>
      </c>
      <c r="AV376" s="9">
        <v>0</v>
      </c>
      <c r="AW376" s="9">
        <v>0</v>
      </c>
      <c r="AX376" s="9">
        <v>0</v>
      </c>
      <c r="AY376" s="9">
        <v>0</v>
      </c>
      <c r="AZ376" s="9">
        <v>0</v>
      </c>
      <c r="BA376" s="9">
        <v>0</v>
      </c>
      <c r="BB376" s="9">
        <v>0</v>
      </c>
      <c r="BC376" s="9">
        <v>0</v>
      </c>
      <c r="BD376" s="9">
        <v>0</v>
      </c>
      <c r="BE376" s="9">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9">
        <v>0</v>
      </c>
      <c r="BW376" s="9">
        <v>0</v>
      </c>
      <c r="BX376" s="9">
        <v>0</v>
      </c>
      <c r="BY376" s="9">
        <v>0</v>
      </c>
      <c r="BZ376" s="9">
        <v>0</v>
      </c>
      <c r="CA376" s="3">
        <v>1</v>
      </c>
      <c r="CB376" s="3">
        <v>0</v>
      </c>
      <c r="CC376" s="3">
        <v>0</v>
      </c>
      <c r="CD376" s="3">
        <v>0</v>
      </c>
      <c r="CE376" s="3">
        <v>0</v>
      </c>
      <c r="CF376" s="3">
        <v>0</v>
      </c>
      <c r="CG376" s="3">
        <v>0</v>
      </c>
      <c r="CH376" s="3">
        <v>0</v>
      </c>
      <c r="CI376" s="3">
        <v>0</v>
      </c>
      <c r="CJ376" s="3">
        <v>0</v>
      </c>
      <c r="CK376" s="3">
        <v>0</v>
      </c>
      <c r="CL376" s="3">
        <v>0</v>
      </c>
      <c r="CM376" s="3">
        <v>0</v>
      </c>
      <c r="CN376" s="3">
        <v>0</v>
      </c>
      <c r="CO376" s="3">
        <v>0</v>
      </c>
      <c r="CP376" s="3">
        <v>0</v>
      </c>
      <c r="CQ376" s="3">
        <v>0</v>
      </c>
      <c r="CR376" s="3">
        <v>0</v>
      </c>
      <c r="CS376" s="3">
        <v>0</v>
      </c>
      <c r="CT376" s="3">
        <v>0</v>
      </c>
      <c r="CU376" s="3">
        <v>0</v>
      </c>
      <c r="CV376" s="3">
        <v>0</v>
      </c>
      <c r="CW376" s="3">
        <v>0</v>
      </c>
      <c r="CX376" s="3">
        <v>0</v>
      </c>
      <c r="CY376" s="3">
        <v>0</v>
      </c>
      <c r="CZ376" s="3">
        <v>0</v>
      </c>
      <c r="DA376" s="3">
        <v>0</v>
      </c>
      <c r="DB376" s="3">
        <v>0</v>
      </c>
      <c r="DC376" s="3">
        <v>0</v>
      </c>
      <c r="DD376" s="3">
        <v>0</v>
      </c>
      <c r="DE376" s="3">
        <v>0</v>
      </c>
      <c r="DF376" s="3">
        <v>0</v>
      </c>
      <c r="DG376" s="3">
        <v>0</v>
      </c>
      <c r="DH376" s="3">
        <v>0</v>
      </c>
      <c r="DI376" s="3">
        <v>0</v>
      </c>
      <c r="DJ376" s="3">
        <v>0</v>
      </c>
      <c r="DK376" s="3">
        <v>0</v>
      </c>
      <c r="DL376" s="3">
        <v>0</v>
      </c>
      <c r="DM376" s="3">
        <v>0</v>
      </c>
      <c r="DN376" s="3">
        <v>0</v>
      </c>
      <c r="DO376" s="3">
        <v>0</v>
      </c>
      <c r="DP376" s="3">
        <v>0</v>
      </c>
      <c r="DQ376" s="3">
        <v>0</v>
      </c>
      <c r="DR376" s="3">
        <v>0</v>
      </c>
      <c r="DS376" s="3">
        <v>0</v>
      </c>
      <c r="DT376" s="3">
        <v>0</v>
      </c>
    </row>
    <row r="377" spans="46:124" ht="11.25">
      <c r="AT377" s="9">
        <v>0</v>
      </c>
      <c r="AU377" s="9">
        <v>0</v>
      </c>
      <c r="AV377" s="9">
        <v>0</v>
      </c>
      <c r="AW377" s="9">
        <v>0</v>
      </c>
      <c r="AX377" s="9">
        <v>0</v>
      </c>
      <c r="AY377" s="9">
        <v>0</v>
      </c>
      <c r="AZ377" s="9">
        <v>0</v>
      </c>
      <c r="BA377" s="9">
        <v>0</v>
      </c>
      <c r="BB377" s="9">
        <v>0</v>
      </c>
      <c r="BC377" s="9">
        <v>0</v>
      </c>
      <c r="BD377" s="9">
        <v>0</v>
      </c>
      <c r="BE377" s="9">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9">
        <v>0</v>
      </c>
      <c r="BW377" s="9">
        <v>0</v>
      </c>
      <c r="BX377" s="9">
        <v>0</v>
      </c>
      <c r="BY377" s="9">
        <v>0</v>
      </c>
      <c r="BZ377" s="9">
        <v>0</v>
      </c>
      <c r="CA377" s="3">
        <v>0</v>
      </c>
      <c r="CB377" s="3">
        <v>1</v>
      </c>
      <c r="CC377" s="3">
        <v>0</v>
      </c>
      <c r="CD377" s="3">
        <v>0</v>
      </c>
      <c r="CE377" s="3">
        <v>0</v>
      </c>
      <c r="CF377" s="3">
        <v>0</v>
      </c>
      <c r="CG377" s="3">
        <v>0</v>
      </c>
      <c r="CH377" s="3">
        <v>0</v>
      </c>
      <c r="CI377" s="3">
        <v>0</v>
      </c>
      <c r="CJ377" s="3">
        <v>0</v>
      </c>
      <c r="CK377" s="3">
        <v>0</v>
      </c>
      <c r="CL377" s="3">
        <v>0</v>
      </c>
      <c r="CM377" s="3">
        <v>0</v>
      </c>
      <c r="CN377" s="3">
        <v>0</v>
      </c>
      <c r="CO377" s="3">
        <v>0</v>
      </c>
      <c r="CP377" s="3">
        <v>0</v>
      </c>
      <c r="CQ377" s="3">
        <v>0</v>
      </c>
      <c r="CR377" s="3">
        <v>0</v>
      </c>
      <c r="CS377" s="3">
        <v>0</v>
      </c>
      <c r="CT377" s="3">
        <v>0</v>
      </c>
      <c r="CU377" s="3">
        <v>0</v>
      </c>
      <c r="CV377" s="3">
        <v>0</v>
      </c>
      <c r="CW377" s="3">
        <v>0</v>
      </c>
      <c r="CX377" s="3">
        <v>0</v>
      </c>
      <c r="CY377" s="3">
        <v>0</v>
      </c>
      <c r="CZ377" s="3">
        <v>0</v>
      </c>
      <c r="DA377" s="3">
        <v>0</v>
      </c>
      <c r="DB377" s="3">
        <v>0</v>
      </c>
      <c r="DC377" s="3">
        <v>0</v>
      </c>
      <c r="DD377" s="3">
        <v>0</v>
      </c>
      <c r="DE377" s="3">
        <v>0</v>
      </c>
      <c r="DF377" s="3">
        <v>0</v>
      </c>
      <c r="DG377" s="3">
        <v>0</v>
      </c>
      <c r="DH377" s="3">
        <v>0</v>
      </c>
      <c r="DI377" s="3">
        <v>0</v>
      </c>
      <c r="DJ377" s="3">
        <v>0</v>
      </c>
      <c r="DK377" s="3">
        <v>0</v>
      </c>
      <c r="DL377" s="3">
        <v>0</v>
      </c>
      <c r="DM377" s="3">
        <v>0</v>
      </c>
      <c r="DN377" s="3">
        <v>0</v>
      </c>
      <c r="DO377" s="3">
        <v>0</v>
      </c>
      <c r="DP377" s="3">
        <v>0</v>
      </c>
      <c r="DQ377" s="3">
        <v>0</v>
      </c>
      <c r="DR377" s="3">
        <v>0</v>
      </c>
      <c r="DS377" s="3">
        <v>0</v>
      </c>
      <c r="DT377" s="3">
        <v>0</v>
      </c>
    </row>
    <row r="378" spans="46:124" ht="11.25">
      <c r="AT378" s="9">
        <v>0</v>
      </c>
      <c r="AU378" s="9">
        <v>0</v>
      </c>
      <c r="AV378" s="9">
        <v>0</v>
      </c>
      <c r="AW378" s="9">
        <v>0</v>
      </c>
      <c r="AX378" s="9">
        <v>0</v>
      </c>
      <c r="AY378" s="9">
        <v>0</v>
      </c>
      <c r="AZ378" s="9">
        <v>0</v>
      </c>
      <c r="BA378" s="9">
        <v>0</v>
      </c>
      <c r="BB378" s="9">
        <v>0</v>
      </c>
      <c r="BC378" s="9">
        <v>0</v>
      </c>
      <c r="BD378" s="9">
        <v>0</v>
      </c>
      <c r="BE378" s="9">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9">
        <v>0</v>
      </c>
      <c r="BW378" s="9">
        <v>0</v>
      </c>
      <c r="BX378" s="9">
        <v>0</v>
      </c>
      <c r="BY378" s="9">
        <v>0</v>
      </c>
      <c r="BZ378" s="9">
        <v>0</v>
      </c>
      <c r="CA378" s="3">
        <v>0</v>
      </c>
      <c r="CB378" s="3">
        <v>0</v>
      </c>
      <c r="CC378" s="3">
        <v>1</v>
      </c>
      <c r="CD378" s="3">
        <v>0</v>
      </c>
      <c r="CE378" s="3">
        <v>0</v>
      </c>
      <c r="CF378" s="3">
        <v>0</v>
      </c>
      <c r="CG378" s="3">
        <v>0</v>
      </c>
      <c r="CH378" s="3">
        <v>0</v>
      </c>
      <c r="CI378" s="3">
        <v>0</v>
      </c>
      <c r="CJ378" s="3">
        <v>0</v>
      </c>
      <c r="CK378" s="3">
        <v>0</v>
      </c>
      <c r="CL378" s="3">
        <v>0</v>
      </c>
      <c r="CM378" s="3">
        <v>0</v>
      </c>
      <c r="CN378" s="3">
        <v>0</v>
      </c>
      <c r="CO378" s="3">
        <v>0</v>
      </c>
      <c r="CP378" s="3">
        <v>0</v>
      </c>
      <c r="CQ378" s="3">
        <v>0</v>
      </c>
      <c r="CR378" s="3">
        <v>0</v>
      </c>
      <c r="CS378" s="3">
        <v>0</v>
      </c>
      <c r="CT378" s="3">
        <v>0</v>
      </c>
      <c r="CU378" s="3">
        <v>0</v>
      </c>
      <c r="CV378" s="3">
        <v>0</v>
      </c>
      <c r="CW378" s="3">
        <v>0</v>
      </c>
      <c r="CX378" s="3">
        <v>0</v>
      </c>
      <c r="CY378" s="3">
        <v>0</v>
      </c>
      <c r="CZ378" s="3">
        <v>0</v>
      </c>
      <c r="DA378" s="3">
        <v>0</v>
      </c>
      <c r="DB378" s="3">
        <v>0</v>
      </c>
      <c r="DC378" s="3">
        <v>0</v>
      </c>
      <c r="DD378" s="3">
        <v>0</v>
      </c>
      <c r="DE378" s="3">
        <v>0</v>
      </c>
      <c r="DF378" s="3">
        <v>0</v>
      </c>
      <c r="DG378" s="3">
        <v>0</v>
      </c>
      <c r="DH378" s="3">
        <v>0</v>
      </c>
      <c r="DI378" s="3">
        <v>0</v>
      </c>
      <c r="DJ378" s="3">
        <v>0</v>
      </c>
      <c r="DK378" s="3">
        <v>0</v>
      </c>
      <c r="DL378" s="3">
        <v>0</v>
      </c>
      <c r="DM378" s="3">
        <v>0</v>
      </c>
      <c r="DN378" s="3">
        <v>0</v>
      </c>
      <c r="DO378" s="3">
        <v>0</v>
      </c>
      <c r="DP378" s="3">
        <v>0</v>
      </c>
      <c r="DQ378" s="3">
        <v>0</v>
      </c>
      <c r="DR378" s="3">
        <v>0</v>
      </c>
      <c r="DS378" s="3">
        <v>0</v>
      </c>
      <c r="DT378" s="3">
        <v>0</v>
      </c>
    </row>
    <row r="379" spans="46:124" ht="11.25">
      <c r="AT379" s="9">
        <v>0</v>
      </c>
      <c r="AU379" s="9">
        <v>0</v>
      </c>
      <c r="AV379" s="9">
        <v>0</v>
      </c>
      <c r="AW379" s="9">
        <v>0</v>
      </c>
      <c r="AX379" s="9">
        <v>0</v>
      </c>
      <c r="AY379" s="9">
        <v>0</v>
      </c>
      <c r="AZ379" s="9">
        <v>0</v>
      </c>
      <c r="BA379" s="9">
        <v>0</v>
      </c>
      <c r="BB379" s="9">
        <v>0</v>
      </c>
      <c r="BC379" s="9">
        <v>0</v>
      </c>
      <c r="BD379" s="9">
        <v>0</v>
      </c>
      <c r="BE379" s="9">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9">
        <v>0</v>
      </c>
      <c r="BW379" s="9">
        <v>0</v>
      </c>
      <c r="BX379" s="9">
        <v>0</v>
      </c>
      <c r="BY379" s="9">
        <v>0</v>
      </c>
      <c r="BZ379" s="9">
        <v>0</v>
      </c>
      <c r="CA379" s="3">
        <v>0</v>
      </c>
      <c r="CB379" s="3">
        <v>0</v>
      </c>
      <c r="CC379" s="3">
        <v>0</v>
      </c>
      <c r="CD379" s="3">
        <v>1</v>
      </c>
      <c r="CE379" s="3">
        <v>0</v>
      </c>
      <c r="CF379" s="3">
        <v>0</v>
      </c>
      <c r="CG379" s="3">
        <v>0</v>
      </c>
      <c r="CH379" s="3">
        <v>0</v>
      </c>
      <c r="CI379" s="3">
        <v>0</v>
      </c>
      <c r="CJ379" s="3">
        <v>0</v>
      </c>
      <c r="CK379" s="3">
        <v>0</v>
      </c>
      <c r="CL379" s="3">
        <v>0</v>
      </c>
      <c r="CM379" s="3">
        <v>0</v>
      </c>
      <c r="CN379" s="3">
        <v>0</v>
      </c>
      <c r="CO379" s="3">
        <v>0</v>
      </c>
      <c r="CP379" s="3">
        <v>0</v>
      </c>
      <c r="CQ379" s="3">
        <v>0</v>
      </c>
      <c r="CR379" s="3">
        <v>0</v>
      </c>
      <c r="CS379" s="3">
        <v>0</v>
      </c>
      <c r="CT379" s="3">
        <v>0</v>
      </c>
      <c r="CU379" s="3">
        <v>0</v>
      </c>
      <c r="CV379" s="3">
        <v>0</v>
      </c>
      <c r="CW379" s="3">
        <v>0</v>
      </c>
      <c r="CX379" s="3">
        <v>0</v>
      </c>
      <c r="CY379" s="3">
        <v>0</v>
      </c>
      <c r="CZ379" s="3">
        <v>0</v>
      </c>
      <c r="DA379" s="3">
        <v>0</v>
      </c>
      <c r="DB379" s="3">
        <v>0</v>
      </c>
      <c r="DC379" s="3">
        <v>0</v>
      </c>
      <c r="DD379" s="3">
        <v>0</v>
      </c>
      <c r="DE379" s="3">
        <v>0</v>
      </c>
      <c r="DF379" s="3">
        <v>0</v>
      </c>
      <c r="DG379" s="3">
        <v>0</v>
      </c>
      <c r="DH379" s="3">
        <v>0</v>
      </c>
      <c r="DI379" s="3">
        <v>0</v>
      </c>
      <c r="DJ379" s="3">
        <v>0</v>
      </c>
      <c r="DK379" s="3">
        <v>0</v>
      </c>
      <c r="DL379" s="3">
        <v>0</v>
      </c>
      <c r="DM379" s="3">
        <v>0</v>
      </c>
      <c r="DN379" s="3">
        <v>0</v>
      </c>
      <c r="DO379" s="3">
        <v>0</v>
      </c>
      <c r="DP379" s="3">
        <v>0</v>
      </c>
      <c r="DQ379" s="3">
        <v>0</v>
      </c>
      <c r="DR379" s="3">
        <v>0</v>
      </c>
      <c r="DS379" s="3">
        <v>0</v>
      </c>
      <c r="DT379" s="3">
        <v>0</v>
      </c>
    </row>
    <row r="380" spans="46:124" ht="11.25">
      <c r="AT380" s="9">
        <v>0</v>
      </c>
      <c r="AU380" s="9">
        <v>0</v>
      </c>
      <c r="AV380" s="9">
        <v>0</v>
      </c>
      <c r="AW380" s="9">
        <v>0</v>
      </c>
      <c r="AX380" s="9">
        <v>0</v>
      </c>
      <c r="AY380" s="9">
        <v>0</v>
      </c>
      <c r="AZ380" s="9">
        <v>0</v>
      </c>
      <c r="BA380" s="9">
        <v>0</v>
      </c>
      <c r="BB380" s="9">
        <v>0</v>
      </c>
      <c r="BC380" s="9">
        <v>0</v>
      </c>
      <c r="BD380" s="9">
        <v>0</v>
      </c>
      <c r="BE380" s="9">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9">
        <v>0</v>
      </c>
      <c r="BW380" s="9">
        <v>0</v>
      </c>
      <c r="BX380" s="9">
        <v>0</v>
      </c>
      <c r="BY380" s="9">
        <v>0</v>
      </c>
      <c r="BZ380" s="9">
        <v>0</v>
      </c>
      <c r="CA380" s="3">
        <v>0</v>
      </c>
      <c r="CB380" s="3">
        <v>0</v>
      </c>
      <c r="CC380" s="3">
        <v>0</v>
      </c>
      <c r="CD380" s="3">
        <v>0</v>
      </c>
      <c r="CE380" s="3">
        <v>1</v>
      </c>
      <c r="CF380" s="3">
        <v>0</v>
      </c>
      <c r="CG380" s="3">
        <v>0</v>
      </c>
      <c r="CH380" s="3">
        <v>0</v>
      </c>
      <c r="CI380" s="3">
        <v>0</v>
      </c>
      <c r="CJ380" s="3">
        <v>0</v>
      </c>
      <c r="CK380" s="3">
        <v>0</v>
      </c>
      <c r="CL380" s="3">
        <v>0</v>
      </c>
      <c r="CM380" s="3">
        <v>0</v>
      </c>
      <c r="CN380" s="3">
        <v>0</v>
      </c>
      <c r="CO380" s="3">
        <v>0</v>
      </c>
      <c r="CP380" s="3">
        <v>0</v>
      </c>
      <c r="CQ380" s="3">
        <v>0</v>
      </c>
      <c r="CR380" s="3">
        <v>0</v>
      </c>
      <c r="CS380" s="3">
        <v>0</v>
      </c>
      <c r="CT380" s="3">
        <v>0</v>
      </c>
      <c r="CU380" s="3">
        <v>0</v>
      </c>
      <c r="CV380" s="3">
        <v>0</v>
      </c>
      <c r="CW380" s="3">
        <v>0</v>
      </c>
      <c r="CX380" s="3">
        <v>0</v>
      </c>
      <c r="CY380" s="3">
        <v>0</v>
      </c>
      <c r="CZ380" s="3">
        <v>0</v>
      </c>
      <c r="DA380" s="3">
        <v>0</v>
      </c>
      <c r="DB380" s="3">
        <v>0</v>
      </c>
      <c r="DC380" s="3">
        <v>0</v>
      </c>
      <c r="DD380" s="3">
        <v>0</v>
      </c>
      <c r="DE380" s="3">
        <v>0</v>
      </c>
      <c r="DF380" s="3">
        <v>0</v>
      </c>
      <c r="DG380" s="3">
        <v>0</v>
      </c>
      <c r="DH380" s="3">
        <v>0</v>
      </c>
      <c r="DI380" s="3">
        <v>0</v>
      </c>
      <c r="DJ380" s="3">
        <v>0</v>
      </c>
      <c r="DK380" s="3">
        <v>0</v>
      </c>
      <c r="DL380" s="3">
        <v>0</v>
      </c>
      <c r="DM380" s="3">
        <v>0</v>
      </c>
      <c r="DN380" s="3">
        <v>0</v>
      </c>
      <c r="DO380" s="3">
        <v>0</v>
      </c>
      <c r="DP380" s="3">
        <v>0</v>
      </c>
      <c r="DQ380" s="3">
        <v>0</v>
      </c>
      <c r="DR380" s="3">
        <v>0</v>
      </c>
      <c r="DS380" s="3">
        <v>0</v>
      </c>
      <c r="DT380" s="3">
        <v>0</v>
      </c>
    </row>
    <row r="381" spans="46:124" ht="11.25">
      <c r="AT381" s="9">
        <v>0</v>
      </c>
      <c r="AU381" s="9">
        <v>0</v>
      </c>
      <c r="AV381" s="9">
        <v>0</v>
      </c>
      <c r="AW381" s="9">
        <v>0</v>
      </c>
      <c r="AX381" s="9">
        <v>0</v>
      </c>
      <c r="AY381" s="9">
        <v>0</v>
      </c>
      <c r="AZ381" s="9">
        <v>0</v>
      </c>
      <c r="BA381" s="9">
        <v>0</v>
      </c>
      <c r="BB381" s="9">
        <v>0</v>
      </c>
      <c r="BC381" s="9">
        <v>0</v>
      </c>
      <c r="BD381" s="9">
        <v>0</v>
      </c>
      <c r="BE381" s="9">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9">
        <v>0</v>
      </c>
      <c r="BW381" s="9">
        <v>0</v>
      </c>
      <c r="BX381" s="9">
        <v>0</v>
      </c>
      <c r="BY381" s="9">
        <v>0</v>
      </c>
      <c r="BZ381" s="9">
        <v>0</v>
      </c>
      <c r="CA381" s="3">
        <v>0</v>
      </c>
      <c r="CB381" s="3">
        <v>0</v>
      </c>
      <c r="CC381" s="3">
        <v>0</v>
      </c>
      <c r="CD381" s="3">
        <v>0</v>
      </c>
      <c r="CE381" s="3">
        <v>0</v>
      </c>
      <c r="CF381" s="3">
        <v>1</v>
      </c>
      <c r="CG381" s="3">
        <v>0</v>
      </c>
      <c r="CH381" s="3">
        <v>0</v>
      </c>
      <c r="CI381" s="3">
        <v>0</v>
      </c>
      <c r="CJ381" s="3">
        <v>0</v>
      </c>
      <c r="CK381" s="3">
        <v>0</v>
      </c>
      <c r="CL381" s="3">
        <v>0</v>
      </c>
      <c r="CM381" s="3">
        <v>0</v>
      </c>
      <c r="CN381" s="3">
        <v>0</v>
      </c>
      <c r="CO381" s="3">
        <v>0</v>
      </c>
      <c r="CP381" s="3">
        <v>0</v>
      </c>
      <c r="CQ381" s="3">
        <v>0</v>
      </c>
      <c r="CR381" s="3">
        <v>0</v>
      </c>
      <c r="CS381" s="3">
        <v>0</v>
      </c>
      <c r="CT381" s="3">
        <v>0</v>
      </c>
      <c r="CU381" s="3">
        <v>0</v>
      </c>
      <c r="CV381" s="3">
        <v>0</v>
      </c>
      <c r="CW381" s="3">
        <v>0</v>
      </c>
      <c r="CX381" s="3">
        <v>0</v>
      </c>
      <c r="CY381" s="3">
        <v>0</v>
      </c>
      <c r="CZ381" s="3">
        <v>0</v>
      </c>
      <c r="DA381" s="3">
        <v>0</v>
      </c>
      <c r="DB381" s="3">
        <v>0</v>
      </c>
      <c r="DC381" s="3">
        <v>0</v>
      </c>
      <c r="DD381" s="3">
        <v>0</v>
      </c>
      <c r="DE381" s="3">
        <v>0</v>
      </c>
      <c r="DF381" s="3">
        <v>0</v>
      </c>
      <c r="DG381" s="3">
        <v>0</v>
      </c>
      <c r="DH381" s="3">
        <v>0</v>
      </c>
      <c r="DI381" s="3">
        <v>0</v>
      </c>
      <c r="DJ381" s="3">
        <v>0</v>
      </c>
      <c r="DK381" s="3">
        <v>0</v>
      </c>
      <c r="DL381" s="3">
        <v>0</v>
      </c>
      <c r="DM381" s="3">
        <v>0</v>
      </c>
      <c r="DN381" s="3">
        <v>0</v>
      </c>
      <c r="DO381" s="3">
        <v>0</v>
      </c>
      <c r="DP381" s="3">
        <v>0</v>
      </c>
      <c r="DQ381" s="3">
        <v>0</v>
      </c>
      <c r="DR381" s="3">
        <v>0</v>
      </c>
      <c r="DS381" s="3">
        <v>0</v>
      </c>
      <c r="DT381" s="3">
        <v>0</v>
      </c>
    </row>
    <row r="382" spans="46:124" ht="11.25">
      <c r="AT382" s="9">
        <v>0</v>
      </c>
      <c r="AU382" s="9">
        <v>0</v>
      </c>
      <c r="AV382" s="9">
        <v>0</v>
      </c>
      <c r="AW382" s="9">
        <v>0</v>
      </c>
      <c r="AX382" s="9">
        <v>0</v>
      </c>
      <c r="AY382" s="9">
        <v>0</v>
      </c>
      <c r="AZ382" s="9">
        <v>0</v>
      </c>
      <c r="BA382" s="9">
        <v>0</v>
      </c>
      <c r="BB382" s="9">
        <v>0</v>
      </c>
      <c r="BC382" s="9">
        <v>0</v>
      </c>
      <c r="BD382" s="9">
        <v>0</v>
      </c>
      <c r="BE382" s="9">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9">
        <v>0</v>
      </c>
      <c r="BW382" s="9">
        <v>0</v>
      </c>
      <c r="BX382" s="9">
        <v>0</v>
      </c>
      <c r="BY382" s="9">
        <v>0</v>
      </c>
      <c r="BZ382" s="9">
        <v>0</v>
      </c>
      <c r="CA382" s="3">
        <v>0</v>
      </c>
      <c r="CB382" s="3">
        <v>0</v>
      </c>
      <c r="CC382" s="3">
        <v>0</v>
      </c>
      <c r="CD382" s="3">
        <v>0</v>
      </c>
      <c r="CE382" s="3">
        <v>0</v>
      </c>
      <c r="CF382" s="3">
        <v>0</v>
      </c>
      <c r="CG382" s="3">
        <v>1</v>
      </c>
      <c r="CH382" s="3">
        <v>0</v>
      </c>
      <c r="CI382" s="3">
        <v>0</v>
      </c>
      <c r="CJ382" s="3">
        <v>0</v>
      </c>
      <c r="CK382" s="3">
        <v>0</v>
      </c>
      <c r="CL382" s="3">
        <v>0</v>
      </c>
      <c r="CM382" s="3">
        <v>0</v>
      </c>
      <c r="CN382" s="3">
        <v>0</v>
      </c>
      <c r="CO382" s="3">
        <v>0</v>
      </c>
      <c r="CP382" s="3">
        <v>0</v>
      </c>
      <c r="CQ382" s="3">
        <v>0</v>
      </c>
      <c r="CR382" s="3">
        <v>0</v>
      </c>
      <c r="CS382" s="3">
        <v>0</v>
      </c>
      <c r="CT382" s="3">
        <v>0</v>
      </c>
      <c r="CU382" s="3">
        <v>0</v>
      </c>
      <c r="CV382" s="3">
        <v>0</v>
      </c>
      <c r="CW382" s="3">
        <v>0</v>
      </c>
      <c r="CX382" s="3">
        <v>0</v>
      </c>
      <c r="CY382" s="3">
        <v>0</v>
      </c>
      <c r="CZ382" s="3">
        <v>0</v>
      </c>
      <c r="DA382" s="3">
        <v>0</v>
      </c>
      <c r="DB382" s="3">
        <v>0</v>
      </c>
      <c r="DC382" s="3">
        <v>0</v>
      </c>
      <c r="DD382" s="3">
        <v>0</v>
      </c>
      <c r="DE382" s="3">
        <v>0</v>
      </c>
      <c r="DF382" s="3">
        <v>0</v>
      </c>
      <c r="DG382" s="3">
        <v>0</v>
      </c>
      <c r="DH382" s="3">
        <v>0</v>
      </c>
      <c r="DI382" s="3">
        <v>0</v>
      </c>
      <c r="DJ382" s="3">
        <v>0</v>
      </c>
      <c r="DK382" s="3">
        <v>0</v>
      </c>
      <c r="DL382" s="3">
        <v>0</v>
      </c>
      <c r="DM382" s="3">
        <v>0</v>
      </c>
      <c r="DN382" s="3">
        <v>0</v>
      </c>
      <c r="DO382" s="3">
        <v>0</v>
      </c>
      <c r="DP382" s="3">
        <v>0</v>
      </c>
      <c r="DQ382" s="3">
        <v>0</v>
      </c>
      <c r="DR382" s="3">
        <v>0</v>
      </c>
      <c r="DS382" s="3">
        <v>0</v>
      </c>
      <c r="DT382" s="3">
        <v>0</v>
      </c>
    </row>
    <row r="383" spans="46:124" ht="11.25">
      <c r="AT383" s="9">
        <v>0</v>
      </c>
      <c r="AU383" s="9">
        <v>0</v>
      </c>
      <c r="AV383" s="9">
        <v>0</v>
      </c>
      <c r="AW383" s="9">
        <v>0</v>
      </c>
      <c r="AX383" s="9">
        <v>0</v>
      </c>
      <c r="AY383" s="9">
        <v>0</v>
      </c>
      <c r="AZ383" s="9">
        <v>0</v>
      </c>
      <c r="BA383" s="9">
        <v>0</v>
      </c>
      <c r="BB383" s="9">
        <v>0</v>
      </c>
      <c r="BC383" s="9">
        <v>0</v>
      </c>
      <c r="BD383" s="9">
        <v>0</v>
      </c>
      <c r="BE383" s="9">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9">
        <v>0</v>
      </c>
      <c r="BW383" s="9">
        <v>0</v>
      </c>
      <c r="BX383" s="9">
        <v>0</v>
      </c>
      <c r="BY383" s="9">
        <v>0</v>
      </c>
      <c r="BZ383" s="9">
        <v>0</v>
      </c>
      <c r="CA383" s="3">
        <v>0</v>
      </c>
      <c r="CB383" s="3">
        <v>0</v>
      </c>
      <c r="CC383" s="3">
        <v>0</v>
      </c>
      <c r="CD383" s="3">
        <v>0</v>
      </c>
      <c r="CE383" s="3">
        <v>0</v>
      </c>
      <c r="CF383" s="3">
        <v>0</v>
      </c>
      <c r="CG383" s="3">
        <v>0</v>
      </c>
      <c r="CH383" s="3">
        <v>1</v>
      </c>
      <c r="CI383" s="3">
        <v>0</v>
      </c>
      <c r="CJ383" s="3">
        <v>0</v>
      </c>
      <c r="CK383" s="3">
        <v>0</v>
      </c>
      <c r="CL383" s="3">
        <v>0</v>
      </c>
      <c r="CM383" s="3">
        <v>0</v>
      </c>
      <c r="CN383" s="3">
        <v>0</v>
      </c>
      <c r="CO383" s="3">
        <v>0</v>
      </c>
      <c r="CP383" s="3">
        <v>0</v>
      </c>
      <c r="CQ383" s="3">
        <v>0</v>
      </c>
      <c r="CR383" s="3">
        <v>0</v>
      </c>
      <c r="CS383" s="3">
        <v>0</v>
      </c>
      <c r="CT383" s="3">
        <v>0</v>
      </c>
      <c r="CU383" s="3">
        <v>0</v>
      </c>
      <c r="CV383" s="3">
        <v>0</v>
      </c>
      <c r="CW383" s="3">
        <v>0</v>
      </c>
      <c r="CX383" s="3">
        <v>0</v>
      </c>
      <c r="CY383" s="3">
        <v>0</v>
      </c>
      <c r="CZ383" s="3">
        <v>0</v>
      </c>
      <c r="DA383" s="3">
        <v>0</v>
      </c>
      <c r="DB383" s="3">
        <v>0</v>
      </c>
      <c r="DC383" s="3">
        <v>0</v>
      </c>
      <c r="DD383" s="3">
        <v>0</v>
      </c>
      <c r="DE383" s="3">
        <v>0</v>
      </c>
      <c r="DF383" s="3">
        <v>0</v>
      </c>
      <c r="DG383" s="3">
        <v>0</v>
      </c>
      <c r="DH383" s="3">
        <v>0</v>
      </c>
      <c r="DI383" s="3">
        <v>0</v>
      </c>
      <c r="DJ383" s="3">
        <v>0</v>
      </c>
      <c r="DK383" s="3">
        <v>0</v>
      </c>
      <c r="DL383" s="3">
        <v>0</v>
      </c>
      <c r="DM383" s="3">
        <v>0</v>
      </c>
      <c r="DN383" s="3">
        <v>0</v>
      </c>
      <c r="DO383" s="3">
        <v>0</v>
      </c>
      <c r="DP383" s="3">
        <v>0</v>
      </c>
      <c r="DQ383" s="3">
        <v>0</v>
      </c>
      <c r="DR383" s="3">
        <v>0</v>
      </c>
      <c r="DS383" s="3">
        <v>0</v>
      </c>
      <c r="DT383" s="3">
        <v>0</v>
      </c>
    </row>
    <row r="384" spans="46:124" ht="11.25">
      <c r="AT384" s="9">
        <v>0</v>
      </c>
      <c r="AU384" s="9">
        <v>0</v>
      </c>
      <c r="AV384" s="9">
        <v>0</v>
      </c>
      <c r="AW384" s="9">
        <v>0</v>
      </c>
      <c r="AX384" s="9">
        <v>0</v>
      </c>
      <c r="AY384" s="9">
        <v>0</v>
      </c>
      <c r="AZ384" s="9">
        <v>0</v>
      </c>
      <c r="BA384" s="9">
        <v>0</v>
      </c>
      <c r="BB384" s="9">
        <v>0</v>
      </c>
      <c r="BC384" s="9">
        <v>0</v>
      </c>
      <c r="BD384" s="9">
        <v>0</v>
      </c>
      <c r="BE384" s="9">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9">
        <v>0</v>
      </c>
      <c r="BW384" s="9">
        <v>0</v>
      </c>
      <c r="BX384" s="9">
        <v>0</v>
      </c>
      <c r="BY384" s="9">
        <v>0</v>
      </c>
      <c r="BZ384" s="9">
        <v>0</v>
      </c>
      <c r="CA384" s="3">
        <v>0</v>
      </c>
      <c r="CB384" s="3">
        <v>0</v>
      </c>
      <c r="CC384" s="3">
        <v>0</v>
      </c>
      <c r="CD384" s="3">
        <v>0</v>
      </c>
      <c r="CE384" s="3">
        <v>0</v>
      </c>
      <c r="CF384" s="3">
        <v>0</v>
      </c>
      <c r="CG384" s="3">
        <v>0</v>
      </c>
      <c r="CH384" s="3">
        <v>0</v>
      </c>
      <c r="CI384" s="3">
        <v>1</v>
      </c>
      <c r="CJ384" s="3">
        <v>0</v>
      </c>
      <c r="CK384" s="3">
        <v>0</v>
      </c>
      <c r="CL384" s="3">
        <v>0</v>
      </c>
      <c r="CM384" s="3">
        <v>0</v>
      </c>
      <c r="CN384" s="3">
        <v>0</v>
      </c>
      <c r="CO384" s="3">
        <v>0</v>
      </c>
      <c r="CP384" s="3">
        <v>0</v>
      </c>
      <c r="CQ384" s="3">
        <v>0</v>
      </c>
      <c r="CR384" s="3">
        <v>0</v>
      </c>
      <c r="CS384" s="3">
        <v>0</v>
      </c>
      <c r="CT384" s="3">
        <v>0</v>
      </c>
      <c r="CU384" s="3">
        <v>0</v>
      </c>
      <c r="CV384" s="3">
        <v>0</v>
      </c>
      <c r="CW384" s="3">
        <v>0</v>
      </c>
      <c r="CX384" s="3">
        <v>0</v>
      </c>
      <c r="CY384" s="3">
        <v>0</v>
      </c>
      <c r="CZ384" s="3">
        <v>0</v>
      </c>
      <c r="DA384" s="3">
        <v>0</v>
      </c>
      <c r="DB384" s="3">
        <v>0</v>
      </c>
      <c r="DC384" s="3">
        <v>0</v>
      </c>
      <c r="DD384" s="3">
        <v>0</v>
      </c>
      <c r="DE384" s="3">
        <v>0</v>
      </c>
      <c r="DF384" s="3">
        <v>0</v>
      </c>
      <c r="DG384" s="3">
        <v>0</v>
      </c>
      <c r="DH384" s="3">
        <v>0</v>
      </c>
      <c r="DI384" s="3">
        <v>0</v>
      </c>
      <c r="DJ384" s="3">
        <v>0</v>
      </c>
      <c r="DK384" s="3">
        <v>0</v>
      </c>
      <c r="DL384" s="3">
        <v>0</v>
      </c>
      <c r="DM384" s="3">
        <v>0</v>
      </c>
      <c r="DN384" s="3">
        <v>0</v>
      </c>
      <c r="DO384" s="3">
        <v>0</v>
      </c>
      <c r="DP384" s="3">
        <v>0</v>
      </c>
      <c r="DQ384" s="3">
        <v>0</v>
      </c>
      <c r="DR384" s="3">
        <v>0</v>
      </c>
      <c r="DS384" s="3">
        <v>0</v>
      </c>
      <c r="DT384" s="3">
        <v>0</v>
      </c>
    </row>
    <row r="385" spans="46:124" ht="11.25">
      <c r="AT385" s="9">
        <v>0</v>
      </c>
      <c r="AU385" s="9">
        <v>0</v>
      </c>
      <c r="AV385" s="9">
        <v>0</v>
      </c>
      <c r="AW385" s="9">
        <v>0</v>
      </c>
      <c r="AX385" s="9">
        <v>0</v>
      </c>
      <c r="AY385" s="9">
        <v>0</v>
      </c>
      <c r="AZ385" s="9">
        <v>0</v>
      </c>
      <c r="BA385" s="9">
        <v>0</v>
      </c>
      <c r="BB385" s="9">
        <v>0</v>
      </c>
      <c r="BC385" s="9">
        <v>0</v>
      </c>
      <c r="BD385" s="9">
        <v>0</v>
      </c>
      <c r="BE385" s="9">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9">
        <v>0</v>
      </c>
      <c r="BW385" s="9">
        <v>0</v>
      </c>
      <c r="BX385" s="9">
        <v>0</v>
      </c>
      <c r="BY385" s="9">
        <v>0</v>
      </c>
      <c r="BZ385" s="9">
        <v>0</v>
      </c>
      <c r="CA385" s="3">
        <v>0</v>
      </c>
      <c r="CB385" s="3">
        <v>0</v>
      </c>
      <c r="CC385" s="3">
        <v>0</v>
      </c>
      <c r="CD385" s="3">
        <v>0</v>
      </c>
      <c r="CE385" s="3">
        <v>0</v>
      </c>
      <c r="CF385" s="3">
        <v>0</v>
      </c>
      <c r="CG385" s="3">
        <v>0</v>
      </c>
      <c r="CH385" s="3">
        <v>0</v>
      </c>
      <c r="CI385" s="3">
        <v>0</v>
      </c>
      <c r="CJ385" s="3">
        <v>1</v>
      </c>
      <c r="CK385" s="3">
        <v>0</v>
      </c>
      <c r="CL385" s="3">
        <v>0</v>
      </c>
      <c r="CM385" s="3">
        <v>0</v>
      </c>
      <c r="CN385" s="3">
        <v>0</v>
      </c>
      <c r="CO385" s="3">
        <v>0</v>
      </c>
      <c r="CP385" s="3">
        <v>0</v>
      </c>
      <c r="CQ385" s="3">
        <v>0</v>
      </c>
      <c r="CR385" s="3">
        <v>0</v>
      </c>
      <c r="CS385" s="3">
        <v>0</v>
      </c>
      <c r="CT385" s="3">
        <v>0</v>
      </c>
      <c r="CU385" s="3">
        <v>0</v>
      </c>
      <c r="CV385" s="3">
        <v>0</v>
      </c>
      <c r="CW385" s="3">
        <v>0</v>
      </c>
      <c r="CX385" s="3">
        <v>0</v>
      </c>
      <c r="CY385" s="3">
        <v>0</v>
      </c>
      <c r="CZ385" s="3">
        <v>0</v>
      </c>
      <c r="DA385" s="3">
        <v>0</v>
      </c>
      <c r="DB385" s="3">
        <v>0</v>
      </c>
      <c r="DC385" s="3">
        <v>0</v>
      </c>
      <c r="DD385" s="3">
        <v>0</v>
      </c>
      <c r="DE385" s="3">
        <v>0</v>
      </c>
      <c r="DF385" s="3">
        <v>0</v>
      </c>
      <c r="DG385" s="3">
        <v>0</v>
      </c>
      <c r="DH385" s="3">
        <v>0</v>
      </c>
      <c r="DI385" s="3">
        <v>0</v>
      </c>
      <c r="DJ385" s="3">
        <v>0</v>
      </c>
      <c r="DK385" s="3">
        <v>0</v>
      </c>
      <c r="DL385" s="3">
        <v>0</v>
      </c>
      <c r="DM385" s="3">
        <v>0</v>
      </c>
      <c r="DN385" s="3">
        <v>0</v>
      </c>
      <c r="DO385" s="3">
        <v>0</v>
      </c>
      <c r="DP385" s="3">
        <v>0</v>
      </c>
      <c r="DQ385" s="3">
        <v>0</v>
      </c>
      <c r="DR385" s="3">
        <v>0</v>
      </c>
      <c r="DS385" s="3">
        <v>0</v>
      </c>
      <c r="DT385" s="3">
        <v>0</v>
      </c>
    </row>
    <row r="386" spans="46:124" ht="11.25">
      <c r="AT386" s="9">
        <v>0</v>
      </c>
      <c r="AU386" s="9">
        <v>0</v>
      </c>
      <c r="AV386" s="9">
        <v>0</v>
      </c>
      <c r="AW386" s="9">
        <v>0</v>
      </c>
      <c r="AX386" s="9">
        <v>0</v>
      </c>
      <c r="AY386" s="9">
        <v>0</v>
      </c>
      <c r="AZ386" s="9">
        <v>0</v>
      </c>
      <c r="BA386" s="9">
        <v>0</v>
      </c>
      <c r="BB386" s="9">
        <v>0</v>
      </c>
      <c r="BC386" s="9">
        <v>0</v>
      </c>
      <c r="BD386" s="9">
        <v>0</v>
      </c>
      <c r="BE386" s="9">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9">
        <v>0</v>
      </c>
      <c r="BW386" s="9">
        <v>0</v>
      </c>
      <c r="BX386" s="9">
        <v>0</v>
      </c>
      <c r="BY386" s="9">
        <v>0</v>
      </c>
      <c r="BZ386" s="9">
        <v>0</v>
      </c>
      <c r="CA386" s="3">
        <v>0</v>
      </c>
      <c r="CB386" s="3">
        <v>0</v>
      </c>
      <c r="CC386" s="3">
        <v>0</v>
      </c>
      <c r="CD386" s="3">
        <v>0</v>
      </c>
      <c r="CE386" s="3">
        <v>0</v>
      </c>
      <c r="CF386" s="3">
        <v>0</v>
      </c>
      <c r="CG386" s="3">
        <v>0</v>
      </c>
      <c r="CH386" s="3">
        <v>0</v>
      </c>
      <c r="CI386" s="3">
        <v>0</v>
      </c>
      <c r="CJ386" s="3">
        <v>0</v>
      </c>
      <c r="CK386" s="3">
        <v>1</v>
      </c>
      <c r="CL386" s="3">
        <v>0</v>
      </c>
      <c r="CM386" s="3">
        <v>0</v>
      </c>
      <c r="CN386" s="3">
        <v>0</v>
      </c>
      <c r="CO386" s="3">
        <v>0</v>
      </c>
      <c r="CP386" s="3">
        <v>0</v>
      </c>
      <c r="CQ386" s="3">
        <v>0</v>
      </c>
      <c r="CR386" s="3">
        <v>0</v>
      </c>
      <c r="CS386" s="3">
        <v>0</v>
      </c>
      <c r="CT386" s="3">
        <v>0</v>
      </c>
      <c r="CU386" s="3">
        <v>0</v>
      </c>
      <c r="CV386" s="3">
        <v>0</v>
      </c>
      <c r="CW386" s="3">
        <v>0</v>
      </c>
      <c r="CX386" s="3">
        <v>0</v>
      </c>
      <c r="CY386" s="3">
        <v>0</v>
      </c>
      <c r="CZ386" s="3">
        <v>0</v>
      </c>
      <c r="DA386" s="3">
        <v>0</v>
      </c>
      <c r="DB386" s="3">
        <v>0</v>
      </c>
      <c r="DC386" s="3">
        <v>0</v>
      </c>
      <c r="DD386" s="3">
        <v>0</v>
      </c>
      <c r="DE386" s="3">
        <v>0</v>
      </c>
      <c r="DF386" s="3">
        <v>0</v>
      </c>
      <c r="DG386" s="3">
        <v>0</v>
      </c>
      <c r="DH386" s="3">
        <v>0</v>
      </c>
      <c r="DI386" s="3">
        <v>0</v>
      </c>
      <c r="DJ386" s="3">
        <v>0</v>
      </c>
      <c r="DK386" s="3">
        <v>0</v>
      </c>
      <c r="DL386" s="3">
        <v>0</v>
      </c>
      <c r="DM386" s="3">
        <v>0</v>
      </c>
      <c r="DN386" s="3">
        <v>0</v>
      </c>
      <c r="DO386" s="3">
        <v>0</v>
      </c>
      <c r="DP386" s="3">
        <v>0</v>
      </c>
      <c r="DQ386" s="3">
        <v>0</v>
      </c>
      <c r="DR386" s="3">
        <v>0</v>
      </c>
      <c r="DS386" s="3">
        <v>0</v>
      </c>
      <c r="DT386" s="3">
        <v>0</v>
      </c>
    </row>
    <row r="387" spans="46:124" ht="11.25">
      <c r="AT387" s="9">
        <v>0</v>
      </c>
      <c r="AU387" s="9">
        <v>0</v>
      </c>
      <c r="AV387" s="9">
        <v>0</v>
      </c>
      <c r="AW387" s="9">
        <v>0</v>
      </c>
      <c r="AX387" s="9">
        <v>0</v>
      </c>
      <c r="AY387" s="9">
        <v>0</v>
      </c>
      <c r="AZ387" s="9">
        <v>0</v>
      </c>
      <c r="BA387" s="9">
        <v>0</v>
      </c>
      <c r="BB387" s="9">
        <v>0</v>
      </c>
      <c r="BC387" s="9">
        <v>0</v>
      </c>
      <c r="BD387" s="9">
        <v>0</v>
      </c>
      <c r="BE387" s="9">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9">
        <v>0</v>
      </c>
      <c r="BW387" s="9">
        <v>0</v>
      </c>
      <c r="BX387" s="9">
        <v>0</v>
      </c>
      <c r="BY387" s="9">
        <v>0</v>
      </c>
      <c r="BZ387" s="9">
        <v>0</v>
      </c>
      <c r="CA387" s="3">
        <v>0</v>
      </c>
      <c r="CB387" s="3">
        <v>0</v>
      </c>
      <c r="CC387" s="3">
        <v>0</v>
      </c>
      <c r="CD387" s="3">
        <v>0</v>
      </c>
      <c r="CE387" s="3">
        <v>0</v>
      </c>
      <c r="CF387" s="3">
        <v>0</v>
      </c>
      <c r="CG387" s="3">
        <v>0</v>
      </c>
      <c r="CH387" s="3">
        <v>0</v>
      </c>
      <c r="CI387" s="3">
        <v>0</v>
      </c>
      <c r="CJ387" s="3">
        <v>0</v>
      </c>
      <c r="CK387" s="3">
        <v>0</v>
      </c>
      <c r="CL387" s="3">
        <v>1</v>
      </c>
      <c r="CM387" s="3">
        <v>0</v>
      </c>
      <c r="CN387" s="3">
        <v>0</v>
      </c>
      <c r="CO387" s="3">
        <v>0</v>
      </c>
      <c r="CP387" s="3">
        <v>0</v>
      </c>
      <c r="CQ387" s="3">
        <v>0</v>
      </c>
      <c r="CR387" s="3">
        <v>0</v>
      </c>
      <c r="CS387" s="3">
        <v>0</v>
      </c>
      <c r="CT387" s="3">
        <v>0</v>
      </c>
      <c r="CU387" s="3">
        <v>0</v>
      </c>
      <c r="CV387" s="3">
        <v>0</v>
      </c>
      <c r="CW387" s="3">
        <v>0</v>
      </c>
      <c r="CX387" s="3">
        <v>0</v>
      </c>
      <c r="CY387" s="3">
        <v>0</v>
      </c>
      <c r="CZ387" s="3">
        <v>0</v>
      </c>
      <c r="DA387" s="3">
        <v>0</v>
      </c>
      <c r="DB387" s="3">
        <v>0</v>
      </c>
      <c r="DC387" s="3">
        <v>0</v>
      </c>
      <c r="DD387" s="3">
        <v>0</v>
      </c>
      <c r="DE387" s="3">
        <v>0</v>
      </c>
      <c r="DF387" s="3">
        <v>0</v>
      </c>
      <c r="DG387" s="3">
        <v>0</v>
      </c>
      <c r="DH387" s="3">
        <v>0</v>
      </c>
      <c r="DI387" s="3">
        <v>0</v>
      </c>
      <c r="DJ387" s="3">
        <v>0</v>
      </c>
      <c r="DK387" s="3">
        <v>0</v>
      </c>
      <c r="DL387" s="3">
        <v>0</v>
      </c>
      <c r="DM387" s="3">
        <v>0</v>
      </c>
      <c r="DN387" s="3">
        <v>0</v>
      </c>
      <c r="DO387" s="3">
        <v>0</v>
      </c>
      <c r="DP387" s="3">
        <v>0</v>
      </c>
      <c r="DQ387" s="3">
        <v>0</v>
      </c>
      <c r="DR387" s="3">
        <v>0</v>
      </c>
      <c r="DS387" s="3">
        <v>0</v>
      </c>
      <c r="DT387" s="3">
        <v>0</v>
      </c>
    </row>
    <row r="388" spans="46:124" ht="11.25">
      <c r="AT388" s="9">
        <v>0</v>
      </c>
      <c r="AU388" s="9">
        <v>0</v>
      </c>
      <c r="AV388" s="9">
        <v>0</v>
      </c>
      <c r="AW388" s="9">
        <v>0</v>
      </c>
      <c r="AX388" s="9">
        <v>0</v>
      </c>
      <c r="AY388" s="9">
        <v>0</v>
      </c>
      <c r="AZ388" s="9">
        <v>0</v>
      </c>
      <c r="BA388" s="9">
        <v>0</v>
      </c>
      <c r="BB388" s="9">
        <v>0</v>
      </c>
      <c r="BC388" s="9">
        <v>0</v>
      </c>
      <c r="BD388" s="9">
        <v>0</v>
      </c>
      <c r="BE388" s="9">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9">
        <v>0</v>
      </c>
      <c r="BW388" s="9">
        <v>0</v>
      </c>
      <c r="BX388" s="9">
        <v>0</v>
      </c>
      <c r="BY388" s="9">
        <v>0</v>
      </c>
      <c r="BZ388" s="9">
        <v>0</v>
      </c>
      <c r="CA388" s="3">
        <v>0</v>
      </c>
      <c r="CB388" s="3">
        <v>0</v>
      </c>
      <c r="CC388" s="3">
        <v>0</v>
      </c>
      <c r="CD388" s="3">
        <v>0</v>
      </c>
      <c r="CE388" s="3">
        <v>0</v>
      </c>
      <c r="CF388" s="3">
        <v>0</v>
      </c>
      <c r="CG388" s="3">
        <v>0</v>
      </c>
      <c r="CH388" s="3">
        <v>0</v>
      </c>
      <c r="CI388" s="3">
        <v>0</v>
      </c>
      <c r="CJ388" s="3">
        <v>0</v>
      </c>
      <c r="CK388" s="3">
        <v>0</v>
      </c>
      <c r="CL388" s="3">
        <v>0</v>
      </c>
      <c r="CM388" s="3">
        <v>1</v>
      </c>
      <c r="CN388" s="3">
        <v>0</v>
      </c>
      <c r="CO388" s="3">
        <v>0</v>
      </c>
      <c r="CP388" s="3">
        <v>0</v>
      </c>
      <c r="CQ388" s="3">
        <v>0</v>
      </c>
      <c r="CR388" s="3">
        <v>0</v>
      </c>
      <c r="CS388" s="3">
        <v>0</v>
      </c>
      <c r="CT388" s="3">
        <v>0</v>
      </c>
      <c r="CU388" s="3">
        <v>0</v>
      </c>
      <c r="CV388" s="3">
        <v>0</v>
      </c>
      <c r="CW388" s="3">
        <v>0</v>
      </c>
      <c r="CX388" s="3">
        <v>0</v>
      </c>
      <c r="CY388" s="3">
        <v>0</v>
      </c>
      <c r="CZ388" s="3">
        <v>0</v>
      </c>
      <c r="DA388" s="3">
        <v>0</v>
      </c>
      <c r="DB388" s="3">
        <v>0</v>
      </c>
      <c r="DC388" s="3">
        <v>0</v>
      </c>
      <c r="DD388" s="3">
        <v>0</v>
      </c>
      <c r="DE388" s="3">
        <v>0</v>
      </c>
      <c r="DF388" s="3">
        <v>0</v>
      </c>
      <c r="DG388" s="3">
        <v>0</v>
      </c>
      <c r="DH388" s="3">
        <v>0</v>
      </c>
      <c r="DI388" s="3">
        <v>0</v>
      </c>
      <c r="DJ388" s="3">
        <v>0</v>
      </c>
      <c r="DK388" s="3">
        <v>0</v>
      </c>
      <c r="DL388" s="3">
        <v>0</v>
      </c>
      <c r="DM388" s="3">
        <v>0</v>
      </c>
      <c r="DN388" s="3">
        <v>0</v>
      </c>
      <c r="DO388" s="3">
        <v>0</v>
      </c>
      <c r="DP388" s="3">
        <v>0</v>
      </c>
      <c r="DQ388" s="3">
        <v>0</v>
      </c>
      <c r="DR388" s="3">
        <v>0</v>
      </c>
      <c r="DS388" s="3">
        <v>0</v>
      </c>
      <c r="DT388" s="3">
        <v>0</v>
      </c>
    </row>
    <row r="389" spans="46:124" ht="11.25">
      <c r="AT389" s="9">
        <v>0</v>
      </c>
      <c r="AU389" s="9">
        <v>0</v>
      </c>
      <c r="AV389" s="9">
        <v>0</v>
      </c>
      <c r="AW389" s="9">
        <v>0</v>
      </c>
      <c r="AX389" s="9">
        <v>0</v>
      </c>
      <c r="AY389" s="9">
        <v>0</v>
      </c>
      <c r="AZ389" s="9">
        <v>0</v>
      </c>
      <c r="BA389" s="9">
        <v>0</v>
      </c>
      <c r="BB389" s="9">
        <v>0</v>
      </c>
      <c r="BC389" s="9">
        <v>0</v>
      </c>
      <c r="BD389" s="9">
        <v>0</v>
      </c>
      <c r="BE389" s="9">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9">
        <v>0</v>
      </c>
      <c r="BW389" s="9">
        <v>0</v>
      </c>
      <c r="BX389" s="9">
        <v>0</v>
      </c>
      <c r="BY389" s="9">
        <v>0</v>
      </c>
      <c r="BZ389" s="9">
        <v>0</v>
      </c>
      <c r="CA389" s="3">
        <v>0</v>
      </c>
      <c r="CB389" s="3">
        <v>0</v>
      </c>
      <c r="CC389" s="3">
        <v>0</v>
      </c>
      <c r="CD389" s="3">
        <v>0</v>
      </c>
      <c r="CE389" s="3">
        <v>0</v>
      </c>
      <c r="CF389" s="3">
        <v>0</v>
      </c>
      <c r="CG389" s="3">
        <v>0</v>
      </c>
      <c r="CH389" s="3">
        <v>0</v>
      </c>
      <c r="CI389" s="3">
        <v>0</v>
      </c>
      <c r="CJ389" s="3">
        <v>0</v>
      </c>
      <c r="CK389" s="3">
        <v>0</v>
      </c>
      <c r="CL389" s="3">
        <v>0</v>
      </c>
      <c r="CM389" s="3">
        <v>0</v>
      </c>
      <c r="CN389" s="3">
        <v>1</v>
      </c>
      <c r="CO389" s="3">
        <v>0</v>
      </c>
      <c r="CP389" s="3">
        <v>0</v>
      </c>
      <c r="CQ389" s="3">
        <v>0</v>
      </c>
      <c r="CR389" s="3">
        <v>0</v>
      </c>
      <c r="CS389" s="3">
        <v>0</v>
      </c>
      <c r="CT389" s="3">
        <v>0</v>
      </c>
      <c r="CU389" s="3">
        <v>0</v>
      </c>
      <c r="CV389" s="3">
        <v>0</v>
      </c>
      <c r="CW389" s="3">
        <v>0</v>
      </c>
      <c r="CX389" s="3">
        <v>0</v>
      </c>
      <c r="CY389" s="3">
        <v>0</v>
      </c>
      <c r="CZ389" s="3">
        <v>0</v>
      </c>
      <c r="DA389" s="3">
        <v>0</v>
      </c>
      <c r="DB389" s="3">
        <v>0</v>
      </c>
      <c r="DC389" s="3">
        <v>0</v>
      </c>
      <c r="DD389" s="3">
        <v>0</v>
      </c>
      <c r="DE389" s="3">
        <v>0</v>
      </c>
      <c r="DF389" s="3">
        <v>0</v>
      </c>
      <c r="DG389" s="3">
        <v>0</v>
      </c>
      <c r="DH389" s="3">
        <v>0</v>
      </c>
      <c r="DI389" s="3">
        <v>0</v>
      </c>
      <c r="DJ389" s="3">
        <v>0</v>
      </c>
      <c r="DK389" s="3">
        <v>0</v>
      </c>
      <c r="DL389" s="3">
        <v>0</v>
      </c>
      <c r="DM389" s="3">
        <v>0</v>
      </c>
      <c r="DN389" s="3">
        <v>0</v>
      </c>
      <c r="DO389" s="3">
        <v>0</v>
      </c>
      <c r="DP389" s="3">
        <v>0</v>
      </c>
      <c r="DQ389" s="3">
        <v>0</v>
      </c>
      <c r="DR389" s="3">
        <v>0</v>
      </c>
      <c r="DS389" s="3">
        <v>0</v>
      </c>
      <c r="DT389" s="3">
        <v>0</v>
      </c>
    </row>
    <row r="390" spans="46:124" ht="11.25">
      <c r="AT390" s="9">
        <v>0</v>
      </c>
      <c r="AU390" s="9">
        <v>0</v>
      </c>
      <c r="AV390" s="9">
        <v>0</v>
      </c>
      <c r="AW390" s="9">
        <v>0</v>
      </c>
      <c r="AX390" s="9">
        <v>0</v>
      </c>
      <c r="AY390" s="9">
        <v>0</v>
      </c>
      <c r="AZ390" s="9">
        <v>0</v>
      </c>
      <c r="BA390" s="9">
        <v>0</v>
      </c>
      <c r="BB390" s="9">
        <v>0</v>
      </c>
      <c r="BC390" s="9">
        <v>0</v>
      </c>
      <c r="BD390" s="9">
        <v>0</v>
      </c>
      <c r="BE390" s="9">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9">
        <v>0</v>
      </c>
      <c r="BW390" s="9">
        <v>0</v>
      </c>
      <c r="BX390" s="9">
        <v>0</v>
      </c>
      <c r="BY390" s="9">
        <v>0</v>
      </c>
      <c r="BZ390" s="9">
        <v>0</v>
      </c>
      <c r="CA390" s="3">
        <v>0</v>
      </c>
      <c r="CB390" s="3">
        <v>0</v>
      </c>
      <c r="CC390" s="3">
        <v>0</v>
      </c>
      <c r="CD390" s="3">
        <v>0</v>
      </c>
      <c r="CE390" s="3">
        <v>0</v>
      </c>
      <c r="CF390" s="3">
        <v>0</v>
      </c>
      <c r="CG390" s="3">
        <v>0</v>
      </c>
      <c r="CH390" s="3">
        <v>0</v>
      </c>
      <c r="CI390" s="3">
        <v>0</v>
      </c>
      <c r="CJ390" s="3">
        <v>0</v>
      </c>
      <c r="CK390" s="3">
        <v>0</v>
      </c>
      <c r="CL390" s="3">
        <v>0</v>
      </c>
      <c r="CM390" s="3">
        <v>0</v>
      </c>
      <c r="CN390" s="3">
        <v>0</v>
      </c>
      <c r="CO390" s="3">
        <v>1</v>
      </c>
      <c r="CP390" s="3">
        <v>0</v>
      </c>
      <c r="CQ390" s="3">
        <v>0</v>
      </c>
      <c r="CR390" s="3">
        <v>0</v>
      </c>
      <c r="CS390" s="3">
        <v>0</v>
      </c>
      <c r="CT390" s="3">
        <v>0</v>
      </c>
      <c r="CU390" s="3">
        <v>0</v>
      </c>
      <c r="CV390" s="3">
        <v>0</v>
      </c>
      <c r="CW390" s="3">
        <v>0</v>
      </c>
      <c r="CX390" s="3">
        <v>0</v>
      </c>
      <c r="CY390" s="3">
        <v>0</v>
      </c>
      <c r="CZ390" s="3">
        <v>0</v>
      </c>
      <c r="DA390" s="3">
        <v>0</v>
      </c>
      <c r="DB390" s="3">
        <v>0</v>
      </c>
      <c r="DC390" s="3">
        <v>0</v>
      </c>
      <c r="DD390" s="3">
        <v>0</v>
      </c>
      <c r="DE390" s="3">
        <v>0</v>
      </c>
      <c r="DF390" s="3">
        <v>0</v>
      </c>
      <c r="DG390" s="3">
        <v>0</v>
      </c>
      <c r="DH390" s="3">
        <v>0</v>
      </c>
      <c r="DI390" s="3">
        <v>0</v>
      </c>
      <c r="DJ390" s="3">
        <v>0</v>
      </c>
      <c r="DK390" s="3">
        <v>0</v>
      </c>
      <c r="DL390" s="3">
        <v>0</v>
      </c>
      <c r="DM390" s="3">
        <v>0</v>
      </c>
      <c r="DN390" s="3">
        <v>0</v>
      </c>
      <c r="DO390" s="3">
        <v>0</v>
      </c>
      <c r="DP390" s="3">
        <v>0</v>
      </c>
      <c r="DQ390" s="3">
        <v>0</v>
      </c>
      <c r="DR390" s="3">
        <v>0</v>
      </c>
      <c r="DS390" s="3">
        <v>0</v>
      </c>
      <c r="DT390" s="3">
        <v>0</v>
      </c>
    </row>
    <row r="391" spans="46:124" ht="11.25">
      <c r="AT391" s="9">
        <v>0</v>
      </c>
      <c r="AU391" s="9">
        <v>0</v>
      </c>
      <c r="AV391" s="9">
        <v>0</v>
      </c>
      <c r="AW391" s="9">
        <v>0</v>
      </c>
      <c r="AX391" s="9">
        <v>0</v>
      </c>
      <c r="AY391" s="9">
        <v>0</v>
      </c>
      <c r="AZ391" s="9">
        <v>0</v>
      </c>
      <c r="BA391" s="9">
        <v>0</v>
      </c>
      <c r="BB391" s="9">
        <v>0</v>
      </c>
      <c r="BC391" s="9">
        <v>0</v>
      </c>
      <c r="BD391" s="9">
        <v>0</v>
      </c>
      <c r="BE391" s="9">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9">
        <v>0</v>
      </c>
      <c r="BW391" s="9">
        <v>0</v>
      </c>
      <c r="BX391" s="9">
        <v>0</v>
      </c>
      <c r="BY391" s="9">
        <v>0</v>
      </c>
      <c r="BZ391" s="9">
        <v>0</v>
      </c>
      <c r="CA391" s="3">
        <v>0</v>
      </c>
      <c r="CB391" s="3">
        <v>0</v>
      </c>
      <c r="CC391" s="3">
        <v>0</v>
      </c>
      <c r="CD391" s="3">
        <v>0</v>
      </c>
      <c r="CE391" s="3">
        <v>0</v>
      </c>
      <c r="CF391" s="3">
        <v>0</v>
      </c>
      <c r="CG391" s="3">
        <v>0</v>
      </c>
      <c r="CH391" s="3">
        <v>0</v>
      </c>
      <c r="CI391" s="3">
        <v>0</v>
      </c>
      <c r="CJ391" s="3">
        <v>0</v>
      </c>
      <c r="CK391" s="3">
        <v>0</v>
      </c>
      <c r="CL391" s="3">
        <v>0</v>
      </c>
      <c r="CM391" s="3">
        <v>0</v>
      </c>
      <c r="CN391" s="3">
        <v>0</v>
      </c>
      <c r="CO391" s="3">
        <v>0</v>
      </c>
      <c r="CP391" s="3">
        <v>1</v>
      </c>
      <c r="CQ391" s="3">
        <v>0</v>
      </c>
      <c r="CR391" s="3">
        <v>0</v>
      </c>
      <c r="CS391" s="3">
        <v>0</v>
      </c>
      <c r="CT391" s="3">
        <v>0</v>
      </c>
      <c r="CU391" s="3">
        <v>0</v>
      </c>
      <c r="CV391" s="3">
        <v>0</v>
      </c>
      <c r="CW391" s="3">
        <v>0</v>
      </c>
      <c r="CX391" s="3">
        <v>0</v>
      </c>
      <c r="CY391" s="3">
        <v>0</v>
      </c>
      <c r="CZ391" s="3">
        <v>0</v>
      </c>
      <c r="DA391" s="3">
        <v>0</v>
      </c>
      <c r="DB391" s="3">
        <v>0</v>
      </c>
      <c r="DC391" s="3">
        <v>0</v>
      </c>
      <c r="DD391" s="3">
        <v>0</v>
      </c>
      <c r="DE391" s="3">
        <v>0</v>
      </c>
      <c r="DF391" s="3">
        <v>0</v>
      </c>
      <c r="DG391" s="3">
        <v>0</v>
      </c>
      <c r="DH391" s="3">
        <v>0</v>
      </c>
      <c r="DI391" s="3">
        <v>0</v>
      </c>
      <c r="DJ391" s="3">
        <v>0</v>
      </c>
      <c r="DK391" s="3">
        <v>0</v>
      </c>
      <c r="DL391" s="3">
        <v>0</v>
      </c>
      <c r="DM391" s="3">
        <v>0</v>
      </c>
      <c r="DN391" s="3">
        <v>0</v>
      </c>
      <c r="DO391" s="3">
        <v>0</v>
      </c>
      <c r="DP391" s="3">
        <v>0</v>
      </c>
      <c r="DQ391" s="3">
        <v>0</v>
      </c>
      <c r="DR391" s="3">
        <v>0</v>
      </c>
      <c r="DS391" s="3">
        <v>0</v>
      </c>
      <c r="DT391" s="3">
        <v>0</v>
      </c>
    </row>
    <row r="392" spans="46:124" ht="11.25">
      <c r="AT392" s="9">
        <v>0</v>
      </c>
      <c r="AU392" s="9">
        <v>0</v>
      </c>
      <c r="AV392" s="9">
        <v>0</v>
      </c>
      <c r="AW392" s="9">
        <v>0</v>
      </c>
      <c r="AX392" s="9">
        <v>0</v>
      </c>
      <c r="AY392" s="9">
        <v>0</v>
      </c>
      <c r="AZ392" s="9">
        <v>0</v>
      </c>
      <c r="BA392" s="9">
        <v>0</v>
      </c>
      <c r="BB392" s="9">
        <v>0</v>
      </c>
      <c r="BC392" s="9">
        <v>0</v>
      </c>
      <c r="BD392" s="9">
        <v>0</v>
      </c>
      <c r="BE392" s="9">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9">
        <v>0</v>
      </c>
      <c r="BW392" s="9">
        <v>0</v>
      </c>
      <c r="BX392" s="9">
        <v>0</v>
      </c>
      <c r="BY392" s="9">
        <v>0</v>
      </c>
      <c r="BZ392" s="9">
        <v>0</v>
      </c>
      <c r="CA392" s="3">
        <v>0</v>
      </c>
      <c r="CB392" s="3">
        <v>0</v>
      </c>
      <c r="CC392" s="3">
        <v>0</v>
      </c>
      <c r="CD392" s="3">
        <v>0</v>
      </c>
      <c r="CE392" s="3">
        <v>0</v>
      </c>
      <c r="CF392" s="3">
        <v>0</v>
      </c>
      <c r="CG392" s="3">
        <v>0</v>
      </c>
      <c r="CH392" s="3">
        <v>0</v>
      </c>
      <c r="CI392" s="3">
        <v>0</v>
      </c>
      <c r="CJ392" s="3">
        <v>0</v>
      </c>
      <c r="CK392" s="3">
        <v>0</v>
      </c>
      <c r="CL392" s="3">
        <v>0</v>
      </c>
      <c r="CM392" s="3">
        <v>0</v>
      </c>
      <c r="CN392" s="3">
        <v>0</v>
      </c>
      <c r="CO392" s="3">
        <v>0</v>
      </c>
      <c r="CP392" s="3">
        <v>0</v>
      </c>
      <c r="CQ392" s="3">
        <v>1</v>
      </c>
      <c r="CR392" s="3">
        <v>0</v>
      </c>
      <c r="CS392" s="3">
        <v>0</v>
      </c>
      <c r="CT392" s="3">
        <v>0</v>
      </c>
      <c r="CU392" s="3">
        <v>0</v>
      </c>
      <c r="CV392" s="3">
        <v>0</v>
      </c>
      <c r="CW392" s="3">
        <v>0</v>
      </c>
      <c r="CX392" s="3">
        <v>0</v>
      </c>
      <c r="CY392" s="3">
        <v>0</v>
      </c>
      <c r="CZ392" s="3">
        <v>0</v>
      </c>
      <c r="DA392" s="3">
        <v>0</v>
      </c>
      <c r="DB392" s="3">
        <v>0</v>
      </c>
      <c r="DC392" s="3">
        <v>0</v>
      </c>
      <c r="DD392" s="3">
        <v>0</v>
      </c>
      <c r="DE392" s="3">
        <v>0</v>
      </c>
      <c r="DF392" s="3">
        <v>0</v>
      </c>
      <c r="DG392" s="3">
        <v>0</v>
      </c>
      <c r="DH392" s="3">
        <v>0</v>
      </c>
      <c r="DI392" s="3">
        <v>0</v>
      </c>
      <c r="DJ392" s="3">
        <v>0</v>
      </c>
      <c r="DK392" s="3">
        <v>0</v>
      </c>
      <c r="DL392" s="3">
        <v>0</v>
      </c>
      <c r="DM392" s="3">
        <v>0</v>
      </c>
      <c r="DN392" s="3">
        <v>0</v>
      </c>
      <c r="DO392" s="3">
        <v>0</v>
      </c>
      <c r="DP392" s="3">
        <v>0</v>
      </c>
      <c r="DQ392" s="3">
        <v>0</v>
      </c>
      <c r="DR392" s="3">
        <v>0</v>
      </c>
      <c r="DS392" s="3">
        <v>0</v>
      </c>
      <c r="DT392" s="3">
        <v>0</v>
      </c>
    </row>
    <row r="393" spans="46:124" ht="11.25">
      <c r="AT393" s="9">
        <v>0</v>
      </c>
      <c r="AU393" s="9">
        <v>0</v>
      </c>
      <c r="AV393" s="9">
        <v>0</v>
      </c>
      <c r="AW393" s="9">
        <v>0</v>
      </c>
      <c r="AX393" s="9">
        <v>0</v>
      </c>
      <c r="AY393" s="9">
        <v>0</v>
      </c>
      <c r="AZ393" s="9">
        <v>0</v>
      </c>
      <c r="BA393" s="9">
        <v>0</v>
      </c>
      <c r="BB393" s="9">
        <v>0</v>
      </c>
      <c r="BC393" s="9">
        <v>0</v>
      </c>
      <c r="BD393" s="9">
        <v>0</v>
      </c>
      <c r="BE393" s="9">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9">
        <v>0</v>
      </c>
      <c r="BW393" s="9">
        <v>0</v>
      </c>
      <c r="BX393" s="9">
        <v>0</v>
      </c>
      <c r="BY393" s="9">
        <v>0</v>
      </c>
      <c r="BZ393" s="9">
        <v>0</v>
      </c>
      <c r="CA393" s="3">
        <v>0</v>
      </c>
      <c r="CB393" s="3">
        <v>0</v>
      </c>
      <c r="CC393" s="3">
        <v>0</v>
      </c>
      <c r="CD393" s="3">
        <v>0</v>
      </c>
      <c r="CE393" s="3">
        <v>0</v>
      </c>
      <c r="CF393" s="3">
        <v>0</v>
      </c>
      <c r="CG393" s="3">
        <v>0</v>
      </c>
      <c r="CH393" s="3">
        <v>0</v>
      </c>
      <c r="CI393" s="3">
        <v>0</v>
      </c>
      <c r="CJ393" s="3">
        <v>0</v>
      </c>
      <c r="CK393" s="3">
        <v>0</v>
      </c>
      <c r="CL393" s="3">
        <v>0</v>
      </c>
      <c r="CM393" s="3">
        <v>0</v>
      </c>
      <c r="CN393" s="3">
        <v>0</v>
      </c>
      <c r="CO393" s="3">
        <v>0</v>
      </c>
      <c r="CP393" s="3">
        <v>0</v>
      </c>
      <c r="CQ393" s="3">
        <v>0</v>
      </c>
      <c r="CR393" s="3">
        <v>1</v>
      </c>
      <c r="CS393" s="3">
        <v>0</v>
      </c>
      <c r="CT393" s="3">
        <v>0</v>
      </c>
      <c r="CU393" s="3">
        <v>0</v>
      </c>
      <c r="CV393" s="3">
        <v>0</v>
      </c>
      <c r="CW393" s="3">
        <v>0</v>
      </c>
      <c r="CX393" s="3">
        <v>0</v>
      </c>
      <c r="CY393" s="3">
        <v>0</v>
      </c>
      <c r="CZ393" s="3">
        <v>0</v>
      </c>
      <c r="DA393" s="3">
        <v>0</v>
      </c>
      <c r="DB393" s="3">
        <v>0</v>
      </c>
      <c r="DC393" s="3">
        <v>0</v>
      </c>
      <c r="DD393" s="3">
        <v>0</v>
      </c>
      <c r="DE393" s="3">
        <v>0</v>
      </c>
      <c r="DF393" s="3">
        <v>0</v>
      </c>
      <c r="DG393" s="3">
        <v>0</v>
      </c>
      <c r="DH393" s="3">
        <v>0</v>
      </c>
      <c r="DI393" s="3">
        <v>0</v>
      </c>
      <c r="DJ393" s="3">
        <v>0</v>
      </c>
      <c r="DK393" s="3">
        <v>0</v>
      </c>
      <c r="DL393" s="3">
        <v>0</v>
      </c>
      <c r="DM393" s="3">
        <v>0</v>
      </c>
      <c r="DN393" s="3">
        <v>0</v>
      </c>
      <c r="DO393" s="3">
        <v>0</v>
      </c>
      <c r="DP393" s="3">
        <v>0</v>
      </c>
      <c r="DQ393" s="3">
        <v>0</v>
      </c>
      <c r="DR393" s="3">
        <v>0</v>
      </c>
      <c r="DS393" s="3">
        <v>0</v>
      </c>
      <c r="DT393" s="3">
        <v>0</v>
      </c>
    </row>
    <row r="394" spans="46:124" ht="11.25">
      <c r="AT394" s="9">
        <v>0</v>
      </c>
      <c r="AU394" s="9">
        <v>0</v>
      </c>
      <c r="AV394" s="9">
        <v>0</v>
      </c>
      <c r="AW394" s="9">
        <v>0</v>
      </c>
      <c r="AX394" s="9">
        <v>0</v>
      </c>
      <c r="AY394" s="9">
        <v>0</v>
      </c>
      <c r="AZ394" s="9">
        <v>0</v>
      </c>
      <c r="BA394" s="9">
        <v>0</v>
      </c>
      <c r="BB394" s="9">
        <v>0</v>
      </c>
      <c r="BC394" s="9">
        <v>0</v>
      </c>
      <c r="BD394" s="9">
        <v>0</v>
      </c>
      <c r="BE394" s="9">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9">
        <v>0</v>
      </c>
      <c r="BW394" s="9">
        <v>0</v>
      </c>
      <c r="BX394" s="9">
        <v>0</v>
      </c>
      <c r="BY394" s="9">
        <v>0</v>
      </c>
      <c r="BZ394" s="9">
        <v>0</v>
      </c>
      <c r="CA394" s="3">
        <v>0</v>
      </c>
      <c r="CB394" s="3">
        <v>0</v>
      </c>
      <c r="CC394" s="3">
        <v>0</v>
      </c>
      <c r="CD394" s="3">
        <v>0</v>
      </c>
      <c r="CE394" s="3">
        <v>0</v>
      </c>
      <c r="CF394" s="3">
        <v>0</v>
      </c>
      <c r="CG394" s="3">
        <v>0</v>
      </c>
      <c r="CH394" s="3">
        <v>0</v>
      </c>
      <c r="CI394" s="3">
        <v>0</v>
      </c>
      <c r="CJ394" s="3">
        <v>0</v>
      </c>
      <c r="CK394" s="3">
        <v>0</v>
      </c>
      <c r="CL394" s="3">
        <v>0</v>
      </c>
      <c r="CM394" s="3">
        <v>0</v>
      </c>
      <c r="CN394" s="3">
        <v>0</v>
      </c>
      <c r="CO394" s="3">
        <v>0</v>
      </c>
      <c r="CP394" s="3">
        <v>0</v>
      </c>
      <c r="CQ394" s="3">
        <v>0</v>
      </c>
      <c r="CR394" s="3">
        <v>0</v>
      </c>
      <c r="CS394" s="3">
        <v>1</v>
      </c>
      <c r="CT394" s="3">
        <v>0</v>
      </c>
      <c r="CU394" s="3">
        <v>0</v>
      </c>
      <c r="CV394" s="3">
        <v>0</v>
      </c>
      <c r="CW394" s="3">
        <v>0</v>
      </c>
      <c r="CX394" s="3">
        <v>0</v>
      </c>
      <c r="CY394" s="3">
        <v>0</v>
      </c>
      <c r="CZ394" s="3">
        <v>0</v>
      </c>
      <c r="DA394" s="3">
        <v>0</v>
      </c>
      <c r="DB394" s="3">
        <v>0</v>
      </c>
      <c r="DC394" s="3">
        <v>0</v>
      </c>
      <c r="DD394" s="3">
        <v>0</v>
      </c>
      <c r="DE394" s="3">
        <v>0</v>
      </c>
      <c r="DF394" s="3">
        <v>0</v>
      </c>
      <c r="DG394" s="3">
        <v>0</v>
      </c>
      <c r="DH394" s="3">
        <v>0</v>
      </c>
      <c r="DI394" s="3">
        <v>0</v>
      </c>
      <c r="DJ394" s="3">
        <v>0</v>
      </c>
      <c r="DK394" s="3">
        <v>0</v>
      </c>
      <c r="DL394" s="3">
        <v>0</v>
      </c>
      <c r="DM394" s="3">
        <v>0</v>
      </c>
      <c r="DN394" s="3">
        <v>0</v>
      </c>
      <c r="DO394" s="3">
        <v>0</v>
      </c>
      <c r="DP394" s="3">
        <v>0</v>
      </c>
      <c r="DQ394" s="3">
        <v>0</v>
      </c>
      <c r="DR394" s="3">
        <v>0</v>
      </c>
      <c r="DS394" s="3">
        <v>0</v>
      </c>
      <c r="DT394" s="3">
        <v>0</v>
      </c>
    </row>
    <row r="395" spans="46:124" ht="11.25">
      <c r="AT395" s="9">
        <v>0</v>
      </c>
      <c r="AU395" s="9">
        <v>0</v>
      </c>
      <c r="AV395" s="9">
        <v>0</v>
      </c>
      <c r="AW395" s="9">
        <v>0</v>
      </c>
      <c r="AX395" s="9">
        <v>0</v>
      </c>
      <c r="AY395" s="9">
        <v>0</v>
      </c>
      <c r="AZ395" s="9">
        <v>0</v>
      </c>
      <c r="BA395" s="9">
        <v>0</v>
      </c>
      <c r="BB395" s="9">
        <v>0</v>
      </c>
      <c r="BC395" s="9">
        <v>0</v>
      </c>
      <c r="BD395" s="9">
        <v>0</v>
      </c>
      <c r="BE395" s="9">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9">
        <v>0</v>
      </c>
      <c r="BW395" s="9">
        <v>0</v>
      </c>
      <c r="BX395" s="9">
        <v>0</v>
      </c>
      <c r="BY395" s="9">
        <v>0</v>
      </c>
      <c r="BZ395" s="9">
        <v>0</v>
      </c>
      <c r="CA395" s="3">
        <v>0</v>
      </c>
      <c r="CB395" s="3">
        <v>0</v>
      </c>
      <c r="CC395" s="3">
        <v>0</v>
      </c>
      <c r="CD395" s="3">
        <v>0</v>
      </c>
      <c r="CE395" s="3">
        <v>0</v>
      </c>
      <c r="CF395" s="3">
        <v>0</v>
      </c>
      <c r="CG395" s="3">
        <v>0</v>
      </c>
      <c r="CH395" s="3">
        <v>0</v>
      </c>
      <c r="CI395" s="3">
        <v>0</v>
      </c>
      <c r="CJ395" s="3">
        <v>0</v>
      </c>
      <c r="CK395" s="3">
        <v>0</v>
      </c>
      <c r="CL395" s="3">
        <v>0</v>
      </c>
      <c r="CM395" s="3">
        <v>0</v>
      </c>
      <c r="CN395" s="3">
        <v>0</v>
      </c>
      <c r="CO395" s="3">
        <v>0</v>
      </c>
      <c r="CP395" s="3">
        <v>0</v>
      </c>
      <c r="CQ395" s="3">
        <v>0</v>
      </c>
      <c r="CR395" s="3">
        <v>0</v>
      </c>
      <c r="CS395" s="3">
        <v>0</v>
      </c>
      <c r="CT395" s="3">
        <v>1</v>
      </c>
      <c r="CU395" s="3">
        <v>0</v>
      </c>
      <c r="CV395" s="3">
        <v>0</v>
      </c>
      <c r="CW395" s="3">
        <v>0</v>
      </c>
      <c r="CX395" s="3">
        <v>0</v>
      </c>
      <c r="CY395" s="3">
        <v>0</v>
      </c>
      <c r="CZ395" s="3">
        <v>0</v>
      </c>
      <c r="DA395" s="3">
        <v>0</v>
      </c>
      <c r="DB395" s="3">
        <v>0</v>
      </c>
      <c r="DC395" s="3">
        <v>0</v>
      </c>
      <c r="DD395" s="3">
        <v>0</v>
      </c>
      <c r="DE395" s="3">
        <v>0</v>
      </c>
      <c r="DF395" s="3">
        <v>0</v>
      </c>
      <c r="DG395" s="3">
        <v>0</v>
      </c>
      <c r="DH395" s="3">
        <v>0</v>
      </c>
      <c r="DI395" s="3">
        <v>0</v>
      </c>
      <c r="DJ395" s="3">
        <v>0</v>
      </c>
      <c r="DK395" s="3">
        <v>0</v>
      </c>
      <c r="DL395" s="3">
        <v>0</v>
      </c>
      <c r="DM395" s="3">
        <v>0</v>
      </c>
      <c r="DN395" s="3">
        <v>0</v>
      </c>
      <c r="DO395" s="3">
        <v>0</v>
      </c>
      <c r="DP395" s="3">
        <v>0</v>
      </c>
      <c r="DQ395" s="3">
        <v>0</v>
      </c>
      <c r="DR395" s="3">
        <v>0</v>
      </c>
      <c r="DS395" s="3">
        <v>0</v>
      </c>
      <c r="DT395" s="3">
        <v>0</v>
      </c>
    </row>
    <row r="396" spans="46:124" ht="11.25">
      <c r="AT396" s="9">
        <v>0</v>
      </c>
      <c r="AU396" s="9">
        <v>0</v>
      </c>
      <c r="AV396" s="9">
        <v>0</v>
      </c>
      <c r="AW396" s="9">
        <v>0</v>
      </c>
      <c r="AX396" s="9">
        <v>0</v>
      </c>
      <c r="AY396" s="9">
        <v>0</v>
      </c>
      <c r="AZ396" s="9">
        <v>0</v>
      </c>
      <c r="BA396" s="9">
        <v>0</v>
      </c>
      <c r="BB396" s="9">
        <v>0</v>
      </c>
      <c r="BC396" s="9">
        <v>0</v>
      </c>
      <c r="BD396" s="9">
        <v>0</v>
      </c>
      <c r="BE396" s="9">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9">
        <v>0</v>
      </c>
      <c r="BW396" s="9">
        <v>0</v>
      </c>
      <c r="BX396" s="9">
        <v>0</v>
      </c>
      <c r="BY396" s="9">
        <v>0</v>
      </c>
      <c r="BZ396" s="9">
        <v>0</v>
      </c>
      <c r="CA396" s="3">
        <v>0</v>
      </c>
      <c r="CB396" s="3">
        <v>0</v>
      </c>
      <c r="CC396" s="3">
        <v>0</v>
      </c>
      <c r="CD396" s="3">
        <v>0</v>
      </c>
      <c r="CE396" s="3">
        <v>0</v>
      </c>
      <c r="CF396" s="3">
        <v>0</v>
      </c>
      <c r="CG396" s="3">
        <v>0</v>
      </c>
      <c r="CH396" s="3">
        <v>0</v>
      </c>
      <c r="CI396" s="3">
        <v>0</v>
      </c>
      <c r="CJ396" s="3">
        <v>0</v>
      </c>
      <c r="CK396" s="3">
        <v>0</v>
      </c>
      <c r="CL396" s="3">
        <v>0</v>
      </c>
      <c r="CM396" s="3">
        <v>0</v>
      </c>
      <c r="CN396" s="3">
        <v>0</v>
      </c>
      <c r="CO396" s="3">
        <v>0</v>
      </c>
      <c r="CP396" s="3">
        <v>0</v>
      </c>
      <c r="CQ396" s="3">
        <v>0</v>
      </c>
      <c r="CR396" s="3">
        <v>0</v>
      </c>
      <c r="CS396" s="3">
        <v>0</v>
      </c>
      <c r="CT396" s="3">
        <v>0</v>
      </c>
      <c r="CU396" s="3">
        <v>1</v>
      </c>
      <c r="CV396" s="3">
        <v>0</v>
      </c>
      <c r="CW396" s="3">
        <v>0</v>
      </c>
      <c r="CX396" s="3">
        <v>0</v>
      </c>
      <c r="CY396" s="3">
        <v>0</v>
      </c>
      <c r="CZ396" s="3">
        <v>0</v>
      </c>
      <c r="DA396" s="3">
        <v>0</v>
      </c>
      <c r="DB396" s="3">
        <v>0</v>
      </c>
      <c r="DC396" s="3">
        <v>0</v>
      </c>
      <c r="DD396" s="3">
        <v>0</v>
      </c>
      <c r="DE396" s="3">
        <v>0</v>
      </c>
      <c r="DF396" s="3">
        <v>0</v>
      </c>
      <c r="DG396" s="3">
        <v>0</v>
      </c>
      <c r="DH396" s="3">
        <v>0</v>
      </c>
      <c r="DI396" s="3">
        <v>0</v>
      </c>
      <c r="DJ396" s="3">
        <v>0</v>
      </c>
      <c r="DK396" s="3">
        <v>0</v>
      </c>
      <c r="DL396" s="3">
        <v>0</v>
      </c>
      <c r="DM396" s="3">
        <v>0</v>
      </c>
      <c r="DN396" s="3">
        <v>0</v>
      </c>
      <c r="DO396" s="3">
        <v>0</v>
      </c>
      <c r="DP396" s="3">
        <v>0</v>
      </c>
      <c r="DQ396" s="3">
        <v>0</v>
      </c>
      <c r="DR396" s="3">
        <v>0</v>
      </c>
      <c r="DS396" s="3">
        <v>0</v>
      </c>
      <c r="DT396" s="3">
        <v>0</v>
      </c>
    </row>
    <row r="397" spans="46:124" ht="11.25">
      <c r="AT397" s="9">
        <v>0</v>
      </c>
      <c r="AU397" s="9">
        <v>0</v>
      </c>
      <c r="AV397" s="9">
        <v>0</v>
      </c>
      <c r="AW397" s="9">
        <v>0</v>
      </c>
      <c r="AX397" s="9">
        <v>0</v>
      </c>
      <c r="AY397" s="9">
        <v>0</v>
      </c>
      <c r="AZ397" s="9">
        <v>0</v>
      </c>
      <c r="BA397" s="9">
        <v>0</v>
      </c>
      <c r="BB397" s="9">
        <v>0</v>
      </c>
      <c r="BC397" s="9">
        <v>0</v>
      </c>
      <c r="BD397" s="9">
        <v>0</v>
      </c>
      <c r="BE397" s="9">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9">
        <v>0</v>
      </c>
      <c r="BW397" s="9">
        <v>0</v>
      </c>
      <c r="BX397" s="9">
        <v>0</v>
      </c>
      <c r="BY397" s="9">
        <v>0</v>
      </c>
      <c r="BZ397" s="9">
        <v>0</v>
      </c>
      <c r="CA397" s="3">
        <v>0</v>
      </c>
      <c r="CB397" s="3">
        <v>0</v>
      </c>
      <c r="CC397" s="3">
        <v>0</v>
      </c>
      <c r="CD397" s="3">
        <v>0</v>
      </c>
      <c r="CE397" s="3">
        <v>0</v>
      </c>
      <c r="CF397" s="3">
        <v>0</v>
      </c>
      <c r="CG397" s="3">
        <v>0</v>
      </c>
      <c r="CH397" s="3">
        <v>0</v>
      </c>
      <c r="CI397" s="3">
        <v>0</v>
      </c>
      <c r="CJ397" s="3">
        <v>0</v>
      </c>
      <c r="CK397" s="3">
        <v>0</v>
      </c>
      <c r="CL397" s="3">
        <v>0</v>
      </c>
      <c r="CM397" s="3">
        <v>0</v>
      </c>
      <c r="CN397" s="3">
        <v>0</v>
      </c>
      <c r="CO397" s="3">
        <v>0</v>
      </c>
      <c r="CP397" s="3">
        <v>0</v>
      </c>
      <c r="CQ397" s="3">
        <v>0</v>
      </c>
      <c r="CR397" s="3">
        <v>0</v>
      </c>
      <c r="CS397" s="3">
        <v>0</v>
      </c>
      <c r="CT397" s="3">
        <v>0</v>
      </c>
      <c r="CU397" s="3">
        <v>0</v>
      </c>
      <c r="CV397" s="3">
        <v>1</v>
      </c>
      <c r="CW397" s="3">
        <v>0</v>
      </c>
      <c r="CX397" s="3">
        <v>0</v>
      </c>
      <c r="CY397" s="3">
        <v>0</v>
      </c>
      <c r="CZ397" s="3">
        <v>0</v>
      </c>
      <c r="DA397" s="3">
        <v>0</v>
      </c>
      <c r="DB397" s="3">
        <v>0</v>
      </c>
      <c r="DC397" s="3">
        <v>0</v>
      </c>
      <c r="DD397" s="3">
        <v>0</v>
      </c>
      <c r="DE397" s="3">
        <v>0</v>
      </c>
      <c r="DF397" s="3">
        <v>0</v>
      </c>
      <c r="DG397" s="3">
        <v>0</v>
      </c>
      <c r="DH397" s="3">
        <v>0</v>
      </c>
      <c r="DI397" s="3">
        <v>0</v>
      </c>
      <c r="DJ397" s="3">
        <v>0</v>
      </c>
      <c r="DK397" s="3">
        <v>0</v>
      </c>
      <c r="DL397" s="3">
        <v>0</v>
      </c>
      <c r="DM397" s="3">
        <v>0</v>
      </c>
      <c r="DN397" s="3">
        <v>0</v>
      </c>
      <c r="DO397" s="3">
        <v>0</v>
      </c>
      <c r="DP397" s="3">
        <v>0</v>
      </c>
      <c r="DQ397" s="3">
        <v>0</v>
      </c>
      <c r="DR397" s="3">
        <v>0</v>
      </c>
      <c r="DS397" s="3">
        <v>0</v>
      </c>
      <c r="DT397" s="3">
        <v>0</v>
      </c>
    </row>
    <row r="398" spans="46:124" ht="11.25">
      <c r="AT398" s="9">
        <v>0</v>
      </c>
      <c r="AU398" s="9">
        <v>0</v>
      </c>
      <c r="AV398" s="9">
        <v>0</v>
      </c>
      <c r="AW398" s="9">
        <v>0</v>
      </c>
      <c r="AX398" s="9">
        <v>0</v>
      </c>
      <c r="AY398" s="9">
        <v>0</v>
      </c>
      <c r="AZ398" s="9">
        <v>0</v>
      </c>
      <c r="BA398" s="9">
        <v>0</v>
      </c>
      <c r="BB398" s="9">
        <v>0</v>
      </c>
      <c r="BC398" s="9">
        <v>0</v>
      </c>
      <c r="BD398" s="9">
        <v>0</v>
      </c>
      <c r="BE398" s="9">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9">
        <v>0</v>
      </c>
      <c r="BW398" s="9">
        <v>0</v>
      </c>
      <c r="BX398" s="9">
        <v>0</v>
      </c>
      <c r="BY398" s="9">
        <v>0</v>
      </c>
      <c r="BZ398" s="9">
        <v>0</v>
      </c>
      <c r="CA398" s="3">
        <v>0</v>
      </c>
      <c r="CB398" s="3">
        <v>0</v>
      </c>
      <c r="CC398" s="3">
        <v>0</v>
      </c>
      <c r="CD398" s="3">
        <v>0</v>
      </c>
      <c r="CE398" s="3">
        <v>0</v>
      </c>
      <c r="CF398" s="3">
        <v>0</v>
      </c>
      <c r="CG398" s="3">
        <v>0</v>
      </c>
      <c r="CH398" s="3">
        <v>0</v>
      </c>
      <c r="CI398" s="3">
        <v>0</v>
      </c>
      <c r="CJ398" s="3">
        <v>0</v>
      </c>
      <c r="CK398" s="3">
        <v>0</v>
      </c>
      <c r="CL398" s="3">
        <v>0</v>
      </c>
      <c r="CM398" s="3">
        <v>0</v>
      </c>
      <c r="CN398" s="3">
        <v>0</v>
      </c>
      <c r="CO398" s="3">
        <v>0</v>
      </c>
      <c r="CP398" s="3">
        <v>0</v>
      </c>
      <c r="CQ398" s="3">
        <v>0</v>
      </c>
      <c r="CR398" s="3">
        <v>0</v>
      </c>
      <c r="CS398" s="3">
        <v>0</v>
      </c>
      <c r="CT398" s="3">
        <v>0</v>
      </c>
      <c r="CU398" s="3">
        <v>0</v>
      </c>
      <c r="CV398" s="3">
        <v>0</v>
      </c>
      <c r="CW398" s="3">
        <v>1</v>
      </c>
      <c r="CX398" s="3">
        <v>0</v>
      </c>
      <c r="CY398" s="3">
        <v>0</v>
      </c>
      <c r="CZ398" s="3">
        <v>0</v>
      </c>
      <c r="DA398" s="3">
        <v>0</v>
      </c>
      <c r="DB398" s="3">
        <v>0</v>
      </c>
      <c r="DC398" s="3">
        <v>0</v>
      </c>
      <c r="DD398" s="3">
        <v>0</v>
      </c>
      <c r="DE398" s="3">
        <v>0</v>
      </c>
      <c r="DF398" s="3">
        <v>0</v>
      </c>
      <c r="DG398" s="3">
        <v>0</v>
      </c>
      <c r="DH398" s="3">
        <v>0</v>
      </c>
      <c r="DI398" s="3">
        <v>0</v>
      </c>
      <c r="DJ398" s="3">
        <v>0</v>
      </c>
      <c r="DK398" s="3">
        <v>0</v>
      </c>
      <c r="DL398" s="3">
        <v>0</v>
      </c>
      <c r="DM398" s="3">
        <v>0</v>
      </c>
      <c r="DN398" s="3">
        <v>0</v>
      </c>
      <c r="DO398" s="3">
        <v>0</v>
      </c>
      <c r="DP398" s="3">
        <v>0</v>
      </c>
      <c r="DQ398" s="3">
        <v>0</v>
      </c>
      <c r="DR398" s="3">
        <v>0</v>
      </c>
      <c r="DS398" s="3">
        <v>0</v>
      </c>
      <c r="DT398" s="3">
        <v>0</v>
      </c>
    </row>
    <row r="399" spans="46:124" ht="11.25">
      <c r="AT399" s="9">
        <v>0</v>
      </c>
      <c r="AU399" s="9">
        <v>0</v>
      </c>
      <c r="AV399" s="9">
        <v>0</v>
      </c>
      <c r="AW399" s="9">
        <v>0</v>
      </c>
      <c r="AX399" s="9">
        <v>0</v>
      </c>
      <c r="AY399" s="9">
        <v>0</v>
      </c>
      <c r="AZ399" s="9">
        <v>0</v>
      </c>
      <c r="BA399" s="9">
        <v>0</v>
      </c>
      <c r="BB399" s="9">
        <v>0</v>
      </c>
      <c r="BC399" s="9">
        <v>0</v>
      </c>
      <c r="BD399" s="9">
        <v>0</v>
      </c>
      <c r="BE399" s="9">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9">
        <v>0</v>
      </c>
      <c r="BW399" s="9">
        <v>0</v>
      </c>
      <c r="BX399" s="9">
        <v>0</v>
      </c>
      <c r="BY399" s="9">
        <v>0</v>
      </c>
      <c r="BZ399" s="9">
        <v>0</v>
      </c>
      <c r="CA399" s="3">
        <v>0</v>
      </c>
      <c r="CB399" s="3">
        <v>0</v>
      </c>
      <c r="CC399" s="3">
        <v>0</v>
      </c>
      <c r="CD399" s="3">
        <v>0</v>
      </c>
      <c r="CE399" s="3">
        <v>0</v>
      </c>
      <c r="CF399" s="3">
        <v>0</v>
      </c>
      <c r="CG399" s="3">
        <v>0</v>
      </c>
      <c r="CH399" s="3">
        <v>0</v>
      </c>
      <c r="CI399" s="3">
        <v>0</v>
      </c>
      <c r="CJ399" s="3">
        <v>0</v>
      </c>
      <c r="CK399" s="3">
        <v>0</v>
      </c>
      <c r="CL399" s="3">
        <v>0</v>
      </c>
      <c r="CM399" s="3">
        <v>0</v>
      </c>
      <c r="CN399" s="3">
        <v>0</v>
      </c>
      <c r="CO399" s="3">
        <v>0</v>
      </c>
      <c r="CP399" s="3">
        <v>0</v>
      </c>
      <c r="CQ399" s="3">
        <v>0</v>
      </c>
      <c r="CR399" s="3">
        <v>0</v>
      </c>
      <c r="CS399" s="3">
        <v>0</v>
      </c>
      <c r="CT399" s="3">
        <v>0</v>
      </c>
      <c r="CU399" s="3">
        <v>0</v>
      </c>
      <c r="CV399" s="3">
        <v>0</v>
      </c>
      <c r="CW399" s="3">
        <v>0</v>
      </c>
      <c r="CX399" s="3">
        <v>1</v>
      </c>
      <c r="CY399" s="3">
        <v>0</v>
      </c>
      <c r="CZ399" s="3">
        <v>0</v>
      </c>
      <c r="DA399" s="3">
        <v>0</v>
      </c>
      <c r="DB399" s="3">
        <v>0</v>
      </c>
      <c r="DC399" s="3">
        <v>0</v>
      </c>
      <c r="DD399" s="3">
        <v>0</v>
      </c>
      <c r="DE399" s="3">
        <v>0</v>
      </c>
      <c r="DF399" s="3">
        <v>0</v>
      </c>
      <c r="DG399" s="3">
        <v>0</v>
      </c>
      <c r="DH399" s="3">
        <v>0</v>
      </c>
      <c r="DI399" s="3">
        <v>0</v>
      </c>
      <c r="DJ399" s="3">
        <v>0</v>
      </c>
      <c r="DK399" s="3">
        <v>0</v>
      </c>
      <c r="DL399" s="3">
        <v>0</v>
      </c>
      <c r="DM399" s="3">
        <v>0</v>
      </c>
      <c r="DN399" s="3">
        <v>0</v>
      </c>
      <c r="DO399" s="3">
        <v>0</v>
      </c>
      <c r="DP399" s="3">
        <v>0</v>
      </c>
      <c r="DQ399" s="3">
        <v>0</v>
      </c>
      <c r="DR399" s="3">
        <v>0</v>
      </c>
      <c r="DS399" s="3">
        <v>0</v>
      </c>
      <c r="DT399" s="3">
        <v>0</v>
      </c>
    </row>
    <row r="400" spans="46:124" ht="11.25">
      <c r="AT400" s="9">
        <v>0</v>
      </c>
      <c r="AU400" s="9">
        <v>0</v>
      </c>
      <c r="AV400" s="9">
        <v>0</v>
      </c>
      <c r="AW400" s="9">
        <v>0</v>
      </c>
      <c r="AX400" s="9">
        <v>0</v>
      </c>
      <c r="AY400" s="9">
        <v>0</v>
      </c>
      <c r="AZ400" s="9">
        <v>0</v>
      </c>
      <c r="BA400" s="9">
        <v>0</v>
      </c>
      <c r="BB400" s="9">
        <v>0</v>
      </c>
      <c r="BC400" s="9">
        <v>0</v>
      </c>
      <c r="BD400" s="9">
        <v>0</v>
      </c>
      <c r="BE400" s="9">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9">
        <v>0</v>
      </c>
      <c r="BW400" s="9">
        <v>0</v>
      </c>
      <c r="BX400" s="9">
        <v>0</v>
      </c>
      <c r="BY400" s="9">
        <v>0</v>
      </c>
      <c r="BZ400" s="9">
        <v>0</v>
      </c>
      <c r="CA400" s="3">
        <v>0</v>
      </c>
      <c r="CB400" s="3">
        <v>0</v>
      </c>
      <c r="CC400" s="3">
        <v>0</v>
      </c>
      <c r="CD400" s="3">
        <v>0</v>
      </c>
      <c r="CE400" s="3">
        <v>0</v>
      </c>
      <c r="CF400" s="3">
        <v>0</v>
      </c>
      <c r="CG400" s="3">
        <v>0</v>
      </c>
      <c r="CH400" s="3">
        <v>0</v>
      </c>
      <c r="CI400" s="3">
        <v>0</v>
      </c>
      <c r="CJ400" s="3">
        <v>0</v>
      </c>
      <c r="CK400" s="3">
        <v>0</v>
      </c>
      <c r="CL400" s="3">
        <v>0</v>
      </c>
      <c r="CM400" s="3">
        <v>0</v>
      </c>
      <c r="CN400" s="3">
        <v>0</v>
      </c>
      <c r="CO400" s="3">
        <v>0</v>
      </c>
      <c r="CP400" s="3">
        <v>0</v>
      </c>
      <c r="CQ400" s="3">
        <v>0</v>
      </c>
      <c r="CR400" s="3">
        <v>0</v>
      </c>
      <c r="CS400" s="3">
        <v>0</v>
      </c>
      <c r="CT400" s="3">
        <v>0</v>
      </c>
      <c r="CU400" s="3">
        <v>0</v>
      </c>
      <c r="CV400" s="3">
        <v>0</v>
      </c>
      <c r="CW400" s="3">
        <v>0</v>
      </c>
      <c r="CX400" s="3">
        <v>0</v>
      </c>
      <c r="CY400" s="3">
        <v>1</v>
      </c>
      <c r="CZ400" s="3">
        <v>0</v>
      </c>
      <c r="DA400" s="3">
        <v>0</v>
      </c>
      <c r="DB400" s="3">
        <v>0</v>
      </c>
      <c r="DC400" s="3">
        <v>0</v>
      </c>
      <c r="DD400" s="3">
        <v>0</v>
      </c>
      <c r="DE400" s="3">
        <v>0</v>
      </c>
      <c r="DF400" s="3">
        <v>0</v>
      </c>
      <c r="DG400" s="3">
        <v>0</v>
      </c>
      <c r="DH400" s="3">
        <v>0</v>
      </c>
      <c r="DI400" s="3">
        <v>0</v>
      </c>
      <c r="DJ400" s="3">
        <v>0</v>
      </c>
      <c r="DK400" s="3">
        <v>0</v>
      </c>
      <c r="DL400" s="3">
        <v>0</v>
      </c>
      <c r="DM400" s="3">
        <v>0</v>
      </c>
      <c r="DN400" s="3">
        <v>0</v>
      </c>
      <c r="DO400" s="3">
        <v>0</v>
      </c>
      <c r="DP400" s="3">
        <v>0</v>
      </c>
      <c r="DQ400" s="3">
        <v>0</v>
      </c>
      <c r="DR400" s="3">
        <v>0</v>
      </c>
      <c r="DS400" s="3">
        <v>0</v>
      </c>
      <c r="DT400" s="3">
        <v>0</v>
      </c>
    </row>
    <row r="401" spans="46:124" ht="11.25">
      <c r="AT401" s="9">
        <v>0</v>
      </c>
      <c r="AU401" s="9">
        <v>0</v>
      </c>
      <c r="AV401" s="9">
        <v>0</v>
      </c>
      <c r="AW401" s="9">
        <v>0</v>
      </c>
      <c r="AX401" s="9">
        <v>0</v>
      </c>
      <c r="AY401" s="9">
        <v>0</v>
      </c>
      <c r="AZ401" s="9">
        <v>0</v>
      </c>
      <c r="BA401" s="9">
        <v>0</v>
      </c>
      <c r="BB401" s="9">
        <v>0</v>
      </c>
      <c r="BC401" s="9">
        <v>0</v>
      </c>
      <c r="BD401" s="9">
        <v>0</v>
      </c>
      <c r="BE401" s="9">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9">
        <v>0</v>
      </c>
      <c r="BW401" s="9">
        <v>0</v>
      </c>
      <c r="BX401" s="9">
        <v>0</v>
      </c>
      <c r="BY401" s="9">
        <v>0</v>
      </c>
      <c r="BZ401" s="9">
        <v>0</v>
      </c>
      <c r="CA401" s="3">
        <v>0</v>
      </c>
      <c r="CB401" s="3">
        <v>0</v>
      </c>
      <c r="CC401" s="3">
        <v>0</v>
      </c>
      <c r="CD401" s="3">
        <v>0</v>
      </c>
      <c r="CE401" s="3">
        <v>0</v>
      </c>
      <c r="CF401" s="3">
        <v>0</v>
      </c>
      <c r="CG401" s="3">
        <v>0</v>
      </c>
      <c r="CH401" s="3">
        <v>0</v>
      </c>
      <c r="CI401" s="3">
        <v>0</v>
      </c>
      <c r="CJ401" s="3">
        <v>0</v>
      </c>
      <c r="CK401" s="3">
        <v>0</v>
      </c>
      <c r="CL401" s="3">
        <v>0</v>
      </c>
      <c r="CM401" s="3">
        <v>0</v>
      </c>
      <c r="CN401" s="3">
        <v>0</v>
      </c>
      <c r="CO401" s="3">
        <v>0</v>
      </c>
      <c r="CP401" s="3">
        <v>0</v>
      </c>
      <c r="CQ401" s="3">
        <v>0</v>
      </c>
      <c r="CR401" s="3">
        <v>0</v>
      </c>
      <c r="CS401" s="3">
        <v>0</v>
      </c>
      <c r="CT401" s="3">
        <v>0</v>
      </c>
      <c r="CU401" s="3">
        <v>0</v>
      </c>
      <c r="CV401" s="3">
        <v>0</v>
      </c>
      <c r="CW401" s="3">
        <v>0</v>
      </c>
      <c r="CX401" s="3">
        <v>0</v>
      </c>
      <c r="CY401" s="3">
        <v>0</v>
      </c>
      <c r="CZ401" s="3">
        <v>1</v>
      </c>
      <c r="DA401" s="3">
        <v>0</v>
      </c>
      <c r="DB401" s="3">
        <v>0</v>
      </c>
      <c r="DC401" s="3">
        <v>0</v>
      </c>
      <c r="DD401" s="3">
        <v>0</v>
      </c>
      <c r="DE401" s="3">
        <v>0</v>
      </c>
      <c r="DF401" s="3">
        <v>0</v>
      </c>
      <c r="DG401" s="3">
        <v>0</v>
      </c>
      <c r="DH401" s="3">
        <v>0</v>
      </c>
      <c r="DI401" s="3">
        <v>0</v>
      </c>
      <c r="DJ401" s="3">
        <v>0</v>
      </c>
      <c r="DK401" s="3">
        <v>0</v>
      </c>
      <c r="DL401" s="3">
        <v>0</v>
      </c>
      <c r="DM401" s="3">
        <v>0</v>
      </c>
      <c r="DN401" s="3">
        <v>0</v>
      </c>
      <c r="DO401" s="3">
        <v>0</v>
      </c>
      <c r="DP401" s="3">
        <v>0</v>
      </c>
      <c r="DQ401" s="3">
        <v>0</v>
      </c>
      <c r="DR401" s="3">
        <v>0</v>
      </c>
      <c r="DS401" s="3">
        <v>0</v>
      </c>
      <c r="DT401" s="3">
        <v>0</v>
      </c>
    </row>
    <row r="402" spans="46:124" ht="11.25">
      <c r="AT402" s="9">
        <v>0</v>
      </c>
      <c r="AU402" s="9">
        <v>0</v>
      </c>
      <c r="AV402" s="9">
        <v>0</v>
      </c>
      <c r="AW402" s="9">
        <v>0</v>
      </c>
      <c r="AX402" s="9">
        <v>0</v>
      </c>
      <c r="AY402" s="9">
        <v>0</v>
      </c>
      <c r="AZ402" s="9">
        <v>0</v>
      </c>
      <c r="BA402" s="9">
        <v>0</v>
      </c>
      <c r="BB402" s="9">
        <v>0</v>
      </c>
      <c r="BC402" s="9">
        <v>0</v>
      </c>
      <c r="BD402" s="9">
        <v>0</v>
      </c>
      <c r="BE402" s="9">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9">
        <v>0</v>
      </c>
      <c r="BW402" s="9">
        <v>0</v>
      </c>
      <c r="BX402" s="9">
        <v>0</v>
      </c>
      <c r="BY402" s="9">
        <v>0</v>
      </c>
      <c r="BZ402" s="9">
        <v>0</v>
      </c>
      <c r="CA402" s="3">
        <v>0</v>
      </c>
      <c r="CB402" s="3">
        <v>0</v>
      </c>
      <c r="CC402" s="3">
        <v>0</v>
      </c>
      <c r="CD402" s="3">
        <v>0</v>
      </c>
      <c r="CE402" s="3">
        <v>0</v>
      </c>
      <c r="CF402" s="3">
        <v>0</v>
      </c>
      <c r="CG402" s="3">
        <v>0</v>
      </c>
      <c r="CH402" s="3">
        <v>0</v>
      </c>
      <c r="CI402" s="3">
        <v>0</v>
      </c>
      <c r="CJ402" s="3">
        <v>0</v>
      </c>
      <c r="CK402" s="3">
        <v>0</v>
      </c>
      <c r="CL402" s="3">
        <v>0</v>
      </c>
      <c r="CM402" s="3">
        <v>0</v>
      </c>
      <c r="CN402" s="3">
        <v>0</v>
      </c>
      <c r="CO402" s="3">
        <v>0</v>
      </c>
      <c r="CP402" s="3">
        <v>0</v>
      </c>
      <c r="CQ402" s="3">
        <v>0</v>
      </c>
      <c r="CR402" s="3">
        <v>0</v>
      </c>
      <c r="CS402" s="3">
        <v>0</v>
      </c>
      <c r="CT402" s="3">
        <v>0</v>
      </c>
      <c r="CU402" s="3">
        <v>0</v>
      </c>
      <c r="CV402" s="3">
        <v>0</v>
      </c>
      <c r="CW402" s="3">
        <v>0</v>
      </c>
      <c r="CX402" s="3">
        <v>0</v>
      </c>
      <c r="CY402" s="3">
        <v>0</v>
      </c>
      <c r="CZ402" s="3">
        <v>0</v>
      </c>
      <c r="DA402" s="3">
        <v>1</v>
      </c>
      <c r="DB402" s="3">
        <v>0</v>
      </c>
      <c r="DC402" s="3">
        <v>0</v>
      </c>
      <c r="DD402" s="3">
        <v>0</v>
      </c>
      <c r="DE402" s="3">
        <v>0</v>
      </c>
      <c r="DF402" s="3">
        <v>0</v>
      </c>
      <c r="DG402" s="3">
        <v>0</v>
      </c>
      <c r="DH402" s="3">
        <v>0</v>
      </c>
      <c r="DI402" s="3">
        <v>0</v>
      </c>
      <c r="DJ402" s="3">
        <v>0</v>
      </c>
      <c r="DK402" s="3">
        <v>0</v>
      </c>
      <c r="DL402" s="3">
        <v>0</v>
      </c>
      <c r="DM402" s="3">
        <v>0</v>
      </c>
      <c r="DN402" s="3">
        <v>0</v>
      </c>
      <c r="DO402" s="3">
        <v>0</v>
      </c>
      <c r="DP402" s="3">
        <v>0</v>
      </c>
      <c r="DQ402" s="3">
        <v>0</v>
      </c>
      <c r="DR402" s="3">
        <v>0</v>
      </c>
      <c r="DS402" s="3">
        <v>0</v>
      </c>
      <c r="DT402" s="3">
        <v>0</v>
      </c>
    </row>
    <row r="403" spans="46:124" ht="11.25">
      <c r="AT403" s="9">
        <v>0</v>
      </c>
      <c r="AU403" s="9">
        <v>0</v>
      </c>
      <c r="AV403" s="9">
        <v>0</v>
      </c>
      <c r="AW403" s="9">
        <v>0</v>
      </c>
      <c r="AX403" s="9">
        <v>0</v>
      </c>
      <c r="AY403" s="9">
        <v>0</v>
      </c>
      <c r="AZ403" s="9">
        <v>0</v>
      </c>
      <c r="BA403" s="9">
        <v>0</v>
      </c>
      <c r="BB403" s="9">
        <v>0</v>
      </c>
      <c r="BC403" s="9">
        <v>0</v>
      </c>
      <c r="BD403" s="9">
        <v>0</v>
      </c>
      <c r="BE403" s="9">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9">
        <v>0</v>
      </c>
      <c r="BW403" s="9">
        <v>0</v>
      </c>
      <c r="BX403" s="9">
        <v>0</v>
      </c>
      <c r="BY403" s="9">
        <v>0</v>
      </c>
      <c r="BZ403" s="9">
        <v>0</v>
      </c>
      <c r="CA403" s="3">
        <v>0</v>
      </c>
      <c r="CB403" s="3">
        <v>0</v>
      </c>
      <c r="CC403" s="3">
        <v>0</v>
      </c>
      <c r="CD403" s="3">
        <v>0</v>
      </c>
      <c r="CE403" s="3">
        <v>0</v>
      </c>
      <c r="CF403" s="3">
        <v>0</v>
      </c>
      <c r="CG403" s="3">
        <v>0</v>
      </c>
      <c r="CH403" s="3">
        <v>0</v>
      </c>
      <c r="CI403" s="3">
        <v>0</v>
      </c>
      <c r="CJ403" s="3">
        <v>0</v>
      </c>
      <c r="CK403" s="3">
        <v>0</v>
      </c>
      <c r="CL403" s="3">
        <v>0</v>
      </c>
      <c r="CM403" s="3">
        <v>0</v>
      </c>
      <c r="CN403" s="3">
        <v>0</v>
      </c>
      <c r="CO403" s="3">
        <v>0</v>
      </c>
      <c r="CP403" s="3">
        <v>0</v>
      </c>
      <c r="CQ403" s="3">
        <v>0</v>
      </c>
      <c r="CR403" s="3">
        <v>0</v>
      </c>
      <c r="CS403" s="3">
        <v>0</v>
      </c>
      <c r="CT403" s="3">
        <v>0</v>
      </c>
      <c r="CU403" s="3">
        <v>0</v>
      </c>
      <c r="CV403" s="3">
        <v>0</v>
      </c>
      <c r="CW403" s="3">
        <v>0</v>
      </c>
      <c r="CX403" s="3">
        <v>0</v>
      </c>
      <c r="CY403" s="3">
        <v>0</v>
      </c>
      <c r="CZ403" s="3">
        <v>0</v>
      </c>
      <c r="DA403" s="3">
        <v>0</v>
      </c>
      <c r="DB403" s="3">
        <v>1</v>
      </c>
      <c r="DC403" s="3">
        <v>0</v>
      </c>
      <c r="DD403" s="3">
        <v>0</v>
      </c>
      <c r="DE403" s="3">
        <v>0</v>
      </c>
      <c r="DF403" s="3">
        <v>0</v>
      </c>
      <c r="DG403" s="3">
        <v>0</v>
      </c>
      <c r="DH403" s="3">
        <v>0</v>
      </c>
      <c r="DI403" s="3">
        <v>0</v>
      </c>
      <c r="DJ403" s="3">
        <v>0</v>
      </c>
      <c r="DK403" s="3">
        <v>0</v>
      </c>
      <c r="DL403" s="3">
        <v>0</v>
      </c>
      <c r="DM403" s="3">
        <v>0</v>
      </c>
      <c r="DN403" s="3">
        <v>0</v>
      </c>
      <c r="DO403" s="3">
        <v>0</v>
      </c>
      <c r="DP403" s="3">
        <v>0</v>
      </c>
      <c r="DQ403" s="3">
        <v>0</v>
      </c>
      <c r="DR403" s="3">
        <v>0</v>
      </c>
      <c r="DS403" s="3">
        <v>0</v>
      </c>
      <c r="DT403" s="3">
        <v>0</v>
      </c>
    </row>
    <row r="404" spans="46:124" ht="11.25">
      <c r="AT404" s="9">
        <v>0</v>
      </c>
      <c r="AU404" s="9">
        <v>0</v>
      </c>
      <c r="AV404" s="9">
        <v>0</v>
      </c>
      <c r="AW404" s="9">
        <v>0</v>
      </c>
      <c r="AX404" s="9">
        <v>0</v>
      </c>
      <c r="AY404" s="9">
        <v>0</v>
      </c>
      <c r="AZ404" s="9">
        <v>0</v>
      </c>
      <c r="BA404" s="9">
        <v>0</v>
      </c>
      <c r="BB404" s="9">
        <v>0</v>
      </c>
      <c r="BC404" s="9">
        <v>0</v>
      </c>
      <c r="BD404" s="9">
        <v>0</v>
      </c>
      <c r="BE404" s="9">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9">
        <v>0</v>
      </c>
      <c r="BW404" s="9">
        <v>0</v>
      </c>
      <c r="BX404" s="9">
        <v>0</v>
      </c>
      <c r="BY404" s="9">
        <v>0</v>
      </c>
      <c r="BZ404" s="9">
        <v>0</v>
      </c>
      <c r="CA404" s="3">
        <v>0</v>
      </c>
      <c r="CB404" s="3">
        <v>0</v>
      </c>
      <c r="CC404" s="3">
        <v>0</v>
      </c>
      <c r="CD404" s="3">
        <v>0</v>
      </c>
      <c r="CE404" s="3">
        <v>0</v>
      </c>
      <c r="CF404" s="3">
        <v>0</v>
      </c>
      <c r="CG404" s="3">
        <v>0</v>
      </c>
      <c r="CH404" s="3">
        <v>0</v>
      </c>
      <c r="CI404" s="3">
        <v>0</v>
      </c>
      <c r="CJ404" s="3">
        <v>0</v>
      </c>
      <c r="CK404" s="3">
        <v>0</v>
      </c>
      <c r="CL404" s="3">
        <v>0</v>
      </c>
      <c r="CM404" s="3">
        <v>0</v>
      </c>
      <c r="CN404" s="3">
        <v>0</v>
      </c>
      <c r="CO404" s="3">
        <v>0</v>
      </c>
      <c r="CP404" s="3">
        <v>0</v>
      </c>
      <c r="CQ404" s="3">
        <v>0</v>
      </c>
      <c r="CR404" s="3">
        <v>0</v>
      </c>
      <c r="CS404" s="3">
        <v>0</v>
      </c>
      <c r="CT404" s="3">
        <v>0</v>
      </c>
      <c r="CU404" s="3">
        <v>0</v>
      </c>
      <c r="CV404" s="3">
        <v>0</v>
      </c>
      <c r="CW404" s="3">
        <v>0</v>
      </c>
      <c r="CX404" s="3">
        <v>0</v>
      </c>
      <c r="CY404" s="3">
        <v>0</v>
      </c>
      <c r="CZ404" s="3">
        <v>0</v>
      </c>
      <c r="DA404" s="3">
        <v>0</v>
      </c>
      <c r="DB404" s="3">
        <v>0</v>
      </c>
      <c r="DC404" s="3">
        <v>1</v>
      </c>
      <c r="DD404" s="3">
        <v>0</v>
      </c>
      <c r="DE404" s="3">
        <v>0</v>
      </c>
      <c r="DF404" s="3">
        <v>0</v>
      </c>
      <c r="DG404" s="3">
        <v>0</v>
      </c>
      <c r="DH404" s="3">
        <v>0</v>
      </c>
      <c r="DI404" s="3">
        <v>0</v>
      </c>
      <c r="DJ404" s="3">
        <v>0</v>
      </c>
      <c r="DK404" s="3">
        <v>0</v>
      </c>
      <c r="DL404" s="3">
        <v>0</v>
      </c>
      <c r="DM404" s="3">
        <v>0</v>
      </c>
      <c r="DN404" s="3">
        <v>0</v>
      </c>
      <c r="DO404" s="3">
        <v>0</v>
      </c>
      <c r="DP404" s="3">
        <v>0</v>
      </c>
      <c r="DQ404" s="3">
        <v>0</v>
      </c>
      <c r="DR404" s="3">
        <v>0</v>
      </c>
      <c r="DS404" s="3">
        <v>0</v>
      </c>
      <c r="DT404" s="3">
        <v>0</v>
      </c>
    </row>
    <row r="405" spans="46:124" ht="11.25">
      <c r="AT405" s="9">
        <v>0</v>
      </c>
      <c r="AU405" s="9">
        <v>0</v>
      </c>
      <c r="AV405" s="9">
        <v>0</v>
      </c>
      <c r="AW405" s="9">
        <v>0</v>
      </c>
      <c r="AX405" s="9">
        <v>0</v>
      </c>
      <c r="AY405" s="9">
        <v>0</v>
      </c>
      <c r="AZ405" s="9">
        <v>0</v>
      </c>
      <c r="BA405" s="9">
        <v>0</v>
      </c>
      <c r="BB405" s="9">
        <v>0</v>
      </c>
      <c r="BC405" s="9">
        <v>0</v>
      </c>
      <c r="BD405" s="9">
        <v>0</v>
      </c>
      <c r="BE405" s="9">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9">
        <v>0</v>
      </c>
      <c r="BW405" s="9">
        <v>0</v>
      </c>
      <c r="BX405" s="9">
        <v>0</v>
      </c>
      <c r="BY405" s="9">
        <v>0</v>
      </c>
      <c r="BZ405" s="9">
        <v>0</v>
      </c>
      <c r="CA405" s="3">
        <v>0</v>
      </c>
      <c r="CB405" s="3">
        <v>0</v>
      </c>
      <c r="CC405" s="3">
        <v>0</v>
      </c>
      <c r="CD405" s="3">
        <v>0</v>
      </c>
      <c r="CE405" s="3">
        <v>0</v>
      </c>
      <c r="CF405" s="3">
        <v>0</v>
      </c>
      <c r="CG405" s="3">
        <v>0</v>
      </c>
      <c r="CH405" s="3">
        <v>0</v>
      </c>
      <c r="CI405" s="3">
        <v>0</v>
      </c>
      <c r="CJ405" s="3">
        <v>0</v>
      </c>
      <c r="CK405" s="3">
        <v>0</v>
      </c>
      <c r="CL405" s="3">
        <v>0</v>
      </c>
      <c r="CM405" s="3">
        <v>0</v>
      </c>
      <c r="CN405" s="3">
        <v>0</v>
      </c>
      <c r="CO405" s="3">
        <v>0</v>
      </c>
      <c r="CP405" s="3">
        <v>0</v>
      </c>
      <c r="CQ405" s="3">
        <v>0</v>
      </c>
      <c r="CR405" s="3">
        <v>0</v>
      </c>
      <c r="CS405" s="3">
        <v>0</v>
      </c>
      <c r="CT405" s="3">
        <v>0</v>
      </c>
      <c r="CU405" s="3">
        <v>0</v>
      </c>
      <c r="CV405" s="3">
        <v>0</v>
      </c>
      <c r="CW405" s="3">
        <v>0</v>
      </c>
      <c r="CX405" s="3">
        <v>0</v>
      </c>
      <c r="CY405" s="3">
        <v>0</v>
      </c>
      <c r="CZ405" s="3">
        <v>0</v>
      </c>
      <c r="DA405" s="3">
        <v>0</v>
      </c>
      <c r="DB405" s="3">
        <v>0</v>
      </c>
      <c r="DC405" s="3">
        <v>0</v>
      </c>
      <c r="DD405" s="3">
        <v>1</v>
      </c>
      <c r="DE405" s="3">
        <v>0</v>
      </c>
      <c r="DF405" s="3">
        <v>0</v>
      </c>
      <c r="DG405" s="3">
        <v>0</v>
      </c>
      <c r="DH405" s="3">
        <v>0</v>
      </c>
      <c r="DI405" s="3">
        <v>0</v>
      </c>
      <c r="DJ405" s="3">
        <v>0</v>
      </c>
      <c r="DK405" s="3">
        <v>0</v>
      </c>
      <c r="DL405" s="3">
        <v>0</v>
      </c>
      <c r="DM405" s="3">
        <v>0</v>
      </c>
      <c r="DN405" s="3">
        <v>0</v>
      </c>
      <c r="DO405" s="3">
        <v>0</v>
      </c>
      <c r="DP405" s="3">
        <v>0</v>
      </c>
      <c r="DQ405" s="3">
        <v>0</v>
      </c>
      <c r="DR405" s="3">
        <v>0</v>
      </c>
      <c r="DS405" s="3">
        <v>0</v>
      </c>
      <c r="DT405" s="3">
        <v>0</v>
      </c>
    </row>
    <row r="406" spans="46:124" ht="11.25">
      <c r="AT406" s="9">
        <v>0</v>
      </c>
      <c r="AU406" s="9">
        <v>0</v>
      </c>
      <c r="AV406" s="9">
        <v>0</v>
      </c>
      <c r="AW406" s="9">
        <v>0</v>
      </c>
      <c r="AX406" s="9">
        <v>0</v>
      </c>
      <c r="AY406" s="9">
        <v>0</v>
      </c>
      <c r="AZ406" s="9">
        <v>0</v>
      </c>
      <c r="BA406" s="9">
        <v>0</v>
      </c>
      <c r="BB406" s="9">
        <v>0</v>
      </c>
      <c r="BC406" s="9">
        <v>0</v>
      </c>
      <c r="BD406" s="9">
        <v>0</v>
      </c>
      <c r="BE406" s="9">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9">
        <v>0</v>
      </c>
      <c r="BW406" s="9">
        <v>0</v>
      </c>
      <c r="BX406" s="9">
        <v>0</v>
      </c>
      <c r="BY406" s="9">
        <v>0</v>
      </c>
      <c r="BZ406" s="9">
        <v>0</v>
      </c>
      <c r="CA406" s="3">
        <v>0</v>
      </c>
      <c r="CB406" s="3">
        <v>0</v>
      </c>
      <c r="CC406" s="3">
        <v>0</v>
      </c>
      <c r="CD406" s="3">
        <v>0</v>
      </c>
      <c r="CE406" s="3">
        <v>0</v>
      </c>
      <c r="CF406" s="3">
        <v>0</v>
      </c>
      <c r="CG406" s="3">
        <v>0</v>
      </c>
      <c r="CH406" s="3">
        <v>0</v>
      </c>
      <c r="CI406" s="3">
        <v>0</v>
      </c>
      <c r="CJ406" s="3">
        <v>0</v>
      </c>
      <c r="CK406" s="3">
        <v>0</v>
      </c>
      <c r="CL406" s="3">
        <v>0</v>
      </c>
      <c r="CM406" s="3">
        <v>0</v>
      </c>
      <c r="CN406" s="3">
        <v>0</v>
      </c>
      <c r="CO406" s="3">
        <v>0</v>
      </c>
      <c r="CP406" s="3">
        <v>0</v>
      </c>
      <c r="CQ406" s="3">
        <v>0</v>
      </c>
      <c r="CR406" s="3">
        <v>0</v>
      </c>
      <c r="CS406" s="3">
        <v>0</v>
      </c>
      <c r="CT406" s="3">
        <v>0</v>
      </c>
      <c r="CU406" s="3">
        <v>0</v>
      </c>
      <c r="CV406" s="3">
        <v>0</v>
      </c>
      <c r="CW406" s="3">
        <v>0</v>
      </c>
      <c r="CX406" s="3">
        <v>0</v>
      </c>
      <c r="CY406" s="3">
        <v>0</v>
      </c>
      <c r="CZ406" s="3">
        <v>0</v>
      </c>
      <c r="DA406" s="3">
        <v>0</v>
      </c>
      <c r="DB406" s="3">
        <v>0</v>
      </c>
      <c r="DC406" s="3">
        <v>0</v>
      </c>
      <c r="DD406" s="3">
        <v>0</v>
      </c>
      <c r="DE406" s="3">
        <v>1</v>
      </c>
      <c r="DF406" s="3">
        <v>0</v>
      </c>
      <c r="DG406" s="3">
        <v>0</v>
      </c>
      <c r="DH406" s="3">
        <v>0</v>
      </c>
      <c r="DI406" s="3">
        <v>0</v>
      </c>
      <c r="DJ406" s="3">
        <v>0</v>
      </c>
      <c r="DK406" s="3">
        <v>0</v>
      </c>
      <c r="DL406" s="3">
        <v>0</v>
      </c>
      <c r="DM406" s="3">
        <v>0</v>
      </c>
      <c r="DN406" s="3">
        <v>0</v>
      </c>
      <c r="DO406" s="3">
        <v>0</v>
      </c>
      <c r="DP406" s="3">
        <v>0</v>
      </c>
      <c r="DQ406" s="3">
        <v>0</v>
      </c>
      <c r="DR406" s="3">
        <v>0</v>
      </c>
      <c r="DS406" s="3">
        <v>0</v>
      </c>
      <c r="DT406" s="3">
        <v>0</v>
      </c>
    </row>
    <row r="407" spans="46:124" ht="11.25">
      <c r="AT407" s="9">
        <v>0</v>
      </c>
      <c r="AU407" s="9">
        <v>0</v>
      </c>
      <c r="AV407" s="9">
        <v>0</v>
      </c>
      <c r="AW407" s="9">
        <v>0</v>
      </c>
      <c r="AX407" s="9">
        <v>0</v>
      </c>
      <c r="AY407" s="9">
        <v>0</v>
      </c>
      <c r="AZ407" s="9">
        <v>0</v>
      </c>
      <c r="BA407" s="9">
        <v>0</v>
      </c>
      <c r="BB407" s="9">
        <v>0</v>
      </c>
      <c r="BC407" s="9">
        <v>0</v>
      </c>
      <c r="BD407" s="9">
        <v>0</v>
      </c>
      <c r="BE407" s="9">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9">
        <v>0</v>
      </c>
      <c r="BW407" s="9">
        <v>0</v>
      </c>
      <c r="BX407" s="9">
        <v>0</v>
      </c>
      <c r="BY407" s="9">
        <v>0</v>
      </c>
      <c r="BZ407" s="9">
        <v>0</v>
      </c>
      <c r="CA407" s="3">
        <v>0</v>
      </c>
      <c r="CB407" s="3">
        <v>0</v>
      </c>
      <c r="CC407" s="3">
        <v>0</v>
      </c>
      <c r="CD407" s="3">
        <v>0</v>
      </c>
      <c r="CE407" s="3">
        <v>0</v>
      </c>
      <c r="CF407" s="3">
        <v>0</v>
      </c>
      <c r="CG407" s="3">
        <v>0</v>
      </c>
      <c r="CH407" s="3">
        <v>0</v>
      </c>
      <c r="CI407" s="3">
        <v>0</v>
      </c>
      <c r="CJ407" s="3">
        <v>0</v>
      </c>
      <c r="CK407" s="3">
        <v>0</v>
      </c>
      <c r="CL407" s="3">
        <v>0</v>
      </c>
      <c r="CM407" s="3">
        <v>0</v>
      </c>
      <c r="CN407" s="3">
        <v>0</v>
      </c>
      <c r="CO407" s="3">
        <v>0</v>
      </c>
      <c r="CP407" s="3">
        <v>0</v>
      </c>
      <c r="CQ407" s="3">
        <v>0</v>
      </c>
      <c r="CR407" s="3">
        <v>0</v>
      </c>
      <c r="CS407" s="3">
        <v>0</v>
      </c>
      <c r="CT407" s="3">
        <v>0</v>
      </c>
      <c r="CU407" s="3">
        <v>0</v>
      </c>
      <c r="CV407" s="3">
        <v>0</v>
      </c>
      <c r="CW407" s="3">
        <v>0</v>
      </c>
      <c r="CX407" s="3">
        <v>0</v>
      </c>
      <c r="CY407" s="3">
        <v>0</v>
      </c>
      <c r="CZ407" s="3">
        <v>0</v>
      </c>
      <c r="DA407" s="3">
        <v>0</v>
      </c>
      <c r="DB407" s="3">
        <v>0</v>
      </c>
      <c r="DC407" s="3">
        <v>0</v>
      </c>
      <c r="DD407" s="3">
        <v>0</v>
      </c>
      <c r="DE407" s="3">
        <v>0</v>
      </c>
      <c r="DF407" s="3">
        <v>1</v>
      </c>
      <c r="DG407" s="3">
        <v>0</v>
      </c>
      <c r="DH407" s="3">
        <v>0</v>
      </c>
      <c r="DI407" s="3">
        <v>0</v>
      </c>
      <c r="DJ407" s="3">
        <v>0</v>
      </c>
      <c r="DK407" s="3">
        <v>0</v>
      </c>
      <c r="DL407" s="3">
        <v>0</v>
      </c>
      <c r="DM407" s="3">
        <v>0</v>
      </c>
      <c r="DN407" s="3">
        <v>0</v>
      </c>
      <c r="DO407" s="3">
        <v>0</v>
      </c>
      <c r="DP407" s="3">
        <v>0</v>
      </c>
      <c r="DQ407" s="3">
        <v>0</v>
      </c>
      <c r="DR407" s="3">
        <v>0</v>
      </c>
      <c r="DS407" s="3">
        <v>0</v>
      </c>
      <c r="DT407" s="3">
        <v>0</v>
      </c>
    </row>
    <row r="408" spans="46:124" ht="11.25">
      <c r="AT408" s="9">
        <v>0</v>
      </c>
      <c r="AU408" s="9">
        <v>0</v>
      </c>
      <c r="AV408" s="9">
        <v>0</v>
      </c>
      <c r="AW408" s="9">
        <v>0</v>
      </c>
      <c r="AX408" s="9">
        <v>0</v>
      </c>
      <c r="AY408" s="9">
        <v>0</v>
      </c>
      <c r="AZ408" s="9">
        <v>0</v>
      </c>
      <c r="BA408" s="9">
        <v>0</v>
      </c>
      <c r="BB408" s="9">
        <v>0</v>
      </c>
      <c r="BC408" s="9">
        <v>0</v>
      </c>
      <c r="BD408" s="9">
        <v>0</v>
      </c>
      <c r="BE408" s="9">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9">
        <v>0</v>
      </c>
      <c r="BW408" s="9">
        <v>0</v>
      </c>
      <c r="BX408" s="9">
        <v>0</v>
      </c>
      <c r="BY408" s="9">
        <v>0</v>
      </c>
      <c r="BZ408" s="9">
        <v>0</v>
      </c>
      <c r="CA408" s="3">
        <v>0</v>
      </c>
      <c r="CB408" s="3">
        <v>0</v>
      </c>
      <c r="CC408" s="3">
        <v>0</v>
      </c>
      <c r="CD408" s="3">
        <v>0</v>
      </c>
      <c r="CE408" s="3">
        <v>0</v>
      </c>
      <c r="CF408" s="3">
        <v>0</v>
      </c>
      <c r="CG408" s="3">
        <v>0</v>
      </c>
      <c r="CH408" s="3">
        <v>0</v>
      </c>
      <c r="CI408" s="3">
        <v>0</v>
      </c>
      <c r="CJ408" s="3">
        <v>0</v>
      </c>
      <c r="CK408" s="3">
        <v>0</v>
      </c>
      <c r="CL408" s="3">
        <v>0</v>
      </c>
      <c r="CM408" s="3">
        <v>0</v>
      </c>
      <c r="CN408" s="3">
        <v>0</v>
      </c>
      <c r="CO408" s="3">
        <v>0</v>
      </c>
      <c r="CP408" s="3">
        <v>0</v>
      </c>
      <c r="CQ408" s="3">
        <v>0</v>
      </c>
      <c r="CR408" s="3">
        <v>0</v>
      </c>
      <c r="CS408" s="3">
        <v>0</v>
      </c>
      <c r="CT408" s="3">
        <v>0</v>
      </c>
      <c r="CU408" s="3">
        <v>0</v>
      </c>
      <c r="CV408" s="3">
        <v>0</v>
      </c>
      <c r="CW408" s="3">
        <v>0</v>
      </c>
      <c r="CX408" s="3">
        <v>0</v>
      </c>
      <c r="CY408" s="3">
        <v>0</v>
      </c>
      <c r="CZ408" s="3">
        <v>0</v>
      </c>
      <c r="DA408" s="3">
        <v>0</v>
      </c>
      <c r="DB408" s="3">
        <v>0</v>
      </c>
      <c r="DC408" s="3">
        <v>0</v>
      </c>
      <c r="DD408" s="3">
        <v>0</v>
      </c>
      <c r="DE408" s="3">
        <v>0</v>
      </c>
      <c r="DF408" s="3">
        <v>0</v>
      </c>
      <c r="DG408" s="3">
        <v>1</v>
      </c>
      <c r="DH408" s="3">
        <v>0</v>
      </c>
      <c r="DI408" s="3">
        <v>0</v>
      </c>
      <c r="DJ408" s="3">
        <v>0</v>
      </c>
      <c r="DK408" s="3">
        <v>0</v>
      </c>
      <c r="DL408" s="3">
        <v>0</v>
      </c>
      <c r="DM408" s="3">
        <v>0</v>
      </c>
      <c r="DN408" s="3">
        <v>0</v>
      </c>
      <c r="DO408" s="3">
        <v>0</v>
      </c>
      <c r="DP408" s="3">
        <v>0</v>
      </c>
      <c r="DQ408" s="3">
        <v>0</v>
      </c>
      <c r="DR408" s="3">
        <v>0</v>
      </c>
      <c r="DS408" s="3">
        <v>0</v>
      </c>
      <c r="DT408" s="3">
        <v>0</v>
      </c>
    </row>
    <row r="409" spans="46:124" ht="11.25">
      <c r="AT409" s="9">
        <v>0</v>
      </c>
      <c r="AU409" s="9">
        <v>0</v>
      </c>
      <c r="AV409" s="9">
        <v>0</v>
      </c>
      <c r="AW409" s="9">
        <v>0</v>
      </c>
      <c r="AX409" s="9">
        <v>0</v>
      </c>
      <c r="AY409" s="9">
        <v>0</v>
      </c>
      <c r="AZ409" s="9">
        <v>0</v>
      </c>
      <c r="BA409" s="9">
        <v>0</v>
      </c>
      <c r="BB409" s="9">
        <v>0</v>
      </c>
      <c r="BC409" s="9">
        <v>0</v>
      </c>
      <c r="BD409" s="9">
        <v>0</v>
      </c>
      <c r="BE409" s="9">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9">
        <v>0</v>
      </c>
      <c r="BW409" s="9">
        <v>0</v>
      </c>
      <c r="BX409" s="9">
        <v>0</v>
      </c>
      <c r="BY409" s="9">
        <v>0</v>
      </c>
      <c r="BZ409" s="9">
        <v>0</v>
      </c>
      <c r="CA409" s="3">
        <v>0</v>
      </c>
      <c r="CB409" s="3">
        <v>0</v>
      </c>
      <c r="CC409" s="3">
        <v>0</v>
      </c>
      <c r="CD409" s="3">
        <v>0</v>
      </c>
      <c r="CE409" s="3">
        <v>0</v>
      </c>
      <c r="CF409" s="3">
        <v>0</v>
      </c>
      <c r="CG409" s="3">
        <v>0</v>
      </c>
      <c r="CH409" s="3">
        <v>0</v>
      </c>
      <c r="CI409" s="3">
        <v>0</v>
      </c>
      <c r="CJ409" s="3">
        <v>0</v>
      </c>
      <c r="CK409" s="3">
        <v>0</v>
      </c>
      <c r="CL409" s="3">
        <v>0</v>
      </c>
      <c r="CM409" s="3">
        <v>0</v>
      </c>
      <c r="CN409" s="3">
        <v>0</v>
      </c>
      <c r="CO409" s="3">
        <v>0</v>
      </c>
      <c r="CP409" s="3">
        <v>0</v>
      </c>
      <c r="CQ409" s="3">
        <v>0</v>
      </c>
      <c r="CR409" s="3">
        <v>0</v>
      </c>
      <c r="CS409" s="3">
        <v>0</v>
      </c>
      <c r="CT409" s="3">
        <v>0</v>
      </c>
      <c r="CU409" s="3">
        <v>0</v>
      </c>
      <c r="CV409" s="3">
        <v>0</v>
      </c>
      <c r="CW409" s="3">
        <v>0</v>
      </c>
      <c r="CX409" s="3">
        <v>0</v>
      </c>
      <c r="CY409" s="3">
        <v>0</v>
      </c>
      <c r="CZ409" s="3">
        <v>0</v>
      </c>
      <c r="DA409" s="3">
        <v>0</v>
      </c>
      <c r="DB409" s="3">
        <v>0</v>
      </c>
      <c r="DC409" s="3">
        <v>0</v>
      </c>
      <c r="DD409" s="3">
        <v>0</v>
      </c>
      <c r="DE409" s="3">
        <v>0</v>
      </c>
      <c r="DF409" s="3">
        <v>0</v>
      </c>
      <c r="DG409" s="3">
        <v>0</v>
      </c>
      <c r="DH409" s="3">
        <v>1</v>
      </c>
      <c r="DI409" s="3">
        <v>0</v>
      </c>
      <c r="DJ409" s="3">
        <v>0</v>
      </c>
      <c r="DK409" s="3">
        <v>0</v>
      </c>
      <c r="DL409" s="3">
        <v>0</v>
      </c>
      <c r="DM409" s="3">
        <v>0</v>
      </c>
      <c r="DN409" s="3">
        <v>0</v>
      </c>
      <c r="DO409" s="3">
        <v>0</v>
      </c>
      <c r="DP409" s="3">
        <v>0</v>
      </c>
      <c r="DQ409" s="3">
        <v>0</v>
      </c>
      <c r="DR409" s="3">
        <v>0</v>
      </c>
      <c r="DS409" s="3">
        <v>0</v>
      </c>
      <c r="DT409" s="3">
        <v>0</v>
      </c>
    </row>
    <row r="410" spans="46:124" ht="11.25">
      <c r="AT410" s="9">
        <v>0</v>
      </c>
      <c r="AU410" s="9">
        <v>0</v>
      </c>
      <c r="AV410" s="9">
        <v>0</v>
      </c>
      <c r="AW410" s="9">
        <v>0</v>
      </c>
      <c r="AX410" s="9">
        <v>0</v>
      </c>
      <c r="AY410" s="9">
        <v>0</v>
      </c>
      <c r="AZ410" s="9">
        <v>0</v>
      </c>
      <c r="BA410" s="9">
        <v>0</v>
      </c>
      <c r="BB410" s="9">
        <v>0</v>
      </c>
      <c r="BC410" s="9">
        <v>0</v>
      </c>
      <c r="BD410" s="9">
        <v>0</v>
      </c>
      <c r="BE410" s="9">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9">
        <v>0</v>
      </c>
      <c r="BW410" s="9">
        <v>0</v>
      </c>
      <c r="BX410" s="9">
        <v>0</v>
      </c>
      <c r="BY410" s="9">
        <v>0</v>
      </c>
      <c r="BZ410" s="9">
        <v>0</v>
      </c>
      <c r="CA410" s="3">
        <v>0</v>
      </c>
      <c r="CB410" s="3">
        <v>0</v>
      </c>
      <c r="CC410" s="3">
        <v>0</v>
      </c>
      <c r="CD410" s="3">
        <v>0</v>
      </c>
      <c r="CE410" s="3">
        <v>0</v>
      </c>
      <c r="CF410" s="3">
        <v>0</v>
      </c>
      <c r="CG410" s="3">
        <v>0</v>
      </c>
      <c r="CH410" s="3">
        <v>0</v>
      </c>
      <c r="CI410" s="3">
        <v>0</v>
      </c>
      <c r="CJ410" s="3">
        <v>0</v>
      </c>
      <c r="CK410" s="3">
        <v>0</v>
      </c>
      <c r="CL410" s="3">
        <v>0</v>
      </c>
      <c r="CM410" s="3">
        <v>0</v>
      </c>
      <c r="CN410" s="3">
        <v>0</v>
      </c>
      <c r="CO410" s="3">
        <v>0</v>
      </c>
      <c r="CP410" s="3">
        <v>0</v>
      </c>
      <c r="CQ410" s="3">
        <v>0</v>
      </c>
      <c r="CR410" s="3">
        <v>0</v>
      </c>
      <c r="CS410" s="3">
        <v>0</v>
      </c>
      <c r="CT410" s="3">
        <v>0</v>
      </c>
      <c r="CU410" s="3">
        <v>0</v>
      </c>
      <c r="CV410" s="3">
        <v>0</v>
      </c>
      <c r="CW410" s="3">
        <v>0</v>
      </c>
      <c r="CX410" s="3">
        <v>0</v>
      </c>
      <c r="CY410" s="3">
        <v>0</v>
      </c>
      <c r="CZ410" s="3">
        <v>0</v>
      </c>
      <c r="DA410" s="3">
        <v>0</v>
      </c>
      <c r="DB410" s="3">
        <v>0</v>
      </c>
      <c r="DC410" s="3">
        <v>0</v>
      </c>
      <c r="DD410" s="3">
        <v>0</v>
      </c>
      <c r="DE410" s="3">
        <v>0</v>
      </c>
      <c r="DF410" s="3">
        <v>0</v>
      </c>
      <c r="DG410" s="3">
        <v>0</v>
      </c>
      <c r="DH410" s="3">
        <v>0</v>
      </c>
      <c r="DI410" s="3">
        <v>1</v>
      </c>
      <c r="DJ410" s="3">
        <v>0</v>
      </c>
      <c r="DK410" s="3">
        <v>0</v>
      </c>
      <c r="DL410" s="3">
        <v>0</v>
      </c>
      <c r="DM410" s="3">
        <v>0</v>
      </c>
      <c r="DN410" s="3">
        <v>0</v>
      </c>
      <c r="DO410" s="3">
        <v>0</v>
      </c>
      <c r="DP410" s="3">
        <v>0</v>
      </c>
      <c r="DQ410" s="3">
        <v>0</v>
      </c>
      <c r="DR410" s="3">
        <v>0</v>
      </c>
      <c r="DS410" s="3">
        <v>0</v>
      </c>
      <c r="DT410" s="3">
        <v>0</v>
      </c>
    </row>
    <row r="411" spans="46:124" ht="11.25">
      <c r="AT411" s="9">
        <v>0</v>
      </c>
      <c r="AU411" s="9">
        <v>0</v>
      </c>
      <c r="AV411" s="9">
        <v>0</v>
      </c>
      <c r="AW411" s="9">
        <v>0</v>
      </c>
      <c r="AX411" s="9">
        <v>0</v>
      </c>
      <c r="AY411" s="9">
        <v>0</v>
      </c>
      <c r="AZ411" s="9">
        <v>0</v>
      </c>
      <c r="BA411" s="9">
        <v>0</v>
      </c>
      <c r="BB411" s="9">
        <v>0</v>
      </c>
      <c r="BC411" s="9">
        <v>0</v>
      </c>
      <c r="BD411" s="9">
        <v>0</v>
      </c>
      <c r="BE411" s="9">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9">
        <v>0</v>
      </c>
      <c r="BW411" s="9">
        <v>0</v>
      </c>
      <c r="BX411" s="9">
        <v>0</v>
      </c>
      <c r="BY411" s="9">
        <v>0</v>
      </c>
      <c r="BZ411" s="9">
        <v>0</v>
      </c>
      <c r="CA411" s="3">
        <v>0</v>
      </c>
      <c r="CB411" s="3">
        <v>0</v>
      </c>
      <c r="CC411" s="3">
        <v>0</v>
      </c>
      <c r="CD411" s="3">
        <v>0</v>
      </c>
      <c r="CE411" s="3">
        <v>0</v>
      </c>
      <c r="CF411" s="3">
        <v>0</v>
      </c>
      <c r="CG411" s="3">
        <v>0</v>
      </c>
      <c r="CH411" s="3">
        <v>0</v>
      </c>
      <c r="CI411" s="3">
        <v>0</v>
      </c>
      <c r="CJ411" s="3">
        <v>0</v>
      </c>
      <c r="CK411" s="3">
        <v>0</v>
      </c>
      <c r="CL411" s="3">
        <v>0</v>
      </c>
      <c r="CM411" s="3">
        <v>0</v>
      </c>
      <c r="CN411" s="3">
        <v>0</v>
      </c>
      <c r="CO411" s="3">
        <v>0</v>
      </c>
      <c r="CP411" s="3">
        <v>0</v>
      </c>
      <c r="CQ411" s="3">
        <v>0</v>
      </c>
      <c r="CR411" s="3">
        <v>0</v>
      </c>
      <c r="CS411" s="3">
        <v>0</v>
      </c>
      <c r="CT411" s="3">
        <v>0</v>
      </c>
      <c r="CU411" s="3">
        <v>0</v>
      </c>
      <c r="CV411" s="3">
        <v>0</v>
      </c>
      <c r="CW411" s="3">
        <v>0</v>
      </c>
      <c r="CX411" s="3">
        <v>0</v>
      </c>
      <c r="CY411" s="3">
        <v>0</v>
      </c>
      <c r="CZ411" s="3">
        <v>0</v>
      </c>
      <c r="DA411" s="3">
        <v>0</v>
      </c>
      <c r="DB411" s="3">
        <v>0</v>
      </c>
      <c r="DC411" s="3">
        <v>0</v>
      </c>
      <c r="DD411" s="3">
        <v>0</v>
      </c>
      <c r="DE411" s="3">
        <v>0</v>
      </c>
      <c r="DF411" s="3">
        <v>0</v>
      </c>
      <c r="DG411" s="3">
        <v>0</v>
      </c>
      <c r="DH411" s="3">
        <v>0</v>
      </c>
      <c r="DI411" s="3">
        <v>0</v>
      </c>
      <c r="DJ411" s="3">
        <v>1</v>
      </c>
      <c r="DK411" s="3">
        <v>0</v>
      </c>
      <c r="DL411" s="3">
        <v>0</v>
      </c>
      <c r="DM411" s="3">
        <v>0</v>
      </c>
      <c r="DN411" s="3">
        <v>0</v>
      </c>
      <c r="DO411" s="3">
        <v>0</v>
      </c>
      <c r="DP411" s="3">
        <v>0</v>
      </c>
      <c r="DQ411" s="3">
        <v>0</v>
      </c>
      <c r="DR411" s="3">
        <v>0</v>
      </c>
      <c r="DS411" s="3">
        <v>0</v>
      </c>
      <c r="DT411" s="3">
        <v>0</v>
      </c>
    </row>
    <row r="412" spans="46:124" ht="11.25">
      <c r="AT412" s="9">
        <v>0</v>
      </c>
      <c r="AU412" s="9">
        <v>0</v>
      </c>
      <c r="AV412" s="9">
        <v>0</v>
      </c>
      <c r="AW412" s="9">
        <v>0</v>
      </c>
      <c r="AX412" s="9">
        <v>0</v>
      </c>
      <c r="AY412" s="9">
        <v>0</v>
      </c>
      <c r="AZ412" s="9">
        <v>0</v>
      </c>
      <c r="BA412" s="9">
        <v>0</v>
      </c>
      <c r="BB412" s="9">
        <v>0</v>
      </c>
      <c r="BC412" s="9">
        <v>0</v>
      </c>
      <c r="BD412" s="9">
        <v>0</v>
      </c>
      <c r="BE412" s="9">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9">
        <v>0</v>
      </c>
      <c r="BW412" s="9">
        <v>0</v>
      </c>
      <c r="BX412" s="9">
        <v>0</v>
      </c>
      <c r="BY412" s="9">
        <v>0</v>
      </c>
      <c r="BZ412" s="9">
        <v>0</v>
      </c>
      <c r="CA412" s="3">
        <v>0</v>
      </c>
      <c r="CB412" s="3">
        <v>0</v>
      </c>
      <c r="CC412" s="3">
        <v>0</v>
      </c>
      <c r="CD412" s="3">
        <v>0</v>
      </c>
      <c r="CE412" s="3">
        <v>0</v>
      </c>
      <c r="CF412" s="3">
        <v>0</v>
      </c>
      <c r="CG412" s="3">
        <v>0</v>
      </c>
      <c r="CH412" s="3">
        <v>0</v>
      </c>
      <c r="CI412" s="3">
        <v>0</v>
      </c>
      <c r="CJ412" s="3">
        <v>0</v>
      </c>
      <c r="CK412" s="3">
        <v>0</v>
      </c>
      <c r="CL412" s="3">
        <v>0</v>
      </c>
      <c r="CM412" s="3">
        <v>0</v>
      </c>
      <c r="CN412" s="3">
        <v>0</v>
      </c>
      <c r="CO412" s="3">
        <v>0</v>
      </c>
      <c r="CP412" s="3">
        <v>0</v>
      </c>
      <c r="CQ412" s="3">
        <v>0</v>
      </c>
      <c r="CR412" s="3">
        <v>0</v>
      </c>
      <c r="CS412" s="3">
        <v>0</v>
      </c>
      <c r="CT412" s="3">
        <v>0</v>
      </c>
      <c r="CU412" s="3">
        <v>0</v>
      </c>
      <c r="CV412" s="3">
        <v>0</v>
      </c>
      <c r="CW412" s="3">
        <v>0</v>
      </c>
      <c r="CX412" s="3">
        <v>0</v>
      </c>
      <c r="CY412" s="3">
        <v>0</v>
      </c>
      <c r="CZ412" s="3">
        <v>0</v>
      </c>
      <c r="DA412" s="3">
        <v>0</v>
      </c>
      <c r="DB412" s="3">
        <v>0</v>
      </c>
      <c r="DC412" s="3">
        <v>0</v>
      </c>
      <c r="DD412" s="3">
        <v>0</v>
      </c>
      <c r="DE412" s="3">
        <v>0</v>
      </c>
      <c r="DF412" s="3">
        <v>0</v>
      </c>
      <c r="DG412" s="3">
        <v>0</v>
      </c>
      <c r="DH412" s="3">
        <v>0</v>
      </c>
      <c r="DI412" s="3">
        <v>0</v>
      </c>
      <c r="DJ412" s="3">
        <v>0</v>
      </c>
      <c r="DK412" s="3">
        <v>1</v>
      </c>
      <c r="DL412" s="3">
        <v>0</v>
      </c>
      <c r="DM412" s="3">
        <v>0</v>
      </c>
      <c r="DN412" s="3">
        <v>0</v>
      </c>
      <c r="DO412" s="3">
        <v>0</v>
      </c>
      <c r="DP412" s="3">
        <v>0</v>
      </c>
      <c r="DQ412" s="3">
        <v>0</v>
      </c>
      <c r="DR412" s="3">
        <v>0</v>
      </c>
      <c r="DS412" s="3">
        <v>0</v>
      </c>
      <c r="DT412" s="3">
        <v>0</v>
      </c>
    </row>
    <row r="413" spans="46:124" ht="11.25">
      <c r="AT413" s="9">
        <v>0</v>
      </c>
      <c r="AU413" s="9">
        <v>0</v>
      </c>
      <c r="AV413" s="9">
        <v>0</v>
      </c>
      <c r="AW413" s="9">
        <v>0</v>
      </c>
      <c r="AX413" s="9">
        <v>0</v>
      </c>
      <c r="AY413" s="9">
        <v>0</v>
      </c>
      <c r="AZ413" s="9">
        <v>0</v>
      </c>
      <c r="BA413" s="9">
        <v>0</v>
      </c>
      <c r="BB413" s="9">
        <v>0</v>
      </c>
      <c r="BC413" s="9">
        <v>0</v>
      </c>
      <c r="BD413" s="9">
        <v>0</v>
      </c>
      <c r="BE413" s="9">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9">
        <v>0</v>
      </c>
      <c r="BW413" s="9">
        <v>0</v>
      </c>
      <c r="BX413" s="9">
        <v>0</v>
      </c>
      <c r="BY413" s="9">
        <v>0</v>
      </c>
      <c r="BZ413" s="9">
        <v>0</v>
      </c>
      <c r="CA413" s="3">
        <v>0</v>
      </c>
      <c r="CB413" s="3">
        <v>0</v>
      </c>
      <c r="CC413" s="3">
        <v>0</v>
      </c>
      <c r="CD413" s="3">
        <v>0</v>
      </c>
      <c r="CE413" s="3">
        <v>0</v>
      </c>
      <c r="CF413" s="3">
        <v>0</v>
      </c>
      <c r="CG413" s="3">
        <v>0</v>
      </c>
      <c r="CH413" s="3">
        <v>0</v>
      </c>
      <c r="CI413" s="3">
        <v>0</v>
      </c>
      <c r="CJ413" s="3">
        <v>0</v>
      </c>
      <c r="CK413" s="3">
        <v>0</v>
      </c>
      <c r="CL413" s="3">
        <v>0</v>
      </c>
      <c r="CM413" s="3">
        <v>0</v>
      </c>
      <c r="CN413" s="3">
        <v>0</v>
      </c>
      <c r="CO413" s="3">
        <v>0</v>
      </c>
      <c r="CP413" s="3">
        <v>0</v>
      </c>
      <c r="CQ413" s="3">
        <v>0</v>
      </c>
      <c r="CR413" s="3">
        <v>0</v>
      </c>
      <c r="CS413" s="3">
        <v>0</v>
      </c>
      <c r="CT413" s="3">
        <v>0</v>
      </c>
      <c r="CU413" s="3">
        <v>0</v>
      </c>
      <c r="CV413" s="3">
        <v>0</v>
      </c>
      <c r="CW413" s="3">
        <v>0</v>
      </c>
      <c r="CX413" s="3">
        <v>0</v>
      </c>
      <c r="CY413" s="3">
        <v>0</v>
      </c>
      <c r="CZ413" s="3">
        <v>0</v>
      </c>
      <c r="DA413" s="3">
        <v>0</v>
      </c>
      <c r="DB413" s="3">
        <v>0</v>
      </c>
      <c r="DC413" s="3">
        <v>0</v>
      </c>
      <c r="DD413" s="3">
        <v>0</v>
      </c>
      <c r="DE413" s="3">
        <v>0</v>
      </c>
      <c r="DF413" s="3">
        <v>0</v>
      </c>
      <c r="DG413" s="3">
        <v>0</v>
      </c>
      <c r="DH413" s="3">
        <v>0</v>
      </c>
      <c r="DI413" s="3">
        <v>0</v>
      </c>
      <c r="DJ413" s="3">
        <v>0</v>
      </c>
      <c r="DK413" s="3">
        <v>0</v>
      </c>
      <c r="DL413" s="3">
        <v>1</v>
      </c>
      <c r="DM413" s="3">
        <v>0</v>
      </c>
      <c r="DN413" s="3">
        <v>0</v>
      </c>
      <c r="DO413" s="3">
        <v>0</v>
      </c>
      <c r="DP413" s="3">
        <v>0</v>
      </c>
      <c r="DQ413" s="3">
        <v>0</v>
      </c>
      <c r="DR413" s="3">
        <v>0</v>
      </c>
      <c r="DS413" s="3">
        <v>0</v>
      </c>
      <c r="DT413" s="3">
        <v>0</v>
      </c>
    </row>
    <row r="414" spans="46:124" ht="11.25">
      <c r="AT414" s="9">
        <v>0</v>
      </c>
      <c r="AU414" s="9">
        <v>0</v>
      </c>
      <c r="AV414" s="9">
        <v>0</v>
      </c>
      <c r="AW414" s="9">
        <v>0</v>
      </c>
      <c r="AX414" s="9">
        <v>0</v>
      </c>
      <c r="AY414" s="9">
        <v>0</v>
      </c>
      <c r="AZ414" s="9">
        <v>0</v>
      </c>
      <c r="BA414" s="9">
        <v>0</v>
      </c>
      <c r="BB414" s="9">
        <v>0</v>
      </c>
      <c r="BC414" s="9">
        <v>0</v>
      </c>
      <c r="BD414" s="9">
        <v>0</v>
      </c>
      <c r="BE414" s="9">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9">
        <v>0</v>
      </c>
      <c r="BW414" s="9">
        <v>0</v>
      </c>
      <c r="BX414" s="9">
        <v>0</v>
      </c>
      <c r="BY414" s="9">
        <v>0</v>
      </c>
      <c r="BZ414" s="9">
        <v>0</v>
      </c>
      <c r="CA414" s="3">
        <v>0</v>
      </c>
      <c r="CB414" s="3">
        <v>0</v>
      </c>
      <c r="CC414" s="3">
        <v>0</v>
      </c>
      <c r="CD414" s="3">
        <v>0</v>
      </c>
      <c r="CE414" s="3">
        <v>0</v>
      </c>
      <c r="CF414" s="3">
        <v>0</v>
      </c>
      <c r="CG414" s="3">
        <v>0</v>
      </c>
      <c r="CH414" s="3">
        <v>0</v>
      </c>
      <c r="CI414" s="3">
        <v>0</v>
      </c>
      <c r="CJ414" s="3">
        <v>0</v>
      </c>
      <c r="CK414" s="3">
        <v>0</v>
      </c>
      <c r="CL414" s="3">
        <v>0</v>
      </c>
      <c r="CM414" s="3">
        <v>0</v>
      </c>
      <c r="CN414" s="3">
        <v>0</v>
      </c>
      <c r="CO414" s="3">
        <v>0</v>
      </c>
      <c r="CP414" s="3">
        <v>0</v>
      </c>
      <c r="CQ414" s="3">
        <v>0</v>
      </c>
      <c r="CR414" s="3">
        <v>0</v>
      </c>
      <c r="CS414" s="3">
        <v>0</v>
      </c>
      <c r="CT414" s="3">
        <v>0</v>
      </c>
      <c r="CU414" s="3">
        <v>0</v>
      </c>
      <c r="CV414" s="3">
        <v>0</v>
      </c>
      <c r="CW414" s="3">
        <v>0</v>
      </c>
      <c r="CX414" s="3">
        <v>0</v>
      </c>
      <c r="CY414" s="3">
        <v>0</v>
      </c>
      <c r="CZ414" s="3">
        <v>0</v>
      </c>
      <c r="DA414" s="3">
        <v>0</v>
      </c>
      <c r="DB414" s="3">
        <v>0</v>
      </c>
      <c r="DC414" s="3">
        <v>0</v>
      </c>
      <c r="DD414" s="3">
        <v>0</v>
      </c>
      <c r="DE414" s="3">
        <v>0</v>
      </c>
      <c r="DF414" s="3">
        <v>0</v>
      </c>
      <c r="DG414" s="3">
        <v>0</v>
      </c>
      <c r="DH414" s="3">
        <v>0</v>
      </c>
      <c r="DI414" s="3">
        <v>0</v>
      </c>
      <c r="DJ414" s="3">
        <v>0</v>
      </c>
      <c r="DK414" s="3">
        <v>0</v>
      </c>
      <c r="DL414" s="3">
        <v>0</v>
      </c>
      <c r="DM414" s="3">
        <v>1</v>
      </c>
      <c r="DN414" s="3">
        <v>0</v>
      </c>
      <c r="DO414" s="3">
        <v>0</v>
      </c>
      <c r="DP414" s="3">
        <v>0</v>
      </c>
      <c r="DQ414" s="3">
        <v>0</v>
      </c>
      <c r="DR414" s="3">
        <v>0</v>
      </c>
      <c r="DS414" s="3">
        <v>0</v>
      </c>
      <c r="DT414" s="3">
        <v>0</v>
      </c>
    </row>
    <row r="415" spans="46:124" ht="11.25">
      <c r="AT415" s="9">
        <v>0</v>
      </c>
      <c r="AU415" s="9">
        <v>0</v>
      </c>
      <c r="AV415" s="9">
        <v>0</v>
      </c>
      <c r="AW415" s="9">
        <v>0</v>
      </c>
      <c r="AX415" s="9">
        <v>0</v>
      </c>
      <c r="AY415" s="9">
        <v>0</v>
      </c>
      <c r="AZ415" s="9">
        <v>0</v>
      </c>
      <c r="BA415" s="9">
        <v>0</v>
      </c>
      <c r="BB415" s="9">
        <v>0</v>
      </c>
      <c r="BC415" s="9">
        <v>0</v>
      </c>
      <c r="BD415" s="9">
        <v>0</v>
      </c>
      <c r="BE415" s="9">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9">
        <v>0</v>
      </c>
      <c r="BW415" s="9">
        <v>0</v>
      </c>
      <c r="BX415" s="9">
        <v>0</v>
      </c>
      <c r="BY415" s="9">
        <v>0</v>
      </c>
      <c r="BZ415" s="9">
        <v>0</v>
      </c>
      <c r="CA415" s="3">
        <v>0</v>
      </c>
      <c r="CB415" s="3">
        <v>0</v>
      </c>
      <c r="CC415" s="3">
        <v>0</v>
      </c>
      <c r="CD415" s="3">
        <v>0</v>
      </c>
      <c r="CE415" s="3">
        <v>0</v>
      </c>
      <c r="CF415" s="3">
        <v>0</v>
      </c>
      <c r="CG415" s="3">
        <v>0</v>
      </c>
      <c r="CH415" s="3">
        <v>0</v>
      </c>
      <c r="CI415" s="3">
        <v>0</v>
      </c>
      <c r="CJ415" s="3">
        <v>0</v>
      </c>
      <c r="CK415" s="3">
        <v>0</v>
      </c>
      <c r="CL415" s="3">
        <v>0</v>
      </c>
      <c r="CM415" s="3">
        <v>0</v>
      </c>
      <c r="CN415" s="3">
        <v>0</v>
      </c>
      <c r="CO415" s="3">
        <v>0</v>
      </c>
      <c r="CP415" s="3">
        <v>0</v>
      </c>
      <c r="CQ415" s="3">
        <v>0</v>
      </c>
      <c r="CR415" s="3">
        <v>0</v>
      </c>
      <c r="CS415" s="3">
        <v>0</v>
      </c>
      <c r="CT415" s="3">
        <v>0</v>
      </c>
      <c r="CU415" s="3">
        <v>0</v>
      </c>
      <c r="CV415" s="3">
        <v>0</v>
      </c>
      <c r="CW415" s="3">
        <v>0</v>
      </c>
      <c r="CX415" s="3">
        <v>0</v>
      </c>
      <c r="CY415" s="3">
        <v>0</v>
      </c>
      <c r="CZ415" s="3">
        <v>0</v>
      </c>
      <c r="DA415" s="3">
        <v>0</v>
      </c>
      <c r="DB415" s="3">
        <v>0</v>
      </c>
      <c r="DC415" s="3">
        <v>0</v>
      </c>
      <c r="DD415" s="3">
        <v>0</v>
      </c>
      <c r="DE415" s="3">
        <v>0</v>
      </c>
      <c r="DF415" s="3">
        <v>0</v>
      </c>
      <c r="DG415" s="3">
        <v>0</v>
      </c>
      <c r="DH415" s="3">
        <v>0</v>
      </c>
      <c r="DI415" s="3">
        <v>0</v>
      </c>
      <c r="DJ415" s="3">
        <v>0</v>
      </c>
      <c r="DK415" s="3">
        <v>0</v>
      </c>
      <c r="DL415" s="3">
        <v>0</v>
      </c>
      <c r="DM415" s="3">
        <v>0</v>
      </c>
      <c r="DN415" s="3">
        <v>1</v>
      </c>
      <c r="DO415" s="3">
        <v>0</v>
      </c>
      <c r="DP415" s="3">
        <v>0</v>
      </c>
      <c r="DQ415" s="3">
        <v>0</v>
      </c>
      <c r="DR415" s="3">
        <v>0</v>
      </c>
      <c r="DS415" s="3">
        <v>0</v>
      </c>
      <c r="DT415" s="3">
        <v>0</v>
      </c>
    </row>
    <row r="416" spans="46:124" ht="11.25">
      <c r="AT416" s="9">
        <v>0</v>
      </c>
      <c r="AU416" s="9">
        <v>0</v>
      </c>
      <c r="AV416" s="9">
        <v>0</v>
      </c>
      <c r="AW416" s="9">
        <v>0</v>
      </c>
      <c r="AX416" s="9">
        <v>0</v>
      </c>
      <c r="AY416" s="9">
        <v>0</v>
      </c>
      <c r="AZ416" s="9">
        <v>0</v>
      </c>
      <c r="BA416" s="9">
        <v>0</v>
      </c>
      <c r="BB416" s="9">
        <v>0</v>
      </c>
      <c r="BC416" s="9">
        <v>0</v>
      </c>
      <c r="BD416" s="9">
        <v>0</v>
      </c>
      <c r="BE416" s="9">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9">
        <v>0</v>
      </c>
      <c r="BW416" s="9">
        <v>0</v>
      </c>
      <c r="BX416" s="9">
        <v>0</v>
      </c>
      <c r="BY416" s="9">
        <v>0</v>
      </c>
      <c r="BZ416" s="9">
        <v>0</v>
      </c>
      <c r="CA416" s="3">
        <v>0</v>
      </c>
      <c r="CB416" s="3">
        <v>0</v>
      </c>
      <c r="CC416" s="3">
        <v>0</v>
      </c>
      <c r="CD416" s="3">
        <v>0</v>
      </c>
      <c r="CE416" s="3">
        <v>0</v>
      </c>
      <c r="CF416" s="3">
        <v>0</v>
      </c>
      <c r="CG416" s="3">
        <v>0</v>
      </c>
      <c r="CH416" s="3">
        <v>0</v>
      </c>
      <c r="CI416" s="3">
        <v>0</v>
      </c>
      <c r="CJ416" s="3">
        <v>0</v>
      </c>
      <c r="CK416" s="3">
        <v>0</v>
      </c>
      <c r="CL416" s="3">
        <v>0</v>
      </c>
      <c r="CM416" s="3">
        <v>0</v>
      </c>
      <c r="CN416" s="3">
        <v>0</v>
      </c>
      <c r="CO416" s="3">
        <v>0</v>
      </c>
      <c r="CP416" s="3">
        <v>0</v>
      </c>
      <c r="CQ416" s="3">
        <v>0</v>
      </c>
      <c r="CR416" s="3">
        <v>0</v>
      </c>
      <c r="CS416" s="3">
        <v>0</v>
      </c>
      <c r="CT416" s="3">
        <v>0</v>
      </c>
      <c r="CU416" s="3">
        <v>0</v>
      </c>
      <c r="CV416" s="3">
        <v>0</v>
      </c>
      <c r="CW416" s="3">
        <v>0</v>
      </c>
      <c r="CX416" s="3">
        <v>0</v>
      </c>
      <c r="CY416" s="3">
        <v>0</v>
      </c>
      <c r="CZ416" s="3">
        <v>0</v>
      </c>
      <c r="DA416" s="3">
        <v>0</v>
      </c>
      <c r="DB416" s="3">
        <v>0</v>
      </c>
      <c r="DC416" s="3">
        <v>0</v>
      </c>
      <c r="DD416" s="3">
        <v>0</v>
      </c>
      <c r="DE416" s="3">
        <v>0</v>
      </c>
      <c r="DF416" s="3">
        <v>0</v>
      </c>
      <c r="DG416" s="3">
        <v>0</v>
      </c>
      <c r="DH416" s="3">
        <v>0</v>
      </c>
      <c r="DI416" s="3">
        <v>0</v>
      </c>
      <c r="DJ416" s="3">
        <v>0</v>
      </c>
      <c r="DK416" s="3">
        <v>0</v>
      </c>
      <c r="DL416" s="3">
        <v>0</v>
      </c>
      <c r="DM416" s="3">
        <v>0</v>
      </c>
      <c r="DN416" s="3">
        <v>0</v>
      </c>
      <c r="DO416" s="3">
        <v>1</v>
      </c>
      <c r="DP416" s="3">
        <v>0</v>
      </c>
      <c r="DQ416" s="3">
        <v>0</v>
      </c>
      <c r="DR416" s="3">
        <v>0</v>
      </c>
      <c r="DS416" s="3">
        <v>0</v>
      </c>
      <c r="DT416" s="3">
        <v>0</v>
      </c>
    </row>
    <row r="417" spans="46:124" ht="11.25">
      <c r="AT417" s="9">
        <v>0</v>
      </c>
      <c r="AU417" s="9">
        <v>0</v>
      </c>
      <c r="AV417" s="9">
        <v>0</v>
      </c>
      <c r="AW417" s="9">
        <v>0</v>
      </c>
      <c r="AX417" s="9">
        <v>0</v>
      </c>
      <c r="AY417" s="9">
        <v>0</v>
      </c>
      <c r="AZ417" s="9">
        <v>0</v>
      </c>
      <c r="BA417" s="9">
        <v>0</v>
      </c>
      <c r="BB417" s="9">
        <v>0</v>
      </c>
      <c r="BC417" s="9">
        <v>0</v>
      </c>
      <c r="BD417" s="9">
        <v>0</v>
      </c>
      <c r="BE417" s="9">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9">
        <v>0</v>
      </c>
      <c r="BW417" s="9">
        <v>0</v>
      </c>
      <c r="BX417" s="9">
        <v>0</v>
      </c>
      <c r="BY417" s="9">
        <v>0</v>
      </c>
      <c r="BZ417" s="9">
        <v>0</v>
      </c>
      <c r="CA417" s="3">
        <v>0</v>
      </c>
      <c r="CB417" s="3">
        <v>0</v>
      </c>
      <c r="CC417" s="3">
        <v>0</v>
      </c>
      <c r="CD417" s="3">
        <v>0</v>
      </c>
      <c r="CE417" s="3">
        <v>0</v>
      </c>
      <c r="CF417" s="3">
        <v>0</v>
      </c>
      <c r="CG417" s="3">
        <v>0</v>
      </c>
      <c r="CH417" s="3">
        <v>0</v>
      </c>
      <c r="CI417" s="3">
        <v>0</v>
      </c>
      <c r="CJ417" s="3">
        <v>0</v>
      </c>
      <c r="CK417" s="3">
        <v>0</v>
      </c>
      <c r="CL417" s="3">
        <v>0</v>
      </c>
      <c r="CM417" s="3">
        <v>0</v>
      </c>
      <c r="CN417" s="3">
        <v>0</v>
      </c>
      <c r="CO417" s="3">
        <v>0</v>
      </c>
      <c r="CP417" s="3">
        <v>0</v>
      </c>
      <c r="CQ417" s="3">
        <v>0</v>
      </c>
      <c r="CR417" s="3">
        <v>0</v>
      </c>
      <c r="CS417" s="3">
        <v>0</v>
      </c>
      <c r="CT417" s="3">
        <v>0</v>
      </c>
      <c r="CU417" s="3">
        <v>0</v>
      </c>
      <c r="CV417" s="3">
        <v>0</v>
      </c>
      <c r="CW417" s="3">
        <v>0</v>
      </c>
      <c r="CX417" s="3">
        <v>0</v>
      </c>
      <c r="CY417" s="3">
        <v>0</v>
      </c>
      <c r="CZ417" s="3">
        <v>0</v>
      </c>
      <c r="DA417" s="3">
        <v>0</v>
      </c>
      <c r="DB417" s="3">
        <v>0</v>
      </c>
      <c r="DC417" s="3">
        <v>0</v>
      </c>
      <c r="DD417" s="3">
        <v>0</v>
      </c>
      <c r="DE417" s="3">
        <v>0</v>
      </c>
      <c r="DF417" s="3">
        <v>0</v>
      </c>
      <c r="DG417" s="3">
        <v>0</v>
      </c>
      <c r="DH417" s="3">
        <v>0</v>
      </c>
      <c r="DI417" s="3">
        <v>0</v>
      </c>
      <c r="DJ417" s="3">
        <v>0</v>
      </c>
      <c r="DK417" s="3">
        <v>0</v>
      </c>
      <c r="DL417" s="3">
        <v>0</v>
      </c>
      <c r="DM417" s="3">
        <v>0</v>
      </c>
      <c r="DN417" s="3">
        <v>0</v>
      </c>
      <c r="DO417" s="3">
        <v>0</v>
      </c>
      <c r="DP417" s="3">
        <v>1</v>
      </c>
      <c r="DQ417" s="3">
        <v>0</v>
      </c>
      <c r="DR417" s="3">
        <v>0</v>
      </c>
      <c r="DS417" s="3">
        <v>0</v>
      </c>
      <c r="DT417" s="3">
        <v>0</v>
      </c>
    </row>
    <row r="418" spans="46:124" ht="11.25">
      <c r="AT418" s="9">
        <v>0</v>
      </c>
      <c r="AU418" s="9">
        <v>0</v>
      </c>
      <c r="AV418" s="9">
        <v>0</v>
      </c>
      <c r="AW418" s="9">
        <v>0</v>
      </c>
      <c r="AX418" s="9">
        <v>0</v>
      </c>
      <c r="AY418" s="9">
        <v>0</v>
      </c>
      <c r="AZ418" s="9">
        <v>0</v>
      </c>
      <c r="BA418" s="9">
        <v>0</v>
      </c>
      <c r="BB418" s="9">
        <v>0</v>
      </c>
      <c r="BC418" s="9">
        <v>0</v>
      </c>
      <c r="BD418" s="9">
        <v>0</v>
      </c>
      <c r="BE418" s="9">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9">
        <v>0</v>
      </c>
      <c r="BW418" s="9">
        <v>0</v>
      </c>
      <c r="BX418" s="9">
        <v>0</v>
      </c>
      <c r="BY418" s="9">
        <v>0</v>
      </c>
      <c r="BZ418" s="9">
        <v>0</v>
      </c>
      <c r="CA418" s="3">
        <v>0</v>
      </c>
      <c r="CB418" s="3">
        <v>0</v>
      </c>
      <c r="CC418" s="3">
        <v>0</v>
      </c>
      <c r="CD418" s="3">
        <v>0</v>
      </c>
      <c r="CE418" s="3">
        <v>0</v>
      </c>
      <c r="CF418" s="3">
        <v>0</v>
      </c>
      <c r="CG418" s="3">
        <v>0</v>
      </c>
      <c r="CH418" s="3">
        <v>0</v>
      </c>
      <c r="CI418" s="3">
        <v>0</v>
      </c>
      <c r="CJ418" s="3">
        <v>0</v>
      </c>
      <c r="CK418" s="3">
        <v>0</v>
      </c>
      <c r="CL418" s="3">
        <v>0</v>
      </c>
      <c r="CM418" s="3">
        <v>0</v>
      </c>
      <c r="CN418" s="3">
        <v>0</v>
      </c>
      <c r="CO418" s="3">
        <v>0</v>
      </c>
      <c r="CP418" s="3">
        <v>0</v>
      </c>
      <c r="CQ418" s="3">
        <v>0</v>
      </c>
      <c r="CR418" s="3">
        <v>0</v>
      </c>
      <c r="CS418" s="3">
        <v>0</v>
      </c>
      <c r="CT418" s="3">
        <v>0</v>
      </c>
      <c r="CU418" s="3">
        <v>0</v>
      </c>
      <c r="CV418" s="3">
        <v>0</v>
      </c>
      <c r="CW418" s="3">
        <v>0</v>
      </c>
      <c r="CX418" s="3">
        <v>0</v>
      </c>
      <c r="CY418" s="3">
        <v>0</v>
      </c>
      <c r="CZ418" s="3">
        <v>0</v>
      </c>
      <c r="DA418" s="3">
        <v>0</v>
      </c>
      <c r="DB418" s="3">
        <v>0</v>
      </c>
      <c r="DC418" s="3">
        <v>0</v>
      </c>
      <c r="DD418" s="3">
        <v>0</v>
      </c>
      <c r="DE418" s="3">
        <v>0</v>
      </c>
      <c r="DF418" s="3">
        <v>0</v>
      </c>
      <c r="DG418" s="3">
        <v>0</v>
      </c>
      <c r="DH418" s="3">
        <v>0</v>
      </c>
      <c r="DI418" s="3">
        <v>0</v>
      </c>
      <c r="DJ418" s="3">
        <v>0</v>
      </c>
      <c r="DK418" s="3">
        <v>0</v>
      </c>
      <c r="DL418" s="3">
        <v>0</v>
      </c>
      <c r="DM418" s="3">
        <v>0</v>
      </c>
      <c r="DN418" s="3">
        <v>0</v>
      </c>
      <c r="DO418" s="3">
        <v>0</v>
      </c>
      <c r="DP418" s="3">
        <v>0</v>
      </c>
      <c r="DQ418" s="3">
        <v>1</v>
      </c>
      <c r="DR418" s="3">
        <v>0</v>
      </c>
      <c r="DS418" s="3">
        <v>0</v>
      </c>
      <c r="DT418" s="3">
        <v>0</v>
      </c>
    </row>
    <row r="419" spans="46:124" ht="11.25">
      <c r="AT419" s="9">
        <v>0</v>
      </c>
      <c r="AU419" s="9">
        <v>0</v>
      </c>
      <c r="AV419" s="9">
        <v>0</v>
      </c>
      <c r="AW419" s="9">
        <v>0</v>
      </c>
      <c r="AX419" s="9">
        <v>0</v>
      </c>
      <c r="AY419" s="9">
        <v>0</v>
      </c>
      <c r="AZ419" s="9">
        <v>0</v>
      </c>
      <c r="BA419" s="9">
        <v>0</v>
      </c>
      <c r="BB419" s="9">
        <v>0</v>
      </c>
      <c r="BC419" s="9">
        <v>0</v>
      </c>
      <c r="BD419" s="9">
        <v>0</v>
      </c>
      <c r="BE419" s="9">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9">
        <v>0</v>
      </c>
      <c r="BW419" s="9">
        <v>0</v>
      </c>
      <c r="BX419" s="9">
        <v>0</v>
      </c>
      <c r="BY419" s="9">
        <v>0</v>
      </c>
      <c r="BZ419" s="9">
        <v>0</v>
      </c>
      <c r="CA419" s="3">
        <v>0</v>
      </c>
      <c r="CB419" s="3">
        <v>0</v>
      </c>
      <c r="CC419" s="3">
        <v>0</v>
      </c>
      <c r="CD419" s="3">
        <v>0</v>
      </c>
      <c r="CE419" s="3">
        <v>0</v>
      </c>
      <c r="CF419" s="3">
        <v>0</v>
      </c>
      <c r="CG419" s="3">
        <v>0</v>
      </c>
      <c r="CH419" s="3">
        <v>0</v>
      </c>
      <c r="CI419" s="3">
        <v>0</v>
      </c>
      <c r="CJ419" s="3">
        <v>0</v>
      </c>
      <c r="CK419" s="3">
        <v>0</v>
      </c>
      <c r="CL419" s="3">
        <v>0</v>
      </c>
      <c r="CM419" s="3">
        <v>0</v>
      </c>
      <c r="CN419" s="3">
        <v>0</v>
      </c>
      <c r="CO419" s="3">
        <v>0</v>
      </c>
      <c r="CP419" s="3">
        <v>0</v>
      </c>
      <c r="CQ419" s="3">
        <v>0</v>
      </c>
      <c r="CR419" s="3">
        <v>0</v>
      </c>
      <c r="CS419" s="3">
        <v>0</v>
      </c>
      <c r="CT419" s="3">
        <v>0</v>
      </c>
      <c r="CU419" s="3">
        <v>0</v>
      </c>
      <c r="CV419" s="3">
        <v>0</v>
      </c>
      <c r="CW419" s="3">
        <v>0</v>
      </c>
      <c r="CX419" s="3">
        <v>0</v>
      </c>
      <c r="CY419" s="3">
        <v>0</v>
      </c>
      <c r="CZ419" s="3">
        <v>0</v>
      </c>
      <c r="DA419" s="3">
        <v>0</v>
      </c>
      <c r="DB419" s="3">
        <v>0</v>
      </c>
      <c r="DC419" s="3">
        <v>0</v>
      </c>
      <c r="DD419" s="3">
        <v>0</v>
      </c>
      <c r="DE419" s="3">
        <v>0</v>
      </c>
      <c r="DF419" s="3">
        <v>0</v>
      </c>
      <c r="DG419" s="3">
        <v>0</v>
      </c>
      <c r="DH419" s="3">
        <v>0</v>
      </c>
      <c r="DI419" s="3">
        <v>0</v>
      </c>
      <c r="DJ419" s="3">
        <v>0</v>
      </c>
      <c r="DK419" s="3">
        <v>0</v>
      </c>
      <c r="DL419" s="3">
        <v>0</v>
      </c>
      <c r="DM419" s="3">
        <v>0</v>
      </c>
      <c r="DN419" s="3">
        <v>0</v>
      </c>
      <c r="DO419" s="3">
        <v>0</v>
      </c>
      <c r="DP419" s="3">
        <v>0</v>
      </c>
      <c r="DQ419" s="3">
        <v>0</v>
      </c>
      <c r="DR419" s="3">
        <v>1</v>
      </c>
      <c r="DS419" s="3">
        <v>0</v>
      </c>
      <c r="DT419" s="3">
        <v>0</v>
      </c>
    </row>
    <row r="420" spans="46:124" ht="11.25">
      <c r="AT420" s="2">
        <v>0</v>
      </c>
      <c r="AU420" s="2">
        <v>0</v>
      </c>
      <c r="AV420" s="2">
        <v>0</v>
      </c>
      <c r="AW420" s="2">
        <v>0</v>
      </c>
      <c r="AX420" s="2">
        <v>0</v>
      </c>
      <c r="AY420" s="2">
        <v>0</v>
      </c>
      <c r="AZ420" s="2">
        <v>0</v>
      </c>
      <c r="BA420" s="2">
        <v>0</v>
      </c>
      <c r="BB420" s="2">
        <v>0</v>
      </c>
      <c r="BC420" s="2">
        <v>0</v>
      </c>
      <c r="BD420" s="2">
        <v>0</v>
      </c>
      <c r="BE420" s="2">
        <v>0</v>
      </c>
      <c r="BF420" s="2">
        <v>0</v>
      </c>
      <c r="BG420" s="2">
        <v>0</v>
      </c>
      <c r="BH420" s="2">
        <v>0</v>
      </c>
      <c r="BI420" s="2">
        <v>0</v>
      </c>
      <c r="BJ420" s="2">
        <v>0</v>
      </c>
      <c r="BK420" s="2">
        <v>0</v>
      </c>
      <c r="BL420" s="2">
        <v>0</v>
      </c>
      <c r="BM420" s="2">
        <v>0</v>
      </c>
      <c r="BN420" s="2">
        <v>0</v>
      </c>
      <c r="BO420" s="2">
        <v>0</v>
      </c>
      <c r="BP420" s="2">
        <v>0</v>
      </c>
      <c r="BQ420" s="2">
        <v>0</v>
      </c>
      <c r="BR420" s="2">
        <v>0</v>
      </c>
      <c r="BS420" s="2">
        <v>0</v>
      </c>
      <c r="BT420" s="2">
        <v>0</v>
      </c>
      <c r="BU420" s="2">
        <v>0</v>
      </c>
      <c r="BV420" s="2">
        <v>0</v>
      </c>
      <c r="BW420" s="2">
        <v>0</v>
      </c>
      <c r="BX420" s="2">
        <v>0</v>
      </c>
      <c r="BY420" s="2">
        <v>0</v>
      </c>
      <c r="BZ420" s="2">
        <v>0</v>
      </c>
      <c r="CA420" s="2">
        <v>0</v>
      </c>
      <c r="CB420" s="2">
        <v>0</v>
      </c>
      <c r="CC420" s="2">
        <v>0</v>
      </c>
      <c r="CD420" s="2">
        <v>0</v>
      </c>
      <c r="CE420" s="2">
        <v>0</v>
      </c>
      <c r="CF420" s="2">
        <v>0</v>
      </c>
      <c r="CG420" s="2">
        <v>0</v>
      </c>
      <c r="CH420" s="2">
        <v>0</v>
      </c>
      <c r="CI420" s="2">
        <v>0</v>
      </c>
      <c r="CJ420" s="2">
        <v>0</v>
      </c>
      <c r="CK420" s="2">
        <v>0</v>
      </c>
      <c r="CL420" s="2">
        <v>0</v>
      </c>
      <c r="CM420" s="2">
        <v>0</v>
      </c>
      <c r="CN420" s="2">
        <v>0</v>
      </c>
      <c r="CO420" s="2">
        <v>0</v>
      </c>
      <c r="CP420" s="2">
        <v>0</v>
      </c>
      <c r="CQ420" s="2">
        <v>0</v>
      </c>
      <c r="CR420" s="2">
        <v>0</v>
      </c>
      <c r="CS420" s="2">
        <v>0</v>
      </c>
      <c r="CT420" s="2">
        <v>0</v>
      </c>
      <c r="CU420" s="2">
        <v>0</v>
      </c>
      <c r="CV420" s="2">
        <v>0</v>
      </c>
      <c r="CW420" s="2">
        <v>0</v>
      </c>
      <c r="CX420" s="2">
        <v>0</v>
      </c>
      <c r="CY420" s="2">
        <v>0</v>
      </c>
      <c r="CZ420" s="2">
        <v>0</v>
      </c>
      <c r="DA420" s="2">
        <v>0</v>
      </c>
      <c r="DB420" s="2">
        <v>0</v>
      </c>
      <c r="DC420" s="2">
        <v>0</v>
      </c>
      <c r="DD420" s="2">
        <v>0</v>
      </c>
      <c r="DE420" s="2">
        <v>0</v>
      </c>
      <c r="DF420" s="2">
        <v>0</v>
      </c>
      <c r="DG420" s="2">
        <v>0</v>
      </c>
      <c r="DH420" s="2">
        <v>0</v>
      </c>
      <c r="DI420" s="2">
        <v>0</v>
      </c>
      <c r="DJ420" s="2">
        <v>0</v>
      </c>
      <c r="DK420" s="2">
        <v>0</v>
      </c>
      <c r="DL420" s="2">
        <v>0</v>
      </c>
      <c r="DM420" s="2">
        <v>0</v>
      </c>
      <c r="DN420" s="2">
        <v>0</v>
      </c>
      <c r="DO420" s="2">
        <v>0</v>
      </c>
      <c r="DP420" s="2">
        <v>0</v>
      </c>
      <c r="DQ420" s="2">
        <v>0</v>
      </c>
      <c r="DR420" s="2">
        <v>0</v>
      </c>
      <c r="DS420" s="3">
        <v>1</v>
      </c>
      <c r="DT420" s="3">
        <v>1</v>
      </c>
    </row>
    <row r="421" spans="46:124" ht="11.25">
      <c r="AT421" s="2">
        <v>0</v>
      </c>
      <c r="AU421" s="2">
        <v>0</v>
      </c>
      <c r="AV421" s="2">
        <v>0</v>
      </c>
      <c r="AW421" s="2">
        <v>0</v>
      </c>
      <c r="AX421" s="2">
        <v>0</v>
      </c>
      <c r="AY421" s="2">
        <v>0</v>
      </c>
      <c r="AZ421" s="2">
        <v>0</v>
      </c>
      <c r="BA421" s="2">
        <v>0</v>
      </c>
      <c r="BB421" s="2">
        <v>0</v>
      </c>
      <c r="BC421" s="2">
        <v>0</v>
      </c>
      <c r="BD421" s="2">
        <v>0</v>
      </c>
      <c r="BE421" s="2">
        <v>0</v>
      </c>
      <c r="BF421" s="2">
        <v>0</v>
      </c>
      <c r="BG421" s="2">
        <v>0</v>
      </c>
      <c r="BH421" s="2">
        <v>0</v>
      </c>
      <c r="BI421" s="2">
        <v>0</v>
      </c>
      <c r="BJ421" s="2">
        <v>0</v>
      </c>
      <c r="BK421" s="2">
        <v>0</v>
      </c>
      <c r="BL421" s="2">
        <v>0</v>
      </c>
      <c r="BM421" s="2">
        <v>0</v>
      </c>
      <c r="BN421" s="2">
        <v>0</v>
      </c>
      <c r="BO421" s="2">
        <v>0</v>
      </c>
      <c r="BP421" s="2">
        <v>0</v>
      </c>
      <c r="BQ421" s="2">
        <v>0</v>
      </c>
      <c r="BR421" s="2">
        <v>0</v>
      </c>
      <c r="BS421" s="2">
        <v>0</v>
      </c>
      <c r="BT421" s="2">
        <v>0</v>
      </c>
      <c r="BU421" s="2">
        <v>0</v>
      </c>
      <c r="BV421" s="2">
        <v>0</v>
      </c>
      <c r="BW421" s="2">
        <v>0</v>
      </c>
      <c r="BX421" s="2">
        <v>0</v>
      </c>
      <c r="BY421" s="2">
        <v>0</v>
      </c>
      <c r="BZ421" s="2">
        <v>0</v>
      </c>
      <c r="CA421" s="2">
        <v>0</v>
      </c>
      <c r="CB421" s="2">
        <v>0</v>
      </c>
      <c r="CC421" s="2">
        <v>0</v>
      </c>
      <c r="CD421" s="2">
        <v>0</v>
      </c>
      <c r="CE421" s="2">
        <v>0</v>
      </c>
      <c r="CF421" s="2">
        <v>0</v>
      </c>
      <c r="CG421" s="2">
        <v>0</v>
      </c>
      <c r="CH421" s="2">
        <v>0</v>
      </c>
      <c r="CI421" s="2">
        <v>0</v>
      </c>
      <c r="CJ421" s="2">
        <v>0</v>
      </c>
      <c r="CK421" s="2">
        <v>0</v>
      </c>
      <c r="CL421" s="2">
        <v>0</v>
      </c>
      <c r="CM421" s="2">
        <v>0</v>
      </c>
      <c r="CN421" s="2">
        <v>0</v>
      </c>
      <c r="CO421" s="2">
        <v>0</v>
      </c>
      <c r="CP421" s="2">
        <v>0</v>
      </c>
      <c r="CQ421" s="2">
        <v>0</v>
      </c>
      <c r="CR421" s="2">
        <v>0</v>
      </c>
      <c r="CS421" s="2">
        <v>0</v>
      </c>
      <c r="CT421" s="2">
        <v>0</v>
      </c>
      <c r="CU421" s="2">
        <v>0</v>
      </c>
      <c r="CV421" s="2">
        <v>0</v>
      </c>
      <c r="CW421" s="2">
        <v>0</v>
      </c>
      <c r="CX421" s="2">
        <v>0</v>
      </c>
      <c r="CY421" s="2">
        <v>0</v>
      </c>
      <c r="CZ421" s="2">
        <v>0</v>
      </c>
      <c r="DA421" s="2">
        <v>0</v>
      </c>
      <c r="DB421" s="2">
        <v>0</v>
      </c>
      <c r="DC421" s="2">
        <v>0</v>
      </c>
      <c r="DD421" s="2">
        <v>0</v>
      </c>
      <c r="DE421" s="2">
        <v>0</v>
      </c>
      <c r="DF421" s="2">
        <v>0</v>
      </c>
      <c r="DG421" s="2">
        <v>0</v>
      </c>
      <c r="DH421" s="2">
        <v>0</v>
      </c>
      <c r="DI421" s="2">
        <v>0</v>
      </c>
      <c r="DJ421" s="2">
        <v>0</v>
      </c>
      <c r="DK421" s="2">
        <v>0</v>
      </c>
      <c r="DL421" s="2">
        <v>0</v>
      </c>
      <c r="DM421" s="2">
        <v>0</v>
      </c>
      <c r="DN421" s="2">
        <v>0</v>
      </c>
      <c r="DO421" s="2">
        <v>0</v>
      </c>
      <c r="DP421" s="2">
        <v>0</v>
      </c>
      <c r="DQ421" s="2">
        <v>0</v>
      </c>
      <c r="DR421" s="2">
        <v>0</v>
      </c>
      <c r="DS421" s="2">
        <v>0</v>
      </c>
      <c r="DT421" s="2">
        <v>0</v>
      </c>
    </row>
  </sheetData>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cp:lastModifiedBy>
  <cp:lastPrinted>1999-06-11T20:59:52Z</cp:lastPrinted>
  <dcterms:created xsi:type="dcterms:W3CDTF">1997-10-29T14:53:16Z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