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1 results" sheetId="1" r:id="rId1"/>
    <sheet name="1. changes due to consumption" sheetId="2" r:id="rId2"/>
    <sheet name="step 1 calcs" sheetId="3" r:id="rId3"/>
  </sheets>
  <externalReferences>
    <externalReference r:id="rId6"/>
  </externalReferences>
  <definedNames>
    <definedName name="_Fill" hidden="1">'step 1 calcs'!$O$126:$CW$312</definedName>
    <definedName name="_MatMult_A" hidden="1">'step 1 calcs'!$AT$178:$DS$255</definedName>
    <definedName name="_MatMult_AxB" hidden="1">'step 1 calcs'!$DX$178:$DX$178</definedName>
    <definedName name="_MatMult_B" hidden="1">'step 1 calcs'!$DW$178:$DW$255</definedName>
    <definedName name="IDENTITY">'step 1 calcs'!$B$126:$CW$312</definedName>
    <definedName name="matrixc">'step 1 calcs'!$AT$10:$DS$87</definedName>
    <definedName name="matrixic">'step 1 calcs'!$AT$92:$DS$169</definedName>
    <definedName name="_xlnm.Print_Area" localSheetId="2">'step 1 calcs'!$A$1:$S$89</definedName>
    <definedName name="_xlnm.Print_Area" localSheetId="0">'step 1 results'!$A$1:$CF$65</definedName>
    <definedName name="_xlnm.Print_Area">'step 1 calcs'!$D$10:$R$123</definedName>
    <definedName name="Print_Area_MI" localSheetId="2">'step 1 calcs'!$D$10:$R$123</definedName>
    <definedName name="_xlnm.Print_Titles" localSheetId="1">'1. changes due to consumption'!$A:$B,'1. changes due to consumption'!$4:$6</definedName>
    <definedName name="_xlnm.Print_Titles" localSheetId="2">'step 1 calcs'!$A:$C,'step 1 calcs'!$1:$8</definedName>
    <definedName name="_xlnm.Print_Titles" localSheetId="0">'step 1 results'!$A:$B,'step 1 results'!$3:$7</definedName>
    <definedName name="Print_Titles_MI" localSheetId="2">'step 1 calcs'!$1:$8,'step 1 calcs'!$A:$C</definedName>
    <definedName name="units">'step 1 calcs'!$B$10:$C$87</definedName>
  </definedNames>
  <calcPr fullCalcOnLoad="1" iterate="1" iterateCount="50" iterateDelta="0.001"/>
</workbook>
</file>

<file path=xl/comments3.xml><?xml version="1.0" encoding="utf-8"?>
<comments xmlns="http://schemas.openxmlformats.org/spreadsheetml/2006/main">
  <authors>
    <author>A satisfied Microsoft Office user</author>
    <author>Carol</author>
    <author>Dan Grayson</author>
  </authors>
  <commentList>
    <comment ref="P35" authorId="0">
      <text>
        <r>
          <rPr>
            <sz val="8"/>
            <rFont val="Tahoma"/>
            <family val="0"/>
          </rPr>
          <t xml:space="preserve">Last year, we used GSF instead of NASF.   GSF was not available for current usage numbers, so we moved to NASF.  However, the unchargeable space is not available in NASF, so it is left blank. </t>
        </r>
      </text>
    </comment>
    <comment ref="C74" authorId="1">
      <text>
        <r>
          <rPr>
            <b/>
            <sz val="8"/>
            <rFont val="Tahoma"/>
            <family val="0"/>
          </rPr>
          <t xml:space="preserve">subtracted heat,light,power passthrough expenditures
</t>
        </r>
      </text>
    </comment>
    <comment ref="C81" authorId="1">
      <text>
        <r>
          <rPr>
            <b/>
            <sz val="8"/>
            <rFont val="Tahoma"/>
            <family val="0"/>
          </rPr>
          <t xml:space="preserve">subtracted 
scholarship 
passthrough expenditures
</t>
        </r>
      </text>
    </comment>
    <comment ref="C63" authorId="1">
      <text>
        <r>
          <rPr>
            <b/>
            <sz val="8"/>
            <rFont val="Tahoma"/>
            <family val="0"/>
          </rPr>
          <t xml:space="preserve">subtracted fellowship passthrough expenditures
</t>
        </r>
      </text>
    </comment>
    <comment ref="O10" authorId="2">
      <text>
        <r>
          <rPr>
            <b/>
            <sz val="8"/>
            <rFont val="Tahoma"/>
            <family val="0"/>
          </rPr>
          <t>Mike thinks the Profile number 22,727 may include gifts from the counties to the Coop Ext.  While we decide how to deal with this, we will use 14,402 (the number used last year) instead of 22,727 (the number in the Profile) and hold ACES harmless for this change.</t>
        </r>
      </text>
    </comment>
    <comment ref="H27" authorId="2">
      <text>
        <r>
          <rPr>
            <b/>
            <sz val="8"/>
            <rFont val="Tahoma"/>
            <family val="0"/>
          </rPr>
          <t>Last year we used 60 by mistake instead of the 240 we should have used.  To hold LIS harmless for this error when the OH money was distributed, we will use 63 here (to show an increase of 3 students from last year, and in BASIS00b, but then switch to 243 in BASISc.</t>
        </r>
      </text>
    </comment>
  </commentList>
</comments>
</file>

<file path=xl/sharedStrings.xml><?xml version="1.0" encoding="utf-8"?>
<sst xmlns="http://schemas.openxmlformats.org/spreadsheetml/2006/main" count="1613" uniqueCount="467">
  <si>
    <t xml:space="preserve">Distribution of Total Administrative Costs to all Units -- FY99 Budgets redistributed using current consumption patterns </t>
  </si>
  <si>
    <t>Service Center</t>
  </si>
  <si>
    <t>15</t>
  </si>
  <si>
    <t>17</t>
  </si>
  <si>
    <t>20</t>
  </si>
  <si>
    <t>22</t>
  </si>
  <si>
    <t>24</t>
  </si>
  <si>
    <t>28</t>
  </si>
  <si>
    <t>30</t>
  </si>
  <si>
    <t>32</t>
  </si>
  <si>
    <t>36</t>
  </si>
  <si>
    <t>44</t>
  </si>
  <si>
    <t>50</t>
  </si>
  <si>
    <t>52</t>
  </si>
  <si>
    <t>60</t>
  </si>
  <si>
    <t>61</t>
  </si>
  <si>
    <t>68</t>
  </si>
  <si>
    <t>73</t>
  </si>
  <si>
    <t>74</t>
  </si>
  <si>
    <t>79</t>
  </si>
  <si>
    <t>80</t>
  </si>
  <si>
    <t>0619</t>
  </si>
  <si>
    <t>0206</t>
  </si>
  <si>
    <t>0174</t>
  </si>
  <si>
    <t>0175</t>
  </si>
  <si>
    <t>0345</t>
  </si>
  <si>
    <t>xxxx</t>
  </si>
  <si>
    <t>Respons-</t>
  </si>
  <si>
    <t>0200</t>
  </si>
  <si>
    <t>0202</t>
  </si>
  <si>
    <t>0203</t>
  </si>
  <si>
    <t>08xx</t>
  </si>
  <si>
    <t>83xx</t>
  </si>
  <si>
    <t>0204</t>
  </si>
  <si>
    <t>020D</t>
  </si>
  <si>
    <t>020G</t>
  </si>
  <si>
    <t>020E</t>
  </si>
  <si>
    <t>0212</t>
  </si>
  <si>
    <t>0238</t>
  </si>
  <si>
    <t>0270</t>
  </si>
  <si>
    <t>0271</t>
  </si>
  <si>
    <t>0284</t>
  </si>
  <si>
    <t>0285</t>
  </si>
  <si>
    <t>0290</t>
  </si>
  <si>
    <t>0601</t>
  </si>
  <si>
    <t>0608</t>
  </si>
  <si>
    <t>0630</t>
  </si>
  <si>
    <t>0633</t>
  </si>
  <si>
    <t>0643</t>
  </si>
  <si>
    <t>2601/2</t>
  </si>
  <si>
    <t>2609</t>
  </si>
  <si>
    <t>2620</t>
  </si>
  <si>
    <t>2652</t>
  </si>
  <si>
    <t>2660</t>
  </si>
  <si>
    <t>2665</t>
  </si>
  <si>
    <t>0301</t>
  </si>
  <si>
    <t>0340</t>
  </si>
  <si>
    <t>0348</t>
  </si>
  <si>
    <t>0350</t>
  </si>
  <si>
    <t>0351</t>
  </si>
  <si>
    <t>0353</t>
  </si>
  <si>
    <t>0358</t>
  </si>
  <si>
    <t>0366</t>
  </si>
  <si>
    <t>0385</t>
  </si>
  <si>
    <t>1230</t>
  </si>
  <si>
    <t>82xx</t>
  </si>
  <si>
    <t>0901/2</t>
  </si>
  <si>
    <t>0921</t>
  </si>
  <si>
    <t>0925</t>
  </si>
  <si>
    <t>0935</t>
  </si>
  <si>
    <t>0961</t>
  </si>
  <si>
    <t>0971</t>
  </si>
  <si>
    <t>0981</t>
  </si>
  <si>
    <t>10Xx</t>
  </si>
  <si>
    <t>8555</t>
  </si>
  <si>
    <t>0708</t>
  </si>
  <si>
    <t>0711</t>
  </si>
  <si>
    <t>0794-7</t>
  </si>
  <si>
    <t>Final</t>
  </si>
  <si>
    <t>Total Cost</t>
  </si>
  <si>
    <t>Fire</t>
  </si>
  <si>
    <t>Police</t>
  </si>
  <si>
    <t>Uncharge-</t>
  </si>
  <si>
    <t>ibillity</t>
  </si>
  <si>
    <t>Office</t>
  </si>
  <si>
    <t xml:space="preserve">Leasehld, </t>
  </si>
  <si>
    <t xml:space="preserve">Provost &amp; </t>
  </si>
  <si>
    <t>Discovery</t>
  </si>
  <si>
    <t>General</t>
  </si>
  <si>
    <t>Ed</t>
  </si>
  <si>
    <t>Acad</t>
  </si>
  <si>
    <t>Principal's</t>
  </si>
  <si>
    <t>Campus</t>
  </si>
  <si>
    <t>Admissions</t>
  </si>
  <si>
    <t>VC</t>
  </si>
  <si>
    <t xml:space="preserve">Computing </t>
  </si>
  <si>
    <t>Lab</t>
  </si>
  <si>
    <t>Committee</t>
  </si>
  <si>
    <t>Biotech-</t>
  </si>
  <si>
    <t>Graduate</t>
  </si>
  <si>
    <t>Center for</t>
  </si>
  <si>
    <t>George A.</t>
  </si>
  <si>
    <t>Ancient</t>
  </si>
  <si>
    <t>VC Admin</t>
  </si>
  <si>
    <t xml:space="preserve">Planning &amp; </t>
  </si>
  <si>
    <t>Environ</t>
  </si>
  <si>
    <t>Levis</t>
  </si>
  <si>
    <t>Div of</t>
  </si>
  <si>
    <t>Faculty &amp;</t>
  </si>
  <si>
    <t>Ofc of the VC</t>
  </si>
  <si>
    <t>Dean</t>
  </si>
  <si>
    <t>Minority</t>
  </si>
  <si>
    <t>Health</t>
  </si>
  <si>
    <t>Student</t>
  </si>
  <si>
    <t>International</t>
  </si>
  <si>
    <t>McKinley</t>
  </si>
  <si>
    <t>Dev &amp;</t>
  </si>
  <si>
    <t>Medicare</t>
  </si>
  <si>
    <t>FY99</t>
  </si>
  <si>
    <t>with</t>
  </si>
  <si>
    <t>Service</t>
  </si>
  <si>
    <t>Training</t>
  </si>
  <si>
    <t>Willard</t>
  </si>
  <si>
    <t>able</t>
  </si>
  <si>
    <t>Center</t>
  </si>
  <si>
    <t>of the</t>
  </si>
  <si>
    <t>Affirmative</t>
  </si>
  <si>
    <t xml:space="preserve">of </t>
  </si>
  <si>
    <t>Public</t>
  </si>
  <si>
    <t xml:space="preserve"> Rehab</t>
  </si>
  <si>
    <t>VC Acad Aff</t>
  </si>
  <si>
    <t>Educ</t>
  </si>
  <si>
    <t>Tech</t>
  </si>
  <si>
    <t>Human</t>
  </si>
  <si>
    <t>Scholars</t>
  </si>
  <si>
    <t>Honors</t>
  </si>
  <si>
    <t>and</t>
  </si>
  <si>
    <t>Instructional</t>
  </si>
  <si>
    <t>Management</t>
  </si>
  <si>
    <t>Research</t>
  </si>
  <si>
    <t>&amp; Cmc</t>
  </si>
  <si>
    <t>Animal</t>
  </si>
  <si>
    <t>On Natural</t>
  </si>
  <si>
    <t>nology</t>
  </si>
  <si>
    <t>College</t>
  </si>
  <si>
    <t>Advanced</t>
  </si>
  <si>
    <t>Miller</t>
  </si>
  <si>
    <t>Technologies</t>
  </si>
  <si>
    <t>&amp; Human</t>
  </si>
  <si>
    <t>Facility</t>
  </si>
  <si>
    <t>Mailing</t>
  </si>
  <si>
    <t>Admin</t>
  </si>
  <si>
    <t>Printing</t>
  </si>
  <si>
    <t>Central</t>
  </si>
  <si>
    <t>Faculty</t>
  </si>
  <si>
    <t>Staff</t>
  </si>
  <si>
    <t>of</t>
  </si>
  <si>
    <t>Professions</t>
  </si>
  <si>
    <t>Conflict</t>
  </si>
  <si>
    <t>Financial</t>
  </si>
  <si>
    <t>Insurance</t>
  </si>
  <si>
    <t>Fndn</t>
  </si>
  <si>
    <t>Worker's</t>
  </si>
  <si>
    <t>Code</t>
  </si>
  <si>
    <t>Name</t>
  </si>
  <si>
    <t>Distribution Basis</t>
  </si>
  <si>
    <t>Budget</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</si>
  <si>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</si>
  <si>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</si>
  <si>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</si>
  <si>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</si>
  <si>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</si>
  <si>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</si>
  <si>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</si>
  <si>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</si>
  <si>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</si>
  <si>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</si>
  <si>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</si>
  <si>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</si>
  <si>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</si>
  <si>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</si>
  <si>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</si>
  <si>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</si>
  <si>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</si>
  <si>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</si>
  <si>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</si>
  <si>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</si>
  <si>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</si>
  <si>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</si>
  <si>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</si>
  <si>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Institute</t>
  </si>
  <si>
    <t>Airport</t>
  </si>
  <si>
    <t>Space</t>
  </si>
  <si>
    <t>Subtotal</t>
  </si>
  <si>
    <t>Chancellor</t>
  </si>
  <si>
    <t>Action</t>
  </si>
  <si>
    <t>Development</t>
  </si>
  <si>
    <t>Affairs</t>
  </si>
  <si>
    <t xml:space="preserve"> Alterations</t>
  </si>
  <si>
    <t>board</t>
  </si>
  <si>
    <t>Res</t>
  </si>
  <si>
    <t>CIC</t>
  </si>
  <si>
    <t>Program</t>
  </si>
  <si>
    <t>Records</t>
  </si>
  <si>
    <t>Resources</t>
  </si>
  <si>
    <t>Information</t>
  </si>
  <si>
    <t>Areas</t>
  </si>
  <si>
    <t>Board</t>
  </si>
  <si>
    <t>Study</t>
  </si>
  <si>
    <t>&amp; Materials</t>
  </si>
  <si>
    <t>Fellowships</t>
  </si>
  <si>
    <t>&amp; Safety</t>
  </si>
  <si>
    <t>Services</t>
  </si>
  <si>
    <t>Stores</t>
  </si>
  <si>
    <t>Safety</t>
  </si>
  <si>
    <t>Asstnce Pgm</t>
  </si>
  <si>
    <t>O&amp;M</t>
  </si>
  <si>
    <t>IMPE O&amp;M</t>
  </si>
  <si>
    <t>Students</t>
  </si>
  <si>
    <t>Info Ofc</t>
  </si>
  <si>
    <t>Resolution</t>
  </si>
  <si>
    <t>Aids</t>
  </si>
  <si>
    <t>Svc</t>
  </si>
  <si>
    <t>Recreation</t>
  </si>
  <si>
    <t>Comp</t>
  </si>
  <si>
    <t>Office of the Chancellor</t>
  </si>
  <si>
    <t>J</t>
  </si>
  <si>
    <t>Affirmative Action</t>
  </si>
  <si>
    <t>F</t>
  </si>
  <si>
    <t>Office of Development</t>
  </si>
  <si>
    <t>L</t>
  </si>
  <si>
    <t>Public Affairs</t>
  </si>
  <si>
    <t>83XX</t>
  </si>
  <si>
    <t>Leasehld, Rehab/ Alterations</t>
  </si>
  <si>
    <t>M1</t>
  </si>
  <si>
    <t>Provost &amp; VC Acad Affairs</t>
  </si>
  <si>
    <t xml:space="preserve">   Discovery Programs</t>
  </si>
  <si>
    <t>C</t>
  </si>
  <si>
    <t xml:space="preserve">   General Education</t>
  </si>
  <si>
    <t>D</t>
  </si>
  <si>
    <t xml:space="preserve">   Ed Tech Board</t>
  </si>
  <si>
    <t>A</t>
  </si>
  <si>
    <t>Academic Human Resources</t>
  </si>
  <si>
    <t>H</t>
  </si>
  <si>
    <t>Cmte on Institutional Cooperation</t>
  </si>
  <si>
    <t>O</t>
  </si>
  <si>
    <t>Principal's Scholars Pgm</t>
  </si>
  <si>
    <t>Campus Honors Program</t>
  </si>
  <si>
    <t>Admissions and Records</t>
  </si>
  <si>
    <t>B</t>
  </si>
  <si>
    <t>Instructional Resources</t>
  </si>
  <si>
    <t>Management Information</t>
  </si>
  <si>
    <t>VC Research Office</t>
  </si>
  <si>
    <t>Computing &amp; CMC Svc Ofc</t>
  </si>
  <si>
    <t>S</t>
  </si>
  <si>
    <t>Lab Animal Resources</t>
  </si>
  <si>
    <t>Q</t>
  </si>
  <si>
    <t>Committee on Natural Areas</t>
  </si>
  <si>
    <t>Biotechnology Center</t>
  </si>
  <si>
    <t>P</t>
  </si>
  <si>
    <t>Graduate Admin</t>
  </si>
  <si>
    <t>U</t>
  </si>
  <si>
    <t>260C</t>
  </si>
  <si>
    <t xml:space="preserve">   Critical Research Initiatives</t>
  </si>
  <si>
    <t>K</t>
  </si>
  <si>
    <t>Graduate Research Board</t>
  </si>
  <si>
    <t>G</t>
  </si>
  <si>
    <t>Center for Advanced Study</t>
  </si>
  <si>
    <t>George A Miller Committee</t>
  </si>
  <si>
    <t>Ancient Technologies</t>
  </si>
  <si>
    <t>E</t>
  </si>
  <si>
    <t>VC Admin &amp; Human Res</t>
  </si>
  <si>
    <t>Planning &amp; Facility Mgmt</t>
  </si>
  <si>
    <t>Environ Health &amp; Safety</t>
  </si>
  <si>
    <t>R</t>
  </si>
  <si>
    <t>Mailing Services</t>
  </si>
  <si>
    <t>Ofc of Admin Services</t>
  </si>
  <si>
    <t>Printing Services</t>
  </si>
  <si>
    <t>Central Stores</t>
  </si>
  <si>
    <t>Levis Faculty Center</t>
  </si>
  <si>
    <t>Division of Public Safety</t>
  </si>
  <si>
    <t>Faculty &amp; Staff Assist Pgm</t>
  </si>
  <si>
    <t>O&amp;M (Incl utilities,excl IMPE)</t>
  </si>
  <si>
    <t xml:space="preserve">O&amp;M  IMPE </t>
  </si>
  <si>
    <t>N</t>
  </si>
  <si>
    <t>VC Student Affairs</t>
  </si>
  <si>
    <t>Dean of Students</t>
  </si>
  <si>
    <t>Minority Student Affairs</t>
  </si>
  <si>
    <t>Health Professions Info Office</t>
  </si>
  <si>
    <t>Student Conflict Resolution</t>
  </si>
  <si>
    <t>Student Financial Aids</t>
  </si>
  <si>
    <t>International Student Affairs</t>
  </si>
  <si>
    <t>10xx</t>
  </si>
  <si>
    <t>McKinley Health Service</t>
  </si>
  <si>
    <t>Campus Rec (IMPE maintenance)</t>
  </si>
  <si>
    <t>Campus Insurance Coverage</t>
  </si>
  <si>
    <t>Dev &amp; Foundation Services</t>
  </si>
  <si>
    <t>Medicare,Worker's Comp,Death Benefits</t>
  </si>
  <si>
    <t>V</t>
  </si>
  <si>
    <t>Total, All Service Units</t>
  </si>
  <si>
    <t xml:space="preserve">Management Information  </t>
  </si>
  <si>
    <t>Total IUs</t>
  </si>
  <si>
    <t>Total enrollment</t>
  </si>
  <si>
    <t>Freshmen</t>
  </si>
  <si>
    <t>Undergraduates</t>
  </si>
  <si>
    <t>Grad &amp; Professional</t>
  </si>
  <si>
    <t>FTE Faculty, Ac Prof, &amp; Staff</t>
  </si>
  <si>
    <t>FTE Tenure-System Faculty</t>
  </si>
  <si>
    <t>FTE Faculty &amp; Acad Professional</t>
  </si>
  <si>
    <t>I</t>
  </si>
  <si>
    <t>FTE Civil Service</t>
  </si>
  <si>
    <t>Total Expenditures</t>
  </si>
  <si>
    <t>Grants &amp; Contracts Expenditures</t>
  </si>
  <si>
    <t>Gift &amp; Endowment Expenditures</t>
  </si>
  <si>
    <t>M</t>
  </si>
  <si>
    <t>NASF</t>
  </si>
  <si>
    <t>Gross Square Footage</t>
  </si>
  <si>
    <t>DCR Classroom support</t>
  </si>
  <si>
    <t>Academic unit expenditures</t>
  </si>
  <si>
    <t>Exp of LAS, ACES, V Med, Beckman</t>
  </si>
  <si>
    <t>G&amp;C Exp  LAS, ACES, V Med, Beckman</t>
  </si>
  <si>
    <t>50% total Exp, 50% G&amp;C expenditures</t>
  </si>
  <si>
    <t>50% Acad FTE, 50% total enrollment</t>
  </si>
  <si>
    <t>T</t>
  </si>
  <si>
    <t>50% All FTE, 50% total enrollment</t>
  </si>
  <si>
    <t>50% Acad FTE, 50% grad &amp; prf enrol</t>
  </si>
  <si>
    <t>Personal Services State &amp; ICR Bdg</t>
  </si>
  <si>
    <t>Step 1: Incremental FY00 Assessments</t>
  </si>
  <si>
    <t>Change from FY99 total assessments due</t>
  </si>
  <si>
    <t>to changes in consumption patterns only</t>
  </si>
  <si>
    <t>Responsibility Centers</t>
  </si>
  <si>
    <t>Fire Service</t>
  </si>
  <si>
    <t>Police Training</t>
  </si>
  <si>
    <t>Unchargeable</t>
  </si>
  <si>
    <t>Total</t>
  </si>
  <si>
    <t>Service Center Name</t>
  </si>
  <si>
    <t>Basis for distribution of assessment</t>
  </si>
  <si>
    <t>Increment</t>
  </si>
  <si>
    <t>FY99 assessment based on FY99 usage &amp; bdgt</t>
  </si>
  <si>
    <t>FY00 assessment based on FY00 usage, FY99 budget</t>
  </si>
  <si>
    <t>Budget Reform: Basis for Assessment of Administrative Unit Overheads</t>
  </si>
  <si>
    <t>Share of  "service center" administrative expenses to be distributed to each unit (matrix c)</t>
  </si>
  <si>
    <t>Sources:</t>
  </si>
  <si>
    <t>Campus Profile Data and DMI PN99032</t>
  </si>
  <si>
    <t>Division of Management Information      PN97123</t>
  </si>
  <si>
    <t xml:space="preserve"> Fraction of Campus Total for Assessment Bases</t>
  </si>
  <si>
    <t>Fire Protection Inst</t>
  </si>
  <si>
    <t>Police Training Inst</t>
  </si>
  <si>
    <t>Willard Airport</t>
  </si>
  <si>
    <t>Unchrgbl Space</t>
  </si>
  <si>
    <t>Office of Devlpmnt</t>
  </si>
  <si>
    <t>Leasehld, Rehab/ Altrtns</t>
  </si>
  <si>
    <t>Discovery Programs</t>
  </si>
  <si>
    <t>General Education</t>
  </si>
  <si>
    <t>Ed Tech Board</t>
  </si>
  <si>
    <t>OIR</t>
  </si>
  <si>
    <t>Mgmt Info</t>
  </si>
  <si>
    <t>Critical Research Inits</t>
  </si>
  <si>
    <t>O&amp;M -8260</t>
  </si>
  <si>
    <t>Health Prof Inf Office</t>
  </si>
  <si>
    <t>Student Conflict Resolutn</t>
  </si>
  <si>
    <t>Intl Student Affairs</t>
  </si>
  <si>
    <t>Campus Insurance Cvg</t>
  </si>
  <si>
    <t>Dev &amp; Foundation Svcs</t>
  </si>
  <si>
    <t>Medi,WC,Death</t>
  </si>
  <si>
    <t>Step 1: changes due to changes in consumption patterns only</t>
  </si>
  <si>
    <t>Raw Data for Basis of Usage</t>
  </si>
  <si>
    <t>$ Incl utilities*</t>
  </si>
  <si>
    <t>Enrollments, Fall 1998</t>
  </si>
  <si>
    <t>FTE, Oct 1998 (All funds)</t>
  </si>
  <si>
    <t>Expenditures, FY98 (000)</t>
  </si>
  <si>
    <t>Personal</t>
  </si>
  <si>
    <t>FTE</t>
  </si>
  <si>
    <t>G&amp;C</t>
  </si>
  <si>
    <t>50% Total</t>
  </si>
  <si>
    <t>50% Acad</t>
  </si>
  <si>
    <t>50% All</t>
  </si>
  <si>
    <t>Faculty,</t>
  </si>
  <si>
    <t>Tenure</t>
  </si>
  <si>
    <t>Total Exp</t>
  </si>
  <si>
    <t xml:space="preserve">Gift &amp;       </t>
  </si>
  <si>
    <t>IMPE</t>
  </si>
  <si>
    <t>IUs</t>
  </si>
  <si>
    <t>Grad</t>
  </si>
  <si>
    <t>Grants</t>
  </si>
  <si>
    <t>Gift &amp;</t>
  </si>
  <si>
    <t>Exp</t>
  </si>
  <si>
    <t>50% G&amp;C</t>
  </si>
  <si>
    <t xml:space="preserve">FTE </t>
  </si>
  <si>
    <t>Service center state &amp; ICR</t>
  </si>
  <si>
    <t>Direct costs</t>
  </si>
  <si>
    <t>Unit</t>
  </si>
  <si>
    <t>Ac prf,</t>
  </si>
  <si>
    <t>System</t>
  </si>
  <si>
    <t>&amp;</t>
  </si>
  <si>
    <t>Civil</t>
  </si>
  <si>
    <t>Excl Aux,</t>
  </si>
  <si>
    <t>Grants &amp;</t>
  </si>
  <si>
    <t>Endowment</t>
  </si>
  <si>
    <t>Fa98</t>
  </si>
  <si>
    <t>Fa96</t>
  </si>
  <si>
    <t>for</t>
  </si>
  <si>
    <t>State &amp; ICR</t>
  </si>
  <si>
    <t>Fresh-</t>
  </si>
  <si>
    <t>Under-</t>
  </si>
  <si>
    <t>LAS,ACES,</t>
  </si>
  <si>
    <t>Expend</t>
  </si>
  <si>
    <t>50% total</t>
  </si>
  <si>
    <t>50% gr/prf</t>
  </si>
  <si>
    <t>Service center state, ICR, &amp; Overheads (use Edit Paste Special/Transpose )</t>
  </si>
  <si>
    <t>Total costs</t>
  </si>
  <si>
    <t>Unit Name</t>
  </si>
  <si>
    <t>AY1997-98</t>
  </si>
  <si>
    <t>Freshman</t>
  </si>
  <si>
    <t>Ugrad</t>
  </si>
  <si>
    <t>Gr/Prf</t>
  </si>
  <si>
    <t>&amp; Staff</t>
  </si>
  <si>
    <t>Ac prf</t>
  </si>
  <si>
    <t>St &amp; Svcs</t>
  </si>
  <si>
    <t>Contracts</t>
  </si>
  <si>
    <t>Excl Farms</t>
  </si>
  <si>
    <t>GSF</t>
  </si>
  <si>
    <t>DCR</t>
  </si>
  <si>
    <t>FY99 Budget</t>
  </si>
  <si>
    <t>Enrollmt</t>
  </si>
  <si>
    <t>men</t>
  </si>
  <si>
    <t>Prof</t>
  </si>
  <si>
    <t>Units</t>
  </si>
  <si>
    <t>VM,Beck</t>
  </si>
  <si>
    <t>Enrolmnt</t>
  </si>
  <si>
    <t>360-380</t>
  </si>
  <si>
    <t>131+154</t>
  </si>
  <si>
    <t>from FPM</t>
  </si>
  <si>
    <t>DMI PN99032</t>
  </si>
  <si>
    <t>RC</t>
  </si>
  <si>
    <t>Continuing Ed</t>
  </si>
  <si>
    <t>Fire Service Inst</t>
  </si>
  <si>
    <t>Unchargable space</t>
  </si>
  <si>
    <t>SC</t>
  </si>
  <si>
    <t>O&amp;M all but 8260,excl utility exps $27.3 mm)</t>
  </si>
  <si>
    <t>8260</t>
  </si>
  <si>
    <t>Medicare, Wkr Comp,Death Benefits</t>
  </si>
  <si>
    <t>Identity matrix-share of each admin unit cost  (matrix c')</t>
  </si>
  <si>
    <t>O&amp;M all but 8260,excl utilities</t>
  </si>
  <si>
    <t>Sum=1 for RC,0 for SC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</si>
  <si>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</si>
  <si>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</si>
  <si>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</si>
  <si>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then copy the service unit part of this and</t>
  </si>
  <si>
    <t>new</t>
  </si>
  <si>
    <t xml:space="preserve">use Edit Paste Special Transpose to copy this to </t>
  </si>
  <si>
    <t>direct costs</t>
  </si>
  <si>
    <t>total cost</t>
  </si>
  <si>
    <t>the Service Center Direct cost row at  BT7</t>
  </si>
  <si>
    <t>Inverted Matrix of Identity-costs (c')-1 (must do inversion in Lotus 1-2-3, excel cannot handle this size matrix)</t>
  </si>
  <si>
    <t>Final cost distribution: percents times the total cost.  Rows in bold are not columns in the Results page because they receive no costs.</t>
  </si>
  <si>
    <t>After copying the total cost (direct &amp; overhead) to row 7 above, these numbers will be ready to copy to the results page.</t>
  </si>
  <si>
    <t>Identity Matrix</t>
  </si>
  <si>
    <t xml:space="preserve">F99 pass-through expenditures to deduct -- from Mike </t>
  </si>
  <si>
    <t>Pass-through accounts for real units -- subtract only the pass-through expenditures</t>
  </si>
  <si>
    <t>also: check to see whether any of this is state/icr and needs to be subtracted from budget.</t>
  </si>
  <si>
    <t>8240-5</t>
  </si>
  <si>
    <t>Heat, Ligh, Power</t>
  </si>
  <si>
    <t>St Fin aids</t>
  </si>
  <si>
    <t>Change in assessments for colleges due to usage changes</t>
  </si>
  <si>
    <t>Step 1: FY00 Assessments calculated by keeping last year's budgets and</t>
  </si>
  <si>
    <t>changing only the consumption patterns for each college.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</si>
</sst>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s>
  <fonts count="12">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5">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166"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pplyProtection="1">
      <alignment horizontal="centerContinuous"/>
      <protection/>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2" xfId="0" applyFont="1" applyBorder="1" applyAlignment="1" applyProtection="1">
      <alignment horizontal="center"/>
      <protection/>
    </xf>
    <xf numFmtId="0" fontId="2" fillId="0" borderId="6" xfId="0" applyFont="1" applyBorder="1" applyAlignment="1">
      <alignment/>
    </xf>
    <xf numFmtId="0" fontId="3" fillId="0" borderId="0" xfId="0" applyFont="1" applyAlignment="1">
      <alignment/>
    </xf>
    <xf numFmtId="0" fontId="3" fillId="0" borderId="7" xfId="0" applyFont="1" applyBorder="1" applyAlignment="1">
      <alignment horizontal="centerContinuous" vertical="justify"/>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0" xfId="0" applyFont="1" applyBorder="1" applyAlignment="1">
      <alignment vertical="justify"/>
    </xf>
    <xf numFmtId="0" fontId="3" fillId="0" borderId="4" xfId="0" applyFont="1" applyBorder="1" applyAlignment="1">
      <alignment horizontal="center" vertical="justify"/>
    </xf>
    <xf numFmtId="0" fontId="4" fillId="0" borderId="4" xfId="0" applyFont="1" applyFill="1" applyBorder="1" applyAlignment="1">
      <alignment horizontal="center"/>
    </xf>
    <xf numFmtId="0" fontId="3" fillId="0" borderId="4" xfId="0" applyFont="1" applyBorder="1" applyAlignment="1">
      <alignment vertical="justify"/>
    </xf>
    <xf numFmtId="0" fontId="3" fillId="0" borderId="8" xfId="0" applyFont="1" applyBorder="1" applyAlignment="1">
      <alignment/>
    </xf>
    <xf numFmtId="0" fontId="3" fillId="0" borderId="2" xfId="0" applyFont="1" applyBorder="1" applyAlignment="1">
      <alignment/>
    </xf>
    <xf numFmtId="0" fontId="3" fillId="0" borderId="8"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3" fontId="3" fillId="0" borderId="1" xfId="0" applyNumberFormat="1" applyFont="1" applyBorder="1" applyAlignment="1">
      <alignment/>
    </xf>
    <xf numFmtId="0" fontId="4" fillId="0" borderId="8" xfId="0" applyFont="1" applyBorder="1" applyAlignment="1">
      <alignment/>
    </xf>
    <xf numFmtId="0" fontId="4" fillId="0" borderId="2" xfId="0" applyFont="1" applyBorder="1" applyAlignment="1">
      <alignment/>
    </xf>
    <xf numFmtId="3" fontId="4" fillId="0" borderId="2" xfId="0" applyNumberFormat="1" applyFont="1" applyBorder="1" applyAlignment="1">
      <alignment/>
    </xf>
    <xf numFmtId="3" fontId="4" fillId="0" borderId="9"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7" xfId="0" applyFont="1" applyBorder="1" applyAlignment="1" applyProtection="1">
      <alignment horizontal="centerContinuous"/>
      <protection/>
    </xf>
    <xf numFmtId="0" fontId="2" fillId="0" borderId="10" xfId="0" applyFont="1" applyBorder="1" applyAlignment="1" applyProtection="1">
      <alignment horizontal="centerContinuous"/>
      <protection/>
    </xf>
    <xf numFmtId="0" fontId="2" fillId="0" borderId="11" xfId="0" applyFont="1" applyBorder="1" applyAlignment="1">
      <alignment/>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2" xfId="0" applyFont="1" applyBorder="1" applyAlignment="1" applyProtection="1">
      <alignment/>
      <protection/>
    </xf>
    <xf numFmtId="0" fontId="2" fillId="0" borderId="9" xfId="0" applyFont="1" applyBorder="1" applyAlignment="1" applyProtection="1">
      <alignment/>
      <protection/>
    </xf>
    <xf numFmtId="0" fontId="2" fillId="0" borderId="0" xfId="0" applyFont="1" applyBorder="1" applyAlignment="1" applyProtection="1">
      <alignment horizontal="center"/>
      <protection/>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166" fontId="2" fillId="0" borderId="11" xfId="0" applyNumberFormat="1" applyFont="1" applyBorder="1" applyAlignment="1" applyProtection="1">
      <alignment/>
      <protection/>
    </xf>
    <xf numFmtId="166" fontId="2" fillId="0" borderId="0" xfId="0" applyNumberFormat="1" applyFont="1" applyBorder="1" applyAlignment="1" applyProtection="1">
      <alignment/>
      <protection/>
    </xf>
    <xf numFmtId="0" fontId="2" fillId="0" borderId="6" xfId="0" applyFont="1" applyBorder="1" applyAlignment="1" applyProtection="1">
      <alignment horizontal="center"/>
      <protection/>
    </xf>
    <xf numFmtId="1" fontId="2" fillId="0" borderId="6" xfId="0" applyNumberFormat="1"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horizontal="centerContinuous"/>
      <protection/>
    </xf>
    <xf numFmtId="0" fontId="2" fillId="0" borderId="13" xfId="0" applyFont="1" applyBorder="1" applyAlignment="1">
      <alignment/>
    </xf>
    <xf numFmtId="0" fontId="2" fillId="0" borderId="0" xfId="0" applyFont="1" applyBorder="1" applyAlignment="1" applyProtection="1">
      <alignment horizontal="left"/>
      <protection/>
    </xf>
    <xf numFmtId="0" fontId="2" fillId="0" borderId="12" xfId="0" applyFont="1" applyBorder="1" applyAlignment="1">
      <alignment/>
    </xf>
    <xf numFmtId="0" fontId="2" fillId="0" borderId="2" xfId="0" applyFont="1" applyBorder="1" applyAlignment="1" applyProtection="1">
      <alignment horizontal="left"/>
      <protection/>
    </xf>
    <xf numFmtId="0" fontId="2" fillId="0" borderId="2" xfId="0" applyFont="1" applyBorder="1" applyAlignment="1" applyProtection="1">
      <alignment horizontal="right"/>
      <protection/>
    </xf>
    <xf numFmtId="0" fontId="2" fillId="0" borderId="9"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14" xfId="0" applyFont="1" applyBorder="1" applyAlignment="1">
      <alignment/>
    </xf>
    <xf numFmtId="0" fontId="2" fillId="0" borderId="9"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0" xfId="0" applyFont="1" applyBorder="1" applyAlignment="1" applyProtection="1" quotePrefix="1">
      <alignment/>
      <protection/>
    </xf>
    <xf numFmtId="0" fontId="2" fillId="0" borderId="9" xfId="0" applyFont="1" applyBorder="1" applyAlignment="1">
      <alignment/>
    </xf>
    <xf numFmtId="0" fontId="2" fillId="0" borderId="8" xfId="0" applyFont="1" applyBorder="1" applyAlignment="1" applyProtection="1">
      <alignment horizontal="right"/>
      <protection/>
    </xf>
    <xf numFmtId="3" fontId="4" fillId="0" borderId="8" xfId="0" applyNumberFormat="1" applyFont="1" applyBorder="1" applyAlignment="1">
      <alignment/>
    </xf>
    <xf numFmtId="0" fontId="3" fillId="0" borderId="11" xfId="0" applyFont="1" applyBorder="1" applyAlignment="1">
      <alignment/>
    </xf>
    <xf numFmtId="0" fontId="3" fillId="0" borderId="4" xfId="0" applyFont="1" applyBorder="1" applyAlignment="1">
      <alignment horizontal="center"/>
    </xf>
    <xf numFmtId="3" fontId="3" fillId="0" borderId="1" xfId="0" applyNumberFormat="1" applyFont="1" applyFill="1" applyBorder="1" applyAlignment="1">
      <alignment/>
    </xf>
    <xf numFmtId="0" fontId="3" fillId="0" borderId="11" xfId="0" applyNumberFormat="1" applyFont="1" applyBorder="1" applyAlignment="1">
      <alignment/>
    </xf>
    <xf numFmtId="0" fontId="5" fillId="0" borderId="0" xfId="0" applyFont="1" applyAlignment="1">
      <alignment horizontal="center"/>
    </xf>
    <xf numFmtId="0" fontId="6" fillId="0" borderId="0" xfId="0" applyFont="1" applyAlignment="1" applyProtection="1">
      <alignment horizontal="left"/>
      <protection/>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3" fillId="0" borderId="0" xfId="0" applyFont="1" applyAlignment="1" applyProtection="1">
      <alignment horizontal="left"/>
      <protection/>
    </xf>
    <xf numFmtId="0" fontId="2" fillId="0" borderId="0" xfId="0" applyFont="1" applyBorder="1" applyAlignment="1" applyProtection="1" quotePrefix="1">
      <alignment horizontal="left"/>
      <protection/>
    </xf>
    <xf numFmtId="0" fontId="2" fillId="0" borderId="0" xfId="0" applyFont="1" applyAlignment="1" quotePrefix="1">
      <alignment horizontal="center"/>
    </xf>
    <xf numFmtId="0" fontId="2" fillId="0" borderId="0" xfId="0" applyFont="1" applyAlignment="1" applyProtection="1" quotePrefix="1">
      <alignment horizontal="left"/>
      <protection/>
    </xf>
    <xf numFmtId="0" fontId="2" fillId="0" borderId="11" xfId="0" applyFont="1" applyBorder="1" applyAlignment="1">
      <alignment horizontal="center"/>
    </xf>
    <xf numFmtId="0" fontId="2" fillId="0" borderId="11" xfId="0" applyFont="1" applyBorder="1" applyAlignment="1">
      <alignment horizontal="left"/>
    </xf>
    <xf numFmtId="165" fontId="2" fillId="0" borderId="11" xfId="0" applyNumberFormat="1" applyFont="1" applyBorder="1" applyAlignment="1" applyProtection="1">
      <alignment/>
      <protection/>
    </xf>
    <xf numFmtId="1" fontId="2" fillId="0" borderId="11" xfId="0" applyNumberFormat="1" applyFont="1" applyBorder="1" applyAlignment="1" applyProtection="1">
      <alignment/>
      <protection/>
    </xf>
    <xf numFmtId="1" fontId="6" fillId="0" borderId="11" xfId="0" applyNumberFormat="1" applyFont="1" applyBorder="1" applyAlignment="1" applyProtection="1">
      <alignment/>
      <protection/>
    </xf>
    <xf numFmtId="0" fontId="6" fillId="0" borderId="0" xfId="0" applyFont="1" applyAlignment="1" applyProtection="1" quotePrefix="1">
      <alignment horizontal="lef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3" fontId="3" fillId="0" borderId="3" xfId="0" applyNumberFormat="1" applyFont="1" applyBorder="1" applyAlignment="1">
      <alignment/>
    </xf>
    <xf numFmtId="0" fontId="4" fillId="0" borderId="3" xfId="0" applyFont="1" applyFill="1" applyBorder="1" applyAlignment="1">
      <alignment horizontal="center"/>
    </xf>
    <xf numFmtId="0" fontId="8" fillId="0" borderId="0" xfId="0" applyFont="1" applyAlignment="1">
      <alignment/>
    </xf>
    <xf numFmtId="0" fontId="2" fillId="0" borderId="1" xfId="0" applyFont="1" applyBorder="1" applyAlignment="1">
      <alignment horizontal="center"/>
    </xf>
    <xf numFmtId="0" fontId="2" fillId="0" borderId="11" xfId="0" applyFont="1" applyBorder="1" applyAlignment="1">
      <alignment/>
    </xf>
    <xf numFmtId="0" fontId="2" fillId="0" borderId="0" xfId="0" applyFont="1" applyBorder="1" applyAlignment="1">
      <alignment horizontal="center"/>
    </xf>
    <xf numFmtId="0" fontId="2" fillId="0" borderId="12" xfId="0" applyFont="1" applyBorder="1" applyAlignment="1">
      <alignment/>
    </xf>
    <xf numFmtId="0" fontId="2" fillId="0" borderId="2" xfId="0" applyFont="1" applyBorder="1" applyAlignment="1">
      <alignment horizontal="center"/>
    </xf>
    <xf numFmtId="0" fontId="2" fillId="0" borderId="12" xfId="0" applyFont="1" applyBorder="1" applyAlignment="1">
      <alignment horizontal="center"/>
    </xf>
    <xf numFmtId="3" fontId="2" fillId="0" borderId="3" xfId="0" applyNumberFormat="1" applyFont="1" applyBorder="1" applyAlignment="1">
      <alignment/>
    </xf>
    <xf numFmtId="3" fontId="2" fillId="0" borderId="14" xfId="0" applyNumberFormat="1" applyFont="1" applyBorder="1" applyAlignment="1">
      <alignment/>
    </xf>
    <xf numFmtId="3" fontId="2" fillId="0" borderId="4" xfId="0" applyNumberFormat="1" applyFont="1" applyBorder="1" applyAlignment="1" applyProtection="1">
      <alignment/>
      <protection/>
    </xf>
    <xf numFmtId="3" fontId="2" fillId="0" borderId="0" xfId="0" applyNumberFormat="1" applyFont="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3" fontId="2" fillId="0" borderId="8" xfId="0" applyNumberFormat="1" applyFont="1" applyBorder="1" applyAlignment="1" applyProtection="1">
      <alignment/>
      <protection/>
    </xf>
    <xf numFmtId="3" fontId="6" fillId="0" borderId="8" xfId="0" applyNumberFormat="1" applyFont="1" applyFill="1" applyBorder="1" applyAlignment="1">
      <alignment/>
    </xf>
    <xf numFmtId="3" fontId="6" fillId="0" borderId="2" xfId="0" applyNumberFormat="1" applyFont="1" applyFill="1" applyBorder="1" applyAlignment="1">
      <alignment/>
    </xf>
    <xf numFmtId="3" fontId="2" fillId="0" borderId="4" xfId="0" applyNumberFormat="1" applyFont="1" applyFill="1" applyBorder="1" applyAlignment="1">
      <alignment/>
    </xf>
    <xf numFmtId="3" fontId="6" fillId="0" borderId="5" xfId="0" applyNumberFormat="1" applyFont="1" applyFill="1" applyBorder="1" applyAlignment="1">
      <alignment/>
    </xf>
    <xf numFmtId="3" fontId="2" fillId="0" borderId="3" xfId="0" applyNumberFormat="1" applyFont="1" applyFill="1" applyBorder="1" applyAlignment="1">
      <alignment/>
    </xf>
    <xf numFmtId="3" fontId="2" fillId="0" borderId="1"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3" xfId="0" applyFont="1" applyBorder="1" applyAlignment="1">
      <alignment horizontal="left"/>
    </xf>
    <xf numFmtId="0" fontId="2" fillId="0" borderId="12" xfId="0" applyFont="1" applyBorder="1" applyAlignment="1">
      <alignment horizontal="left"/>
    </xf>
    <xf numFmtId="0" fontId="8" fillId="0" borderId="0" xfId="0" applyFont="1" applyAlignment="1">
      <alignment horizontal="left"/>
    </xf>
    <xf numFmtId="0" fontId="2" fillId="0" borderId="4" xfId="0" applyFont="1" applyBorder="1" applyAlignment="1">
      <alignment horizontal="left"/>
    </xf>
    <xf numFmtId="0" fontId="2" fillId="0" borderId="4" xfId="0" applyFont="1" applyFill="1" applyBorder="1" applyAlignment="1">
      <alignment horizontal="left"/>
    </xf>
    <xf numFmtId="0" fontId="3" fillId="0" borderId="14" xfId="0" applyFont="1" applyBorder="1" applyAlignment="1">
      <alignment/>
    </xf>
    <xf numFmtId="0" fontId="3" fillId="0" borderId="3" xfId="0" applyFont="1" applyBorder="1" applyAlignment="1">
      <alignment horizontal="center" vertical="justify"/>
    </xf>
    <xf numFmtId="0" fontId="3" fillId="0" borderId="8" xfId="0" applyFont="1" applyBorder="1" applyAlignment="1">
      <alignment horizontal="center"/>
    </xf>
    <xf numFmtId="0" fontId="6" fillId="0" borderId="13" xfId="0" applyFont="1" applyFill="1" applyBorder="1" applyAlignment="1">
      <alignment horizontal="left"/>
    </xf>
    <xf numFmtId="0" fontId="6" fillId="0" borderId="1" xfId="0" applyFont="1" applyFill="1" applyBorder="1" applyAlignment="1">
      <alignment horizontal="left"/>
    </xf>
    <xf numFmtId="0" fontId="6" fillId="0" borderId="14" xfId="0" applyFont="1" applyFill="1" applyBorder="1" applyAlignment="1">
      <alignment horizontal="lef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horizontal="left"/>
    </xf>
    <xf numFmtId="0" fontId="9" fillId="0" borderId="2" xfId="0" applyFont="1" applyFill="1" applyBorder="1" applyAlignment="1">
      <alignment/>
    </xf>
    <xf numFmtId="0" fontId="9" fillId="0" borderId="9" xfId="0" applyFont="1" applyFill="1" applyBorder="1" applyAlignment="1">
      <alignment/>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6" fillId="0" borderId="7" xfId="0" applyFont="1" applyFill="1" applyBorder="1" applyAlignment="1">
      <alignment horizontal="left"/>
    </xf>
    <xf numFmtId="0" fontId="6" fillId="0" borderId="5" xfId="0" applyFont="1" applyFill="1" applyBorder="1" applyAlignment="1">
      <alignment horizontal="left"/>
    </xf>
    <xf numFmtId="0" fontId="6" fillId="0" borderId="10" xfId="0" applyFont="1" applyFill="1" applyBorder="1" applyAlignment="1">
      <alignment horizontal="left"/>
    </xf>
    <xf numFmtId="0" fontId="2" fillId="0" borderId="13" xfId="0" applyFont="1" applyFill="1" applyBorder="1" applyAlignment="1">
      <alignment horizontal="left"/>
    </xf>
    <xf numFmtId="0" fontId="2" fillId="0" borderId="1" xfId="0" applyFont="1" applyFill="1" applyBorder="1" applyAlignment="1">
      <alignment horizontal="left"/>
    </xf>
    <xf numFmtId="0" fontId="2" fillId="0" borderId="14" xfId="0" applyFont="1" applyFill="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horizontal="centerContinuous"/>
    </xf>
    <xf numFmtId="0" fontId="2" fillId="0" borderId="10" xfId="0" applyFont="1" applyBorder="1" applyAlignment="1">
      <alignment horizontal="centerContinuous"/>
    </xf>
    <xf numFmtId="0" fontId="4" fillId="0" borderId="8" xfId="0" applyFont="1" applyFill="1" applyBorder="1" applyAlignment="1">
      <alignment horizontal="center"/>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6" fillId="0" borderId="5" xfId="0" applyFont="1" applyBorder="1" applyAlignment="1">
      <alignment horizontal="center"/>
    </xf>
    <xf numFmtId="0" fontId="6" fillId="0" borderId="5" xfId="0" applyFont="1" applyBorder="1" applyAlignment="1" quotePrefix="1">
      <alignment horizontal="center"/>
    </xf>
    <xf numFmtId="164" fontId="2" fillId="0" borderId="12" xfId="0" applyNumberFormat="1" applyFont="1" applyBorder="1" applyAlignment="1" applyProtection="1">
      <alignment/>
      <protection/>
    </xf>
    <xf numFmtId="164" fontId="2" fillId="0" borderId="2" xfId="0" applyNumberFormat="1" applyFont="1" applyBorder="1" applyAlignment="1" applyProtection="1">
      <alignment/>
      <protection/>
    </xf>
    <xf numFmtId="0" fontId="6" fillId="0" borderId="7" xfId="0" applyFont="1" applyBorder="1" applyAlignment="1">
      <alignment horizontal="center"/>
    </xf>
    <xf numFmtId="0" fontId="2" fillId="0" borderId="8" xfId="0" applyFont="1" applyBorder="1" applyAlignment="1">
      <alignment/>
    </xf>
    <xf numFmtId="0" fontId="6" fillId="0" borderId="15" xfId="0" applyFont="1" applyBorder="1" applyAlignment="1">
      <alignment horizontal="center"/>
    </xf>
    <xf numFmtId="0" fontId="6" fillId="0" borderId="10" xfId="0" applyFont="1" applyBorder="1" applyAlignment="1">
      <alignment horizontal="center"/>
    </xf>
    <xf numFmtId="1" fontId="2" fillId="0" borderId="0" xfId="0" applyNumberFormat="1" applyFont="1" applyBorder="1" applyAlignment="1" applyProtection="1">
      <alignment/>
      <protection/>
    </xf>
    <xf numFmtId="3" fontId="2" fillId="0" borderId="6" xfId="0" applyNumberFormat="1" applyFont="1" applyBorder="1" applyAlignment="1">
      <alignment/>
    </xf>
    <xf numFmtId="3" fontId="2" fillId="0" borderId="9" xfId="0" applyNumberFormat="1" applyFont="1" applyBorder="1" applyAlignment="1">
      <alignment/>
    </xf>
    <xf numFmtId="2" fontId="2" fillId="0" borderId="12" xfId="0" applyNumberFormat="1" applyFont="1" applyBorder="1" applyAlignment="1" applyProtection="1">
      <alignment/>
      <protection/>
    </xf>
    <xf numFmtId="2" fontId="2" fillId="0" borderId="2" xfId="0" applyNumberFormat="1" applyFont="1" applyBorder="1" applyAlignment="1" applyProtection="1">
      <alignment/>
      <protection/>
    </xf>
    <xf numFmtId="2" fontId="2" fillId="0" borderId="9" xfId="0" applyNumberFormat="1" applyFont="1" applyBorder="1" applyAlignment="1" applyProtection="1">
      <alignment/>
      <protection/>
    </xf>
    <xf numFmtId="3" fontId="2" fillId="0" borderId="12" xfId="0" applyNumberFormat="1" applyFont="1" applyBorder="1" applyAlignment="1" applyProtection="1">
      <alignment/>
      <protection/>
    </xf>
    <xf numFmtId="3" fontId="2" fillId="0" borderId="2" xfId="0" applyNumberFormat="1" applyFont="1" applyBorder="1" applyAlignment="1" applyProtection="1">
      <alignment/>
      <protection/>
    </xf>
    <xf numFmtId="3" fontId="2" fillId="0" borderId="9" xfId="0" applyNumberFormat="1" applyFont="1" applyBorder="1" applyAlignment="1" applyProtection="1">
      <alignment/>
      <protection/>
    </xf>
    <xf numFmtId="3" fontId="2" fillId="0" borderId="13" xfId="0" applyNumberFormat="1" applyFont="1" applyBorder="1" applyAlignment="1">
      <alignment/>
    </xf>
    <xf numFmtId="3" fontId="2" fillId="0" borderId="1" xfId="0" applyNumberFormat="1" applyFont="1" applyBorder="1" applyAlignment="1">
      <alignment/>
    </xf>
    <xf numFmtId="3" fontId="2" fillId="0" borderId="11" xfId="0" applyNumberFormat="1" applyFont="1" applyBorder="1" applyAlignment="1">
      <alignment/>
    </xf>
    <xf numFmtId="3" fontId="2" fillId="0" borderId="0" xfId="0" applyNumberFormat="1" applyFont="1" applyBorder="1" applyAlignment="1" applyProtection="1">
      <alignment/>
      <protection/>
    </xf>
    <xf numFmtId="3" fontId="2" fillId="0" borderId="6" xfId="0" applyNumberFormat="1" applyFont="1" applyBorder="1" applyAlignment="1" applyProtection="1">
      <alignment/>
      <protection/>
    </xf>
    <xf numFmtId="3" fontId="2" fillId="0" borderId="11" xfId="0" applyNumberFormat="1" applyFont="1" applyBorder="1" applyAlignment="1" applyProtection="1">
      <alignment/>
      <protection/>
    </xf>
    <xf numFmtId="3" fontId="2" fillId="0" borderId="12" xfId="0" applyNumberFormat="1" applyFont="1" applyBorder="1" applyAlignment="1">
      <alignment/>
    </xf>
    <xf numFmtId="3" fontId="2" fillId="0" borderId="2" xfId="0" applyNumberFormat="1" applyFont="1" applyBorder="1" applyAlignment="1">
      <alignment/>
    </xf>
    <xf numFmtId="0" fontId="6" fillId="0" borderId="15"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3" fontId="3" fillId="0" borderId="0" xfId="0" applyNumberFormat="1" applyFont="1" applyAlignment="1">
      <alignment/>
    </xf>
    <xf numFmtId="1" fontId="2" fillId="0" borderId="2" xfId="0" applyNumberFormat="1" applyFont="1" applyBorder="1" applyAlignment="1" applyProtection="1">
      <alignment/>
      <protection/>
    </xf>
    <xf numFmtId="1" fontId="2" fillId="0" borderId="12" xfId="0" applyNumberFormat="1" applyFont="1" applyBorder="1" applyAlignment="1" applyProtection="1">
      <alignment/>
      <protection/>
    </xf>
    <xf numFmtId="0" fontId="3" fillId="0" borderId="5" xfId="0" applyFont="1" applyBorder="1" applyAlignment="1">
      <alignment horizontal="center"/>
    </xf>
    <xf numFmtId="0" fontId="3" fillId="0" borderId="5" xfId="0" applyFont="1" applyBorder="1" applyAlignment="1" quotePrefix="1">
      <alignment horizontal="center"/>
    </xf>
    <xf numFmtId="0" fontId="3" fillId="0" borderId="0" xfId="0" applyFont="1" applyBorder="1" applyAlignment="1">
      <alignment horizontal="center"/>
    </xf>
    <xf numFmtId="0" fontId="3" fillId="0" borderId="5" xfId="0" applyFont="1" applyBorder="1" applyAlignment="1">
      <alignment horizontal="center" vertical="justify"/>
    </xf>
    <xf numFmtId="0" fontId="3" fillId="0" borderId="10" xfId="0" applyFont="1" applyBorder="1" applyAlignment="1">
      <alignment horizontal="center" vertical="justify"/>
    </xf>
    <xf numFmtId="0" fontId="3" fillId="0" borderId="7" xfId="0" applyFont="1" applyBorder="1" applyAlignment="1">
      <alignment horizontal="center"/>
    </xf>
    <xf numFmtId="0" fontId="3" fillId="0" borderId="1" xfId="0" applyFont="1" applyBorder="1" applyAlignment="1" quotePrefix="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quotePrefix="1">
      <alignment horizontal="center"/>
    </xf>
    <xf numFmtId="0" fontId="2" fillId="0" borderId="1" xfId="0" applyFont="1" applyBorder="1" applyAlignment="1" applyProtection="1">
      <alignment horizontal="center"/>
      <protection/>
    </xf>
    <xf numFmtId="0" fontId="2" fillId="0" borderId="0" xfId="0" applyFont="1" applyBorder="1" applyAlignment="1">
      <alignment horizontal="left"/>
    </xf>
    <xf numFmtId="0" fontId="8" fillId="0" borderId="6" xfId="0" applyFont="1" applyBorder="1" applyAlignment="1">
      <alignment horizontal="left"/>
    </xf>
    <xf numFmtId="0" fontId="2" fillId="0" borderId="9" xfId="0" applyFont="1" applyBorder="1" applyAlignment="1">
      <alignment horizontal="left"/>
    </xf>
    <xf numFmtId="0" fontId="2" fillId="0" borderId="14"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3" fontId="2" fillId="0" borderId="11" xfId="0" applyNumberFormat="1" applyFont="1" applyFill="1" applyBorder="1" applyAlignment="1">
      <alignment/>
    </xf>
    <xf numFmtId="0" fontId="2" fillId="0" borderId="13" xfId="0" applyFont="1" applyBorder="1" applyAlignment="1">
      <alignment/>
    </xf>
    <xf numFmtId="3" fontId="2" fillId="0" borderId="13" xfId="0" applyNumberFormat="1" applyFont="1" applyBorder="1" applyAlignment="1" applyProtection="1">
      <alignment/>
      <protection/>
    </xf>
    <xf numFmtId="0" fontId="6" fillId="0" borderId="3" xfId="0" applyFont="1" applyBorder="1" applyAlignment="1">
      <alignment/>
    </xf>
    <xf numFmtId="3" fontId="2" fillId="0" borderId="4" xfId="0" applyNumberFormat="1" applyFont="1" applyBorder="1" applyAlignment="1">
      <alignment/>
    </xf>
    <xf numFmtId="3" fontId="2" fillId="0" borderId="8" xfId="0" applyNumberFormat="1" applyFont="1" applyBorder="1" applyAlignment="1">
      <alignment/>
    </xf>
    <xf numFmtId="1" fontId="2" fillId="0" borderId="3" xfId="0" applyNumberFormat="1" applyFont="1" applyBorder="1" applyAlignment="1" applyProtection="1">
      <alignment/>
      <protection/>
    </xf>
    <xf numFmtId="0" fontId="3" fillId="0" borderId="13" xfId="0" applyFont="1" applyBorder="1" applyAlignment="1">
      <alignment/>
    </xf>
    <xf numFmtId="0" fontId="4" fillId="0" borderId="4" xfId="0" applyFont="1" applyBorder="1" applyAlignment="1">
      <alignment/>
    </xf>
    <xf numFmtId="0" fontId="3" fillId="0" borderId="4" xfId="0" applyFont="1" applyFill="1" applyBorder="1" applyAlignment="1">
      <alignment/>
    </xf>
    <xf numFmtId="0" fontId="3" fillId="0" borderId="6" xfId="0" applyFont="1" applyBorder="1" applyAlignment="1">
      <alignment/>
    </xf>
    <xf numFmtId="0" fontId="3" fillId="0" borderId="3" xfId="0" applyFont="1" applyBorder="1" applyAlignment="1">
      <alignment horizontal="left"/>
    </xf>
    <xf numFmtId="0" fontId="3" fillId="0" borderId="13" xfId="0" applyNumberFormat="1" applyFont="1" applyBorder="1" applyAlignment="1">
      <alignment/>
    </xf>
    <xf numFmtId="0" fontId="3" fillId="0" borderId="8" xfId="0" applyFont="1" applyBorder="1" applyAlignment="1">
      <alignment horizontal="left"/>
    </xf>
    <xf numFmtId="0" fontId="3" fillId="0" borderId="12" xfId="0" applyNumberFormat="1" applyFont="1" applyBorder="1" applyAlignment="1">
      <alignment/>
    </xf>
    <xf numFmtId="0" fontId="4" fillId="0" borderId="12" xfId="0" applyFont="1" applyBorder="1" applyAlignment="1">
      <alignment/>
    </xf>
    <xf numFmtId="3" fontId="3" fillId="0" borderId="13" xfId="0" applyNumberFormat="1" applyFont="1" applyBorder="1" applyAlignment="1">
      <alignment/>
    </xf>
    <xf numFmtId="3" fontId="4" fillId="0" borderId="1" xfId="0" applyNumberFormat="1" applyFont="1" applyBorder="1" applyAlignment="1">
      <alignment/>
    </xf>
    <xf numFmtId="3" fontId="4" fillId="0" borderId="12" xfId="0" applyNumberFormat="1" applyFont="1" applyBorder="1" applyAlignment="1">
      <alignment/>
    </xf>
    <xf numFmtId="4" fontId="2" fillId="0" borderId="0" xfId="0" applyNumberFormat="1" applyFont="1" applyAlignment="1">
      <alignment/>
    </xf>
    <xf numFmtId="3" fontId="2" fillId="0" borderId="8" xfId="0" applyNumberFormat="1" applyFont="1" applyFill="1" applyBorder="1" applyAlignment="1">
      <alignment/>
    </xf>
    <xf numFmtId="0" fontId="4" fillId="0" borderId="3" xfId="0" applyFont="1" applyBorder="1" applyAlignment="1">
      <alignment/>
    </xf>
    <xf numFmtId="0" fontId="6" fillId="0" borderId="11" xfId="0" applyFont="1" applyBorder="1" applyAlignment="1">
      <alignment horizontal="left"/>
    </xf>
    <xf numFmtId="0" fontId="6" fillId="0" borderId="13" xfId="0" applyFont="1" applyBorder="1" applyAlignment="1">
      <alignment horizontal="left"/>
    </xf>
    <xf numFmtId="3" fontId="6" fillId="0" borderId="15" xfId="0" applyNumberFormat="1" applyFont="1" applyFill="1" applyBorder="1" applyAlignment="1">
      <alignment/>
    </xf>
    <xf numFmtId="3" fontId="2" fillId="0" borderId="3" xfId="0" applyNumberFormat="1" applyFont="1" applyBorder="1" applyAlignment="1" applyProtection="1">
      <alignment/>
      <protection/>
    </xf>
    <xf numFmtId="0" fontId="6" fillId="0" borderId="3" xfId="0" applyFont="1" applyBorder="1" applyAlignment="1">
      <alignment horizontal="center"/>
    </xf>
    <xf numFmtId="0" fontId="6" fillId="0" borderId="4" xfId="0" applyFont="1" applyBorder="1" applyAlignment="1">
      <alignment horizontal="center"/>
    </xf>
    <xf numFmtId="0" fontId="6" fillId="0" borderId="8" xfId="0" applyFont="1" applyBorder="1" applyAlignment="1">
      <alignment horizontal="center"/>
    </xf>
    <xf numFmtId="3" fontId="6" fillId="0" borderId="3" xfId="0" applyNumberFormat="1" applyFont="1" applyBorder="1" applyAlignment="1">
      <alignment/>
    </xf>
    <xf numFmtId="3" fontId="6" fillId="0" borderId="4" xfId="0" applyNumberFormat="1" applyFont="1" applyBorder="1" applyAlignment="1">
      <alignment/>
    </xf>
    <xf numFmtId="3" fontId="6" fillId="0" borderId="8" xfId="0" applyNumberFormat="1" applyFont="1" applyBorder="1" applyAlignment="1">
      <alignment/>
    </xf>
    <xf numFmtId="3" fontId="2" fillId="0"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BASIS99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increment from FY98"/>
      <sheetName val="increment from college-funded"/>
      <sheetName val="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O92"/>
  <sheetViews>
    <sheetView tabSelected="1" workbookViewId="0" topLeftCell="A1">
      <selection activeCell="A1" sqref="A1"/>
    </sheetView>
  </sheetViews>
  <sheetFormatPr defaultColWidth="9.00390625" defaultRowHeight="12.75"/>
  <cols>
    <col min="1" max="1" width="6.625" style="29" customWidth="1"/>
    <col min="2" max="2" width="20.625" style="29" customWidth="1"/>
    <col min="3" max="3" width="0" style="29" hidden="1" customWidth="1"/>
    <col min="4" max="4" width="24.625" style="29" customWidth="1"/>
    <col min="5" max="5" width="9.625" style="29" customWidth="1"/>
    <col min="6" max="6" width="10.25390625" style="29" customWidth="1"/>
    <col min="7" max="32" width="9.00390625" style="29" customWidth="1"/>
    <col min="33" max="33" width="10.375" style="29" customWidth="1"/>
    <col min="34" max="34" width="9.50390625" style="29" customWidth="1"/>
    <col min="35" max="36" width="9.00390625" style="29" customWidth="1"/>
    <col min="37" max="37" width="7.50390625" style="29" customWidth="1"/>
    <col min="38" max="39" width="9.00390625" style="29" customWidth="1"/>
    <col min="40" max="40" width="9.00390625" style="29" hidden="1" customWidth="1"/>
    <col min="41" max="42" width="5.625" style="29" hidden="1" customWidth="1"/>
    <col min="43" max="44" width="6.50390625" style="29" customWidth="1"/>
    <col min="45" max="16384" width="9.00390625" style="29" customWidth="1"/>
  </cols>
  <sheetData>
    <row r="1" ht="12">
      <c r="A1" s="29" t="s">
        <v>0</v>
      </c>
    </row>
    <row r="2" spans="1:2" ht="12">
      <c r="A2" s="220" t="s">
        <v>465</v>
      </c>
      <c r="B2" s="216"/>
    </row>
    <row r="3" spans="1:2" ht="12">
      <c r="A3" s="220" t="s">
        <v>466</v>
      </c>
      <c r="B3" s="216"/>
    </row>
    <row r="4" spans="1:84" ht="12">
      <c r="A4" s="30" t="s">
        <v>1</v>
      </c>
      <c r="B4" s="31"/>
      <c r="C4" s="31"/>
      <c r="D4" s="31"/>
      <c r="E4" s="205"/>
      <c r="F4" s="206"/>
      <c r="G4" s="207" t="s">
        <v>2</v>
      </c>
      <c r="H4" s="202" t="s">
        <v>3</v>
      </c>
      <c r="I4" s="202" t="s">
        <v>4</v>
      </c>
      <c r="J4" s="202" t="s">
        <v>5</v>
      </c>
      <c r="K4" s="202" t="s">
        <v>6</v>
      </c>
      <c r="L4" s="202" t="s">
        <v>7</v>
      </c>
      <c r="M4" s="202" t="s">
        <v>8</v>
      </c>
      <c r="N4" s="202" t="s">
        <v>9</v>
      </c>
      <c r="O4" s="202" t="s">
        <v>10</v>
      </c>
      <c r="P4" s="202" t="s">
        <v>11</v>
      </c>
      <c r="Q4" s="202" t="s">
        <v>12</v>
      </c>
      <c r="R4" s="202" t="s">
        <v>13</v>
      </c>
      <c r="S4" s="202" t="s">
        <v>14</v>
      </c>
      <c r="T4" s="202" t="s">
        <v>15</v>
      </c>
      <c r="U4" s="202">
        <v>66</v>
      </c>
      <c r="V4" s="202" t="s">
        <v>16</v>
      </c>
      <c r="W4" s="202" t="s">
        <v>17</v>
      </c>
      <c r="X4" s="202" t="s">
        <v>18</v>
      </c>
      <c r="Y4" s="202" t="s">
        <v>19</v>
      </c>
      <c r="Z4" s="202" t="s">
        <v>20</v>
      </c>
      <c r="AA4" s="202" t="s">
        <v>21</v>
      </c>
      <c r="AB4" s="202" t="s">
        <v>22</v>
      </c>
      <c r="AC4" s="202" t="s">
        <v>23</v>
      </c>
      <c r="AD4" s="202" t="s">
        <v>24</v>
      </c>
      <c r="AE4" s="202" t="s">
        <v>25</v>
      </c>
      <c r="AF4" s="202" t="s">
        <v>26</v>
      </c>
      <c r="AG4" s="114" t="s">
        <v>27</v>
      </c>
      <c r="AH4" s="210" t="s">
        <v>28</v>
      </c>
      <c r="AI4" s="210" t="s">
        <v>29</v>
      </c>
      <c r="AJ4" s="210" t="s">
        <v>30</v>
      </c>
      <c r="AK4" s="210" t="s">
        <v>31</v>
      </c>
      <c r="AL4" s="210" t="s">
        <v>32</v>
      </c>
      <c r="AM4" s="210" t="s">
        <v>33</v>
      </c>
      <c r="AN4" s="208" t="s">
        <v>34</v>
      </c>
      <c r="AO4" s="210" t="s">
        <v>35</v>
      </c>
      <c r="AP4" s="208" t="s">
        <v>36</v>
      </c>
      <c r="AQ4" s="208" t="s">
        <v>37</v>
      </c>
      <c r="AR4" s="210" t="s">
        <v>38</v>
      </c>
      <c r="AS4" s="210" t="s">
        <v>39</v>
      </c>
      <c r="AT4" s="210" t="s">
        <v>40</v>
      </c>
      <c r="AU4" s="210" t="s">
        <v>41</v>
      </c>
      <c r="AV4" s="210" t="s">
        <v>42</v>
      </c>
      <c r="AW4" s="210" t="s">
        <v>43</v>
      </c>
      <c r="AX4" s="210" t="s">
        <v>44</v>
      </c>
      <c r="AY4" s="210" t="s">
        <v>45</v>
      </c>
      <c r="AZ4" s="210" t="s">
        <v>46</v>
      </c>
      <c r="BA4" s="210" t="s">
        <v>47</v>
      </c>
      <c r="BB4" s="210" t="s">
        <v>48</v>
      </c>
      <c r="BC4" s="210" t="s">
        <v>49</v>
      </c>
      <c r="BD4" s="208" t="s">
        <v>50</v>
      </c>
      <c r="BE4" s="202" t="s">
        <v>51</v>
      </c>
      <c r="BF4" s="202" t="s">
        <v>52</v>
      </c>
      <c r="BG4" s="202" t="s">
        <v>53</v>
      </c>
      <c r="BH4" s="203" t="s">
        <v>54</v>
      </c>
      <c r="BI4" s="202" t="s">
        <v>55</v>
      </c>
      <c r="BJ4" s="202" t="s">
        <v>56</v>
      </c>
      <c r="BK4" s="202" t="s">
        <v>57</v>
      </c>
      <c r="BL4" s="202" t="s">
        <v>58</v>
      </c>
      <c r="BM4" s="202" t="s">
        <v>59</v>
      </c>
      <c r="BN4" s="202" t="s">
        <v>60</v>
      </c>
      <c r="BO4" s="202" t="s">
        <v>61</v>
      </c>
      <c r="BP4" s="202" t="s">
        <v>62</v>
      </c>
      <c r="BQ4" s="202" t="s">
        <v>63</v>
      </c>
      <c r="BR4" s="202" t="s">
        <v>64</v>
      </c>
      <c r="BS4" s="202" t="s">
        <v>65</v>
      </c>
      <c r="BT4" s="203">
        <v>8260</v>
      </c>
      <c r="BU4" s="202" t="s">
        <v>66</v>
      </c>
      <c r="BV4" s="202" t="s">
        <v>67</v>
      </c>
      <c r="BW4" s="202" t="s">
        <v>68</v>
      </c>
      <c r="BX4" s="202" t="s">
        <v>69</v>
      </c>
      <c r="BY4" s="202" t="s">
        <v>70</v>
      </c>
      <c r="BZ4" s="202" t="s">
        <v>71</v>
      </c>
      <c r="CA4" s="202" t="s">
        <v>72</v>
      </c>
      <c r="CB4" s="202" t="s">
        <v>73</v>
      </c>
      <c r="CC4" s="202" t="s">
        <v>74</v>
      </c>
      <c r="CD4" s="208" t="s">
        <v>75</v>
      </c>
      <c r="CE4" s="203" t="s">
        <v>76</v>
      </c>
      <c r="CF4" s="214" t="s">
        <v>77</v>
      </c>
    </row>
    <row r="5" spans="1:84" ht="12">
      <c r="A5" s="32"/>
      <c r="B5" s="111"/>
      <c r="C5" s="33"/>
      <c r="D5" s="32"/>
      <c r="E5" s="34" t="s">
        <v>78</v>
      </c>
      <c r="F5" s="89" t="s">
        <v>79</v>
      </c>
      <c r="G5" s="204"/>
      <c r="H5" s="204"/>
      <c r="I5" s="204"/>
      <c r="J5" s="204"/>
      <c r="K5" s="204"/>
      <c r="L5" s="204"/>
      <c r="M5" s="204"/>
      <c r="N5" s="204"/>
      <c r="O5" s="204"/>
      <c r="P5" s="204"/>
      <c r="Q5" s="204"/>
      <c r="R5" s="204"/>
      <c r="S5" s="204"/>
      <c r="T5" s="204"/>
      <c r="U5" s="204"/>
      <c r="V5" s="204"/>
      <c r="W5" s="204"/>
      <c r="X5" s="204"/>
      <c r="Y5" s="204"/>
      <c r="Z5" s="204"/>
      <c r="AA5" s="204"/>
      <c r="AB5" s="204"/>
      <c r="AC5" s="204" t="s">
        <v>80</v>
      </c>
      <c r="AD5" s="204" t="s">
        <v>81</v>
      </c>
      <c r="AE5" s="204"/>
      <c r="AF5" s="204" t="s">
        <v>82</v>
      </c>
      <c r="AG5" s="35" t="s">
        <v>83</v>
      </c>
      <c r="AH5" s="210" t="s">
        <v>84</v>
      </c>
      <c r="AI5" s="210"/>
      <c r="AJ5" s="210" t="s">
        <v>84</v>
      </c>
      <c r="AK5" s="210"/>
      <c r="AL5" s="215" t="s">
        <v>85</v>
      </c>
      <c r="AM5" s="210" t="s">
        <v>86</v>
      </c>
      <c r="AN5" s="116" t="s">
        <v>87</v>
      </c>
      <c r="AO5" s="116" t="s">
        <v>88</v>
      </c>
      <c r="AP5" s="116" t="s">
        <v>89</v>
      </c>
      <c r="AQ5" s="116" t="s">
        <v>90</v>
      </c>
      <c r="AR5" s="210"/>
      <c r="AS5" s="210" t="s">
        <v>91</v>
      </c>
      <c r="AT5" s="210" t="s">
        <v>92</v>
      </c>
      <c r="AU5" s="210" t="s">
        <v>93</v>
      </c>
      <c r="AV5" s="116"/>
      <c r="AW5" s="116"/>
      <c r="AX5" s="210" t="s">
        <v>94</v>
      </c>
      <c r="AY5" s="210" t="s">
        <v>95</v>
      </c>
      <c r="AZ5" s="210" t="s">
        <v>96</v>
      </c>
      <c r="BA5" s="210" t="s">
        <v>97</v>
      </c>
      <c r="BB5" s="210" t="s">
        <v>98</v>
      </c>
      <c r="BC5" s="210" t="s">
        <v>99</v>
      </c>
      <c r="BD5" s="210" t="s">
        <v>99</v>
      </c>
      <c r="BE5" s="204" t="s">
        <v>100</v>
      </c>
      <c r="BF5" s="204" t="s">
        <v>101</v>
      </c>
      <c r="BG5" s="204" t="s">
        <v>102</v>
      </c>
      <c r="BH5" s="210"/>
      <c r="BI5" s="204" t="s">
        <v>103</v>
      </c>
      <c r="BJ5" s="204" t="s">
        <v>104</v>
      </c>
      <c r="BK5" s="204" t="s">
        <v>105</v>
      </c>
      <c r="BL5" s="204"/>
      <c r="BM5" s="204"/>
      <c r="BN5" s="204"/>
      <c r="BO5" s="204"/>
      <c r="BP5" s="204" t="s">
        <v>106</v>
      </c>
      <c r="BQ5" s="204" t="s">
        <v>107</v>
      </c>
      <c r="BR5" s="204" t="s">
        <v>108</v>
      </c>
      <c r="BS5" s="204"/>
      <c r="BT5" s="204"/>
      <c r="BU5" s="204" t="s">
        <v>109</v>
      </c>
      <c r="BV5" s="204" t="s">
        <v>110</v>
      </c>
      <c r="BW5" s="204" t="s">
        <v>111</v>
      </c>
      <c r="BX5" s="204" t="s">
        <v>112</v>
      </c>
      <c r="BY5" s="204" t="s">
        <v>113</v>
      </c>
      <c r="BZ5" s="204" t="s">
        <v>113</v>
      </c>
      <c r="CA5" s="204" t="s">
        <v>114</v>
      </c>
      <c r="CB5" s="204" t="s">
        <v>115</v>
      </c>
      <c r="CC5" s="204"/>
      <c r="CD5" s="210" t="s">
        <v>92</v>
      </c>
      <c r="CE5" s="210" t="s">
        <v>116</v>
      </c>
      <c r="CF5" s="211" t="s">
        <v>117</v>
      </c>
    </row>
    <row r="6" spans="1:84" ht="12">
      <c r="A6" s="32"/>
      <c r="B6" s="32"/>
      <c r="C6" s="33"/>
      <c r="D6" s="36"/>
      <c r="E6" s="34" t="s">
        <v>118</v>
      </c>
      <c r="F6" s="89" t="s">
        <v>119</v>
      </c>
      <c r="G6" s="204"/>
      <c r="H6" s="204"/>
      <c r="I6" s="204"/>
      <c r="J6" s="204"/>
      <c r="K6" s="204"/>
      <c r="L6" s="204"/>
      <c r="M6" s="204"/>
      <c r="N6" s="204"/>
      <c r="O6" s="204"/>
      <c r="P6" s="204"/>
      <c r="Q6" s="204"/>
      <c r="R6" s="204"/>
      <c r="S6" s="204"/>
      <c r="T6" s="204"/>
      <c r="U6" s="204"/>
      <c r="V6" s="204"/>
      <c r="W6" s="204"/>
      <c r="X6" s="204"/>
      <c r="Y6" s="204"/>
      <c r="Z6" s="204"/>
      <c r="AA6" s="204"/>
      <c r="AB6" s="204"/>
      <c r="AC6" s="204" t="s">
        <v>120</v>
      </c>
      <c r="AD6" s="204" t="s">
        <v>121</v>
      </c>
      <c r="AE6" s="204" t="s">
        <v>122</v>
      </c>
      <c r="AF6" s="204" t="s">
        <v>123</v>
      </c>
      <c r="AG6" s="35" t="s">
        <v>124</v>
      </c>
      <c r="AH6" s="204" t="s">
        <v>125</v>
      </c>
      <c r="AI6" s="204" t="s">
        <v>126</v>
      </c>
      <c r="AJ6" s="204" t="s">
        <v>127</v>
      </c>
      <c r="AK6" s="204" t="s">
        <v>128</v>
      </c>
      <c r="AL6" s="62" t="s">
        <v>129</v>
      </c>
      <c r="AM6" s="204" t="s">
        <v>130</v>
      </c>
      <c r="AN6" s="118"/>
      <c r="AO6" s="118" t="s">
        <v>131</v>
      </c>
      <c r="AP6" s="118" t="s">
        <v>132</v>
      </c>
      <c r="AQ6" s="118" t="s">
        <v>133</v>
      </c>
      <c r="AR6" s="204"/>
      <c r="AS6" s="204" t="s">
        <v>134</v>
      </c>
      <c r="AT6" s="204" t="s">
        <v>135</v>
      </c>
      <c r="AU6" s="204" t="s">
        <v>136</v>
      </c>
      <c r="AV6" s="118" t="s">
        <v>137</v>
      </c>
      <c r="AW6" s="118" t="s">
        <v>138</v>
      </c>
      <c r="AX6" s="204" t="s">
        <v>139</v>
      </c>
      <c r="AY6" s="204" t="s">
        <v>140</v>
      </c>
      <c r="AZ6" s="204" t="s">
        <v>141</v>
      </c>
      <c r="BA6" s="204" t="s">
        <v>142</v>
      </c>
      <c r="BB6" s="204" t="s">
        <v>143</v>
      </c>
      <c r="BC6" s="204" t="s">
        <v>144</v>
      </c>
      <c r="BD6" s="204" t="s">
        <v>139</v>
      </c>
      <c r="BE6" s="204" t="s">
        <v>145</v>
      </c>
      <c r="BF6" s="204" t="s">
        <v>146</v>
      </c>
      <c r="BG6" s="118" t="s">
        <v>147</v>
      </c>
      <c r="BH6" s="118"/>
      <c r="BI6" s="204" t="s">
        <v>148</v>
      </c>
      <c r="BJ6" s="204" t="s">
        <v>149</v>
      </c>
      <c r="BK6" s="204" t="s">
        <v>112</v>
      </c>
      <c r="BL6" s="204" t="s">
        <v>150</v>
      </c>
      <c r="BM6" s="204" t="s">
        <v>151</v>
      </c>
      <c r="BN6" s="204" t="s">
        <v>152</v>
      </c>
      <c r="BO6" s="204" t="s">
        <v>153</v>
      </c>
      <c r="BP6" s="204" t="s">
        <v>154</v>
      </c>
      <c r="BQ6" s="204" t="s">
        <v>128</v>
      </c>
      <c r="BR6" s="204" t="s">
        <v>155</v>
      </c>
      <c r="BS6" s="204"/>
      <c r="BT6" s="204"/>
      <c r="BU6" s="204" t="s">
        <v>113</v>
      </c>
      <c r="BV6" s="204" t="s">
        <v>156</v>
      </c>
      <c r="BW6" s="204" t="s">
        <v>113</v>
      </c>
      <c r="BX6" s="204" t="s">
        <v>157</v>
      </c>
      <c r="BY6" s="204" t="s">
        <v>158</v>
      </c>
      <c r="BZ6" s="204" t="s">
        <v>159</v>
      </c>
      <c r="CA6" s="204" t="s">
        <v>113</v>
      </c>
      <c r="CB6" s="204" t="s">
        <v>112</v>
      </c>
      <c r="CC6" s="204" t="s">
        <v>92</v>
      </c>
      <c r="CD6" s="204" t="s">
        <v>160</v>
      </c>
      <c r="CE6" s="204" t="s">
        <v>161</v>
      </c>
      <c r="CF6" s="209" t="s">
        <v>162</v>
      </c>
    </row>
    <row r="7" spans="1:84" ht="12">
      <c r="A7" s="37" t="s">
        <v>163</v>
      </c>
      <c r="B7" s="37" t="s">
        <v>164</v>
      </c>
      <c r="C7" s="38"/>
      <c r="D7" s="39" t="s">
        <v>165</v>
      </c>
      <c r="E7" s="89" t="s">
        <v>166</v>
      </c>
      <c r="F7" s="89" t="s">
        <v>167</v>
      </c>
      <c r="G7" s="212" t="s">
        <v>168</v>
      </c>
      <c r="H7" s="212" t="s">
        <v>169</v>
      </c>
      <c r="I7" s="212" t="s">
        <v>170</v>
      </c>
      <c r="J7" s="212" t="s">
        <v>171</v>
      </c>
      <c r="K7" s="212" t="s">
        <v>172</v>
      </c>
      <c r="L7" s="212" t="s">
        <v>173</v>
      </c>
      <c r="M7" s="212" t="s">
        <v>174</v>
      </c>
      <c r="N7" s="212" t="s">
        <v>175</v>
      </c>
      <c r="O7" s="212" t="s">
        <v>176</v>
      </c>
      <c r="P7" s="212" t="s">
        <v>177</v>
      </c>
      <c r="Q7" s="212" t="s">
        <v>178</v>
      </c>
      <c r="R7" s="212" t="s">
        <v>179</v>
      </c>
      <c r="S7" s="212" t="s">
        <v>180</v>
      </c>
      <c r="T7" s="212" t="s">
        <v>181</v>
      </c>
      <c r="U7" s="212" t="s">
        <v>182</v>
      </c>
      <c r="V7" s="212" t="s">
        <v>183</v>
      </c>
      <c r="W7" s="212" t="s">
        <v>184</v>
      </c>
      <c r="X7" s="212" t="s">
        <v>185</v>
      </c>
      <c r="Y7" s="212" t="s">
        <v>186</v>
      </c>
      <c r="Z7" s="212" t="s">
        <v>187</v>
      </c>
      <c r="AA7" s="212" t="s">
        <v>188</v>
      </c>
      <c r="AB7" s="212" t="s">
        <v>189</v>
      </c>
      <c r="AC7" s="212" t="s">
        <v>190</v>
      </c>
      <c r="AD7" s="212" t="s">
        <v>190</v>
      </c>
      <c r="AE7" s="212" t="s">
        <v>191</v>
      </c>
      <c r="AF7" s="212" t="s">
        <v>192</v>
      </c>
      <c r="AG7" s="167" t="s">
        <v>193</v>
      </c>
      <c r="AH7" s="212" t="s">
        <v>194</v>
      </c>
      <c r="AI7" s="212" t="s">
        <v>195</v>
      </c>
      <c r="AJ7" s="120" t="s">
        <v>196</v>
      </c>
      <c r="AK7" s="212" t="s">
        <v>197</v>
      </c>
      <c r="AL7" s="27" t="s">
        <v>198</v>
      </c>
      <c r="AM7" s="212" t="s">
        <v>84</v>
      </c>
      <c r="AN7" s="120"/>
      <c r="AO7" s="120"/>
      <c r="AP7" s="120" t="s">
        <v>199</v>
      </c>
      <c r="AQ7" s="120" t="s">
        <v>200</v>
      </c>
      <c r="AR7" s="212" t="s">
        <v>201</v>
      </c>
      <c r="AS7" s="212" t="s">
        <v>202</v>
      </c>
      <c r="AT7" s="212" t="s">
        <v>202</v>
      </c>
      <c r="AU7" s="212" t="s">
        <v>203</v>
      </c>
      <c r="AV7" s="212" t="s">
        <v>204</v>
      </c>
      <c r="AW7" s="212" t="s">
        <v>205</v>
      </c>
      <c r="AX7" s="212" t="s">
        <v>84</v>
      </c>
      <c r="AY7" s="212" t="s">
        <v>84</v>
      </c>
      <c r="AZ7" s="212" t="s">
        <v>204</v>
      </c>
      <c r="BA7" s="212" t="s">
        <v>206</v>
      </c>
      <c r="BB7" s="212" t="s">
        <v>124</v>
      </c>
      <c r="BC7" s="212" t="s">
        <v>151</v>
      </c>
      <c r="BD7" s="212" t="s">
        <v>207</v>
      </c>
      <c r="BE7" s="212" t="s">
        <v>208</v>
      </c>
      <c r="BF7" s="212" t="s">
        <v>97</v>
      </c>
      <c r="BG7" s="212" t="s">
        <v>209</v>
      </c>
      <c r="BH7" s="27" t="s">
        <v>210</v>
      </c>
      <c r="BI7" s="212" t="s">
        <v>204</v>
      </c>
      <c r="BJ7" s="120" t="s">
        <v>138</v>
      </c>
      <c r="BK7" s="212" t="s">
        <v>211</v>
      </c>
      <c r="BL7" s="212" t="s">
        <v>212</v>
      </c>
      <c r="BM7" s="212" t="s">
        <v>212</v>
      </c>
      <c r="BN7" s="212" t="s">
        <v>212</v>
      </c>
      <c r="BO7" s="212" t="s">
        <v>213</v>
      </c>
      <c r="BP7" s="212" t="s">
        <v>124</v>
      </c>
      <c r="BQ7" s="212" t="s">
        <v>214</v>
      </c>
      <c r="BR7" s="120" t="s">
        <v>215</v>
      </c>
      <c r="BS7" s="212" t="s">
        <v>216</v>
      </c>
      <c r="BT7" s="27" t="s">
        <v>217</v>
      </c>
      <c r="BU7" s="212" t="s">
        <v>197</v>
      </c>
      <c r="BV7" s="212" t="s">
        <v>218</v>
      </c>
      <c r="BW7" s="212" t="s">
        <v>197</v>
      </c>
      <c r="BX7" s="212" t="s">
        <v>219</v>
      </c>
      <c r="BY7" s="212" t="s">
        <v>220</v>
      </c>
      <c r="BZ7" s="212" t="s">
        <v>221</v>
      </c>
      <c r="CA7" s="212" t="s">
        <v>197</v>
      </c>
      <c r="CB7" s="212" t="s">
        <v>222</v>
      </c>
      <c r="CC7" s="212" t="s">
        <v>223</v>
      </c>
      <c r="CD7" s="204"/>
      <c r="CE7" s="212"/>
      <c r="CF7" s="213" t="s">
        <v>224</v>
      </c>
    </row>
    <row r="8" spans="1:84" ht="12">
      <c r="A8" s="32"/>
      <c r="B8" s="32"/>
      <c r="C8" s="40"/>
      <c r="D8" s="88"/>
      <c r="E8" s="229"/>
      <c r="F8" s="111"/>
      <c r="G8" s="40"/>
      <c r="H8" s="40"/>
      <c r="I8" s="40"/>
      <c r="J8" s="40"/>
      <c r="K8" s="40"/>
      <c r="L8" s="40"/>
      <c r="M8" s="40"/>
      <c r="N8" s="40"/>
      <c r="O8" s="40"/>
      <c r="P8" s="40"/>
      <c r="Q8" s="40"/>
      <c r="R8" s="40"/>
      <c r="S8" s="40"/>
      <c r="T8" s="40"/>
      <c r="U8" s="40"/>
      <c r="V8" s="40"/>
      <c r="W8" s="40"/>
      <c r="X8" s="40"/>
      <c r="Y8" s="40"/>
      <c r="Z8" s="40"/>
      <c r="AA8" s="40"/>
      <c r="AB8" s="40"/>
      <c r="AC8" s="40"/>
      <c r="AD8" s="40"/>
      <c r="AE8" s="40"/>
      <c r="AF8" s="40"/>
      <c r="AG8" s="230"/>
      <c r="AH8" s="231"/>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112"/>
      <c r="CE8" s="40"/>
      <c r="CF8" s="232"/>
    </row>
    <row r="9" spans="1:84" ht="12">
      <c r="A9" s="233" t="s">
        <v>28</v>
      </c>
      <c r="B9" s="243" t="s">
        <v>225</v>
      </c>
      <c r="C9" s="112" t="s">
        <v>226</v>
      </c>
      <c r="D9" s="234" t="str">
        <f aca="true" t="shared" si="0" ref="D9:D41">VLOOKUP(C9,A$70:B$99,2)</f>
        <v>Total Expenditures</v>
      </c>
      <c r="E9" s="224">
        <v>1318831</v>
      </c>
      <c r="F9" s="247">
        <v>1462427.0162327006</v>
      </c>
      <c r="G9" s="188">
        <v>229282.07139937681</v>
      </c>
      <c r="H9" s="188">
        <v>67567.06306881295</v>
      </c>
      <c r="I9" s="188">
        <v>40082.581481214205</v>
      </c>
      <c r="J9" s="188">
        <v>280645.0036569928</v>
      </c>
      <c r="K9" s="188">
        <v>59884.37654893089</v>
      </c>
      <c r="L9" s="188">
        <v>20937.56930683892</v>
      </c>
      <c r="M9" s="188">
        <v>17233.230121782803</v>
      </c>
      <c r="N9" s="188">
        <v>255787.65364275972</v>
      </c>
      <c r="O9" s="188">
        <v>20885.277675203455</v>
      </c>
      <c r="P9" s="188">
        <v>54977.32983625916</v>
      </c>
      <c r="Q9" s="188">
        <v>357.67476038655894</v>
      </c>
      <c r="R9" s="188">
        <v>11564.81725249874</v>
      </c>
      <c r="S9" s="188">
        <v>5360.938075267547</v>
      </c>
      <c r="T9" s="188">
        <v>26001.49091441704</v>
      </c>
      <c r="U9" s="188">
        <v>1972.4403452896204</v>
      </c>
      <c r="V9" s="188">
        <v>8642.760876709133</v>
      </c>
      <c r="W9" s="188">
        <v>18605.362535897322</v>
      </c>
      <c r="X9" s="188">
        <v>10613.109556733334</v>
      </c>
      <c r="Y9" s="188">
        <v>11324.275746975614</v>
      </c>
      <c r="Z9" s="188">
        <v>54862.28824666113</v>
      </c>
      <c r="AA9" s="188">
        <v>82263.10322364313</v>
      </c>
      <c r="AB9" s="188">
        <v>3666.6892102785837</v>
      </c>
      <c r="AC9" s="188">
        <v>4446.880354279674</v>
      </c>
      <c r="AD9" s="188">
        <v>7011.261969682723</v>
      </c>
      <c r="AE9" s="188">
        <v>6553.187276556077</v>
      </c>
      <c r="AF9" s="188">
        <v>0</v>
      </c>
      <c r="AG9" s="251">
        <f aca="true" t="shared" si="1" ref="AG9:AG59">SUM(G9:AF9)</f>
        <v>1300528.437083448</v>
      </c>
      <c r="AH9" s="123">
        <v>3915.597376863382</v>
      </c>
      <c r="AI9" s="134">
        <v>773.9161482048352</v>
      </c>
      <c r="AJ9" s="188">
        <v>2070.7486127642887</v>
      </c>
      <c r="AK9" s="188">
        <v>2740.0814976982</v>
      </c>
      <c r="AL9" s="188">
        <v>6630.578891376561</v>
      </c>
      <c r="AM9" s="188">
        <v>4252.355484595756</v>
      </c>
      <c r="AN9" s="188">
        <v>0</v>
      </c>
      <c r="AO9" s="188">
        <v>0</v>
      </c>
      <c r="AP9" s="188">
        <v>0</v>
      </c>
      <c r="AQ9" s="188">
        <v>299.1081329548417</v>
      </c>
      <c r="AR9" s="188">
        <v>3396.864391039601</v>
      </c>
      <c r="AS9" s="188">
        <v>997.7243316046117</v>
      </c>
      <c r="AT9" s="188">
        <v>776.0078134702536</v>
      </c>
      <c r="AU9" s="188">
        <v>10194.77650364964</v>
      </c>
      <c r="AV9" s="188">
        <v>5091.113256028564</v>
      </c>
      <c r="AW9" s="188">
        <v>587.757939582591</v>
      </c>
      <c r="AX9" s="188">
        <v>1223.6241802698069</v>
      </c>
      <c r="AY9" s="188">
        <v>14007.882282507517</v>
      </c>
      <c r="AZ9" s="188">
        <v>633.7745754217975</v>
      </c>
      <c r="BA9" s="188">
        <v>125.49991592510841</v>
      </c>
      <c r="BB9" s="188">
        <v>2997.3563253446723</v>
      </c>
      <c r="BC9" s="188">
        <v>3698.064189259861</v>
      </c>
      <c r="BD9" s="188">
        <v>527.0996468854553</v>
      </c>
      <c r="BE9" s="188">
        <v>1351.2157614603339</v>
      </c>
      <c r="BF9" s="188">
        <v>179.88321282598872</v>
      </c>
      <c r="BG9" s="188">
        <v>77.39161482048351</v>
      </c>
      <c r="BH9" s="188">
        <v>127.59158119052687</v>
      </c>
      <c r="BI9" s="188">
        <v>2430.515038416266</v>
      </c>
      <c r="BJ9" s="188">
        <v>2702.4315229206677</v>
      </c>
      <c r="BK9" s="188">
        <v>3610.214248112285</v>
      </c>
      <c r="BL9" s="188">
        <v>976.807678950427</v>
      </c>
      <c r="BM9" s="188">
        <v>52.29163163546184</v>
      </c>
      <c r="BN9" s="188">
        <v>119.22492012885299</v>
      </c>
      <c r="BO9" s="188">
        <v>416.24138781827617</v>
      </c>
      <c r="BP9" s="188">
        <v>102.4915980055052</v>
      </c>
      <c r="BQ9" s="188">
        <v>11677.767176831336</v>
      </c>
      <c r="BR9" s="188">
        <v>217.53318760352124</v>
      </c>
      <c r="BS9" s="188">
        <v>57762.605945347255</v>
      </c>
      <c r="BT9" s="188">
        <v>481.0830110462489</v>
      </c>
      <c r="BU9" s="188">
        <v>4530.546964896414</v>
      </c>
      <c r="BV9" s="188">
        <v>2183.6985370968864</v>
      </c>
      <c r="BW9" s="188">
        <v>3047.5562917147154</v>
      </c>
      <c r="BX9" s="188">
        <v>0</v>
      </c>
      <c r="BY9" s="188">
        <v>223.80818339977665</v>
      </c>
      <c r="BZ9" s="188">
        <v>3941.0236598298106</v>
      </c>
      <c r="CA9" s="188">
        <v>746.7244997543951</v>
      </c>
      <c r="CB9" s="188">
        <v>0</v>
      </c>
      <c r="CC9" s="188">
        <v>0</v>
      </c>
      <c r="CD9" s="188">
        <v>0</v>
      </c>
      <c r="CE9" s="188">
        <v>0</v>
      </c>
      <c r="CF9" s="123">
        <v>0</v>
      </c>
    </row>
    <row r="10" spans="1:84" ht="12">
      <c r="A10" s="41" t="s">
        <v>29</v>
      </c>
      <c r="B10" s="32" t="s">
        <v>227</v>
      </c>
      <c r="C10" s="40" t="s">
        <v>228</v>
      </c>
      <c r="D10" s="91" t="str">
        <f t="shared" si="0"/>
        <v>FTE Faculty, Ac Prof, &amp; Staff</v>
      </c>
      <c r="E10" s="192">
        <v>485615</v>
      </c>
      <c r="F10" s="124">
        <v>519335.26926466206</v>
      </c>
      <c r="G10" s="125">
        <v>89647.93196668253</v>
      </c>
      <c r="H10" s="125">
        <v>16470.127408569286</v>
      </c>
      <c r="I10" s="125">
        <v>12373.02101352834</v>
      </c>
      <c r="J10" s="125">
        <v>58995.929093636485</v>
      </c>
      <c r="K10" s="125">
        <v>25625.538179892446</v>
      </c>
      <c r="L10" s="125">
        <v>7659.546413016426</v>
      </c>
      <c r="M10" s="125">
        <v>5212.696802019101</v>
      </c>
      <c r="N10" s="125">
        <v>83995.48708824554</v>
      </c>
      <c r="O10" s="125">
        <v>7691.9868448833195</v>
      </c>
      <c r="P10" s="125">
        <v>20783.503349389513</v>
      </c>
      <c r="Q10" s="125">
        <v>330.411806051689</v>
      </c>
      <c r="R10" s="125">
        <v>3833.377698937868</v>
      </c>
      <c r="S10" s="125">
        <v>1621.420844606379</v>
      </c>
      <c r="T10" s="125">
        <v>6980.700338764775</v>
      </c>
      <c r="U10" s="125">
        <v>395.2926697854752</v>
      </c>
      <c r="V10" s="125">
        <v>2862.5677378841783</v>
      </c>
      <c r="W10" s="125">
        <v>5557.526577789409</v>
      </c>
      <c r="X10" s="125">
        <v>3627.9216304475453</v>
      </c>
      <c r="Y10" s="125">
        <v>1622.021593344655</v>
      </c>
      <c r="Z10" s="125">
        <v>20683.77905883573</v>
      </c>
      <c r="AA10" s="125">
        <v>15392.984920840778</v>
      </c>
      <c r="AB10" s="125">
        <v>2557.387378840073</v>
      </c>
      <c r="AC10" s="125">
        <v>1057.317779365405</v>
      </c>
      <c r="AD10" s="125">
        <v>1429.7819970963997</v>
      </c>
      <c r="AE10" s="125">
        <v>1845.500123983252</v>
      </c>
      <c r="AF10" s="125">
        <v>0</v>
      </c>
      <c r="AG10" s="252">
        <f t="shared" si="1"/>
        <v>398253.76031643647</v>
      </c>
      <c r="AH10" s="179">
        <v>1381.7220980343359</v>
      </c>
      <c r="AI10" s="127">
        <v>360.4492429654789</v>
      </c>
      <c r="AJ10" s="125">
        <v>835.0407462033595</v>
      </c>
      <c r="AK10" s="125">
        <v>1864.1233348698017</v>
      </c>
      <c r="AL10" s="125">
        <v>0</v>
      </c>
      <c r="AM10" s="125">
        <v>1048.9072970295438</v>
      </c>
      <c r="AN10" s="125">
        <v>0</v>
      </c>
      <c r="AO10" s="125">
        <v>0</v>
      </c>
      <c r="AP10" s="125">
        <v>0</v>
      </c>
      <c r="AQ10" s="125">
        <v>180.22462148273945</v>
      </c>
      <c r="AR10" s="125">
        <v>848.257218445427</v>
      </c>
      <c r="AS10" s="125">
        <v>285.35565068100414</v>
      </c>
      <c r="AT10" s="125">
        <v>270.3369322241092</v>
      </c>
      <c r="AU10" s="125">
        <v>6355.921650957944</v>
      </c>
      <c r="AV10" s="125">
        <v>2961.691279699685</v>
      </c>
      <c r="AW10" s="125">
        <v>394.6919210471994</v>
      </c>
      <c r="AX10" s="125">
        <v>672.8385868688939</v>
      </c>
      <c r="AY10" s="125">
        <v>10453.628794737164</v>
      </c>
      <c r="AZ10" s="125">
        <v>427.7331016523683</v>
      </c>
      <c r="BA10" s="125">
        <v>60.07487382757982</v>
      </c>
      <c r="BB10" s="125">
        <v>1303.624762058482</v>
      </c>
      <c r="BC10" s="125">
        <v>1531.9092826032852</v>
      </c>
      <c r="BD10" s="125">
        <v>0</v>
      </c>
      <c r="BE10" s="125">
        <v>422.32636300788613</v>
      </c>
      <c r="BF10" s="125">
        <v>0</v>
      </c>
      <c r="BG10" s="125">
        <v>36.04492429654789</v>
      </c>
      <c r="BH10" s="125">
        <v>0</v>
      </c>
      <c r="BI10" s="125">
        <v>480.5989906206386</v>
      </c>
      <c r="BJ10" s="125">
        <v>1802.2462148273944</v>
      </c>
      <c r="BK10" s="125">
        <v>1546.9280010601801</v>
      </c>
      <c r="BL10" s="125">
        <v>2811.504095130735</v>
      </c>
      <c r="BM10" s="125">
        <v>0</v>
      </c>
      <c r="BN10" s="125">
        <v>4849.844564100519</v>
      </c>
      <c r="BO10" s="125">
        <v>3916.8817735582043</v>
      </c>
      <c r="BP10" s="125">
        <v>60.07487382757982</v>
      </c>
      <c r="BQ10" s="125">
        <v>300.37436913789907</v>
      </c>
      <c r="BR10" s="125">
        <v>120.14974765515964</v>
      </c>
      <c r="BS10" s="125">
        <v>67142.08198465631</v>
      </c>
      <c r="BT10" s="125">
        <v>0</v>
      </c>
      <c r="BU10" s="125">
        <v>1142.624100200568</v>
      </c>
      <c r="BV10" s="125">
        <v>1423.7745097136417</v>
      </c>
      <c r="BW10" s="125">
        <v>1021.2728550688568</v>
      </c>
      <c r="BX10" s="125">
        <v>0</v>
      </c>
      <c r="BY10" s="125">
        <v>185.03061138894583</v>
      </c>
      <c r="BZ10" s="125">
        <v>2042.5457101377135</v>
      </c>
      <c r="CA10" s="125">
        <v>540.6738644482184</v>
      </c>
      <c r="CB10" s="125">
        <v>0</v>
      </c>
      <c r="CC10" s="125">
        <v>0</v>
      </c>
      <c r="CD10" s="125">
        <v>0</v>
      </c>
      <c r="CE10" s="125">
        <v>0</v>
      </c>
      <c r="CF10" s="179">
        <v>0</v>
      </c>
    </row>
    <row r="11" spans="1:84" ht="12">
      <c r="A11" s="41" t="s">
        <v>30</v>
      </c>
      <c r="B11" s="32" t="s">
        <v>229</v>
      </c>
      <c r="C11" s="40" t="s">
        <v>230</v>
      </c>
      <c r="D11" s="91" t="str">
        <f t="shared" si="0"/>
        <v>Gift &amp; Endowment Expenditures</v>
      </c>
      <c r="E11" s="192">
        <v>1347518</v>
      </c>
      <c r="F11" s="124">
        <v>1407667.6974642545</v>
      </c>
      <c r="G11" s="125">
        <v>423776.92223091616</v>
      </c>
      <c r="H11" s="125">
        <v>58306.29637873025</v>
      </c>
      <c r="I11" s="125">
        <v>7937.1407596304625</v>
      </c>
      <c r="J11" s="125">
        <v>308944.904776947</v>
      </c>
      <c r="K11" s="125">
        <v>71947.3139580191</v>
      </c>
      <c r="L11" s="125">
        <v>89149.48214429044</v>
      </c>
      <c r="M11" s="125">
        <v>34766.48728172735</v>
      </c>
      <c r="N11" s="125">
        <v>132909.38367077018</v>
      </c>
      <c r="O11" s="125">
        <v>15964.81924655709</v>
      </c>
      <c r="P11" s="125">
        <v>23720.884551595223</v>
      </c>
      <c r="Q11" s="125">
        <v>301.7924243205499</v>
      </c>
      <c r="R11" s="125">
        <v>724.3018183693198</v>
      </c>
      <c r="S11" s="125">
        <v>9868.612275281983</v>
      </c>
      <c r="T11" s="125">
        <v>59905.79622762916</v>
      </c>
      <c r="U11" s="125">
        <v>60.35848486410998</v>
      </c>
      <c r="V11" s="125">
        <v>362.1509091846599</v>
      </c>
      <c r="W11" s="125">
        <v>12433.847882006658</v>
      </c>
      <c r="X11" s="125">
        <v>10773.989548243631</v>
      </c>
      <c r="Y11" s="125">
        <v>2655.7733340208392</v>
      </c>
      <c r="Z11" s="125">
        <v>29696.374553142115</v>
      </c>
      <c r="AA11" s="125">
        <v>16508.04561033408</v>
      </c>
      <c r="AB11" s="125">
        <v>12705.461063895153</v>
      </c>
      <c r="AC11" s="125">
        <v>30.17924243205499</v>
      </c>
      <c r="AD11" s="125">
        <v>211.25469702438497</v>
      </c>
      <c r="AE11" s="125">
        <v>0</v>
      </c>
      <c r="AF11" s="125">
        <v>0</v>
      </c>
      <c r="AG11" s="252">
        <f t="shared" si="1"/>
        <v>1323661.5730699315</v>
      </c>
      <c r="AH11" s="179">
        <v>8842.518032592114</v>
      </c>
      <c r="AI11" s="127">
        <v>-150.89621216027496</v>
      </c>
      <c r="AJ11" s="125">
        <v>875.1980305295947</v>
      </c>
      <c r="AK11" s="125">
        <v>0</v>
      </c>
      <c r="AL11" s="125">
        <v>0</v>
      </c>
      <c r="AM11" s="125">
        <v>3198.999697797829</v>
      </c>
      <c r="AN11" s="125">
        <v>0</v>
      </c>
      <c r="AO11" s="125">
        <v>0</v>
      </c>
      <c r="AP11" s="125">
        <v>0</v>
      </c>
      <c r="AQ11" s="125">
        <v>0</v>
      </c>
      <c r="AR11" s="125">
        <v>0</v>
      </c>
      <c r="AS11" s="125">
        <v>392.33015161671483</v>
      </c>
      <c r="AT11" s="125">
        <v>30.17924243205499</v>
      </c>
      <c r="AU11" s="125">
        <v>90.53772729616497</v>
      </c>
      <c r="AV11" s="125">
        <v>513.0471213449348</v>
      </c>
      <c r="AW11" s="125">
        <v>0</v>
      </c>
      <c r="AX11" s="125">
        <v>150.89621216027496</v>
      </c>
      <c r="AY11" s="125">
        <v>452.68863648082487</v>
      </c>
      <c r="AZ11" s="125">
        <v>0</v>
      </c>
      <c r="BA11" s="125">
        <v>0</v>
      </c>
      <c r="BB11" s="125">
        <v>15934.640004125036</v>
      </c>
      <c r="BC11" s="125">
        <v>1388.2451518745297</v>
      </c>
      <c r="BD11" s="125">
        <v>0</v>
      </c>
      <c r="BE11" s="125">
        <v>1406.3526973337628</v>
      </c>
      <c r="BF11" s="125">
        <v>2064.2601823525615</v>
      </c>
      <c r="BG11" s="125">
        <v>30.17924243205499</v>
      </c>
      <c r="BH11" s="125">
        <v>-12.886536518488112</v>
      </c>
      <c r="BI11" s="125">
        <v>0</v>
      </c>
      <c r="BJ11" s="125">
        <v>30.17924243205499</v>
      </c>
      <c r="BK11" s="125">
        <v>30.17924243205499</v>
      </c>
      <c r="BL11" s="125">
        <v>0</v>
      </c>
      <c r="BM11" s="125">
        <v>0</v>
      </c>
      <c r="BN11" s="125">
        <v>0</v>
      </c>
      <c r="BO11" s="125">
        <v>0</v>
      </c>
      <c r="BP11" s="125">
        <v>0</v>
      </c>
      <c r="BQ11" s="125">
        <v>0</v>
      </c>
      <c r="BR11" s="125">
        <v>0</v>
      </c>
      <c r="BS11" s="125">
        <v>0</v>
      </c>
      <c r="BT11" s="125">
        <v>0</v>
      </c>
      <c r="BU11" s="125">
        <v>47743.561527510996</v>
      </c>
      <c r="BV11" s="125">
        <v>754.4810608013748</v>
      </c>
      <c r="BW11" s="125">
        <v>30.17924243205499</v>
      </c>
      <c r="BX11" s="125">
        <v>0</v>
      </c>
      <c r="BY11" s="125">
        <v>0</v>
      </c>
      <c r="BZ11" s="125">
        <v>0</v>
      </c>
      <c r="CA11" s="125">
        <v>211.25469702438497</v>
      </c>
      <c r="CB11" s="125">
        <v>0</v>
      </c>
      <c r="CC11" s="125">
        <v>0</v>
      </c>
      <c r="CD11" s="125">
        <v>0</v>
      </c>
      <c r="CE11" s="125">
        <v>0</v>
      </c>
      <c r="CF11" s="179">
        <v>0</v>
      </c>
    </row>
    <row r="12" spans="1:84" ht="12">
      <c r="A12" s="41" t="s">
        <v>31</v>
      </c>
      <c r="B12" s="32" t="s">
        <v>231</v>
      </c>
      <c r="C12" s="40" t="s">
        <v>226</v>
      </c>
      <c r="D12" s="91" t="str">
        <f t="shared" si="0"/>
        <v>Total Expenditures</v>
      </c>
      <c r="E12" s="192">
        <v>1227083</v>
      </c>
      <c r="F12" s="124">
        <v>1358325.9950563312</v>
      </c>
      <c r="G12" s="125">
        <v>212960.9165621289</v>
      </c>
      <c r="H12" s="125">
        <v>62757.386971970125</v>
      </c>
      <c r="I12" s="125">
        <v>37229.35351341558</v>
      </c>
      <c r="J12" s="125">
        <v>260667.6433207488</v>
      </c>
      <c r="K12" s="125">
        <v>55621.58279440005</v>
      </c>
      <c r="L12" s="125">
        <v>19447.154864545737</v>
      </c>
      <c r="M12" s="125">
        <v>16006.504388510722</v>
      </c>
      <c r="N12" s="125">
        <v>237579.73239065273</v>
      </c>
      <c r="O12" s="125">
        <v>19398.58554670222</v>
      </c>
      <c r="P12" s="125">
        <v>51063.838007964056</v>
      </c>
      <c r="Q12" s="125">
        <v>332.21413404968246</v>
      </c>
      <c r="R12" s="125">
        <v>10741.590334273065</v>
      </c>
      <c r="S12" s="125">
        <v>4979.326465317755</v>
      </c>
      <c r="T12" s="125">
        <v>24150.607604512294</v>
      </c>
      <c r="U12" s="125">
        <v>1832.0346690576055</v>
      </c>
      <c r="V12" s="125">
        <v>8027.536853177123</v>
      </c>
      <c r="W12" s="125">
        <v>17280.96328872471</v>
      </c>
      <c r="X12" s="125">
        <v>9857.628749520987</v>
      </c>
      <c r="Y12" s="125">
        <v>10518.17147219287</v>
      </c>
      <c r="Z12" s="125">
        <v>50956.985508708305</v>
      </c>
      <c r="AA12" s="125">
        <v>76407.30805871321</v>
      </c>
      <c r="AB12" s="125">
        <v>3405.68056718768</v>
      </c>
      <c r="AC12" s="125">
        <v>4130.334789413011</v>
      </c>
      <c r="AD12" s="125">
        <v>6512.174136459273</v>
      </c>
      <c r="AE12" s="125">
        <v>6086.70691215003</v>
      </c>
      <c r="AF12" s="125">
        <v>0</v>
      </c>
      <c r="AG12" s="252">
        <f t="shared" si="1"/>
        <v>1207951.961904497</v>
      </c>
      <c r="AH12" s="179">
        <v>3636.8705201228395</v>
      </c>
      <c r="AI12" s="127">
        <v>718.8259040841083</v>
      </c>
      <c r="AJ12" s="125">
        <v>1923.3449866034246</v>
      </c>
      <c r="AK12" s="125">
        <v>2545.032255000491</v>
      </c>
      <c r="AL12" s="125">
        <v>6158.5895025584405</v>
      </c>
      <c r="AM12" s="125">
        <v>3949.6569270351133</v>
      </c>
      <c r="AN12" s="125">
        <v>0</v>
      </c>
      <c r="AO12" s="125">
        <v>0</v>
      </c>
      <c r="AP12" s="125">
        <v>0</v>
      </c>
      <c r="AQ12" s="125">
        <v>277.81649806493914</v>
      </c>
      <c r="AR12" s="125">
        <v>3155.062887115113</v>
      </c>
      <c r="AS12" s="125">
        <v>926.7025844543773</v>
      </c>
      <c r="AT12" s="125">
        <v>720.768676797849</v>
      </c>
      <c r="AU12" s="125">
        <v>9469.07420677282</v>
      </c>
      <c r="AV12" s="125">
        <v>4728.708785245188</v>
      </c>
      <c r="AW12" s="125">
        <v>545.9191325611741</v>
      </c>
      <c r="AX12" s="125">
        <v>1136.5220375383874</v>
      </c>
      <c r="AY12" s="125">
        <v>13010.74886392236</v>
      </c>
      <c r="AZ12" s="125">
        <v>588.6601322634724</v>
      </c>
      <c r="BA12" s="125">
        <v>116.56636282444998</v>
      </c>
      <c r="BB12" s="125">
        <v>2783.9932987906136</v>
      </c>
      <c r="BC12" s="125">
        <v>3434.822157893793</v>
      </c>
      <c r="BD12" s="125">
        <v>489.5787238626899</v>
      </c>
      <c r="BE12" s="125">
        <v>1255.0311730765782</v>
      </c>
      <c r="BF12" s="125">
        <v>167.07845338171165</v>
      </c>
      <c r="BG12" s="125">
        <v>71.88259040841082</v>
      </c>
      <c r="BH12" s="125">
        <v>118.5091355381908</v>
      </c>
      <c r="BI12" s="125">
        <v>2257.501893366848</v>
      </c>
      <c r="BJ12" s="125">
        <v>2510.0623461531563</v>
      </c>
      <c r="BK12" s="125">
        <v>3353.2257039166775</v>
      </c>
      <c r="BL12" s="125">
        <v>907.2748573169689</v>
      </c>
      <c r="BM12" s="125">
        <v>48.56931784352083</v>
      </c>
      <c r="BN12" s="125">
        <v>110.73804468322749</v>
      </c>
      <c r="BO12" s="125">
        <v>386.6117700344258</v>
      </c>
      <c r="BP12" s="125">
        <v>95.19586297330082</v>
      </c>
      <c r="BQ12" s="125">
        <v>10846.50006081507</v>
      </c>
      <c r="BR12" s="125">
        <v>202.04836222904663</v>
      </c>
      <c r="BS12" s="125">
        <v>53650.84775299035</v>
      </c>
      <c r="BT12" s="125">
        <v>446.83772416039164</v>
      </c>
      <c r="BU12" s="125">
        <v>4208.045697962644</v>
      </c>
      <c r="BV12" s="125">
        <v>2028.2547131454296</v>
      </c>
      <c r="BW12" s="125">
        <v>2830.6198439203936</v>
      </c>
      <c r="BX12" s="125">
        <v>0</v>
      </c>
      <c r="BY12" s="125">
        <v>207.87668037026913</v>
      </c>
      <c r="BZ12" s="125">
        <v>3660.4868652310747</v>
      </c>
      <c r="CA12" s="125">
        <v>693.5698588054775</v>
      </c>
      <c r="CB12" s="125">
        <v>0</v>
      </c>
      <c r="CC12" s="125">
        <v>0</v>
      </c>
      <c r="CD12" s="125">
        <v>0</v>
      </c>
      <c r="CE12" s="125">
        <v>0</v>
      </c>
      <c r="CF12" s="179">
        <v>0</v>
      </c>
    </row>
    <row r="13" spans="1:84" ht="12">
      <c r="A13" s="235" t="s">
        <v>232</v>
      </c>
      <c r="B13" s="37" t="s">
        <v>233</v>
      </c>
      <c r="C13" s="38" t="s">
        <v>234</v>
      </c>
      <c r="D13" s="236" t="str">
        <f t="shared" si="0"/>
        <v>Gross Square Footage</v>
      </c>
      <c r="E13" s="184">
        <v>690190</v>
      </c>
      <c r="F13" s="124">
        <v>765246.5088656655</v>
      </c>
      <c r="G13" s="194">
        <v>89742.79963524215</v>
      </c>
      <c r="H13" s="194">
        <v>9514.249467349347</v>
      </c>
      <c r="I13" s="194">
        <v>12020.136567605221</v>
      </c>
      <c r="J13" s="194">
        <v>138133.75667725637</v>
      </c>
      <c r="K13" s="194">
        <v>66637.83439190353</v>
      </c>
      <c r="L13" s="194">
        <v>5221.703471441306</v>
      </c>
      <c r="M13" s="194">
        <v>5613.032973657684</v>
      </c>
      <c r="N13" s="194">
        <v>140101.5193985887</v>
      </c>
      <c r="O13" s="194">
        <v>16528.09533816636</v>
      </c>
      <c r="P13" s="194">
        <v>37043.7353029693</v>
      </c>
      <c r="Q13" s="194">
        <v>2350.9410693650484</v>
      </c>
      <c r="R13" s="194">
        <v>165.09792291954008</v>
      </c>
      <c r="S13" s="194">
        <v>1235.9372784447974</v>
      </c>
      <c r="T13" s="194">
        <v>22587.959763890845</v>
      </c>
      <c r="U13" s="194">
        <v>2262.7604013784</v>
      </c>
      <c r="V13" s="194">
        <v>1709.8157421209457</v>
      </c>
      <c r="W13" s="194">
        <v>916.9307442578047</v>
      </c>
      <c r="X13" s="194">
        <v>1816.6699633282963</v>
      </c>
      <c r="Y13" s="194">
        <v>1077.2861774704998</v>
      </c>
      <c r="Z13" s="194">
        <v>77718.43928774177</v>
      </c>
      <c r="AA13" s="194">
        <v>9392.278560201428</v>
      </c>
      <c r="AB13" s="194">
        <v>4353.531449482001</v>
      </c>
      <c r="AC13" s="194">
        <v>1314.1142572060699</v>
      </c>
      <c r="AD13" s="194">
        <v>2864.463782934354</v>
      </c>
      <c r="AE13" s="194">
        <v>0</v>
      </c>
      <c r="AF13" s="194">
        <v>46199.77859464852</v>
      </c>
      <c r="AG13" s="253">
        <f t="shared" si="1"/>
        <v>696522.8682195701</v>
      </c>
      <c r="AH13" s="180">
        <v>808.075785205379</v>
      </c>
      <c r="AI13" s="254">
        <v>230.75176479867494</v>
      </c>
      <c r="AJ13" s="194">
        <v>175.3239163499245</v>
      </c>
      <c r="AK13" s="194">
        <v>826.2306286143948</v>
      </c>
      <c r="AL13" s="194">
        <v>0</v>
      </c>
      <c r="AM13" s="194">
        <v>444.0897002050286</v>
      </c>
      <c r="AN13" s="194">
        <v>0</v>
      </c>
      <c r="AO13" s="194">
        <v>0</v>
      </c>
      <c r="AP13" s="194">
        <v>0</v>
      </c>
      <c r="AQ13" s="194">
        <v>0</v>
      </c>
      <c r="AR13" s="194">
        <v>288.69906090418675</v>
      </c>
      <c r="AS13" s="194">
        <v>115.44998380100694</v>
      </c>
      <c r="AT13" s="194">
        <v>349.7586158798156</v>
      </c>
      <c r="AU13" s="194">
        <v>2762.055645827171</v>
      </c>
      <c r="AV13" s="194">
        <v>1632.6020815813765</v>
      </c>
      <c r="AW13" s="194">
        <v>201.70401534424957</v>
      </c>
      <c r="AX13" s="194">
        <v>0</v>
      </c>
      <c r="AY13" s="194">
        <v>6513.957815154887</v>
      </c>
      <c r="AZ13" s="194">
        <v>212.0782115779729</v>
      </c>
      <c r="BA13" s="194">
        <v>0</v>
      </c>
      <c r="BB13" s="194">
        <v>1524.3399337423064</v>
      </c>
      <c r="BC13" s="194">
        <v>1275.136919927938</v>
      </c>
      <c r="BD13" s="194">
        <v>0</v>
      </c>
      <c r="BE13" s="194">
        <v>793.1073020681496</v>
      </c>
      <c r="BF13" s="194">
        <v>0</v>
      </c>
      <c r="BG13" s="194">
        <v>0</v>
      </c>
      <c r="BH13" s="194">
        <v>0</v>
      </c>
      <c r="BI13" s="194">
        <v>407.5577091819885</v>
      </c>
      <c r="BJ13" s="194">
        <v>600.2213535225649</v>
      </c>
      <c r="BK13" s="194">
        <v>1635.4179348448156</v>
      </c>
      <c r="BL13" s="194">
        <v>1655.5735160989068</v>
      </c>
      <c r="BM13" s="194">
        <v>0</v>
      </c>
      <c r="BN13" s="194">
        <v>5148.787692198565</v>
      </c>
      <c r="BO13" s="194">
        <v>5368.4983481484915</v>
      </c>
      <c r="BP13" s="194">
        <v>2329.08115587256</v>
      </c>
      <c r="BQ13" s="194">
        <v>1867.2812206685321</v>
      </c>
      <c r="BR13" s="194">
        <v>0</v>
      </c>
      <c r="BS13" s="194">
        <v>25705.257529321367</v>
      </c>
      <c r="BT13" s="194">
        <v>0</v>
      </c>
      <c r="BU13" s="194">
        <v>2043.4943538384903</v>
      </c>
      <c r="BV13" s="194">
        <v>1323.8215408247681</v>
      </c>
      <c r="BW13" s="194">
        <v>1508.92684219506</v>
      </c>
      <c r="BX13" s="194">
        <v>0</v>
      </c>
      <c r="BY13" s="194">
        <v>0</v>
      </c>
      <c r="BZ13" s="194">
        <v>830.9731183212398</v>
      </c>
      <c r="CA13" s="194">
        <v>145.3869500754657</v>
      </c>
      <c r="CB13" s="194">
        <v>0</v>
      </c>
      <c r="CC13" s="194">
        <v>0</v>
      </c>
      <c r="CD13" s="194">
        <v>0</v>
      </c>
      <c r="CE13" s="194">
        <v>0</v>
      </c>
      <c r="CF13" s="180">
        <v>0</v>
      </c>
    </row>
    <row r="14" spans="1:84" ht="12">
      <c r="A14" s="41" t="s">
        <v>33</v>
      </c>
      <c r="B14" s="230" t="s">
        <v>235</v>
      </c>
      <c r="C14" s="40" t="s">
        <v>226</v>
      </c>
      <c r="D14" s="91" t="str">
        <f t="shared" si="0"/>
        <v>Total Expenditures</v>
      </c>
      <c r="E14" s="192">
        <v>1932364</v>
      </c>
      <c r="F14" s="247">
        <v>2043216.5889818433</v>
      </c>
      <c r="G14" s="125">
        <v>320339.358230772</v>
      </c>
      <c r="H14" s="125">
        <v>94400.70690612431</v>
      </c>
      <c r="I14" s="125">
        <v>56001.01372758134</v>
      </c>
      <c r="J14" s="125">
        <v>392100.61132759857</v>
      </c>
      <c r="K14" s="125">
        <v>83666.91139282231</v>
      </c>
      <c r="L14" s="125">
        <v>29252.73430115792</v>
      </c>
      <c r="M14" s="125">
        <v>24077.250540183828</v>
      </c>
      <c r="N14" s="125">
        <v>357371.3911043258</v>
      </c>
      <c r="O14" s="125">
        <v>29179.675524182003</v>
      </c>
      <c r="P14" s="125">
        <v>76811.07576140208</v>
      </c>
      <c r="Q14" s="125">
        <v>499.7220345152852</v>
      </c>
      <c r="R14" s="125">
        <v>16157.679115994222</v>
      </c>
      <c r="S14" s="125">
        <v>7489.9858155712045</v>
      </c>
      <c r="T14" s="125">
        <v>36327.746263505906</v>
      </c>
      <c r="U14" s="125">
        <v>2755.7770675316606</v>
      </c>
      <c r="V14" s="125">
        <v>12075.154658579875</v>
      </c>
      <c r="W14" s="125">
        <v>25994.31284803194</v>
      </c>
      <c r="X14" s="125">
        <v>14828.009375032498</v>
      </c>
      <c r="Y14" s="125">
        <v>15821.608741904993</v>
      </c>
      <c r="Z14" s="125">
        <v>76650.34645205505</v>
      </c>
      <c r="AA14" s="125">
        <v>114933.14558743655</v>
      </c>
      <c r="AB14" s="125">
        <v>5122.8814415514325</v>
      </c>
      <c r="AC14" s="125">
        <v>6212.918394032142</v>
      </c>
      <c r="AD14" s="125">
        <v>9795.720816931205</v>
      </c>
      <c r="AE14" s="125">
        <v>9155.725930622155</v>
      </c>
      <c r="AF14" s="125">
        <v>0</v>
      </c>
      <c r="AG14" s="252">
        <f t="shared" si="1"/>
        <v>1817021.4633594463</v>
      </c>
      <c r="AH14" s="179">
        <v>5470.641219956806</v>
      </c>
      <c r="AI14" s="127">
        <v>1081.2698992435996</v>
      </c>
      <c r="AJ14" s="125">
        <v>2893.127568246388</v>
      </c>
      <c r="AK14" s="125">
        <v>3828.2799135381497</v>
      </c>
      <c r="AL14" s="125">
        <v>9263.852920546515</v>
      </c>
      <c r="AM14" s="125">
        <v>5941.139743681724</v>
      </c>
      <c r="AN14" s="125">
        <v>0</v>
      </c>
      <c r="AO14" s="125">
        <v>0</v>
      </c>
      <c r="AP14" s="125">
        <v>0</v>
      </c>
      <c r="AQ14" s="125">
        <v>417.896204302256</v>
      </c>
      <c r="AR14" s="125">
        <v>4745.898152355691</v>
      </c>
      <c r="AS14" s="125">
        <v>1393.9614647005324</v>
      </c>
      <c r="AT14" s="125">
        <v>1084.1922503226363</v>
      </c>
      <c r="AU14" s="125">
        <v>14243.539159225147</v>
      </c>
      <c r="AV14" s="125">
        <v>7113.002526375463</v>
      </c>
      <c r="AW14" s="125">
        <v>821.1806532093283</v>
      </c>
      <c r="AX14" s="125">
        <v>1709.575381236502</v>
      </c>
      <c r="AY14" s="125">
        <v>19570.985176309154</v>
      </c>
      <c r="AZ14" s="125">
        <v>885.4723769481369</v>
      </c>
      <c r="BA14" s="125">
        <v>175.34106474220533</v>
      </c>
      <c r="BB14" s="125">
        <v>4187.729096259671</v>
      </c>
      <c r="BC14" s="125">
        <v>5166.716707736984</v>
      </c>
      <c r="BD14" s="125">
        <v>736.4324719172623</v>
      </c>
      <c r="BE14" s="125">
        <v>1887.8387970577442</v>
      </c>
      <c r="BF14" s="125">
        <v>251.322192797161</v>
      </c>
      <c r="BG14" s="125">
        <v>108.12698992435996</v>
      </c>
      <c r="BH14" s="125">
        <v>178.2634158212421</v>
      </c>
      <c r="BI14" s="125">
        <v>3395.7719538407096</v>
      </c>
      <c r="BJ14" s="125">
        <v>3775.6775941154883</v>
      </c>
      <c r="BK14" s="125">
        <v>5043.97796241744</v>
      </c>
      <c r="BL14" s="125">
        <v>1364.7379539101646</v>
      </c>
      <c r="BM14" s="125">
        <v>73.05877697591889</v>
      </c>
      <c r="BN14" s="125">
        <v>166.57401150509506</v>
      </c>
      <c r="BO14" s="125">
        <v>581.5478647283143</v>
      </c>
      <c r="BP14" s="125">
        <v>143.19520287280102</v>
      </c>
      <c r="BQ14" s="125">
        <v>16315.486074262204</v>
      </c>
      <c r="BR14" s="125">
        <v>303.9245122198226</v>
      </c>
      <c r="BS14" s="125">
        <v>80702.49891470498</v>
      </c>
      <c r="BT14" s="125">
        <v>672.1407481784538</v>
      </c>
      <c r="BU14" s="125">
        <v>6329.812437193612</v>
      </c>
      <c r="BV14" s="125">
        <v>3050.934526514373</v>
      </c>
      <c r="BW14" s="125">
        <v>4257.865522156552</v>
      </c>
      <c r="BX14" s="125">
        <v>0</v>
      </c>
      <c r="BY14" s="125">
        <v>312.69156545693284</v>
      </c>
      <c r="BZ14" s="125">
        <v>5506.16531967358</v>
      </c>
      <c r="CA14" s="125">
        <v>1043.2793352161218</v>
      </c>
      <c r="CB14" s="125">
        <v>0</v>
      </c>
      <c r="CC14" s="125">
        <v>0</v>
      </c>
      <c r="CD14" s="125">
        <v>0</v>
      </c>
      <c r="CE14" s="125">
        <v>0</v>
      </c>
      <c r="CF14" s="179">
        <v>0</v>
      </c>
    </row>
    <row r="15" spans="1:84" ht="12">
      <c r="A15" s="41" t="s">
        <v>34</v>
      </c>
      <c r="B15" s="32" t="s">
        <v>236</v>
      </c>
      <c r="C15" s="40" t="s">
        <v>237</v>
      </c>
      <c r="D15" s="91" t="str">
        <f t="shared" si="0"/>
        <v>Freshmen</v>
      </c>
      <c r="E15" s="192">
        <v>945000</v>
      </c>
      <c r="F15" s="124">
        <v>945000</v>
      </c>
      <c r="G15" s="125">
        <v>82923.87777176852</v>
      </c>
      <c r="H15" s="125">
        <v>88673.6073553272</v>
      </c>
      <c r="I15" s="125">
        <v>15077.068685776094</v>
      </c>
      <c r="J15" s="125">
        <v>140165.63007030825</v>
      </c>
      <c r="K15" s="125">
        <v>64908.05840995132</v>
      </c>
      <c r="L15" s="125">
        <v>0</v>
      </c>
      <c r="M15" s="125">
        <v>0</v>
      </c>
      <c r="N15" s="125">
        <v>515303.5424553813</v>
      </c>
      <c r="O15" s="125">
        <v>25554.353704705245</v>
      </c>
      <c r="P15" s="125">
        <v>0</v>
      </c>
      <c r="Q15" s="125">
        <v>0</v>
      </c>
      <c r="R15" s="125">
        <v>12393.861546782045</v>
      </c>
      <c r="S15" s="125">
        <v>0</v>
      </c>
      <c r="T15" s="125">
        <v>0</v>
      </c>
      <c r="U15" s="125">
        <v>0</v>
      </c>
      <c r="V15" s="125">
        <v>0</v>
      </c>
      <c r="W15" s="125">
        <v>0</v>
      </c>
      <c r="X15" s="125">
        <v>0</v>
      </c>
      <c r="Y15" s="125">
        <v>0</v>
      </c>
      <c r="Z15" s="125">
        <v>0</v>
      </c>
      <c r="AA15" s="125">
        <v>0</v>
      </c>
      <c r="AB15" s="125">
        <v>0</v>
      </c>
      <c r="AC15" s="125">
        <v>0</v>
      </c>
      <c r="AD15" s="125">
        <v>0</v>
      </c>
      <c r="AE15" s="125">
        <v>0</v>
      </c>
      <c r="AF15" s="125">
        <v>0</v>
      </c>
      <c r="AG15" s="252">
        <f t="shared" si="1"/>
        <v>945000</v>
      </c>
      <c r="AH15" s="179">
        <v>0</v>
      </c>
      <c r="AI15" s="127">
        <v>0</v>
      </c>
      <c r="AJ15" s="125">
        <v>0</v>
      </c>
      <c r="AK15" s="125">
        <v>0</v>
      </c>
      <c r="AL15" s="125">
        <v>0</v>
      </c>
      <c r="AM15" s="125">
        <v>0</v>
      </c>
      <c r="AN15" s="125">
        <v>0</v>
      </c>
      <c r="AO15" s="125">
        <v>0</v>
      </c>
      <c r="AP15" s="125">
        <v>0</v>
      </c>
      <c r="AQ15" s="125">
        <v>0</v>
      </c>
      <c r="AR15" s="125">
        <v>0</v>
      </c>
      <c r="AS15" s="125">
        <v>0</v>
      </c>
      <c r="AT15" s="125">
        <v>0</v>
      </c>
      <c r="AU15" s="125">
        <v>0</v>
      </c>
      <c r="AV15" s="125">
        <v>0</v>
      </c>
      <c r="AW15" s="125">
        <v>0</v>
      </c>
      <c r="AX15" s="125">
        <v>0</v>
      </c>
      <c r="AY15" s="125">
        <v>0</v>
      </c>
      <c r="AZ15" s="125">
        <v>0</v>
      </c>
      <c r="BA15" s="125">
        <v>0</v>
      </c>
      <c r="BB15" s="125">
        <v>0</v>
      </c>
      <c r="BC15" s="125">
        <v>0</v>
      </c>
      <c r="BD15" s="125">
        <v>0</v>
      </c>
      <c r="BE15" s="125">
        <v>0</v>
      </c>
      <c r="BF15" s="125">
        <v>0</v>
      </c>
      <c r="BG15" s="125">
        <v>0</v>
      </c>
      <c r="BH15" s="125">
        <v>0</v>
      </c>
      <c r="BI15" s="125">
        <v>0</v>
      </c>
      <c r="BJ15" s="125">
        <v>0</v>
      </c>
      <c r="BK15" s="125">
        <v>0</v>
      </c>
      <c r="BL15" s="125">
        <v>0</v>
      </c>
      <c r="BM15" s="125">
        <v>0</v>
      </c>
      <c r="BN15" s="125">
        <v>0</v>
      </c>
      <c r="BO15" s="125">
        <v>0</v>
      </c>
      <c r="BP15" s="125">
        <v>0</v>
      </c>
      <c r="BQ15" s="125">
        <v>0</v>
      </c>
      <c r="BR15" s="125">
        <v>0</v>
      </c>
      <c r="BS15" s="125">
        <v>0</v>
      </c>
      <c r="BT15" s="125">
        <v>0</v>
      </c>
      <c r="BU15" s="125">
        <v>0</v>
      </c>
      <c r="BV15" s="125">
        <v>0</v>
      </c>
      <c r="BW15" s="125">
        <v>0</v>
      </c>
      <c r="BX15" s="125">
        <v>0</v>
      </c>
      <c r="BY15" s="125">
        <v>0</v>
      </c>
      <c r="BZ15" s="125">
        <v>0</v>
      </c>
      <c r="CA15" s="125">
        <v>0</v>
      </c>
      <c r="CB15" s="125">
        <v>0</v>
      </c>
      <c r="CC15" s="125">
        <v>0</v>
      </c>
      <c r="CD15" s="125">
        <v>0</v>
      </c>
      <c r="CE15" s="125">
        <v>0</v>
      </c>
      <c r="CF15" s="179">
        <v>0</v>
      </c>
    </row>
    <row r="16" spans="1:84" ht="12">
      <c r="A16" s="41" t="s">
        <v>35</v>
      </c>
      <c r="B16" s="32" t="s">
        <v>238</v>
      </c>
      <c r="C16" s="40" t="s">
        <v>239</v>
      </c>
      <c r="D16" s="91" t="str">
        <f t="shared" si="0"/>
        <v>Undergraduates</v>
      </c>
      <c r="E16" s="192">
        <v>1184745</v>
      </c>
      <c r="F16" s="124">
        <v>1184745</v>
      </c>
      <c r="G16" s="125">
        <v>94513.75309631357</v>
      </c>
      <c r="H16" s="125">
        <v>136591.79385837098</v>
      </c>
      <c r="I16" s="125">
        <v>23995.272475593763</v>
      </c>
      <c r="J16" s="125">
        <v>208102.88467142647</v>
      </c>
      <c r="K16" s="125">
        <v>88083.3653285735</v>
      </c>
      <c r="L16" s="125">
        <v>20672.186179513334</v>
      </c>
      <c r="M16" s="125">
        <v>0</v>
      </c>
      <c r="N16" s="125">
        <v>559184.7940040799</v>
      </c>
      <c r="O16" s="125">
        <v>46695.836004662684</v>
      </c>
      <c r="P16" s="125">
        <v>0</v>
      </c>
      <c r="Q16" s="125">
        <v>0</v>
      </c>
      <c r="R16" s="125">
        <v>6905.114381465831</v>
      </c>
      <c r="S16" s="125">
        <v>0</v>
      </c>
      <c r="T16" s="125">
        <v>0</v>
      </c>
      <c r="U16" s="125">
        <v>0</v>
      </c>
      <c r="V16" s="125">
        <v>0</v>
      </c>
      <c r="W16" s="125">
        <v>0</v>
      </c>
      <c r="X16" s="125">
        <v>0</v>
      </c>
      <c r="Y16" s="125">
        <v>0</v>
      </c>
      <c r="Z16" s="125">
        <v>0</v>
      </c>
      <c r="AA16" s="125">
        <v>0</v>
      </c>
      <c r="AB16" s="125">
        <v>0</v>
      </c>
      <c r="AC16" s="125">
        <v>0</v>
      </c>
      <c r="AD16" s="125">
        <v>0</v>
      </c>
      <c r="AE16" s="125">
        <v>0</v>
      </c>
      <c r="AF16" s="125">
        <v>0</v>
      </c>
      <c r="AG16" s="252">
        <f t="shared" si="1"/>
        <v>1184745.0000000002</v>
      </c>
      <c r="AH16" s="179">
        <v>0</v>
      </c>
      <c r="AI16" s="127">
        <v>0</v>
      </c>
      <c r="AJ16" s="125">
        <v>0</v>
      </c>
      <c r="AK16" s="125">
        <v>0</v>
      </c>
      <c r="AL16" s="125">
        <v>0</v>
      </c>
      <c r="AM16" s="125">
        <v>0</v>
      </c>
      <c r="AN16" s="125">
        <v>0</v>
      </c>
      <c r="AO16" s="125">
        <v>0</v>
      </c>
      <c r="AP16" s="125">
        <v>0</v>
      </c>
      <c r="AQ16" s="125">
        <v>0</v>
      </c>
      <c r="AR16" s="125">
        <v>0</v>
      </c>
      <c r="AS16" s="125">
        <v>0</v>
      </c>
      <c r="AT16" s="125">
        <v>0</v>
      </c>
      <c r="AU16" s="125">
        <v>0</v>
      </c>
      <c r="AV16" s="125">
        <v>0</v>
      </c>
      <c r="AW16" s="125">
        <v>0</v>
      </c>
      <c r="AX16" s="125">
        <v>0</v>
      </c>
      <c r="AY16" s="125">
        <v>0</v>
      </c>
      <c r="AZ16" s="125">
        <v>0</v>
      </c>
      <c r="BA16" s="125">
        <v>0</v>
      </c>
      <c r="BB16" s="125">
        <v>0</v>
      </c>
      <c r="BC16" s="125">
        <v>0</v>
      </c>
      <c r="BD16" s="125">
        <v>0</v>
      </c>
      <c r="BE16" s="125">
        <v>0</v>
      </c>
      <c r="BF16" s="125">
        <v>0</v>
      </c>
      <c r="BG16" s="125">
        <v>0</v>
      </c>
      <c r="BH16" s="125">
        <v>0</v>
      </c>
      <c r="BI16" s="125">
        <v>0</v>
      </c>
      <c r="BJ16" s="125">
        <v>0</v>
      </c>
      <c r="BK16" s="125">
        <v>0</v>
      </c>
      <c r="BL16" s="125">
        <v>0</v>
      </c>
      <c r="BM16" s="125">
        <v>0</v>
      </c>
      <c r="BN16" s="125">
        <v>0</v>
      </c>
      <c r="BO16" s="125">
        <v>0</v>
      </c>
      <c r="BP16" s="125">
        <v>0</v>
      </c>
      <c r="BQ16" s="125">
        <v>0</v>
      </c>
      <c r="BR16" s="125">
        <v>0</v>
      </c>
      <c r="BS16" s="125">
        <v>0</v>
      </c>
      <c r="BT16" s="125">
        <v>0</v>
      </c>
      <c r="BU16" s="125">
        <v>0</v>
      </c>
      <c r="BV16" s="125">
        <v>0</v>
      </c>
      <c r="BW16" s="125">
        <v>0</v>
      </c>
      <c r="BX16" s="125">
        <v>0</v>
      </c>
      <c r="BY16" s="125">
        <v>0</v>
      </c>
      <c r="BZ16" s="125">
        <v>0</v>
      </c>
      <c r="CA16" s="125">
        <v>0</v>
      </c>
      <c r="CB16" s="125">
        <v>0</v>
      </c>
      <c r="CC16" s="125">
        <v>0</v>
      </c>
      <c r="CD16" s="125">
        <v>0</v>
      </c>
      <c r="CE16" s="125">
        <v>0</v>
      </c>
      <c r="CF16" s="179">
        <v>0</v>
      </c>
    </row>
    <row r="17" spans="1:84" ht="12">
      <c r="A17" s="41" t="s">
        <v>36</v>
      </c>
      <c r="B17" s="32" t="s">
        <v>240</v>
      </c>
      <c r="C17" s="40" t="s">
        <v>241</v>
      </c>
      <c r="D17" s="91" t="str">
        <f t="shared" si="0"/>
        <v>Total IUs</v>
      </c>
      <c r="E17" s="192">
        <v>269500</v>
      </c>
      <c r="F17" s="124">
        <v>269500</v>
      </c>
      <c r="G17" s="125">
        <v>13502.666533247353</v>
      </c>
      <c r="H17" s="125">
        <v>31998.54304255335</v>
      </c>
      <c r="I17" s="125">
        <v>8705.71914863653</v>
      </c>
      <c r="J17" s="125">
        <v>44129.86841520091</v>
      </c>
      <c r="K17" s="125">
        <v>19412.517696589653</v>
      </c>
      <c r="L17" s="125">
        <v>3555.698857782423</v>
      </c>
      <c r="M17" s="125">
        <v>4523.777823486247</v>
      </c>
      <c r="N17" s="125">
        <v>125214.78424984991</v>
      </c>
      <c r="O17" s="125">
        <v>8758.904812731167</v>
      </c>
      <c r="P17" s="125">
        <v>4107.781032961983</v>
      </c>
      <c r="Q17" s="125">
        <v>606.2666310881827</v>
      </c>
      <c r="R17" s="125">
        <v>534.8530163883391</v>
      </c>
      <c r="S17" s="125">
        <v>904.1562896088591</v>
      </c>
      <c r="T17" s="125">
        <v>0</v>
      </c>
      <c r="U17" s="125">
        <v>0</v>
      </c>
      <c r="V17" s="125">
        <v>2237.0439653702756</v>
      </c>
      <c r="W17" s="125">
        <v>0</v>
      </c>
      <c r="X17" s="125">
        <v>1307.4184845048292</v>
      </c>
      <c r="Y17" s="125">
        <v>0</v>
      </c>
      <c r="Z17" s="125">
        <v>0</v>
      </c>
      <c r="AA17" s="125">
        <v>0</v>
      </c>
      <c r="AB17" s="125">
        <v>0</v>
      </c>
      <c r="AC17" s="125">
        <v>0</v>
      </c>
      <c r="AD17" s="125">
        <v>0</v>
      </c>
      <c r="AE17" s="125">
        <v>0</v>
      </c>
      <c r="AF17" s="125">
        <v>0</v>
      </c>
      <c r="AG17" s="252">
        <f t="shared" si="1"/>
        <v>269499.99999999994</v>
      </c>
      <c r="AH17" s="179">
        <v>0</v>
      </c>
      <c r="AI17" s="127">
        <v>0</v>
      </c>
      <c r="AJ17" s="125">
        <v>0</v>
      </c>
      <c r="AK17" s="125">
        <v>0</v>
      </c>
      <c r="AL17" s="125">
        <v>0</v>
      </c>
      <c r="AM17" s="125">
        <v>0</v>
      </c>
      <c r="AN17" s="125">
        <v>0</v>
      </c>
      <c r="AO17" s="125">
        <v>0</v>
      </c>
      <c r="AP17" s="125">
        <v>0</v>
      </c>
      <c r="AQ17" s="125">
        <v>0</v>
      </c>
      <c r="AR17" s="125">
        <v>0</v>
      </c>
      <c r="AS17" s="125">
        <v>0</v>
      </c>
      <c r="AT17" s="125">
        <v>0</v>
      </c>
      <c r="AU17" s="125">
        <v>0</v>
      </c>
      <c r="AV17" s="125">
        <v>0</v>
      </c>
      <c r="AW17" s="125">
        <v>0</v>
      </c>
      <c r="AX17" s="125">
        <v>0</v>
      </c>
      <c r="AY17" s="125">
        <v>0</v>
      </c>
      <c r="AZ17" s="125">
        <v>0</v>
      </c>
      <c r="BA17" s="125">
        <v>0</v>
      </c>
      <c r="BB17" s="125">
        <v>0</v>
      </c>
      <c r="BC17" s="125">
        <v>0</v>
      </c>
      <c r="BD17" s="125">
        <v>0</v>
      </c>
      <c r="BE17" s="125">
        <v>0</v>
      </c>
      <c r="BF17" s="125">
        <v>0</v>
      </c>
      <c r="BG17" s="125">
        <v>0</v>
      </c>
      <c r="BH17" s="125">
        <v>0</v>
      </c>
      <c r="BI17" s="125">
        <v>0</v>
      </c>
      <c r="BJ17" s="125">
        <v>0</v>
      </c>
      <c r="BK17" s="125">
        <v>0</v>
      </c>
      <c r="BL17" s="125">
        <v>0</v>
      </c>
      <c r="BM17" s="125">
        <v>0</v>
      </c>
      <c r="BN17" s="125">
        <v>0</v>
      </c>
      <c r="BO17" s="125">
        <v>0</v>
      </c>
      <c r="BP17" s="125">
        <v>0</v>
      </c>
      <c r="BQ17" s="125">
        <v>0</v>
      </c>
      <c r="BR17" s="125">
        <v>0</v>
      </c>
      <c r="BS17" s="125">
        <v>0</v>
      </c>
      <c r="BT17" s="125">
        <v>0</v>
      </c>
      <c r="BU17" s="125">
        <v>0</v>
      </c>
      <c r="BV17" s="125">
        <v>0</v>
      </c>
      <c r="BW17" s="125">
        <v>0</v>
      </c>
      <c r="BX17" s="125">
        <v>0</v>
      </c>
      <c r="BY17" s="125">
        <v>0</v>
      </c>
      <c r="BZ17" s="125">
        <v>0</v>
      </c>
      <c r="CA17" s="125">
        <v>0</v>
      </c>
      <c r="CB17" s="125">
        <v>0</v>
      </c>
      <c r="CC17" s="125">
        <v>0</v>
      </c>
      <c r="CD17" s="125">
        <v>0</v>
      </c>
      <c r="CE17" s="125">
        <v>0</v>
      </c>
      <c r="CF17" s="179">
        <v>0</v>
      </c>
    </row>
    <row r="18" spans="1:84" ht="12">
      <c r="A18" s="98" t="s">
        <v>37</v>
      </c>
      <c r="B18" s="32" t="s">
        <v>242</v>
      </c>
      <c r="C18" s="99" t="s">
        <v>243</v>
      </c>
      <c r="D18" s="91" t="str">
        <f t="shared" si="0"/>
        <v>FTE Faculty &amp; Acad Professional</v>
      </c>
      <c r="E18" s="192">
        <v>171681</v>
      </c>
      <c r="F18" s="124">
        <v>178927.3187636866</v>
      </c>
      <c r="G18" s="125">
        <v>32867.07963572354</v>
      </c>
      <c r="H18" s="125">
        <v>7695.058418857015</v>
      </c>
      <c r="I18" s="125">
        <v>5563.558122749225</v>
      </c>
      <c r="J18" s="125">
        <v>27093.646134656436</v>
      </c>
      <c r="K18" s="125">
        <v>11150.559771799915</v>
      </c>
      <c r="L18" s="125">
        <v>3368.7975175739916</v>
      </c>
      <c r="M18" s="125">
        <v>2056.704283622164</v>
      </c>
      <c r="N18" s="125">
        <v>40794.71272026969</v>
      </c>
      <c r="O18" s="125">
        <v>3406.3815835493556</v>
      </c>
      <c r="P18" s="125">
        <v>7345.266121660556</v>
      </c>
      <c r="Q18" s="125">
        <v>0</v>
      </c>
      <c r="R18" s="125">
        <v>1621.6966289172044</v>
      </c>
      <c r="S18" s="125">
        <v>781.0787572503929</v>
      </c>
      <c r="T18" s="125">
        <v>2815.0837535012975</v>
      </c>
      <c r="U18" s="125">
        <v>113.49643685629816</v>
      </c>
      <c r="V18" s="125">
        <v>1453.126511225719</v>
      </c>
      <c r="W18" s="125">
        <v>1519.3637760139848</v>
      </c>
      <c r="X18" s="125">
        <v>1964.4186562767147</v>
      </c>
      <c r="Y18" s="125">
        <v>595.391144164187</v>
      </c>
      <c r="Z18" s="125">
        <v>4381.7067015833145</v>
      </c>
      <c r="AA18" s="125">
        <v>6771.085787007218</v>
      </c>
      <c r="AB18" s="125">
        <v>1398.0528303905317</v>
      </c>
      <c r="AC18" s="125">
        <v>409.33141161287864</v>
      </c>
      <c r="AD18" s="125">
        <v>446.54335812314037</v>
      </c>
      <c r="AE18" s="125">
        <v>97.49529985688564</v>
      </c>
      <c r="AF18" s="125">
        <v>0</v>
      </c>
      <c r="AG18" s="252">
        <f t="shared" si="1"/>
        <v>165709.63536324166</v>
      </c>
      <c r="AH18" s="179">
        <v>316.30154533722435</v>
      </c>
      <c r="AI18" s="125">
        <v>111.63583953078509</v>
      </c>
      <c r="AJ18" s="125">
        <v>320.0227399882505</v>
      </c>
      <c r="AK18" s="125">
        <v>893.0867162462807</v>
      </c>
      <c r="AL18" s="125">
        <v>0</v>
      </c>
      <c r="AM18" s="125">
        <v>342.7220273595102</v>
      </c>
      <c r="AN18" s="125">
        <v>0</v>
      </c>
      <c r="AO18" s="125">
        <v>0</v>
      </c>
      <c r="AP18" s="125">
        <v>0</v>
      </c>
      <c r="AQ18" s="125">
        <v>74.42389302052338</v>
      </c>
      <c r="AR18" s="125">
        <v>286.531988129015</v>
      </c>
      <c r="AS18" s="125">
        <v>139.54479941348134</v>
      </c>
      <c r="AT18" s="125">
        <v>93.02986627565424</v>
      </c>
      <c r="AU18" s="125">
        <v>1107.0554086802854</v>
      </c>
      <c r="AV18" s="125">
        <v>699.5845943929199</v>
      </c>
      <c r="AW18" s="125">
        <v>186.05973255130849</v>
      </c>
      <c r="AX18" s="125">
        <v>398.1678276598001</v>
      </c>
      <c r="AY18" s="125">
        <v>3375.1235484807357</v>
      </c>
      <c r="AZ18" s="125">
        <v>91.16926895014116</v>
      </c>
      <c r="BA18" s="125">
        <v>0</v>
      </c>
      <c r="BB18" s="125">
        <v>677.2574264867627</v>
      </c>
      <c r="BC18" s="125">
        <v>334.90751859235525</v>
      </c>
      <c r="BD18" s="125">
        <v>0</v>
      </c>
      <c r="BE18" s="125">
        <v>139.17267994837874</v>
      </c>
      <c r="BF18" s="125">
        <v>0</v>
      </c>
      <c r="BG18" s="125">
        <v>22.327167906157015</v>
      </c>
      <c r="BH18" s="125">
        <v>0</v>
      </c>
      <c r="BI18" s="125">
        <v>148.84778604104676</v>
      </c>
      <c r="BJ18" s="125">
        <v>520.9672511436637</v>
      </c>
      <c r="BK18" s="125">
        <v>483.75530463340203</v>
      </c>
      <c r="BL18" s="125">
        <v>0</v>
      </c>
      <c r="BM18" s="125">
        <v>0</v>
      </c>
      <c r="BN18" s="125">
        <v>0</v>
      </c>
      <c r="BO18" s="125">
        <v>74.42389302052338</v>
      </c>
      <c r="BP18" s="125">
        <v>0</v>
      </c>
      <c r="BQ18" s="125">
        <v>74.42389302052338</v>
      </c>
      <c r="BR18" s="125">
        <v>37.21194651026169</v>
      </c>
      <c r="BS18" s="125">
        <v>409.33141161287864</v>
      </c>
      <c r="BT18" s="125">
        <v>0</v>
      </c>
      <c r="BU18" s="125">
        <v>194.24636078356602</v>
      </c>
      <c r="BV18" s="125">
        <v>472.5917206803235</v>
      </c>
      <c r="BW18" s="125">
        <v>372.11946510261697</v>
      </c>
      <c r="BX18" s="125">
        <v>0</v>
      </c>
      <c r="BY18" s="125">
        <v>77.40084874134433</v>
      </c>
      <c r="BZ18" s="125">
        <v>558.1791976539254</v>
      </c>
      <c r="CA18" s="125">
        <v>186.05973255130849</v>
      </c>
      <c r="CB18" s="125">
        <v>0</v>
      </c>
      <c r="CC18" s="125">
        <v>0</v>
      </c>
      <c r="CD18" s="125">
        <v>0</v>
      </c>
      <c r="CE18" s="125">
        <v>0</v>
      </c>
      <c r="CF18" s="179">
        <v>0</v>
      </c>
    </row>
    <row r="19" spans="1:84" ht="12">
      <c r="A19" s="41" t="s">
        <v>38</v>
      </c>
      <c r="B19" s="32" t="s">
        <v>244</v>
      </c>
      <c r="C19" s="40" t="s">
        <v>245</v>
      </c>
      <c r="D19" s="91" t="str">
        <f t="shared" si="0"/>
        <v>Academic unit expenditures</v>
      </c>
      <c r="E19" s="192">
        <v>0</v>
      </c>
      <c r="F19" s="124">
        <v>81671.93632834694</v>
      </c>
      <c r="G19" s="125">
        <v>15682.574066555853</v>
      </c>
      <c r="H19" s="125">
        <v>4621.492926023826</v>
      </c>
      <c r="I19" s="125">
        <v>2741.5926985541455</v>
      </c>
      <c r="J19" s="125">
        <v>19195.727033507563</v>
      </c>
      <c r="K19" s="125">
        <v>4096.007877660345</v>
      </c>
      <c r="L19" s="125">
        <v>1432.1005538030058</v>
      </c>
      <c r="M19" s="125">
        <v>1178.7289173609354</v>
      </c>
      <c r="N19" s="125">
        <v>17495.51894345812</v>
      </c>
      <c r="O19" s="125">
        <v>1428.523879093208</v>
      </c>
      <c r="P19" s="125">
        <v>3760.3727228929274</v>
      </c>
      <c r="Q19" s="125">
        <v>24.46445501501638</v>
      </c>
      <c r="R19" s="125">
        <v>791.017378818863</v>
      </c>
      <c r="S19" s="125">
        <v>366.6806912484619</v>
      </c>
      <c r="T19" s="125">
        <v>1778.4657326998167</v>
      </c>
      <c r="U19" s="125">
        <v>134.91217005356987</v>
      </c>
      <c r="V19" s="125">
        <v>591.1527960353667</v>
      </c>
      <c r="W19" s="125">
        <v>0</v>
      </c>
      <c r="X19" s="125">
        <v>725.9218991005446</v>
      </c>
      <c r="Y19" s="125">
        <v>0</v>
      </c>
      <c r="Z19" s="125">
        <v>0</v>
      </c>
      <c r="AA19" s="125">
        <v>5626.681586465376</v>
      </c>
      <c r="AB19" s="125">
        <v>0</v>
      </c>
      <c r="AC19" s="125">
        <v>0</v>
      </c>
      <c r="AD19" s="125">
        <v>0</v>
      </c>
      <c r="AE19" s="125">
        <v>0</v>
      </c>
      <c r="AF19" s="125">
        <v>0</v>
      </c>
      <c r="AG19" s="252">
        <f t="shared" si="1"/>
        <v>81671.93632834697</v>
      </c>
      <c r="AH19" s="179">
        <v>0</v>
      </c>
      <c r="AI19" s="127">
        <v>0</v>
      </c>
      <c r="AJ19" s="125">
        <v>0</v>
      </c>
      <c r="AK19" s="125">
        <v>0</v>
      </c>
      <c r="AL19" s="125">
        <v>0</v>
      </c>
      <c r="AM19" s="125">
        <v>0</v>
      </c>
      <c r="AN19" s="125">
        <v>0</v>
      </c>
      <c r="AO19" s="125">
        <v>0</v>
      </c>
      <c r="AP19" s="125">
        <v>0</v>
      </c>
      <c r="AQ19" s="125">
        <v>0</v>
      </c>
      <c r="AR19" s="125">
        <v>0</v>
      </c>
      <c r="AS19" s="125">
        <v>0</v>
      </c>
      <c r="AT19" s="125">
        <v>0</v>
      </c>
      <c r="AU19" s="125">
        <v>0</v>
      </c>
      <c r="AV19" s="125">
        <v>0</v>
      </c>
      <c r="AW19" s="125">
        <v>0</v>
      </c>
      <c r="AX19" s="125">
        <v>0</v>
      </c>
      <c r="AY19" s="125">
        <v>0</v>
      </c>
      <c r="AZ19" s="125">
        <v>0</v>
      </c>
      <c r="BA19" s="125">
        <v>0</v>
      </c>
      <c r="BB19" s="125">
        <v>0</v>
      </c>
      <c r="BC19" s="125">
        <v>0</v>
      </c>
      <c r="BD19" s="125">
        <v>0</v>
      </c>
      <c r="BE19" s="125">
        <v>0</v>
      </c>
      <c r="BF19" s="125">
        <v>0</v>
      </c>
      <c r="BG19" s="125">
        <v>0</v>
      </c>
      <c r="BH19" s="125">
        <v>0</v>
      </c>
      <c r="BI19" s="125">
        <v>0</v>
      </c>
      <c r="BJ19" s="125">
        <v>0</v>
      </c>
      <c r="BK19" s="125">
        <v>0</v>
      </c>
      <c r="BL19" s="125">
        <v>0</v>
      </c>
      <c r="BM19" s="125">
        <v>0</v>
      </c>
      <c r="BN19" s="125">
        <v>0</v>
      </c>
      <c r="BO19" s="125">
        <v>0</v>
      </c>
      <c r="BP19" s="125">
        <v>0</v>
      </c>
      <c r="BQ19" s="125">
        <v>0</v>
      </c>
      <c r="BR19" s="125">
        <v>0</v>
      </c>
      <c r="BS19" s="125">
        <v>0</v>
      </c>
      <c r="BT19" s="125">
        <v>0</v>
      </c>
      <c r="BU19" s="125">
        <v>0</v>
      </c>
      <c r="BV19" s="125">
        <v>0</v>
      </c>
      <c r="BW19" s="125">
        <v>0</v>
      </c>
      <c r="BX19" s="125">
        <v>0</v>
      </c>
      <c r="BY19" s="125">
        <v>0</v>
      </c>
      <c r="BZ19" s="125">
        <v>0</v>
      </c>
      <c r="CA19" s="125">
        <v>0</v>
      </c>
      <c r="CB19" s="125">
        <v>0</v>
      </c>
      <c r="CC19" s="125">
        <v>0</v>
      </c>
      <c r="CD19" s="125">
        <v>0</v>
      </c>
      <c r="CE19" s="125">
        <v>0</v>
      </c>
      <c r="CF19" s="179">
        <v>0</v>
      </c>
    </row>
    <row r="20" spans="1:84" ht="12">
      <c r="A20" s="41" t="s">
        <v>39</v>
      </c>
      <c r="B20" s="32" t="s">
        <v>246</v>
      </c>
      <c r="C20" s="40" t="s">
        <v>239</v>
      </c>
      <c r="D20" s="91" t="str">
        <f t="shared" si="0"/>
        <v>Undergraduates</v>
      </c>
      <c r="E20" s="192">
        <v>310031</v>
      </c>
      <c r="F20" s="124">
        <v>338721.7459450939</v>
      </c>
      <c r="G20" s="125">
        <v>27021.733338909937</v>
      </c>
      <c r="H20" s="125">
        <v>39051.95708568492</v>
      </c>
      <c r="I20" s="125">
        <v>6860.312208417317</v>
      </c>
      <c r="J20" s="125">
        <v>59497.1681096912</v>
      </c>
      <c r="K20" s="125">
        <v>25183.268376582277</v>
      </c>
      <c r="L20" s="125">
        <v>5910.232999697654</v>
      </c>
      <c r="M20" s="125">
        <v>0</v>
      </c>
      <c r="N20" s="125">
        <v>159872.41957637263</v>
      </c>
      <c r="O20" s="125">
        <v>13350.463686164636</v>
      </c>
      <c r="P20" s="125">
        <v>0</v>
      </c>
      <c r="Q20" s="125">
        <v>0</v>
      </c>
      <c r="R20" s="125">
        <v>1974.190563573329</v>
      </c>
      <c r="S20" s="125">
        <v>0</v>
      </c>
      <c r="T20" s="125">
        <v>0</v>
      </c>
      <c r="U20" s="125">
        <v>0</v>
      </c>
      <c r="V20" s="125">
        <v>0</v>
      </c>
      <c r="W20" s="125">
        <v>0</v>
      </c>
      <c r="X20" s="125">
        <v>0</v>
      </c>
      <c r="Y20" s="125">
        <v>0</v>
      </c>
      <c r="Z20" s="125">
        <v>0</v>
      </c>
      <c r="AA20" s="125">
        <v>0</v>
      </c>
      <c r="AB20" s="125">
        <v>0</v>
      </c>
      <c r="AC20" s="125">
        <v>0</v>
      </c>
      <c r="AD20" s="125">
        <v>0</v>
      </c>
      <c r="AE20" s="125">
        <v>0</v>
      </c>
      <c r="AF20" s="125">
        <v>0</v>
      </c>
      <c r="AG20" s="252">
        <f t="shared" si="1"/>
        <v>338721.7459450939</v>
      </c>
      <c r="AH20" s="179">
        <v>0</v>
      </c>
      <c r="AI20" s="127">
        <v>0</v>
      </c>
      <c r="AJ20" s="125">
        <v>0</v>
      </c>
      <c r="AK20" s="125">
        <v>0</v>
      </c>
      <c r="AL20" s="125">
        <v>0</v>
      </c>
      <c r="AM20" s="125">
        <v>0</v>
      </c>
      <c r="AN20" s="125">
        <v>0</v>
      </c>
      <c r="AO20" s="125">
        <v>0</v>
      </c>
      <c r="AP20" s="125">
        <v>0</v>
      </c>
      <c r="AQ20" s="125">
        <v>0</v>
      </c>
      <c r="AR20" s="125">
        <v>0</v>
      </c>
      <c r="AS20" s="125">
        <v>0</v>
      </c>
      <c r="AT20" s="125">
        <v>0</v>
      </c>
      <c r="AU20" s="125">
        <v>0</v>
      </c>
      <c r="AV20" s="125">
        <v>0</v>
      </c>
      <c r="AW20" s="125">
        <v>0</v>
      </c>
      <c r="AX20" s="125">
        <v>0</v>
      </c>
      <c r="AY20" s="125">
        <v>0</v>
      </c>
      <c r="AZ20" s="125">
        <v>0</v>
      </c>
      <c r="BA20" s="125">
        <v>0</v>
      </c>
      <c r="BB20" s="125">
        <v>0</v>
      </c>
      <c r="BC20" s="125">
        <v>0</v>
      </c>
      <c r="BD20" s="125">
        <v>0</v>
      </c>
      <c r="BE20" s="125">
        <v>0</v>
      </c>
      <c r="BF20" s="125">
        <v>0</v>
      </c>
      <c r="BG20" s="125">
        <v>0</v>
      </c>
      <c r="BH20" s="125">
        <v>0</v>
      </c>
      <c r="BI20" s="125">
        <v>0</v>
      </c>
      <c r="BJ20" s="125">
        <v>0</v>
      </c>
      <c r="BK20" s="125">
        <v>0</v>
      </c>
      <c r="BL20" s="125">
        <v>0</v>
      </c>
      <c r="BM20" s="125">
        <v>0</v>
      </c>
      <c r="BN20" s="125">
        <v>0</v>
      </c>
      <c r="BO20" s="125">
        <v>0</v>
      </c>
      <c r="BP20" s="125">
        <v>0</v>
      </c>
      <c r="BQ20" s="125">
        <v>0</v>
      </c>
      <c r="BR20" s="125">
        <v>0</v>
      </c>
      <c r="BS20" s="125">
        <v>0</v>
      </c>
      <c r="BT20" s="125">
        <v>0</v>
      </c>
      <c r="BU20" s="125">
        <v>0</v>
      </c>
      <c r="BV20" s="125">
        <v>0</v>
      </c>
      <c r="BW20" s="125">
        <v>0</v>
      </c>
      <c r="BX20" s="125">
        <v>0</v>
      </c>
      <c r="BY20" s="125">
        <v>0</v>
      </c>
      <c r="BZ20" s="125">
        <v>0</v>
      </c>
      <c r="CA20" s="125">
        <v>0</v>
      </c>
      <c r="CB20" s="125">
        <v>0</v>
      </c>
      <c r="CC20" s="125">
        <v>0</v>
      </c>
      <c r="CD20" s="125">
        <v>0</v>
      </c>
      <c r="CE20" s="125">
        <v>0</v>
      </c>
      <c r="CF20" s="179">
        <v>0</v>
      </c>
    </row>
    <row r="21" spans="1:84" ht="12">
      <c r="A21" s="41" t="s">
        <v>40</v>
      </c>
      <c r="B21" s="32" t="s">
        <v>247</v>
      </c>
      <c r="C21" s="40" t="s">
        <v>239</v>
      </c>
      <c r="D21" s="91" t="str">
        <f t="shared" si="0"/>
        <v>Undergraduates</v>
      </c>
      <c r="E21" s="192">
        <v>710683</v>
      </c>
      <c r="F21" s="124">
        <v>754512.4015391732</v>
      </c>
      <c r="G21" s="125">
        <v>60191.68582874797</v>
      </c>
      <c r="H21" s="125">
        <v>86989.35417716317</v>
      </c>
      <c r="I21" s="125">
        <v>15281.542155609073</v>
      </c>
      <c r="J21" s="125">
        <v>132531.64797544415</v>
      </c>
      <c r="K21" s="125">
        <v>56096.452409349135</v>
      </c>
      <c r="L21" s="125">
        <v>13165.213475785516</v>
      </c>
      <c r="M21" s="125">
        <v>0</v>
      </c>
      <c r="N21" s="125">
        <v>356120.39875940065</v>
      </c>
      <c r="O21" s="125">
        <v>29738.54066972845</v>
      </c>
      <c r="P21" s="125">
        <v>0</v>
      </c>
      <c r="Q21" s="125">
        <v>0</v>
      </c>
      <c r="R21" s="125">
        <v>4397.566087945057</v>
      </c>
      <c r="S21" s="125">
        <v>0</v>
      </c>
      <c r="T21" s="125">
        <v>0</v>
      </c>
      <c r="U21" s="125">
        <v>0</v>
      </c>
      <c r="V21" s="125">
        <v>0</v>
      </c>
      <c r="W21" s="125">
        <v>0</v>
      </c>
      <c r="X21" s="125">
        <v>0</v>
      </c>
      <c r="Y21" s="125">
        <v>0</v>
      </c>
      <c r="Z21" s="125">
        <v>0</v>
      </c>
      <c r="AA21" s="125">
        <v>0</v>
      </c>
      <c r="AB21" s="125">
        <v>0</v>
      </c>
      <c r="AC21" s="125">
        <v>0</v>
      </c>
      <c r="AD21" s="125">
        <v>0</v>
      </c>
      <c r="AE21" s="125">
        <v>0</v>
      </c>
      <c r="AF21" s="125">
        <v>0</v>
      </c>
      <c r="AG21" s="252">
        <f t="shared" si="1"/>
        <v>754512.4015391731</v>
      </c>
      <c r="AH21" s="179">
        <v>0</v>
      </c>
      <c r="AI21" s="127">
        <v>0</v>
      </c>
      <c r="AJ21" s="125">
        <v>0</v>
      </c>
      <c r="AK21" s="125">
        <v>0</v>
      </c>
      <c r="AL21" s="125">
        <v>0</v>
      </c>
      <c r="AM21" s="125">
        <v>0</v>
      </c>
      <c r="AN21" s="125">
        <v>0</v>
      </c>
      <c r="AO21" s="125">
        <v>0</v>
      </c>
      <c r="AP21" s="125">
        <v>0</v>
      </c>
      <c r="AQ21" s="125">
        <v>0</v>
      </c>
      <c r="AR21" s="125">
        <v>0</v>
      </c>
      <c r="AS21" s="125">
        <v>0</v>
      </c>
      <c r="AT21" s="125">
        <v>0</v>
      </c>
      <c r="AU21" s="125">
        <v>0</v>
      </c>
      <c r="AV21" s="125">
        <v>0</v>
      </c>
      <c r="AW21" s="125">
        <v>0</v>
      </c>
      <c r="AX21" s="125">
        <v>0</v>
      </c>
      <c r="AY21" s="125">
        <v>0</v>
      </c>
      <c r="AZ21" s="125">
        <v>0</v>
      </c>
      <c r="BA21" s="125">
        <v>0</v>
      </c>
      <c r="BB21" s="125">
        <v>0</v>
      </c>
      <c r="BC21" s="125">
        <v>0</v>
      </c>
      <c r="BD21" s="125">
        <v>0</v>
      </c>
      <c r="BE21" s="125">
        <v>0</v>
      </c>
      <c r="BF21" s="125">
        <v>0</v>
      </c>
      <c r="BG21" s="125">
        <v>0</v>
      </c>
      <c r="BH21" s="125">
        <v>0</v>
      </c>
      <c r="BI21" s="125">
        <v>0</v>
      </c>
      <c r="BJ21" s="125">
        <v>0</v>
      </c>
      <c r="BK21" s="125">
        <v>0</v>
      </c>
      <c r="BL21" s="125">
        <v>0</v>
      </c>
      <c r="BM21" s="125">
        <v>0</v>
      </c>
      <c r="BN21" s="125">
        <v>0</v>
      </c>
      <c r="BO21" s="125">
        <v>0</v>
      </c>
      <c r="BP21" s="125">
        <v>0</v>
      </c>
      <c r="BQ21" s="125">
        <v>0</v>
      </c>
      <c r="BR21" s="125">
        <v>0</v>
      </c>
      <c r="BS21" s="125">
        <v>0</v>
      </c>
      <c r="BT21" s="125">
        <v>0</v>
      </c>
      <c r="BU21" s="125">
        <v>0</v>
      </c>
      <c r="BV21" s="125">
        <v>0</v>
      </c>
      <c r="BW21" s="125">
        <v>0</v>
      </c>
      <c r="BX21" s="125">
        <v>0</v>
      </c>
      <c r="BY21" s="125">
        <v>0</v>
      </c>
      <c r="BZ21" s="125">
        <v>0</v>
      </c>
      <c r="CA21" s="125">
        <v>0</v>
      </c>
      <c r="CB21" s="125">
        <v>0</v>
      </c>
      <c r="CC21" s="125">
        <v>0</v>
      </c>
      <c r="CD21" s="125">
        <v>0</v>
      </c>
      <c r="CE21" s="125">
        <v>0</v>
      </c>
      <c r="CF21" s="179">
        <v>0</v>
      </c>
    </row>
    <row r="22" spans="1:84" ht="12">
      <c r="A22" s="41" t="s">
        <v>41</v>
      </c>
      <c r="B22" s="32" t="s">
        <v>248</v>
      </c>
      <c r="C22" s="40" t="s">
        <v>249</v>
      </c>
      <c r="D22" s="91" t="str">
        <f t="shared" si="0"/>
        <v>Total enrollment</v>
      </c>
      <c r="E22" s="192">
        <v>4655071</v>
      </c>
      <c r="F22" s="124">
        <v>5057851.37008415</v>
      </c>
      <c r="G22" s="125">
        <v>377357.55058902566</v>
      </c>
      <c r="H22" s="125">
        <v>577448.0662816853</v>
      </c>
      <c r="I22" s="125">
        <v>169845.90310370614</v>
      </c>
      <c r="J22" s="125">
        <v>946404.3355960016</v>
      </c>
      <c r="K22" s="125">
        <v>385618.81050915644</v>
      </c>
      <c r="L22" s="125">
        <v>80092.21481889524</v>
      </c>
      <c r="M22" s="125">
        <v>84432.87681082837</v>
      </c>
      <c r="N22" s="125">
        <v>2107461.4077608255</v>
      </c>
      <c r="O22" s="125">
        <v>180767.56876082823</v>
      </c>
      <c r="P22" s="125">
        <v>62169.48143284875</v>
      </c>
      <c r="Q22" s="125">
        <v>0</v>
      </c>
      <c r="R22" s="125">
        <v>22403.416732558107</v>
      </c>
      <c r="S22" s="125">
        <v>14562.220876162768</v>
      </c>
      <c r="T22" s="125">
        <v>0</v>
      </c>
      <c r="U22" s="125">
        <v>0</v>
      </c>
      <c r="V22" s="125">
        <v>40466.17147318308</v>
      </c>
      <c r="W22" s="125">
        <v>0</v>
      </c>
      <c r="X22" s="125">
        <v>8821.345338444755</v>
      </c>
      <c r="Y22" s="125">
        <v>0</v>
      </c>
      <c r="Z22" s="125">
        <v>0</v>
      </c>
      <c r="AA22" s="125">
        <v>0</v>
      </c>
      <c r="AB22" s="125">
        <v>0</v>
      </c>
      <c r="AC22" s="125">
        <v>0</v>
      </c>
      <c r="AD22" s="125">
        <v>0</v>
      </c>
      <c r="AE22" s="125">
        <v>0</v>
      </c>
      <c r="AF22" s="125">
        <v>0</v>
      </c>
      <c r="AG22" s="252">
        <f t="shared" si="1"/>
        <v>5057851.37008415</v>
      </c>
      <c r="AH22" s="179">
        <v>0</v>
      </c>
      <c r="AI22" s="127">
        <v>0</v>
      </c>
      <c r="AJ22" s="125">
        <v>0</v>
      </c>
      <c r="AK22" s="125">
        <v>0</v>
      </c>
      <c r="AL22" s="125">
        <v>0</v>
      </c>
      <c r="AM22" s="125">
        <v>0</v>
      </c>
      <c r="AN22" s="125">
        <v>0</v>
      </c>
      <c r="AO22" s="125">
        <v>0</v>
      </c>
      <c r="AP22" s="125">
        <v>0</v>
      </c>
      <c r="AQ22" s="125">
        <v>0</v>
      </c>
      <c r="AR22" s="125">
        <v>0</v>
      </c>
      <c r="AS22" s="125">
        <v>0</v>
      </c>
      <c r="AT22" s="125">
        <v>0</v>
      </c>
      <c r="AU22" s="125">
        <v>0</v>
      </c>
      <c r="AV22" s="125">
        <v>0</v>
      </c>
      <c r="AW22" s="125">
        <v>0</v>
      </c>
      <c r="AX22" s="125">
        <v>0</v>
      </c>
      <c r="AY22" s="125">
        <v>0</v>
      </c>
      <c r="AZ22" s="125">
        <v>0</v>
      </c>
      <c r="BA22" s="125">
        <v>0</v>
      </c>
      <c r="BB22" s="125">
        <v>0</v>
      </c>
      <c r="BC22" s="125">
        <v>0</v>
      </c>
      <c r="BD22" s="125">
        <v>0</v>
      </c>
      <c r="BE22" s="125">
        <v>0</v>
      </c>
      <c r="BF22" s="125">
        <v>0</v>
      </c>
      <c r="BG22" s="125">
        <v>0</v>
      </c>
      <c r="BH22" s="125">
        <v>0</v>
      </c>
      <c r="BI22" s="125">
        <v>0</v>
      </c>
      <c r="BJ22" s="125">
        <v>0</v>
      </c>
      <c r="BK22" s="125">
        <v>0</v>
      </c>
      <c r="BL22" s="125">
        <v>0</v>
      </c>
      <c r="BM22" s="125">
        <v>0</v>
      </c>
      <c r="BN22" s="125">
        <v>0</v>
      </c>
      <c r="BO22" s="125">
        <v>0</v>
      </c>
      <c r="BP22" s="125">
        <v>0</v>
      </c>
      <c r="BQ22" s="125">
        <v>0</v>
      </c>
      <c r="BR22" s="125">
        <v>0</v>
      </c>
      <c r="BS22" s="125">
        <v>0</v>
      </c>
      <c r="BT22" s="125">
        <v>0</v>
      </c>
      <c r="BU22" s="125">
        <v>0</v>
      </c>
      <c r="BV22" s="125">
        <v>0</v>
      </c>
      <c r="BW22" s="125">
        <v>0</v>
      </c>
      <c r="BX22" s="125">
        <v>0</v>
      </c>
      <c r="BY22" s="125">
        <v>0</v>
      </c>
      <c r="BZ22" s="125">
        <v>0</v>
      </c>
      <c r="CA22" s="125">
        <v>0</v>
      </c>
      <c r="CB22" s="125">
        <v>0</v>
      </c>
      <c r="CC22" s="125">
        <v>0</v>
      </c>
      <c r="CD22" s="125">
        <v>0</v>
      </c>
      <c r="CE22" s="125">
        <v>0</v>
      </c>
      <c r="CF22" s="179">
        <v>0</v>
      </c>
    </row>
    <row r="23" spans="1:84" ht="12">
      <c r="A23" s="41" t="s">
        <v>42</v>
      </c>
      <c r="B23" s="32" t="s">
        <v>250</v>
      </c>
      <c r="C23" s="40" t="s">
        <v>241</v>
      </c>
      <c r="D23" s="91" t="str">
        <f t="shared" si="0"/>
        <v>Total IUs</v>
      </c>
      <c r="E23" s="192">
        <v>1818849</v>
      </c>
      <c r="F23" s="124">
        <v>2037614.1087034147</v>
      </c>
      <c r="G23" s="125">
        <v>102089.88435347767</v>
      </c>
      <c r="H23" s="125">
        <v>241932.0325100564</v>
      </c>
      <c r="I23" s="125">
        <v>65821.50710082105</v>
      </c>
      <c r="J23" s="125">
        <v>333653.5899741691</v>
      </c>
      <c r="K23" s="125">
        <v>146772.6157477766</v>
      </c>
      <c r="L23" s="125">
        <v>26883.644374464122</v>
      </c>
      <c r="M23" s="125">
        <v>34203.01861883192</v>
      </c>
      <c r="N23" s="125">
        <v>946713.9554944277</v>
      </c>
      <c r="O23" s="125">
        <v>66223.62902861323</v>
      </c>
      <c r="P23" s="125">
        <v>31057.783258729585</v>
      </c>
      <c r="Q23" s="125">
        <v>4583.812397556102</v>
      </c>
      <c r="R23" s="125">
        <v>4043.874034417286</v>
      </c>
      <c r="S23" s="125">
        <v>6836.072772467316</v>
      </c>
      <c r="T23" s="125">
        <v>0</v>
      </c>
      <c r="U23" s="125">
        <v>0</v>
      </c>
      <c r="V23" s="125">
        <v>16913.66362014214</v>
      </c>
      <c r="W23" s="125">
        <v>0</v>
      </c>
      <c r="X23" s="125">
        <v>9885.025417464478</v>
      </c>
      <c r="Y23" s="125">
        <v>0</v>
      </c>
      <c r="Z23" s="125">
        <v>0</v>
      </c>
      <c r="AA23" s="125">
        <v>0</v>
      </c>
      <c r="AB23" s="125">
        <v>0</v>
      </c>
      <c r="AC23" s="125">
        <v>0</v>
      </c>
      <c r="AD23" s="125">
        <v>0</v>
      </c>
      <c r="AE23" s="125">
        <v>0</v>
      </c>
      <c r="AF23" s="125">
        <v>0</v>
      </c>
      <c r="AG23" s="252">
        <f t="shared" si="1"/>
        <v>2037614.108703415</v>
      </c>
      <c r="AH23" s="179">
        <v>0</v>
      </c>
      <c r="AI23" s="127">
        <v>0</v>
      </c>
      <c r="AJ23" s="125">
        <v>0</v>
      </c>
      <c r="AK23" s="125">
        <v>0</v>
      </c>
      <c r="AL23" s="125">
        <v>0</v>
      </c>
      <c r="AM23" s="125">
        <v>0</v>
      </c>
      <c r="AN23" s="125">
        <v>0</v>
      </c>
      <c r="AO23" s="125">
        <v>0</v>
      </c>
      <c r="AP23" s="125">
        <v>0</v>
      </c>
      <c r="AQ23" s="125">
        <v>0</v>
      </c>
      <c r="AR23" s="125">
        <v>0</v>
      </c>
      <c r="AS23" s="125">
        <v>0</v>
      </c>
      <c r="AT23" s="125">
        <v>0</v>
      </c>
      <c r="AU23" s="125">
        <v>0</v>
      </c>
      <c r="AV23" s="125">
        <v>0</v>
      </c>
      <c r="AW23" s="125">
        <v>0</v>
      </c>
      <c r="AX23" s="125">
        <v>0</v>
      </c>
      <c r="AY23" s="125">
        <v>0</v>
      </c>
      <c r="AZ23" s="125">
        <v>0</v>
      </c>
      <c r="BA23" s="125">
        <v>0</v>
      </c>
      <c r="BB23" s="125">
        <v>0</v>
      </c>
      <c r="BC23" s="125">
        <v>0</v>
      </c>
      <c r="BD23" s="125">
        <v>0</v>
      </c>
      <c r="BE23" s="125">
        <v>0</v>
      </c>
      <c r="BF23" s="125">
        <v>0</v>
      </c>
      <c r="BG23" s="125">
        <v>0</v>
      </c>
      <c r="BH23" s="125">
        <v>0</v>
      </c>
      <c r="BI23" s="125">
        <v>0</v>
      </c>
      <c r="BJ23" s="125">
        <v>0</v>
      </c>
      <c r="BK23" s="125">
        <v>0</v>
      </c>
      <c r="BL23" s="125">
        <v>0</v>
      </c>
      <c r="BM23" s="125">
        <v>0</v>
      </c>
      <c r="BN23" s="125">
        <v>0</v>
      </c>
      <c r="BO23" s="125">
        <v>0</v>
      </c>
      <c r="BP23" s="125">
        <v>0</v>
      </c>
      <c r="BQ23" s="125">
        <v>0</v>
      </c>
      <c r="BR23" s="125">
        <v>0</v>
      </c>
      <c r="BS23" s="125">
        <v>0</v>
      </c>
      <c r="BT23" s="125">
        <v>0</v>
      </c>
      <c r="BU23" s="125">
        <v>0</v>
      </c>
      <c r="BV23" s="125">
        <v>0</v>
      </c>
      <c r="BW23" s="125">
        <v>0</v>
      </c>
      <c r="BX23" s="125">
        <v>0</v>
      </c>
      <c r="BY23" s="125">
        <v>0</v>
      </c>
      <c r="BZ23" s="125">
        <v>0</v>
      </c>
      <c r="CA23" s="125">
        <v>0</v>
      </c>
      <c r="CB23" s="125">
        <v>0</v>
      </c>
      <c r="CC23" s="125">
        <v>0</v>
      </c>
      <c r="CD23" s="125">
        <v>0</v>
      </c>
      <c r="CE23" s="125">
        <v>0</v>
      </c>
      <c r="CF23" s="179">
        <v>0</v>
      </c>
    </row>
    <row r="24" spans="1:84" ht="12">
      <c r="A24" s="41" t="s">
        <v>43</v>
      </c>
      <c r="B24" s="32" t="s">
        <v>251</v>
      </c>
      <c r="C24" s="40" t="s">
        <v>226</v>
      </c>
      <c r="D24" s="91" t="str">
        <f t="shared" si="0"/>
        <v>Total Expenditures</v>
      </c>
      <c r="E24" s="192">
        <v>304992</v>
      </c>
      <c r="F24" s="128">
        <v>335247.82389080786</v>
      </c>
      <c r="G24" s="125">
        <v>52560.787403825554</v>
      </c>
      <c r="H24" s="125">
        <v>15489.122266671928</v>
      </c>
      <c r="I24" s="125">
        <v>9188.559885962113</v>
      </c>
      <c r="J24" s="125">
        <v>64335.26303706072</v>
      </c>
      <c r="K24" s="125">
        <v>13727.937668167579</v>
      </c>
      <c r="L24" s="125">
        <v>4799.743487892331</v>
      </c>
      <c r="M24" s="125">
        <v>3950.558101572919</v>
      </c>
      <c r="N24" s="125">
        <v>58636.94619289364</v>
      </c>
      <c r="O24" s="125">
        <v>4787.756116543949</v>
      </c>
      <c r="P24" s="125">
        <v>12603.04274083537</v>
      </c>
      <c r="Q24" s="125">
        <v>81.99362002293594</v>
      </c>
      <c r="R24" s="125">
        <v>2651.127047408262</v>
      </c>
      <c r="S24" s="125">
        <v>1228.9453106361684</v>
      </c>
      <c r="T24" s="125">
        <v>5960.600529269687</v>
      </c>
      <c r="U24" s="125">
        <v>452.1636472609859</v>
      </c>
      <c r="V24" s="125">
        <v>1981.272736460651</v>
      </c>
      <c r="W24" s="125">
        <v>4265.106725754475</v>
      </c>
      <c r="X24" s="125">
        <v>2432.9568888677013</v>
      </c>
      <c r="Y24" s="125">
        <v>2595.9851392057026</v>
      </c>
      <c r="Z24" s="125">
        <v>12576.670523868926</v>
      </c>
      <c r="AA24" s="125">
        <v>18858.05311042133</v>
      </c>
      <c r="AB24" s="125">
        <v>840.5544789485772</v>
      </c>
      <c r="AC24" s="125">
        <v>1019.4060594664433</v>
      </c>
      <c r="AD24" s="125">
        <v>1607.2667503911184</v>
      </c>
      <c r="AE24" s="125">
        <v>1502.2573773792883</v>
      </c>
      <c r="AF24" s="125">
        <v>0</v>
      </c>
      <c r="AG24" s="252">
        <f t="shared" si="1"/>
        <v>298134.0768467883</v>
      </c>
      <c r="AH24" s="179">
        <v>897.6143665668776</v>
      </c>
      <c r="AI24" s="127">
        <v>177.41309595606023</v>
      </c>
      <c r="AJ24" s="125">
        <v>474.6999053959449</v>
      </c>
      <c r="AK24" s="125">
        <v>628.1382586552402</v>
      </c>
      <c r="AL24" s="125">
        <v>1519.9986869748943</v>
      </c>
      <c r="AM24" s="125">
        <v>974.8130380504606</v>
      </c>
      <c r="AN24" s="125">
        <v>0</v>
      </c>
      <c r="AO24" s="125">
        <v>0</v>
      </c>
      <c r="AP24" s="125">
        <v>0</v>
      </c>
      <c r="AQ24" s="125">
        <v>68.5677641127476</v>
      </c>
      <c r="AR24" s="125">
        <v>778.6996427909238</v>
      </c>
      <c r="AS24" s="125">
        <v>228.71904532713708</v>
      </c>
      <c r="AT24" s="125">
        <v>177.8925908099955</v>
      </c>
      <c r="AU24" s="125">
        <v>2337.057918080642</v>
      </c>
      <c r="AV24" s="125">
        <v>1167.090474478515</v>
      </c>
      <c r="AW24" s="125">
        <v>134.7380539558187</v>
      </c>
      <c r="AX24" s="125">
        <v>280.50448955214927</v>
      </c>
      <c r="AY24" s="125">
        <v>3211.17703680469</v>
      </c>
      <c r="AZ24" s="125">
        <v>145.28694074239527</v>
      </c>
      <c r="BA24" s="125">
        <v>28.769691236117875</v>
      </c>
      <c r="BB24" s="125">
        <v>687.1161256892818</v>
      </c>
      <c r="BC24" s="125">
        <v>847.7469017576067</v>
      </c>
      <c r="BD24" s="125">
        <v>120.83270319169506</v>
      </c>
      <c r="BE24" s="125">
        <v>309.75367564220244</v>
      </c>
      <c r="BF24" s="125">
        <v>41.236557438435625</v>
      </c>
      <c r="BG24" s="125">
        <v>17.741309595606022</v>
      </c>
      <c r="BH24" s="125">
        <v>29.24918609005317</v>
      </c>
      <c r="BI24" s="125">
        <v>557.1730202728161</v>
      </c>
      <c r="BJ24" s="125">
        <v>619.5073512844049</v>
      </c>
      <c r="BK24" s="125">
        <v>827.6081178923241</v>
      </c>
      <c r="BL24" s="125">
        <v>223.9240967877841</v>
      </c>
      <c r="BM24" s="125">
        <v>11.987371348382448</v>
      </c>
      <c r="BN24" s="125">
        <v>27.33120667431198</v>
      </c>
      <c r="BO24" s="125">
        <v>95.41947593312428</v>
      </c>
      <c r="BP24" s="125">
        <v>23.495247842829595</v>
      </c>
      <c r="BQ24" s="125">
        <v>2677.019769520768</v>
      </c>
      <c r="BR24" s="125">
        <v>49.867464809270984</v>
      </c>
      <c r="BS24" s="125">
        <v>13241.54144479959</v>
      </c>
      <c r="BT24" s="125">
        <v>110.28381640511851</v>
      </c>
      <c r="BU24" s="125">
        <v>1038.5858536238552</v>
      </c>
      <c r="BV24" s="125">
        <v>500.592627508451</v>
      </c>
      <c r="BW24" s="125">
        <v>698.624002183729</v>
      </c>
      <c r="BX24" s="125">
        <v>0</v>
      </c>
      <c r="BY24" s="125">
        <v>51.30594937107687</v>
      </c>
      <c r="BZ24" s="125">
        <v>903.4431060113155</v>
      </c>
      <c r="CA24" s="125">
        <v>171.17966285490135</v>
      </c>
      <c r="CB24" s="125">
        <v>0</v>
      </c>
      <c r="CC24" s="125">
        <v>0</v>
      </c>
      <c r="CD24" s="125">
        <v>0</v>
      </c>
      <c r="CE24" s="125">
        <v>0</v>
      </c>
      <c r="CF24" s="179">
        <v>0</v>
      </c>
    </row>
    <row r="25" spans="1:84" ht="12">
      <c r="A25" s="233" t="s">
        <v>44</v>
      </c>
      <c r="B25" s="243" t="s">
        <v>252</v>
      </c>
      <c r="C25" s="112" t="s">
        <v>226</v>
      </c>
      <c r="D25" s="234" t="str">
        <f t="shared" si="0"/>
        <v>Total Expenditures</v>
      </c>
      <c r="E25" s="224">
        <v>1049561</v>
      </c>
      <c r="F25" s="124">
        <v>1148533.6257333087</v>
      </c>
      <c r="G25" s="188">
        <v>180069.27241972354</v>
      </c>
      <c r="H25" s="188">
        <v>53064.55848065837</v>
      </c>
      <c r="I25" s="188">
        <v>31479.30948100351</v>
      </c>
      <c r="J25" s="188">
        <v>220407.73318346209</v>
      </c>
      <c r="K25" s="188">
        <v>47030.87358143978</v>
      </c>
      <c r="L25" s="188">
        <v>16443.557266860364</v>
      </c>
      <c r="M25" s="188">
        <v>13534.312519646606</v>
      </c>
      <c r="N25" s="188">
        <v>200885.73172897974</v>
      </c>
      <c r="O25" s="188">
        <v>16402.489441518555</v>
      </c>
      <c r="P25" s="188">
        <v>43177.06885136442</v>
      </c>
      <c r="Q25" s="188">
        <v>280.9039253379743</v>
      </c>
      <c r="R25" s="188">
        <v>9082.560252594501</v>
      </c>
      <c r="S25" s="188">
        <v>4210.273454042269</v>
      </c>
      <c r="T25" s="188">
        <v>20420.565472961156</v>
      </c>
      <c r="U25" s="188">
        <v>1549.0783718930393</v>
      </c>
      <c r="V25" s="188">
        <v>6787.690172494209</v>
      </c>
      <c r="W25" s="188">
        <v>14611.932256615679</v>
      </c>
      <c r="X25" s="188">
        <v>8335.125831373574</v>
      </c>
      <c r="Y25" s="188">
        <v>8893.64825602218</v>
      </c>
      <c r="Z25" s="188">
        <v>43086.71963561243</v>
      </c>
      <c r="AA25" s="188">
        <v>64606.260114720404</v>
      </c>
      <c r="AB25" s="188">
        <v>2879.6759129676543</v>
      </c>
      <c r="AC25" s="188">
        <v>3492.4078670674457</v>
      </c>
      <c r="AD25" s="188">
        <v>5506.374021829764</v>
      </c>
      <c r="AE25" s="188">
        <v>5146.619871835517</v>
      </c>
      <c r="AF25" s="188">
        <v>0</v>
      </c>
      <c r="AG25" s="251">
        <f t="shared" si="1"/>
        <v>1021384.7423720249</v>
      </c>
      <c r="AH25" s="123">
        <v>3075.1587615946655</v>
      </c>
      <c r="AI25" s="134">
        <v>607.8038150587747</v>
      </c>
      <c r="AJ25" s="188">
        <v>1626.2858835356403</v>
      </c>
      <c r="AK25" s="188">
        <v>2151.954047910797</v>
      </c>
      <c r="AL25" s="188">
        <v>5207.400253341394</v>
      </c>
      <c r="AM25" s="188">
        <v>3339.6355567959163</v>
      </c>
      <c r="AN25" s="188">
        <v>0</v>
      </c>
      <c r="AO25" s="188">
        <v>0</v>
      </c>
      <c r="AP25" s="188">
        <v>0</v>
      </c>
      <c r="AQ25" s="188">
        <v>234.90796095514807</v>
      </c>
      <c r="AR25" s="188">
        <v>2667.765934203919</v>
      </c>
      <c r="AS25" s="188">
        <v>783.5741075217176</v>
      </c>
      <c r="AT25" s="188">
        <v>609.446528072447</v>
      </c>
      <c r="AU25" s="188">
        <v>8006.583228639102</v>
      </c>
      <c r="AV25" s="188">
        <v>3998.363475278534</v>
      </c>
      <c r="AW25" s="188">
        <v>461.6023568419343</v>
      </c>
      <c r="AX25" s="188">
        <v>960.9871129983329</v>
      </c>
      <c r="AY25" s="188">
        <v>11001.249052563822</v>
      </c>
      <c r="AZ25" s="188">
        <v>497.74204314272635</v>
      </c>
      <c r="BA25" s="188">
        <v>98.56278082034184</v>
      </c>
      <c r="BB25" s="188">
        <v>2354.0077485924976</v>
      </c>
      <c r="BC25" s="188">
        <v>2904.3166081727395</v>
      </c>
      <c r="BD25" s="188">
        <v>413.96367944543573</v>
      </c>
      <c r="BE25" s="188">
        <v>1061.192606832347</v>
      </c>
      <c r="BF25" s="188">
        <v>141.27331917582333</v>
      </c>
      <c r="BG25" s="188">
        <v>60.78038150587747</v>
      </c>
      <c r="BH25" s="188">
        <v>100.2054938340142</v>
      </c>
      <c r="BI25" s="188">
        <v>1908.832521887287</v>
      </c>
      <c r="BJ25" s="188">
        <v>2122.385213664694</v>
      </c>
      <c r="BK25" s="188">
        <v>2835.3226615985004</v>
      </c>
      <c r="BL25" s="188">
        <v>767.146977384994</v>
      </c>
      <c r="BM25" s="188">
        <v>41.067825341809105</v>
      </c>
      <c r="BN25" s="188">
        <v>93.63464177932475</v>
      </c>
      <c r="BO25" s="188">
        <v>326.89988972080045</v>
      </c>
      <c r="BP25" s="188">
        <v>80.49293766994583</v>
      </c>
      <c r="BQ25" s="188">
        <v>9171.266755332808</v>
      </c>
      <c r="BR25" s="188">
        <v>170.84215342192587</v>
      </c>
      <c r="BS25" s="188">
        <v>45364.51699936164</v>
      </c>
      <c r="BT25" s="188">
        <v>377.82399314464374</v>
      </c>
      <c r="BU25" s="188">
        <v>3558.1163876143405</v>
      </c>
      <c r="BV25" s="188">
        <v>1714.9923862739481</v>
      </c>
      <c r="BW25" s="188">
        <v>2393.432860920634</v>
      </c>
      <c r="BX25" s="188">
        <v>0</v>
      </c>
      <c r="BY25" s="188">
        <v>175.77029246294293</v>
      </c>
      <c r="BZ25" s="188">
        <v>3095.127580988868</v>
      </c>
      <c r="CA25" s="188">
        <v>586.448545881034</v>
      </c>
      <c r="CB25" s="188">
        <v>0</v>
      </c>
      <c r="CC25" s="188">
        <v>0</v>
      </c>
      <c r="CD25" s="188">
        <v>0</v>
      </c>
      <c r="CE25" s="188">
        <v>0</v>
      </c>
      <c r="CF25" s="123">
        <v>0</v>
      </c>
    </row>
    <row r="26" spans="1:84" ht="12">
      <c r="A26" s="41" t="s">
        <v>45</v>
      </c>
      <c r="B26" s="32" t="s">
        <v>253</v>
      </c>
      <c r="C26" s="40" t="s">
        <v>254</v>
      </c>
      <c r="D26" s="91" t="str">
        <f t="shared" si="0"/>
        <v>50% Acad FTE, 50% total enrollment</v>
      </c>
      <c r="E26" s="192">
        <v>5823505</v>
      </c>
      <c r="F26" s="124">
        <v>6610398.60055558</v>
      </c>
      <c r="G26" s="125">
        <v>853725.7983348256</v>
      </c>
      <c r="H26" s="125">
        <v>519495.58015045506</v>
      </c>
      <c r="I26" s="125">
        <v>213762.43960164327</v>
      </c>
      <c r="J26" s="125">
        <v>1118937.280603851</v>
      </c>
      <c r="K26" s="125">
        <v>457970.26469788625</v>
      </c>
      <c r="L26" s="125">
        <v>114568.01678195037</v>
      </c>
      <c r="M26" s="125">
        <v>93167.16669701492</v>
      </c>
      <c r="N26" s="125">
        <v>2130753.840357603</v>
      </c>
      <c r="O26" s="125">
        <v>181051.50351232954</v>
      </c>
      <c r="P26" s="125">
        <v>176310.41336534853</v>
      </c>
      <c r="Q26" s="125">
        <v>0</v>
      </c>
      <c r="R26" s="125">
        <v>44596.62914897651</v>
      </c>
      <c r="S26" s="125">
        <v>23944.426469729766</v>
      </c>
      <c r="T26" s="125">
        <v>52001.074607195194</v>
      </c>
      <c r="U26" s="125">
        <v>2096.5403509840753</v>
      </c>
      <c r="V26" s="125">
        <v>53286.38082172705</v>
      </c>
      <c r="W26" s="125">
        <v>28066.145092026163</v>
      </c>
      <c r="X26" s="125">
        <v>42051.8961399322</v>
      </c>
      <c r="Y26" s="125">
        <v>10998.244464178757</v>
      </c>
      <c r="Z26" s="125">
        <v>80940.20535356554</v>
      </c>
      <c r="AA26" s="125">
        <v>125077.53516887291</v>
      </c>
      <c r="AB26" s="125">
        <v>25825.25278244974</v>
      </c>
      <c r="AC26" s="125">
        <v>7561.293069122896</v>
      </c>
      <c r="AD26" s="125">
        <v>8248.68334813407</v>
      </c>
      <c r="AE26" s="125">
        <v>1800.9625310092713</v>
      </c>
      <c r="AF26" s="125">
        <v>0</v>
      </c>
      <c r="AG26" s="252">
        <f t="shared" si="1"/>
        <v>6366237.573450813</v>
      </c>
      <c r="AH26" s="179">
        <v>5842.817371594964</v>
      </c>
      <c r="AI26" s="127">
        <v>2062.1708370335173</v>
      </c>
      <c r="AJ26" s="125">
        <v>5911.556399496081</v>
      </c>
      <c r="AK26" s="125">
        <v>16497.36669626814</v>
      </c>
      <c r="AL26" s="125">
        <v>0</v>
      </c>
      <c r="AM26" s="125">
        <v>6330.864469692898</v>
      </c>
      <c r="AN26" s="125">
        <v>0</v>
      </c>
      <c r="AO26" s="125">
        <v>0</v>
      </c>
      <c r="AP26" s="125">
        <v>0</v>
      </c>
      <c r="AQ26" s="125">
        <v>1374.7805580223446</v>
      </c>
      <c r="AR26" s="125">
        <v>5292.905148386027</v>
      </c>
      <c r="AS26" s="125">
        <v>2577.713546291896</v>
      </c>
      <c r="AT26" s="125">
        <v>1718.4756975279308</v>
      </c>
      <c r="AU26" s="125">
        <v>20449.860800582373</v>
      </c>
      <c r="AV26" s="125">
        <v>12922.937245410041</v>
      </c>
      <c r="AW26" s="125">
        <v>3436.9513950558617</v>
      </c>
      <c r="AX26" s="125">
        <v>7355.075985419543</v>
      </c>
      <c r="AY26" s="125">
        <v>62346.29830631333</v>
      </c>
      <c r="AZ26" s="125">
        <v>1684.1061835773723</v>
      </c>
      <c r="BA26" s="125">
        <v>0</v>
      </c>
      <c r="BB26" s="125">
        <v>12510.503078003334</v>
      </c>
      <c r="BC26" s="125">
        <v>6186.51251110055</v>
      </c>
      <c r="BD26" s="125">
        <v>0</v>
      </c>
      <c r="BE26" s="125">
        <v>2570.8396435017844</v>
      </c>
      <c r="BF26" s="125">
        <v>0</v>
      </c>
      <c r="BG26" s="125">
        <v>412.4341674067034</v>
      </c>
      <c r="BH26" s="125">
        <v>0</v>
      </c>
      <c r="BI26" s="125">
        <v>2749.5611160446892</v>
      </c>
      <c r="BJ26" s="125">
        <v>9623.463906156412</v>
      </c>
      <c r="BK26" s="125">
        <v>8936.07362714524</v>
      </c>
      <c r="BL26" s="125">
        <v>0</v>
      </c>
      <c r="BM26" s="125">
        <v>0</v>
      </c>
      <c r="BN26" s="125">
        <v>0</v>
      </c>
      <c r="BO26" s="125">
        <v>1374.7805580223446</v>
      </c>
      <c r="BP26" s="125">
        <v>0</v>
      </c>
      <c r="BQ26" s="125">
        <v>1374.7805580223446</v>
      </c>
      <c r="BR26" s="125">
        <v>687.3902790111723</v>
      </c>
      <c r="BS26" s="125">
        <v>7561.293069122896</v>
      </c>
      <c r="BT26" s="125">
        <v>0</v>
      </c>
      <c r="BU26" s="125">
        <v>3588.177256438319</v>
      </c>
      <c r="BV26" s="125">
        <v>8729.856543441887</v>
      </c>
      <c r="BW26" s="125">
        <v>6873.902790111723</v>
      </c>
      <c r="BX26" s="125">
        <v>0</v>
      </c>
      <c r="BY26" s="125">
        <v>1429.7717803432386</v>
      </c>
      <c r="BZ26" s="125">
        <v>10310.854185167584</v>
      </c>
      <c r="CA26" s="125">
        <v>3436.9513950558617</v>
      </c>
      <c r="CB26" s="125">
        <v>0</v>
      </c>
      <c r="CC26" s="125">
        <v>0</v>
      </c>
      <c r="CD26" s="125">
        <v>0</v>
      </c>
      <c r="CE26" s="125">
        <v>0</v>
      </c>
      <c r="CF26" s="179">
        <v>0</v>
      </c>
    </row>
    <row r="27" spans="1:84" ht="12">
      <c r="A27" s="41" t="s">
        <v>46</v>
      </c>
      <c r="B27" s="32" t="s">
        <v>255</v>
      </c>
      <c r="C27" s="40" t="s">
        <v>256</v>
      </c>
      <c r="D27" s="91" t="str">
        <f t="shared" si="0"/>
        <v>G&amp;C Exp  LAS, ACES, V Med, Beckman</v>
      </c>
      <c r="E27" s="192">
        <v>360936</v>
      </c>
      <c r="F27" s="124">
        <v>390779.09691681137</v>
      </c>
      <c r="G27" s="125">
        <v>129149.46020493354</v>
      </c>
      <c r="H27" s="125">
        <v>0</v>
      </c>
      <c r="I27" s="125">
        <v>0</v>
      </c>
      <c r="J27" s="125">
        <v>0</v>
      </c>
      <c r="K27" s="125">
        <v>0</v>
      </c>
      <c r="L27" s="125">
        <v>0</v>
      </c>
      <c r="M27" s="125">
        <v>0</v>
      </c>
      <c r="N27" s="125">
        <v>201976.13350507864</v>
      </c>
      <c r="O27" s="125">
        <v>0</v>
      </c>
      <c r="P27" s="125">
        <v>23795.285940395126</v>
      </c>
      <c r="Q27" s="125">
        <v>0</v>
      </c>
      <c r="R27" s="125">
        <v>0</v>
      </c>
      <c r="S27" s="125">
        <v>0</v>
      </c>
      <c r="T27" s="125">
        <v>35858.217266404085</v>
      </c>
      <c r="U27" s="125">
        <v>0</v>
      </c>
      <c r="V27" s="125">
        <v>0</v>
      </c>
      <c r="W27" s="125">
        <v>0</v>
      </c>
      <c r="X27" s="125">
        <v>0</v>
      </c>
      <c r="Y27" s="125">
        <v>0</v>
      </c>
      <c r="Z27" s="125">
        <v>0</v>
      </c>
      <c r="AA27" s="125">
        <v>0</v>
      </c>
      <c r="AB27" s="125">
        <v>0</v>
      </c>
      <c r="AC27" s="125">
        <v>0</v>
      </c>
      <c r="AD27" s="125">
        <v>0</v>
      </c>
      <c r="AE27" s="125">
        <v>0</v>
      </c>
      <c r="AF27" s="125">
        <v>0</v>
      </c>
      <c r="AG27" s="252">
        <f t="shared" si="1"/>
        <v>390779.09691681137</v>
      </c>
      <c r="AH27" s="179">
        <v>0</v>
      </c>
      <c r="AI27" s="127">
        <v>0</v>
      </c>
      <c r="AJ27" s="125">
        <v>0</v>
      </c>
      <c r="AK27" s="125">
        <v>0</v>
      </c>
      <c r="AL27" s="125">
        <v>0</v>
      </c>
      <c r="AM27" s="125">
        <v>0</v>
      </c>
      <c r="AN27" s="125">
        <v>0</v>
      </c>
      <c r="AO27" s="125">
        <v>0</v>
      </c>
      <c r="AP27" s="125">
        <v>0</v>
      </c>
      <c r="AQ27" s="125">
        <v>0</v>
      </c>
      <c r="AR27" s="125">
        <v>0</v>
      </c>
      <c r="AS27" s="125">
        <v>0</v>
      </c>
      <c r="AT27" s="125">
        <v>0</v>
      </c>
      <c r="AU27" s="125">
        <v>0</v>
      </c>
      <c r="AV27" s="125">
        <v>0</v>
      </c>
      <c r="AW27" s="125">
        <v>0</v>
      </c>
      <c r="AX27" s="125">
        <v>0</v>
      </c>
      <c r="AY27" s="125">
        <v>0</v>
      </c>
      <c r="AZ27" s="125">
        <v>0</v>
      </c>
      <c r="BA27" s="125">
        <v>0</v>
      </c>
      <c r="BB27" s="125">
        <v>0</v>
      </c>
      <c r="BC27" s="125">
        <v>0</v>
      </c>
      <c r="BD27" s="125">
        <v>0</v>
      </c>
      <c r="BE27" s="125">
        <v>0</v>
      </c>
      <c r="BF27" s="125">
        <v>0</v>
      </c>
      <c r="BG27" s="125">
        <v>0</v>
      </c>
      <c r="BH27" s="125">
        <v>0</v>
      </c>
      <c r="BI27" s="125">
        <v>0</v>
      </c>
      <c r="BJ27" s="125">
        <v>0</v>
      </c>
      <c r="BK27" s="125">
        <v>0</v>
      </c>
      <c r="BL27" s="125">
        <v>0</v>
      </c>
      <c r="BM27" s="125">
        <v>0</v>
      </c>
      <c r="BN27" s="125">
        <v>0</v>
      </c>
      <c r="BO27" s="125">
        <v>0</v>
      </c>
      <c r="BP27" s="125">
        <v>0</v>
      </c>
      <c r="BQ27" s="125">
        <v>0</v>
      </c>
      <c r="BR27" s="125">
        <v>0</v>
      </c>
      <c r="BS27" s="125">
        <v>0</v>
      </c>
      <c r="BT27" s="125">
        <v>0</v>
      </c>
      <c r="BU27" s="125">
        <v>0</v>
      </c>
      <c r="BV27" s="125">
        <v>0</v>
      </c>
      <c r="BW27" s="125">
        <v>0</v>
      </c>
      <c r="BX27" s="125">
        <v>0</v>
      </c>
      <c r="BY27" s="125">
        <v>0</v>
      </c>
      <c r="BZ27" s="125">
        <v>0</v>
      </c>
      <c r="CA27" s="125">
        <v>0</v>
      </c>
      <c r="CB27" s="125">
        <v>0</v>
      </c>
      <c r="CC27" s="125">
        <v>0</v>
      </c>
      <c r="CD27" s="125">
        <v>0</v>
      </c>
      <c r="CE27" s="125">
        <v>0</v>
      </c>
      <c r="CF27" s="179">
        <v>0</v>
      </c>
    </row>
    <row r="28" spans="1:84" ht="12">
      <c r="A28" s="41" t="s">
        <v>47</v>
      </c>
      <c r="B28" s="32" t="s">
        <v>257</v>
      </c>
      <c r="C28" s="40" t="s">
        <v>245</v>
      </c>
      <c r="D28" s="91" t="str">
        <f t="shared" si="0"/>
        <v>Academic unit expenditures</v>
      </c>
      <c r="E28" s="192">
        <v>50699</v>
      </c>
      <c r="F28" s="124">
        <v>52621.7039171708</v>
      </c>
      <c r="G28" s="125">
        <v>10104.373745611505</v>
      </c>
      <c r="H28" s="125">
        <v>2977.654789900184</v>
      </c>
      <c r="I28" s="125">
        <v>1766.4241320885744</v>
      </c>
      <c r="J28" s="125">
        <v>12367.918649205254</v>
      </c>
      <c r="K28" s="125">
        <v>2639.081714851322</v>
      </c>
      <c r="L28" s="125">
        <v>922.7107218184331</v>
      </c>
      <c r="M28" s="125">
        <v>759.4619018044025</v>
      </c>
      <c r="N28" s="125">
        <v>11272.464681364072</v>
      </c>
      <c r="O28" s="125">
        <v>920.406249486219</v>
      </c>
      <c r="P28" s="125">
        <v>2422.830031196373</v>
      </c>
      <c r="Q28" s="125">
        <v>15.76259075234286</v>
      </c>
      <c r="R28" s="125">
        <v>509.65710099241915</v>
      </c>
      <c r="S28" s="125">
        <v>236.2545034985658</v>
      </c>
      <c r="T28" s="125">
        <v>1145.8758224700239</v>
      </c>
      <c r="U28" s="125">
        <v>86.92469637110712</v>
      </c>
      <c r="V28" s="125">
        <v>380.8831870683082</v>
      </c>
      <c r="W28" s="125">
        <v>0</v>
      </c>
      <c r="X28" s="125">
        <v>467.7157045461267</v>
      </c>
      <c r="Y28" s="125">
        <v>0</v>
      </c>
      <c r="Z28" s="125">
        <v>0</v>
      </c>
      <c r="AA28" s="125">
        <v>3625.30369414557</v>
      </c>
      <c r="AB28" s="125">
        <v>0</v>
      </c>
      <c r="AC28" s="125">
        <v>0</v>
      </c>
      <c r="AD28" s="125">
        <v>0</v>
      </c>
      <c r="AE28" s="125">
        <v>0</v>
      </c>
      <c r="AF28" s="125">
        <v>0</v>
      </c>
      <c r="AG28" s="252">
        <f t="shared" si="1"/>
        <v>52621.703917170795</v>
      </c>
      <c r="AH28" s="179">
        <v>0</v>
      </c>
      <c r="AI28" s="127">
        <v>0</v>
      </c>
      <c r="AJ28" s="125">
        <v>0</v>
      </c>
      <c r="AK28" s="125">
        <v>0</v>
      </c>
      <c r="AL28" s="125">
        <v>0</v>
      </c>
      <c r="AM28" s="125">
        <v>0</v>
      </c>
      <c r="AN28" s="125">
        <v>0</v>
      </c>
      <c r="AO28" s="125">
        <v>0</v>
      </c>
      <c r="AP28" s="125">
        <v>0</v>
      </c>
      <c r="AQ28" s="125">
        <v>0</v>
      </c>
      <c r="AR28" s="125">
        <v>0</v>
      </c>
      <c r="AS28" s="125">
        <v>0</v>
      </c>
      <c r="AT28" s="125">
        <v>0</v>
      </c>
      <c r="AU28" s="125">
        <v>0</v>
      </c>
      <c r="AV28" s="125">
        <v>0</v>
      </c>
      <c r="AW28" s="125">
        <v>0</v>
      </c>
      <c r="AX28" s="125">
        <v>0</v>
      </c>
      <c r="AY28" s="125">
        <v>0</v>
      </c>
      <c r="AZ28" s="125">
        <v>0</v>
      </c>
      <c r="BA28" s="125">
        <v>0</v>
      </c>
      <c r="BB28" s="125">
        <v>0</v>
      </c>
      <c r="BC28" s="125">
        <v>0</v>
      </c>
      <c r="BD28" s="125">
        <v>0</v>
      </c>
      <c r="BE28" s="125">
        <v>0</v>
      </c>
      <c r="BF28" s="125">
        <v>0</v>
      </c>
      <c r="BG28" s="125">
        <v>0</v>
      </c>
      <c r="BH28" s="125">
        <v>0</v>
      </c>
      <c r="BI28" s="125">
        <v>0</v>
      </c>
      <c r="BJ28" s="125">
        <v>0</v>
      </c>
      <c r="BK28" s="125">
        <v>0</v>
      </c>
      <c r="BL28" s="125">
        <v>0</v>
      </c>
      <c r="BM28" s="125">
        <v>0</v>
      </c>
      <c r="BN28" s="125">
        <v>0</v>
      </c>
      <c r="BO28" s="125">
        <v>0</v>
      </c>
      <c r="BP28" s="125">
        <v>0</v>
      </c>
      <c r="BQ28" s="125">
        <v>0</v>
      </c>
      <c r="BR28" s="125">
        <v>0</v>
      </c>
      <c r="BS28" s="125">
        <v>0</v>
      </c>
      <c r="BT28" s="125">
        <v>0</v>
      </c>
      <c r="BU28" s="125">
        <v>0</v>
      </c>
      <c r="BV28" s="125">
        <v>0</v>
      </c>
      <c r="BW28" s="125">
        <v>0</v>
      </c>
      <c r="BX28" s="125">
        <v>0</v>
      </c>
      <c r="BY28" s="125">
        <v>0</v>
      </c>
      <c r="BZ28" s="125">
        <v>0</v>
      </c>
      <c r="CA28" s="125">
        <v>0</v>
      </c>
      <c r="CB28" s="125">
        <v>0</v>
      </c>
      <c r="CC28" s="125">
        <v>0</v>
      </c>
      <c r="CD28" s="125">
        <v>0</v>
      </c>
      <c r="CE28" s="125">
        <v>0</v>
      </c>
      <c r="CF28" s="179">
        <v>0</v>
      </c>
    </row>
    <row r="29" spans="1:84" ht="12">
      <c r="A29" s="41" t="s">
        <v>48</v>
      </c>
      <c r="B29" s="32" t="s">
        <v>258</v>
      </c>
      <c r="C29" s="40" t="s">
        <v>259</v>
      </c>
      <c r="D29" s="91" t="str">
        <f t="shared" si="0"/>
        <v>Exp of LAS, ACES, V Med, Beckman</v>
      </c>
      <c r="E29" s="192">
        <v>653023</v>
      </c>
      <c r="F29" s="124">
        <v>849975.1429647559</v>
      </c>
      <c r="G29" s="125">
        <v>344288.60009521677</v>
      </c>
      <c r="H29" s="125">
        <v>0</v>
      </c>
      <c r="I29" s="125">
        <v>0</v>
      </c>
      <c r="J29" s="125">
        <v>0</v>
      </c>
      <c r="K29" s="125">
        <v>0</v>
      </c>
      <c r="L29" s="125">
        <v>0</v>
      </c>
      <c r="M29" s="125">
        <v>0</v>
      </c>
      <c r="N29" s="125">
        <v>384089.2253669044</v>
      </c>
      <c r="O29" s="125">
        <v>0</v>
      </c>
      <c r="P29" s="125">
        <v>82553.63278417286</v>
      </c>
      <c r="Q29" s="125">
        <v>0</v>
      </c>
      <c r="R29" s="125">
        <v>0</v>
      </c>
      <c r="S29" s="125">
        <v>0</v>
      </c>
      <c r="T29" s="125">
        <v>39043.68471846191</v>
      </c>
      <c r="U29" s="125">
        <v>0</v>
      </c>
      <c r="V29" s="125">
        <v>0</v>
      </c>
      <c r="W29" s="125">
        <v>0</v>
      </c>
      <c r="X29" s="125">
        <v>0</v>
      </c>
      <c r="Y29" s="125">
        <v>0</v>
      </c>
      <c r="Z29" s="125">
        <v>0</v>
      </c>
      <c r="AA29" s="125">
        <v>0</v>
      </c>
      <c r="AB29" s="125">
        <v>0</v>
      </c>
      <c r="AC29" s="125">
        <v>0</v>
      </c>
      <c r="AD29" s="125">
        <v>0</v>
      </c>
      <c r="AE29" s="125">
        <v>0</v>
      </c>
      <c r="AF29" s="125">
        <v>0</v>
      </c>
      <c r="AG29" s="252">
        <f t="shared" si="1"/>
        <v>849975.142964756</v>
      </c>
      <c r="AH29" s="179">
        <v>0</v>
      </c>
      <c r="AI29" s="127">
        <v>0</v>
      </c>
      <c r="AJ29" s="125">
        <v>0</v>
      </c>
      <c r="AK29" s="125">
        <v>0</v>
      </c>
      <c r="AL29" s="125">
        <v>0</v>
      </c>
      <c r="AM29" s="125">
        <v>0</v>
      </c>
      <c r="AN29" s="125">
        <v>0</v>
      </c>
      <c r="AO29" s="125">
        <v>0</v>
      </c>
      <c r="AP29" s="125">
        <v>0</v>
      </c>
      <c r="AQ29" s="125">
        <v>0</v>
      </c>
      <c r="AR29" s="125">
        <v>0</v>
      </c>
      <c r="AS29" s="125">
        <v>0</v>
      </c>
      <c r="AT29" s="125">
        <v>0</v>
      </c>
      <c r="AU29" s="125">
        <v>0</v>
      </c>
      <c r="AV29" s="125">
        <v>0</v>
      </c>
      <c r="AW29" s="125">
        <v>0</v>
      </c>
      <c r="AX29" s="125">
        <v>0</v>
      </c>
      <c r="AY29" s="125">
        <v>0</v>
      </c>
      <c r="AZ29" s="125">
        <v>0</v>
      </c>
      <c r="BA29" s="125">
        <v>0</v>
      </c>
      <c r="BB29" s="125">
        <v>0</v>
      </c>
      <c r="BC29" s="125">
        <v>0</v>
      </c>
      <c r="BD29" s="125">
        <v>0</v>
      </c>
      <c r="BE29" s="125">
        <v>0</v>
      </c>
      <c r="BF29" s="125">
        <v>0</v>
      </c>
      <c r="BG29" s="125">
        <v>0</v>
      </c>
      <c r="BH29" s="125">
        <v>0</v>
      </c>
      <c r="BI29" s="125">
        <v>0</v>
      </c>
      <c r="BJ29" s="125">
        <v>0</v>
      </c>
      <c r="BK29" s="125">
        <v>0</v>
      </c>
      <c r="BL29" s="125">
        <v>0</v>
      </c>
      <c r="BM29" s="125">
        <v>0</v>
      </c>
      <c r="BN29" s="125">
        <v>0</v>
      </c>
      <c r="BO29" s="125">
        <v>0</v>
      </c>
      <c r="BP29" s="125">
        <v>0</v>
      </c>
      <c r="BQ29" s="125">
        <v>0</v>
      </c>
      <c r="BR29" s="125">
        <v>0</v>
      </c>
      <c r="BS29" s="125">
        <v>0</v>
      </c>
      <c r="BT29" s="125">
        <v>0</v>
      </c>
      <c r="BU29" s="125">
        <v>0</v>
      </c>
      <c r="BV29" s="125">
        <v>0</v>
      </c>
      <c r="BW29" s="125">
        <v>0</v>
      </c>
      <c r="BX29" s="125">
        <v>0</v>
      </c>
      <c r="BY29" s="125">
        <v>0</v>
      </c>
      <c r="BZ29" s="125">
        <v>0</v>
      </c>
      <c r="CA29" s="125">
        <v>0</v>
      </c>
      <c r="CB29" s="125">
        <v>0</v>
      </c>
      <c r="CC29" s="125">
        <v>0</v>
      </c>
      <c r="CD29" s="125">
        <v>0</v>
      </c>
      <c r="CE29" s="125">
        <v>0</v>
      </c>
      <c r="CF29" s="179">
        <v>0</v>
      </c>
    </row>
    <row r="30" spans="1:84" ht="12">
      <c r="A30" s="41" t="s">
        <v>49</v>
      </c>
      <c r="B30" s="32" t="s">
        <v>260</v>
      </c>
      <c r="C30" s="40" t="s">
        <v>261</v>
      </c>
      <c r="D30" s="91" t="str">
        <f t="shared" si="0"/>
        <v>50% Acad FTE, 50% grad &amp; prf enrol</v>
      </c>
      <c r="E30" s="192">
        <v>2649822</v>
      </c>
      <c r="F30" s="124">
        <v>2816056.318031316</v>
      </c>
      <c r="G30" s="125">
        <v>340653.240743444</v>
      </c>
      <c r="H30" s="125">
        <v>216298.35560728738</v>
      </c>
      <c r="I30" s="125">
        <v>150479.49281847957</v>
      </c>
      <c r="J30" s="125">
        <v>527780.6382248526</v>
      </c>
      <c r="K30" s="125">
        <v>203539.671764285</v>
      </c>
      <c r="L30" s="125">
        <v>41613.40811427688</v>
      </c>
      <c r="M30" s="125">
        <v>114113.37231564987</v>
      </c>
      <c r="N30" s="125">
        <v>661095.2550425078</v>
      </c>
      <c r="O30" s="125">
        <v>60747.8371573397</v>
      </c>
      <c r="P30" s="125">
        <v>129908.54660699559</v>
      </c>
      <c r="Q30" s="125">
        <v>0</v>
      </c>
      <c r="R30" s="125">
        <v>12761.575675942036</v>
      </c>
      <c r="S30" s="125">
        <v>23036.36484037764</v>
      </c>
      <c r="T30" s="125">
        <v>22152.66635807745</v>
      </c>
      <c r="U30" s="125">
        <v>893.1345987063611</v>
      </c>
      <c r="V30" s="125">
        <v>58369.32314078971</v>
      </c>
      <c r="W30" s="125">
        <v>11956.290382026466</v>
      </c>
      <c r="X30" s="125">
        <v>25689.8958172161</v>
      </c>
      <c r="Y30" s="125">
        <v>4685.296255508779</v>
      </c>
      <c r="Z30" s="125">
        <v>34480.85213038493</v>
      </c>
      <c r="AA30" s="125">
        <v>53283.53166577359</v>
      </c>
      <c r="AB30" s="125">
        <v>11001.661269966553</v>
      </c>
      <c r="AC30" s="125">
        <v>3221.141175662286</v>
      </c>
      <c r="AD30" s="125">
        <v>3513.972191631585</v>
      </c>
      <c r="AE30" s="125">
        <v>767.2172618395626</v>
      </c>
      <c r="AF30" s="125">
        <v>0</v>
      </c>
      <c r="AG30" s="252">
        <f t="shared" si="1"/>
        <v>2712042.7411590223</v>
      </c>
      <c r="AH30" s="179">
        <v>2489.063635739039</v>
      </c>
      <c r="AI30" s="127">
        <v>878.4930479078962</v>
      </c>
      <c r="AJ30" s="125">
        <v>2518.3467373359686</v>
      </c>
      <c r="AK30" s="125">
        <v>7027.94438326317</v>
      </c>
      <c r="AL30" s="125">
        <v>0</v>
      </c>
      <c r="AM30" s="125">
        <v>2696.9736570772416</v>
      </c>
      <c r="AN30" s="125">
        <v>0</v>
      </c>
      <c r="AO30" s="125">
        <v>0</v>
      </c>
      <c r="AP30" s="125">
        <v>0</v>
      </c>
      <c r="AQ30" s="125">
        <v>585.6620319385974</v>
      </c>
      <c r="AR30" s="125">
        <v>2254.7988229636</v>
      </c>
      <c r="AS30" s="125">
        <v>1098.1163098848701</v>
      </c>
      <c r="AT30" s="125">
        <v>732.0775399232468</v>
      </c>
      <c r="AU30" s="125">
        <v>8711.722725086636</v>
      </c>
      <c r="AV30" s="125">
        <v>5505.223100222816</v>
      </c>
      <c r="AW30" s="125">
        <v>1464.1550798464937</v>
      </c>
      <c r="AX30" s="125">
        <v>3133.291870871496</v>
      </c>
      <c r="AY30" s="125">
        <v>26559.773148415396</v>
      </c>
      <c r="AZ30" s="125">
        <v>717.4359891247819</v>
      </c>
      <c r="BA30" s="125">
        <v>0</v>
      </c>
      <c r="BB30" s="125">
        <v>5329.524490641236</v>
      </c>
      <c r="BC30" s="125">
        <v>2635.479143723688</v>
      </c>
      <c r="BD30" s="125">
        <v>0</v>
      </c>
      <c r="BE30" s="125">
        <v>1095.1879997251772</v>
      </c>
      <c r="BF30" s="125">
        <v>0</v>
      </c>
      <c r="BG30" s="125">
        <v>175.69860958157923</v>
      </c>
      <c r="BH30" s="125">
        <v>0</v>
      </c>
      <c r="BI30" s="125">
        <v>1171.3240638771947</v>
      </c>
      <c r="BJ30" s="125">
        <v>4099.634223570181</v>
      </c>
      <c r="BK30" s="125">
        <v>3806.8032076008835</v>
      </c>
      <c r="BL30" s="125">
        <v>0</v>
      </c>
      <c r="BM30" s="125">
        <v>0</v>
      </c>
      <c r="BN30" s="125">
        <v>0</v>
      </c>
      <c r="BO30" s="125">
        <v>585.6620319385974</v>
      </c>
      <c r="BP30" s="125">
        <v>0</v>
      </c>
      <c r="BQ30" s="125">
        <v>585.6620319385974</v>
      </c>
      <c r="BR30" s="125">
        <v>292.8310159692987</v>
      </c>
      <c r="BS30" s="125">
        <v>3221.141175662286</v>
      </c>
      <c r="BT30" s="125">
        <v>0</v>
      </c>
      <c r="BU30" s="125">
        <v>1528.5779033597391</v>
      </c>
      <c r="BV30" s="125">
        <v>3718.9539028100935</v>
      </c>
      <c r="BW30" s="125">
        <v>2928.3101596929873</v>
      </c>
      <c r="BX30" s="125">
        <v>0</v>
      </c>
      <c r="BY30" s="125">
        <v>609.0885132161413</v>
      </c>
      <c r="BZ30" s="125">
        <v>4392.4652395394805</v>
      </c>
      <c r="CA30" s="125">
        <v>1464.1550798464937</v>
      </c>
      <c r="CB30" s="125">
        <v>0</v>
      </c>
      <c r="CC30" s="125">
        <v>0</v>
      </c>
      <c r="CD30" s="125">
        <v>0</v>
      </c>
      <c r="CE30" s="125">
        <v>0</v>
      </c>
      <c r="CF30" s="179">
        <v>0</v>
      </c>
    </row>
    <row r="31" spans="1:84" ht="12">
      <c r="A31" s="41" t="s">
        <v>262</v>
      </c>
      <c r="B31" s="32" t="s">
        <v>263</v>
      </c>
      <c r="C31" s="40" t="s">
        <v>264</v>
      </c>
      <c r="D31" s="91" t="str">
        <f t="shared" si="0"/>
        <v>Grants &amp; Contracts Expenditures</v>
      </c>
      <c r="E31" s="192">
        <v>1000000</v>
      </c>
      <c r="F31" s="124">
        <v>1000000</v>
      </c>
      <c r="G31" s="125">
        <v>117658.82129624665</v>
      </c>
      <c r="H31" s="125">
        <v>2966.188772174285</v>
      </c>
      <c r="I31" s="125">
        <v>39963.9954687773</v>
      </c>
      <c r="J31" s="125">
        <v>344248.3681913076</v>
      </c>
      <c r="K31" s="125">
        <v>7767.777876556031</v>
      </c>
      <c r="L31" s="125">
        <v>8665.589803765874</v>
      </c>
      <c r="M31" s="125">
        <v>176.1529730601587</v>
      </c>
      <c r="N31" s="125">
        <v>184005.98624626</v>
      </c>
      <c r="O31" s="125">
        <v>11131.731426608096</v>
      </c>
      <c r="P31" s="125">
        <v>21678.180394338888</v>
      </c>
      <c r="Q31" s="125">
        <v>0</v>
      </c>
      <c r="R31" s="125">
        <v>7352.966036769206</v>
      </c>
      <c r="S31" s="125">
        <v>301.16476039317456</v>
      </c>
      <c r="T31" s="125">
        <v>32667.852971704917</v>
      </c>
      <c r="U31" s="125">
        <v>1824.035624268095</v>
      </c>
      <c r="V31" s="125">
        <v>14416.1320210846</v>
      </c>
      <c r="W31" s="125">
        <v>1818.3532702984126</v>
      </c>
      <c r="X31" s="125">
        <v>10495.30778200365</v>
      </c>
      <c r="Y31" s="125">
        <v>1852.4473941165077</v>
      </c>
      <c r="Z31" s="125">
        <v>4875.459705987619</v>
      </c>
      <c r="AA31" s="125">
        <v>160202.60546725983</v>
      </c>
      <c r="AB31" s="125">
        <v>6551.754127043967</v>
      </c>
      <c r="AC31" s="125">
        <v>1943.3650576314283</v>
      </c>
      <c r="AD31" s="125">
        <v>1068.2825463003173</v>
      </c>
      <c r="AE31" s="125">
        <v>0</v>
      </c>
      <c r="AF31" s="125">
        <v>0</v>
      </c>
      <c r="AG31" s="252">
        <f t="shared" si="1"/>
        <v>983632.5192139567</v>
      </c>
      <c r="AH31" s="179">
        <v>130.6941413026984</v>
      </c>
      <c r="AI31" s="127">
        <v>0</v>
      </c>
      <c r="AJ31" s="125">
        <v>0</v>
      </c>
      <c r="AK31" s="125">
        <v>0</v>
      </c>
      <c r="AL31" s="125">
        <v>0</v>
      </c>
      <c r="AM31" s="125">
        <v>62.50589366650793</v>
      </c>
      <c r="AN31" s="125">
        <v>0</v>
      </c>
      <c r="AO31" s="125">
        <v>0</v>
      </c>
      <c r="AP31" s="125">
        <v>0</v>
      </c>
      <c r="AQ31" s="125">
        <v>0</v>
      </c>
      <c r="AR31" s="125">
        <v>8898.566316522856</v>
      </c>
      <c r="AS31" s="125">
        <v>562.5530429985714</v>
      </c>
      <c r="AT31" s="125">
        <v>0</v>
      </c>
      <c r="AU31" s="125">
        <v>22.72941587873016</v>
      </c>
      <c r="AV31" s="125">
        <v>39.77647778777777</v>
      </c>
      <c r="AW31" s="125">
        <v>0</v>
      </c>
      <c r="AX31" s="125">
        <v>0</v>
      </c>
      <c r="AY31" s="125">
        <v>170.47061909047616</v>
      </c>
      <c r="AZ31" s="125">
        <v>34.09412381809524</v>
      </c>
      <c r="BA31" s="125">
        <v>0</v>
      </c>
      <c r="BB31" s="125">
        <v>0</v>
      </c>
      <c r="BC31" s="125">
        <v>0</v>
      </c>
      <c r="BD31" s="125">
        <v>0</v>
      </c>
      <c r="BE31" s="125">
        <v>0</v>
      </c>
      <c r="BF31" s="125">
        <v>0</v>
      </c>
      <c r="BG31" s="125">
        <v>0</v>
      </c>
      <c r="BH31" s="125">
        <v>53.34025671340967</v>
      </c>
      <c r="BI31" s="125">
        <v>0</v>
      </c>
      <c r="BJ31" s="125">
        <v>0</v>
      </c>
      <c r="BK31" s="125">
        <v>0</v>
      </c>
      <c r="BL31" s="125">
        <v>0</v>
      </c>
      <c r="BM31" s="125">
        <v>0</v>
      </c>
      <c r="BN31" s="125">
        <v>0</v>
      </c>
      <c r="BO31" s="125">
        <v>0</v>
      </c>
      <c r="BP31" s="125">
        <v>0</v>
      </c>
      <c r="BQ31" s="125">
        <v>1079.6472542396825</v>
      </c>
      <c r="BR31" s="125">
        <v>0</v>
      </c>
      <c r="BS31" s="125">
        <v>1352.4002447844443</v>
      </c>
      <c r="BT31" s="125">
        <v>0</v>
      </c>
      <c r="BU31" s="125">
        <v>0</v>
      </c>
      <c r="BV31" s="125">
        <v>0</v>
      </c>
      <c r="BW31" s="125">
        <v>3915.1418851112694</v>
      </c>
      <c r="BX31" s="125">
        <v>0</v>
      </c>
      <c r="BY31" s="125">
        <v>0</v>
      </c>
      <c r="BZ31" s="125">
        <v>45.56111412891477</v>
      </c>
      <c r="CA31" s="125">
        <v>0</v>
      </c>
      <c r="CB31" s="125">
        <v>0</v>
      </c>
      <c r="CC31" s="125">
        <v>0</v>
      </c>
      <c r="CD31" s="125">
        <v>0</v>
      </c>
      <c r="CE31" s="125">
        <v>0</v>
      </c>
      <c r="CF31" s="179">
        <v>0</v>
      </c>
    </row>
    <row r="32" spans="1:84" ht="12">
      <c r="A32" s="41" t="s">
        <v>50</v>
      </c>
      <c r="B32" s="32" t="s">
        <v>265</v>
      </c>
      <c r="C32" s="40" t="s">
        <v>266</v>
      </c>
      <c r="D32" s="91" t="str">
        <f t="shared" si="0"/>
        <v>FTE Tenure-System Faculty</v>
      </c>
      <c r="E32" s="192">
        <v>2995704</v>
      </c>
      <c r="F32" s="124">
        <v>3001061.1370282383</v>
      </c>
      <c r="G32" s="125">
        <v>377439.6157412072</v>
      </c>
      <c r="H32" s="125">
        <v>176673.8626873736</v>
      </c>
      <c r="I32" s="125">
        <v>129288.25817349108</v>
      </c>
      <c r="J32" s="125">
        <v>555090.837064137</v>
      </c>
      <c r="K32" s="125">
        <v>300114.25835812016</v>
      </c>
      <c r="L32" s="125">
        <v>46734.03209017839</v>
      </c>
      <c r="M32" s="125">
        <v>47646.233483364165</v>
      </c>
      <c r="N32" s="125">
        <v>951979.8896529123</v>
      </c>
      <c r="O32" s="125">
        <v>78563.34498812491</v>
      </c>
      <c r="P32" s="125">
        <v>125541.71673719234</v>
      </c>
      <c r="Q32" s="125">
        <v>0</v>
      </c>
      <c r="R32" s="125">
        <v>5668.680086225891</v>
      </c>
      <c r="S32" s="125">
        <v>14937.297813417073</v>
      </c>
      <c r="T32" s="125">
        <v>0</v>
      </c>
      <c r="U32" s="125">
        <v>0</v>
      </c>
      <c r="V32" s="125">
        <v>21176.103770384074</v>
      </c>
      <c r="W32" s="125">
        <v>0</v>
      </c>
      <c r="X32" s="125">
        <v>24433.965888904702</v>
      </c>
      <c r="Y32" s="125">
        <v>0</v>
      </c>
      <c r="Z32" s="125">
        <v>133979.57962416077</v>
      </c>
      <c r="AA32" s="125">
        <v>0</v>
      </c>
      <c r="AB32" s="125">
        <v>0</v>
      </c>
      <c r="AC32" s="125">
        <v>0</v>
      </c>
      <c r="AD32" s="125">
        <v>9773.58635556188</v>
      </c>
      <c r="AE32" s="125">
        <v>0</v>
      </c>
      <c r="AF32" s="125">
        <v>0</v>
      </c>
      <c r="AG32" s="252">
        <f t="shared" si="1"/>
        <v>2999041.262514755</v>
      </c>
      <c r="AH32" s="179">
        <v>0</v>
      </c>
      <c r="AI32" s="127">
        <v>0</v>
      </c>
      <c r="AJ32" s="125">
        <v>0</v>
      </c>
      <c r="AK32" s="125">
        <v>0</v>
      </c>
      <c r="AL32" s="125">
        <v>0</v>
      </c>
      <c r="AM32" s="125">
        <v>0</v>
      </c>
      <c r="AN32" s="125">
        <v>0</v>
      </c>
      <c r="AO32" s="125">
        <v>0</v>
      </c>
      <c r="AP32" s="125">
        <v>0</v>
      </c>
      <c r="AQ32" s="125">
        <v>0</v>
      </c>
      <c r="AR32" s="125">
        <v>0</v>
      </c>
      <c r="AS32" s="125">
        <v>0</v>
      </c>
      <c r="AT32" s="125">
        <v>0</v>
      </c>
      <c r="AU32" s="125">
        <v>0</v>
      </c>
      <c r="AV32" s="125">
        <v>0</v>
      </c>
      <c r="AW32" s="125">
        <v>0</v>
      </c>
      <c r="AX32" s="125">
        <v>0</v>
      </c>
      <c r="AY32" s="125">
        <v>0</v>
      </c>
      <c r="AZ32" s="125">
        <v>0</v>
      </c>
      <c r="BA32" s="125">
        <v>0</v>
      </c>
      <c r="BB32" s="125">
        <v>0</v>
      </c>
      <c r="BC32" s="125">
        <v>0</v>
      </c>
      <c r="BD32" s="125">
        <v>0</v>
      </c>
      <c r="BE32" s="125">
        <v>2019.8745134827886</v>
      </c>
      <c r="BF32" s="125">
        <v>0</v>
      </c>
      <c r="BG32" s="125">
        <v>0</v>
      </c>
      <c r="BH32" s="125">
        <v>0</v>
      </c>
      <c r="BI32" s="125">
        <v>0</v>
      </c>
      <c r="BJ32" s="125">
        <v>0</v>
      </c>
      <c r="BK32" s="125">
        <v>0</v>
      </c>
      <c r="BL32" s="125">
        <v>0</v>
      </c>
      <c r="BM32" s="125">
        <v>0</v>
      </c>
      <c r="BN32" s="125">
        <v>0</v>
      </c>
      <c r="BO32" s="125">
        <v>0</v>
      </c>
      <c r="BP32" s="125">
        <v>0</v>
      </c>
      <c r="BQ32" s="125">
        <v>0</v>
      </c>
      <c r="BR32" s="125">
        <v>0</v>
      </c>
      <c r="BS32" s="125">
        <v>0</v>
      </c>
      <c r="BT32" s="125">
        <v>0</v>
      </c>
      <c r="BU32" s="125">
        <v>0</v>
      </c>
      <c r="BV32" s="125">
        <v>0</v>
      </c>
      <c r="BW32" s="125">
        <v>0</v>
      </c>
      <c r="BX32" s="125">
        <v>0</v>
      </c>
      <c r="BY32" s="125">
        <v>0</v>
      </c>
      <c r="BZ32" s="125">
        <v>0</v>
      </c>
      <c r="CA32" s="125">
        <v>0</v>
      </c>
      <c r="CB32" s="125">
        <v>0</v>
      </c>
      <c r="CC32" s="125">
        <v>0</v>
      </c>
      <c r="CD32" s="125">
        <v>0</v>
      </c>
      <c r="CE32" s="125">
        <v>0</v>
      </c>
      <c r="CF32" s="179">
        <v>0</v>
      </c>
    </row>
    <row r="33" spans="1:84" ht="12">
      <c r="A33" s="41" t="s">
        <v>51</v>
      </c>
      <c r="B33" s="32" t="s">
        <v>267</v>
      </c>
      <c r="C33" s="40" t="s">
        <v>266</v>
      </c>
      <c r="D33" s="91" t="str">
        <f t="shared" si="0"/>
        <v>FTE Tenure-System Faculty</v>
      </c>
      <c r="E33" s="192">
        <v>551615</v>
      </c>
      <c r="F33" s="124">
        <v>640411.1725315148</v>
      </c>
      <c r="G33" s="125">
        <v>80543.69299388134</v>
      </c>
      <c r="H33" s="125">
        <v>37701.30310351893</v>
      </c>
      <c r="I33" s="125">
        <v>27589.456272600935</v>
      </c>
      <c r="J33" s="125">
        <v>118453.55945589292</v>
      </c>
      <c r="K33" s="125">
        <v>64042.855281138916</v>
      </c>
      <c r="L33" s="125">
        <v>9972.804591922904</v>
      </c>
      <c r="M33" s="125">
        <v>10167.463726516029</v>
      </c>
      <c r="N33" s="125">
        <v>203147.6632837777</v>
      </c>
      <c r="O33" s="125">
        <v>16765.017966833097</v>
      </c>
      <c r="P33" s="125">
        <v>26789.96339837916</v>
      </c>
      <c r="Q33" s="125">
        <v>0</v>
      </c>
      <c r="R33" s="125">
        <v>1209.667479257292</v>
      </c>
      <c r="S33" s="125">
        <v>3187.5433289624616</v>
      </c>
      <c r="T33" s="125">
        <v>0</v>
      </c>
      <c r="U33" s="125">
        <v>0</v>
      </c>
      <c r="V33" s="125">
        <v>4518.872767340457</v>
      </c>
      <c r="W33" s="125">
        <v>0</v>
      </c>
      <c r="X33" s="125">
        <v>5214.083962315914</v>
      </c>
      <c r="Y33" s="125">
        <v>0</v>
      </c>
      <c r="Z33" s="125">
        <v>28590.56039336559</v>
      </c>
      <c r="AA33" s="125">
        <v>0</v>
      </c>
      <c r="AB33" s="125">
        <v>0</v>
      </c>
      <c r="AC33" s="125">
        <v>0</v>
      </c>
      <c r="AD33" s="125">
        <v>2085.633584926365</v>
      </c>
      <c r="AE33" s="125">
        <v>0</v>
      </c>
      <c r="AF33" s="125">
        <v>0</v>
      </c>
      <c r="AG33" s="252">
        <f t="shared" si="1"/>
        <v>639980.14159063</v>
      </c>
      <c r="AH33" s="179">
        <v>0</v>
      </c>
      <c r="AI33" s="127">
        <v>0</v>
      </c>
      <c r="AJ33" s="125">
        <v>0</v>
      </c>
      <c r="AK33" s="125">
        <v>0</v>
      </c>
      <c r="AL33" s="125">
        <v>0</v>
      </c>
      <c r="AM33" s="125">
        <v>0</v>
      </c>
      <c r="AN33" s="125">
        <v>0</v>
      </c>
      <c r="AO33" s="125">
        <v>0</v>
      </c>
      <c r="AP33" s="125">
        <v>0</v>
      </c>
      <c r="AQ33" s="125">
        <v>0</v>
      </c>
      <c r="AR33" s="125">
        <v>0</v>
      </c>
      <c r="AS33" s="125">
        <v>0</v>
      </c>
      <c r="AT33" s="125">
        <v>0</v>
      </c>
      <c r="AU33" s="125">
        <v>0</v>
      </c>
      <c r="AV33" s="125">
        <v>0</v>
      </c>
      <c r="AW33" s="125">
        <v>0</v>
      </c>
      <c r="AX33" s="125">
        <v>0</v>
      </c>
      <c r="AY33" s="125">
        <v>0</v>
      </c>
      <c r="AZ33" s="125">
        <v>0</v>
      </c>
      <c r="BA33" s="125">
        <v>0</v>
      </c>
      <c r="BB33" s="125">
        <v>0</v>
      </c>
      <c r="BC33" s="125">
        <v>0</v>
      </c>
      <c r="BD33" s="125">
        <v>0</v>
      </c>
      <c r="BE33" s="125">
        <v>431.0309408847821</v>
      </c>
      <c r="BF33" s="125">
        <v>0</v>
      </c>
      <c r="BG33" s="125">
        <v>0</v>
      </c>
      <c r="BH33" s="125">
        <v>0</v>
      </c>
      <c r="BI33" s="125">
        <v>0</v>
      </c>
      <c r="BJ33" s="125">
        <v>0</v>
      </c>
      <c r="BK33" s="125">
        <v>0</v>
      </c>
      <c r="BL33" s="125">
        <v>0</v>
      </c>
      <c r="BM33" s="125">
        <v>0</v>
      </c>
      <c r="BN33" s="125">
        <v>0</v>
      </c>
      <c r="BO33" s="125">
        <v>0</v>
      </c>
      <c r="BP33" s="125">
        <v>0</v>
      </c>
      <c r="BQ33" s="125">
        <v>0</v>
      </c>
      <c r="BR33" s="125">
        <v>0</v>
      </c>
      <c r="BS33" s="125">
        <v>0</v>
      </c>
      <c r="BT33" s="125">
        <v>0</v>
      </c>
      <c r="BU33" s="125">
        <v>0</v>
      </c>
      <c r="BV33" s="125">
        <v>0</v>
      </c>
      <c r="BW33" s="125">
        <v>0</v>
      </c>
      <c r="BX33" s="125">
        <v>0</v>
      </c>
      <c r="BY33" s="125">
        <v>0</v>
      </c>
      <c r="BZ33" s="125">
        <v>0</v>
      </c>
      <c r="CA33" s="125">
        <v>0</v>
      </c>
      <c r="CB33" s="125">
        <v>0</v>
      </c>
      <c r="CC33" s="125">
        <v>0</v>
      </c>
      <c r="CD33" s="125">
        <v>0</v>
      </c>
      <c r="CE33" s="125">
        <v>0</v>
      </c>
      <c r="CF33" s="179">
        <v>0</v>
      </c>
    </row>
    <row r="34" spans="1:84" ht="12">
      <c r="A34" s="41" t="s">
        <v>52</v>
      </c>
      <c r="B34" s="32" t="s">
        <v>268</v>
      </c>
      <c r="C34" s="40" t="s">
        <v>254</v>
      </c>
      <c r="D34" s="91" t="str">
        <f t="shared" si="0"/>
        <v>50% Acad FTE, 50% total enrollment</v>
      </c>
      <c r="E34" s="192">
        <v>22500</v>
      </c>
      <c r="F34" s="124">
        <v>27492.319466503763</v>
      </c>
      <c r="G34" s="125">
        <v>3550.6031939805184</v>
      </c>
      <c r="H34" s="125">
        <v>2160.556316487883</v>
      </c>
      <c r="I34" s="125">
        <v>889.0273695407212</v>
      </c>
      <c r="J34" s="125">
        <v>4653.604576697778</v>
      </c>
      <c r="K34" s="125">
        <v>1904.6755852476701</v>
      </c>
      <c r="L34" s="125">
        <v>476.48269164107893</v>
      </c>
      <c r="M34" s="125">
        <v>387.4776190361758</v>
      </c>
      <c r="N34" s="125">
        <v>8861.699395656353</v>
      </c>
      <c r="O34" s="125">
        <v>752.9842109723079</v>
      </c>
      <c r="P34" s="125">
        <v>733.2662525228219</v>
      </c>
      <c r="Q34" s="125">
        <v>0</v>
      </c>
      <c r="R34" s="125">
        <v>185.47516568665162</v>
      </c>
      <c r="S34" s="125">
        <v>99.58368045955547</v>
      </c>
      <c r="T34" s="125">
        <v>216.26988659690684</v>
      </c>
      <c r="U34" s="125">
        <v>8.719407192604967</v>
      </c>
      <c r="V34" s="125">
        <v>221.61541130690276</v>
      </c>
      <c r="W34" s="125">
        <v>116.72570349969206</v>
      </c>
      <c r="X34" s="125">
        <v>174.89174748918865</v>
      </c>
      <c r="Y34" s="125">
        <v>45.74115248579654</v>
      </c>
      <c r="Z34" s="125">
        <v>336.62629407515897</v>
      </c>
      <c r="AA34" s="125">
        <v>520.1912566447212</v>
      </c>
      <c r="AB34" s="125">
        <v>107.405943680711</v>
      </c>
      <c r="AC34" s="125">
        <v>31.447042333985127</v>
      </c>
      <c r="AD34" s="125">
        <v>34.305864364347414</v>
      </c>
      <c r="AE34" s="125">
        <v>7.490113719549184</v>
      </c>
      <c r="AF34" s="125">
        <v>0</v>
      </c>
      <c r="AG34" s="252">
        <f t="shared" si="1"/>
        <v>26476.86588131908</v>
      </c>
      <c r="AH34" s="179">
        <v>24.299987258079415</v>
      </c>
      <c r="AI34" s="127">
        <v>8.576466091086854</v>
      </c>
      <c r="AJ34" s="125">
        <v>24.585869461115642</v>
      </c>
      <c r="AK34" s="125">
        <v>68.61172872869483</v>
      </c>
      <c r="AL34" s="125">
        <v>0</v>
      </c>
      <c r="AM34" s="125">
        <v>26.32975089963664</v>
      </c>
      <c r="AN34" s="125">
        <v>0</v>
      </c>
      <c r="AO34" s="125">
        <v>0</v>
      </c>
      <c r="AP34" s="125">
        <v>0</v>
      </c>
      <c r="AQ34" s="125">
        <v>5.7176440607245675</v>
      </c>
      <c r="AR34" s="125">
        <v>22.012929633789586</v>
      </c>
      <c r="AS34" s="125">
        <v>10.720582613858564</v>
      </c>
      <c r="AT34" s="125">
        <v>7.147055075905711</v>
      </c>
      <c r="AU34" s="125">
        <v>85.04995540327795</v>
      </c>
      <c r="AV34" s="125">
        <v>53.74585417081095</v>
      </c>
      <c r="AW34" s="125">
        <v>14.294110151811422</v>
      </c>
      <c r="AX34" s="125">
        <v>30.589395724876436</v>
      </c>
      <c r="AY34" s="125">
        <v>259.2951581538592</v>
      </c>
      <c r="AZ34" s="125">
        <v>7.0041139743875975</v>
      </c>
      <c r="BA34" s="125">
        <v>0</v>
      </c>
      <c r="BB34" s="125">
        <v>52.03056095259357</v>
      </c>
      <c r="BC34" s="125">
        <v>25.729398273260557</v>
      </c>
      <c r="BD34" s="125">
        <v>0</v>
      </c>
      <c r="BE34" s="125">
        <v>10.691994393554943</v>
      </c>
      <c r="BF34" s="125">
        <v>0</v>
      </c>
      <c r="BG34" s="125">
        <v>1.7152932182173706</v>
      </c>
      <c r="BH34" s="125">
        <v>0</v>
      </c>
      <c r="BI34" s="125">
        <v>11.435288121449135</v>
      </c>
      <c r="BJ34" s="125">
        <v>40.023508425071974</v>
      </c>
      <c r="BK34" s="125">
        <v>37.1646863947097</v>
      </c>
      <c r="BL34" s="125">
        <v>0</v>
      </c>
      <c r="BM34" s="125">
        <v>0</v>
      </c>
      <c r="BN34" s="125">
        <v>0</v>
      </c>
      <c r="BO34" s="125">
        <v>5.7176440607245675</v>
      </c>
      <c r="BP34" s="125">
        <v>0</v>
      </c>
      <c r="BQ34" s="125">
        <v>5.7176440607245675</v>
      </c>
      <c r="BR34" s="125">
        <v>2.8588220303622838</v>
      </c>
      <c r="BS34" s="125">
        <v>31.447042333985127</v>
      </c>
      <c r="BT34" s="125">
        <v>0</v>
      </c>
      <c r="BU34" s="125">
        <v>14.923050998491123</v>
      </c>
      <c r="BV34" s="125">
        <v>36.307039785601006</v>
      </c>
      <c r="BW34" s="125">
        <v>28.588220303622844</v>
      </c>
      <c r="BX34" s="125">
        <v>0</v>
      </c>
      <c r="BY34" s="125">
        <v>5.946349823153551</v>
      </c>
      <c r="BZ34" s="125">
        <v>42.88233045543426</v>
      </c>
      <c r="CA34" s="125">
        <v>14.294110151811422</v>
      </c>
      <c r="CB34" s="125">
        <v>0</v>
      </c>
      <c r="CC34" s="125">
        <v>0</v>
      </c>
      <c r="CD34" s="125">
        <v>0</v>
      </c>
      <c r="CE34" s="125">
        <v>0</v>
      </c>
      <c r="CF34" s="179">
        <v>0</v>
      </c>
    </row>
    <row r="35" spans="1:84" ht="12">
      <c r="A35" s="41" t="s">
        <v>53</v>
      </c>
      <c r="B35" s="32" t="s">
        <v>269</v>
      </c>
      <c r="C35" s="40" t="s">
        <v>245</v>
      </c>
      <c r="D35" s="91" t="str">
        <f t="shared" si="0"/>
        <v>Academic unit expenditures</v>
      </c>
      <c r="E35" s="192">
        <v>25556</v>
      </c>
      <c r="F35" s="124">
        <v>27342.64260133156</v>
      </c>
      <c r="G35" s="125">
        <v>5250.310413197799</v>
      </c>
      <c r="H35" s="125">
        <v>1547.2123601040762</v>
      </c>
      <c r="I35" s="125">
        <v>917.8475824745196</v>
      </c>
      <c r="J35" s="125">
        <v>6426.465776932304</v>
      </c>
      <c r="K35" s="125">
        <v>1371.2871829173669</v>
      </c>
      <c r="L35" s="125">
        <v>479.44759696132877</v>
      </c>
      <c r="M35" s="125">
        <v>394.6222528835552</v>
      </c>
      <c r="N35" s="125">
        <v>5857.259459021372</v>
      </c>
      <c r="O35" s="125">
        <v>478.2501753904962</v>
      </c>
      <c r="P35" s="125">
        <v>1258.921142710446</v>
      </c>
      <c r="Q35" s="125">
        <v>8.190363544494227</v>
      </c>
      <c r="R35" s="125">
        <v>264.82175460531334</v>
      </c>
      <c r="S35" s="125">
        <v>122.7596594417468</v>
      </c>
      <c r="T35" s="125">
        <v>595.405901880747</v>
      </c>
      <c r="U35" s="125">
        <v>45.1667416518015</v>
      </c>
      <c r="V35" s="125">
        <v>197.90983722719383</v>
      </c>
      <c r="W35" s="125">
        <v>0</v>
      </c>
      <c r="X35" s="125">
        <v>243.028682016162</v>
      </c>
      <c r="Y35" s="125">
        <v>0</v>
      </c>
      <c r="Z35" s="125">
        <v>0</v>
      </c>
      <c r="AA35" s="125">
        <v>1883.735718370839</v>
      </c>
      <c r="AB35" s="125">
        <v>0</v>
      </c>
      <c r="AC35" s="125">
        <v>0</v>
      </c>
      <c r="AD35" s="125">
        <v>0</v>
      </c>
      <c r="AE35" s="125">
        <v>0</v>
      </c>
      <c r="AF35" s="125">
        <v>0</v>
      </c>
      <c r="AG35" s="252">
        <f t="shared" si="1"/>
        <v>27342.642601331565</v>
      </c>
      <c r="AH35" s="179">
        <v>0</v>
      </c>
      <c r="AI35" s="127">
        <v>0</v>
      </c>
      <c r="AJ35" s="125">
        <v>0</v>
      </c>
      <c r="AK35" s="125">
        <v>0</v>
      </c>
      <c r="AL35" s="125">
        <v>0</v>
      </c>
      <c r="AM35" s="125">
        <v>0</v>
      </c>
      <c r="AN35" s="125">
        <v>0</v>
      </c>
      <c r="AO35" s="125">
        <v>0</v>
      </c>
      <c r="AP35" s="125">
        <v>0</v>
      </c>
      <c r="AQ35" s="125">
        <v>0</v>
      </c>
      <c r="AR35" s="125">
        <v>0</v>
      </c>
      <c r="AS35" s="125">
        <v>0</v>
      </c>
      <c r="AT35" s="125">
        <v>0</v>
      </c>
      <c r="AU35" s="125">
        <v>0</v>
      </c>
      <c r="AV35" s="125">
        <v>0</v>
      </c>
      <c r="AW35" s="125">
        <v>0</v>
      </c>
      <c r="AX35" s="125">
        <v>0</v>
      </c>
      <c r="AY35" s="125">
        <v>0</v>
      </c>
      <c r="AZ35" s="125">
        <v>0</v>
      </c>
      <c r="BA35" s="125">
        <v>0</v>
      </c>
      <c r="BB35" s="125">
        <v>0</v>
      </c>
      <c r="BC35" s="125">
        <v>0</v>
      </c>
      <c r="BD35" s="125">
        <v>0</v>
      </c>
      <c r="BE35" s="125">
        <v>0</v>
      </c>
      <c r="BF35" s="125">
        <v>0</v>
      </c>
      <c r="BG35" s="125">
        <v>0</v>
      </c>
      <c r="BH35" s="125">
        <v>0</v>
      </c>
      <c r="BI35" s="125">
        <v>0</v>
      </c>
      <c r="BJ35" s="125">
        <v>0</v>
      </c>
      <c r="BK35" s="125">
        <v>0</v>
      </c>
      <c r="BL35" s="125">
        <v>0</v>
      </c>
      <c r="BM35" s="125">
        <v>0</v>
      </c>
      <c r="BN35" s="125">
        <v>0</v>
      </c>
      <c r="BO35" s="125">
        <v>0</v>
      </c>
      <c r="BP35" s="125">
        <v>0</v>
      </c>
      <c r="BQ35" s="125">
        <v>0</v>
      </c>
      <c r="BR35" s="125">
        <v>0</v>
      </c>
      <c r="BS35" s="125">
        <v>0</v>
      </c>
      <c r="BT35" s="125">
        <v>0</v>
      </c>
      <c r="BU35" s="125">
        <v>0</v>
      </c>
      <c r="BV35" s="125">
        <v>0</v>
      </c>
      <c r="BW35" s="125">
        <v>0</v>
      </c>
      <c r="BX35" s="125">
        <v>0</v>
      </c>
      <c r="BY35" s="125">
        <v>0</v>
      </c>
      <c r="BZ35" s="125">
        <v>0</v>
      </c>
      <c r="CA35" s="125">
        <v>0</v>
      </c>
      <c r="CB35" s="125">
        <v>0</v>
      </c>
      <c r="CC35" s="125">
        <v>0</v>
      </c>
      <c r="CD35" s="125">
        <v>0</v>
      </c>
      <c r="CE35" s="125">
        <v>0</v>
      </c>
      <c r="CF35" s="179">
        <v>0</v>
      </c>
    </row>
    <row r="36" spans="1:84" ht="12">
      <c r="A36" s="235" t="s">
        <v>54</v>
      </c>
      <c r="B36" s="37" t="s">
        <v>210</v>
      </c>
      <c r="C36" s="38" t="s">
        <v>270</v>
      </c>
      <c r="D36" s="236" t="str">
        <f t="shared" si="0"/>
        <v>Grad &amp; Professional</v>
      </c>
      <c r="E36" s="184">
        <v>2103600</v>
      </c>
      <c r="F36" s="128">
        <v>2104974.6395022045</v>
      </c>
      <c r="G36" s="194">
        <v>122608.09607250441</v>
      </c>
      <c r="H36" s="194">
        <v>232833.98838323116</v>
      </c>
      <c r="I36" s="194">
        <v>159511.91904878296</v>
      </c>
      <c r="J36" s="194">
        <v>470280.95463849715</v>
      </c>
      <c r="K36" s="194">
        <v>173108.06435583296</v>
      </c>
      <c r="L36" s="194">
        <v>22579.31274206517</v>
      </c>
      <c r="M36" s="194">
        <v>146401.3503598419</v>
      </c>
      <c r="N36" s="194">
        <v>508398.719160048</v>
      </c>
      <c r="O36" s="194">
        <v>50742.75659238301</v>
      </c>
      <c r="P36" s="194">
        <v>107798.0092201821</v>
      </c>
      <c r="Q36" s="194">
        <v>0</v>
      </c>
      <c r="R36" s="194">
        <v>0</v>
      </c>
      <c r="S36" s="194">
        <v>25249.984141664274</v>
      </c>
      <c r="T36" s="194">
        <v>0</v>
      </c>
      <c r="U36" s="194">
        <v>0</v>
      </c>
      <c r="V36" s="194">
        <v>70165.82131674016</v>
      </c>
      <c r="W36" s="194">
        <v>0</v>
      </c>
      <c r="X36" s="194">
        <v>15295.663470431244</v>
      </c>
      <c r="Y36" s="194">
        <v>0</v>
      </c>
      <c r="Z36" s="194">
        <v>0</v>
      </c>
      <c r="AA36" s="194">
        <v>0</v>
      </c>
      <c r="AB36" s="194">
        <v>0</v>
      </c>
      <c r="AC36" s="194">
        <v>0</v>
      </c>
      <c r="AD36" s="194">
        <v>0</v>
      </c>
      <c r="AE36" s="194">
        <v>0</v>
      </c>
      <c r="AF36" s="194">
        <v>0</v>
      </c>
      <c r="AG36" s="253">
        <f t="shared" si="1"/>
        <v>2104974.639502205</v>
      </c>
      <c r="AH36" s="180">
        <v>0</v>
      </c>
      <c r="AI36" s="254">
        <v>0</v>
      </c>
      <c r="AJ36" s="194">
        <v>0</v>
      </c>
      <c r="AK36" s="194">
        <v>0</v>
      </c>
      <c r="AL36" s="194">
        <v>0</v>
      </c>
      <c r="AM36" s="194">
        <v>0</v>
      </c>
      <c r="AN36" s="194">
        <v>0</v>
      </c>
      <c r="AO36" s="194">
        <v>0</v>
      </c>
      <c r="AP36" s="194">
        <v>0</v>
      </c>
      <c r="AQ36" s="194">
        <v>0</v>
      </c>
      <c r="AR36" s="194">
        <v>0</v>
      </c>
      <c r="AS36" s="194">
        <v>0</v>
      </c>
      <c r="AT36" s="194">
        <v>0</v>
      </c>
      <c r="AU36" s="194">
        <v>0</v>
      </c>
      <c r="AV36" s="194">
        <v>0</v>
      </c>
      <c r="AW36" s="194">
        <v>0</v>
      </c>
      <c r="AX36" s="194">
        <v>0</v>
      </c>
      <c r="AY36" s="194">
        <v>0</v>
      </c>
      <c r="AZ36" s="194">
        <v>0</v>
      </c>
      <c r="BA36" s="194">
        <v>0</v>
      </c>
      <c r="BB36" s="194">
        <v>0</v>
      </c>
      <c r="BC36" s="194">
        <v>0</v>
      </c>
      <c r="BD36" s="194">
        <v>0</v>
      </c>
      <c r="BE36" s="194">
        <v>0</v>
      </c>
      <c r="BF36" s="194">
        <v>0</v>
      </c>
      <c r="BG36" s="194">
        <v>0</v>
      </c>
      <c r="BH36" s="194">
        <v>0</v>
      </c>
      <c r="BI36" s="194">
        <v>0</v>
      </c>
      <c r="BJ36" s="194">
        <v>0</v>
      </c>
      <c r="BK36" s="194">
        <v>0</v>
      </c>
      <c r="BL36" s="194">
        <v>0</v>
      </c>
      <c r="BM36" s="194">
        <v>0</v>
      </c>
      <c r="BN36" s="194">
        <v>0</v>
      </c>
      <c r="BO36" s="194">
        <v>0</v>
      </c>
      <c r="BP36" s="194">
        <v>0</v>
      </c>
      <c r="BQ36" s="194">
        <v>0</v>
      </c>
      <c r="BR36" s="194">
        <v>0</v>
      </c>
      <c r="BS36" s="194">
        <v>0</v>
      </c>
      <c r="BT36" s="194">
        <v>0</v>
      </c>
      <c r="BU36" s="194">
        <v>0</v>
      </c>
      <c r="BV36" s="194">
        <v>0</v>
      </c>
      <c r="BW36" s="194">
        <v>0</v>
      </c>
      <c r="BX36" s="194">
        <v>0</v>
      </c>
      <c r="BY36" s="194">
        <v>0</v>
      </c>
      <c r="BZ36" s="194">
        <v>0</v>
      </c>
      <c r="CA36" s="194">
        <v>0</v>
      </c>
      <c r="CB36" s="194">
        <v>0</v>
      </c>
      <c r="CC36" s="194">
        <v>0</v>
      </c>
      <c r="CD36" s="194">
        <v>0</v>
      </c>
      <c r="CE36" s="194">
        <v>0</v>
      </c>
      <c r="CF36" s="180">
        <v>0</v>
      </c>
    </row>
    <row r="37" spans="1:84" ht="12">
      <c r="A37" s="41" t="s">
        <v>55</v>
      </c>
      <c r="B37" s="230" t="s">
        <v>271</v>
      </c>
      <c r="C37" s="40" t="s">
        <v>226</v>
      </c>
      <c r="D37" s="91" t="str">
        <f t="shared" si="0"/>
        <v>Total Expenditures</v>
      </c>
      <c r="E37" s="192">
        <v>660650</v>
      </c>
      <c r="F37" s="124">
        <v>730859.4659906437</v>
      </c>
      <c r="G37" s="125">
        <v>114585.52830612715</v>
      </c>
      <c r="H37" s="125">
        <v>33767.17407767796</v>
      </c>
      <c r="I37" s="125">
        <v>20031.58706159003</v>
      </c>
      <c r="J37" s="125">
        <v>140254.55987135204</v>
      </c>
      <c r="K37" s="125">
        <v>29927.69073596632</v>
      </c>
      <c r="L37" s="125">
        <v>10463.715831890424</v>
      </c>
      <c r="M37" s="125">
        <v>8612.443030863657</v>
      </c>
      <c r="N37" s="125">
        <v>127831.90263397085</v>
      </c>
      <c r="O37" s="125">
        <v>10437.582675467122</v>
      </c>
      <c r="P37" s="125">
        <v>27475.35533720359</v>
      </c>
      <c r="Q37" s="125">
        <v>178.75078993539088</v>
      </c>
      <c r="R37" s="125">
        <v>5779.608874577639</v>
      </c>
      <c r="S37" s="125">
        <v>2679.171196516999</v>
      </c>
      <c r="T37" s="125">
        <v>12994.450699923063</v>
      </c>
      <c r="U37" s="125">
        <v>985.74266028698</v>
      </c>
      <c r="V37" s="125">
        <v>4319.28809364348</v>
      </c>
      <c r="W37" s="125">
        <v>9298.177055411123</v>
      </c>
      <c r="X37" s="125">
        <v>5303.985427673528</v>
      </c>
      <c r="Y37" s="125">
        <v>5659.396355030445</v>
      </c>
      <c r="Z37" s="125">
        <v>27417.862393072322</v>
      </c>
      <c r="AA37" s="125">
        <v>41111.63635888297</v>
      </c>
      <c r="AB37" s="125">
        <v>1832.4569284019894</v>
      </c>
      <c r="AC37" s="125">
        <v>2222.3636222376667</v>
      </c>
      <c r="AD37" s="125">
        <v>3503.933613236434</v>
      </c>
      <c r="AE37" s="125">
        <v>3275.007162968302</v>
      </c>
      <c r="AF37" s="125">
        <v>0</v>
      </c>
      <c r="AG37" s="252">
        <f t="shared" si="1"/>
        <v>649949.3707939076</v>
      </c>
      <c r="AH37" s="179">
        <v>1956.8507529769106</v>
      </c>
      <c r="AI37" s="127">
        <v>386.77071506488085</v>
      </c>
      <c r="AJ37" s="125">
        <v>1034.8729943627893</v>
      </c>
      <c r="AK37" s="125">
        <v>1369.3773965810647</v>
      </c>
      <c r="AL37" s="125">
        <v>3313.68423447479</v>
      </c>
      <c r="AM37" s="125">
        <v>2125.1482803429803</v>
      </c>
      <c r="AN37" s="125">
        <v>0</v>
      </c>
      <c r="AO37" s="125">
        <v>0</v>
      </c>
      <c r="AP37" s="125">
        <v>0</v>
      </c>
      <c r="AQ37" s="125">
        <v>149.48165474129178</v>
      </c>
      <c r="AR37" s="125">
        <v>1697.6098412577473</v>
      </c>
      <c r="AS37" s="125">
        <v>498.62062455661663</v>
      </c>
      <c r="AT37" s="125">
        <v>387.8160413218129</v>
      </c>
      <c r="AU37" s="125">
        <v>5094.920176287106</v>
      </c>
      <c r="AV37" s="125">
        <v>2544.3241093727565</v>
      </c>
      <c r="AW37" s="125">
        <v>293.736678197923</v>
      </c>
      <c r="AX37" s="125">
        <v>611.5158603052846</v>
      </c>
      <c r="AY37" s="125">
        <v>7000.549942674344</v>
      </c>
      <c r="AZ37" s="125">
        <v>316.73385585042945</v>
      </c>
      <c r="BA37" s="125">
        <v>62.71957541592663</v>
      </c>
      <c r="BB37" s="125">
        <v>1497.952526183714</v>
      </c>
      <c r="BC37" s="125">
        <v>1848.136822255971</v>
      </c>
      <c r="BD37" s="125">
        <v>263.4222167468918</v>
      </c>
      <c r="BE37" s="125">
        <v>675.2807619781433</v>
      </c>
      <c r="BF37" s="125">
        <v>89.8980580961615</v>
      </c>
      <c r="BG37" s="125">
        <v>38.67707150648808</v>
      </c>
      <c r="BH37" s="125">
        <v>63.764901672858734</v>
      </c>
      <c r="BI37" s="125">
        <v>1214.6691105551122</v>
      </c>
      <c r="BJ37" s="125">
        <v>1350.5615239562867</v>
      </c>
      <c r="BK37" s="125">
        <v>1804.2331194648225</v>
      </c>
      <c r="BL37" s="125">
        <v>488.1673619872955</v>
      </c>
      <c r="BM37" s="125">
        <v>26.13315642330276</v>
      </c>
      <c r="BN37" s="125">
        <v>59.58359664513029</v>
      </c>
      <c r="BO37" s="125">
        <v>208.01992512948996</v>
      </c>
      <c r="BP37" s="125">
        <v>51.22098658967341</v>
      </c>
      <c r="BQ37" s="125">
        <v>5836.056492451972</v>
      </c>
      <c r="BR37" s="125">
        <v>108.71393072093949</v>
      </c>
      <c r="BS37" s="125">
        <v>28867.319098218188</v>
      </c>
      <c r="BT37" s="125">
        <v>240.4250390943854</v>
      </c>
      <c r="BU37" s="125">
        <v>2264.176672514951</v>
      </c>
      <c r="BV37" s="125">
        <v>1091.3206122371232</v>
      </c>
      <c r="BW37" s="125">
        <v>1523.0403563500847</v>
      </c>
      <c r="BX37" s="125">
        <v>0</v>
      </c>
      <c r="BY37" s="125">
        <v>111.8499094917358</v>
      </c>
      <c r="BZ37" s="125">
        <v>1969.5577389561781</v>
      </c>
      <c r="CA37" s="125">
        <v>373.18147372476346</v>
      </c>
      <c r="CB37" s="125">
        <v>0</v>
      </c>
      <c r="CC37" s="125">
        <v>0</v>
      </c>
      <c r="CD37" s="125">
        <v>0</v>
      </c>
      <c r="CE37" s="125">
        <v>0</v>
      </c>
      <c r="CF37" s="179">
        <v>0</v>
      </c>
    </row>
    <row r="38" spans="1:84" ht="12">
      <c r="A38" s="41" t="s">
        <v>56</v>
      </c>
      <c r="B38" s="32" t="s">
        <v>272</v>
      </c>
      <c r="C38" s="40" t="s">
        <v>234</v>
      </c>
      <c r="D38" s="91" t="str">
        <f t="shared" si="0"/>
        <v>Gross Square Footage</v>
      </c>
      <c r="E38" s="192">
        <v>1372757</v>
      </c>
      <c r="F38" s="124">
        <v>1478450.9028068543</v>
      </c>
      <c r="G38" s="125">
        <v>173382.46121215515</v>
      </c>
      <c r="H38" s="125">
        <v>18381.46342592664</v>
      </c>
      <c r="I38" s="125">
        <v>23222.819776832523</v>
      </c>
      <c r="J38" s="125">
        <v>266873.45175911457</v>
      </c>
      <c r="K38" s="125">
        <v>128743.82996381386</v>
      </c>
      <c r="L38" s="125">
        <v>10088.294584950912</v>
      </c>
      <c r="M38" s="125">
        <v>10844.34044617852</v>
      </c>
      <c r="N38" s="125">
        <v>270675.1555737139</v>
      </c>
      <c r="O38" s="125">
        <v>31932.164591788303</v>
      </c>
      <c r="P38" s="125">
        <v>71568.23751237417</v>
      </c>
      <c r="Q38" s="125">
        <v>4542.001702955322</v>
      </c>
      <c r="R38" s="125">
        <v>318.96803234522025</v>
      </c>
      <c r="S38" s="125">
        <v>2387.822177507149</v>
      </c>
      <c r="T38" s="125">
        <v>43639.780278111204</v>
      </c>
      <c r="U38" s="125">
        <v>4371.637269162318</v>
      </c>
      <c r="V38" s="125">
        <v>3303.352054907366</v>
      </c>
      <c r="W38" s="125">
        <v>1771.5037846677537</v>
      </c>
      <c r="X38" s="125">
        <v>3509.7936629153583</v>
      </c>
      <c r="Y38" s="125">
        <v>2081.3093600694847</v>
      </c>
      <c r="Z38" s="125">
        <v>150151.48112210733</v>
      </c>
      <c r="AA38" s="125">
        <v>18145.816486411273</v>
      </c>
      <c r="AB38" s="125">
        <v>8410.992310733409</v>
      </c>
      <c r="AC38" s="125">
        <v>2538.85955368498</v>
      </c>
      <c r="AD38" s="125">
        <v>5534.123993867519</v>
      </c>
      <c r="AE38" s="125">
        <v>0</v>
      </c>
      <c r="AF38" s="125">
        <v>89257.6491122879</v>
      </c>
      <c r="AG38" s="252">
        <f t="shared" si="1"/>
        <v>1345677.309748582</v>
      </c>
      <c r="AH38" s="179">
        <v>1561.1967651367265</v>
      </c>
      <c r="AI38" s="127">
        <v>445.8107956566498</v>
      </c>
      <c r="AJ38" s="125">
        <v>338.72458012961897</v>
      </c>
      <c r="AK38" s="125">
        <v>1596.2717956235215</v>
      </c>
      <c r="AL38" s="125">
        <v>0</v>
      </c>
      <c r="AM38" s="125">
        <v>857.9781947239251</v>
      </c>
      <c r="AN38" s="125">
        <v>0</v>
      </c>
      <c r="AO38" s="125">
        <v>0</v>
      </c>
      <c r="AP38" s="125">
        <v>0</v>
      </c>
      <c r="AQ38" s="125">
        <v>0</v>
      </c>
      <c r="AR38" s="125">
        <v>557.7645664349093</v>
      </c>
      <c r="AS38" s="125">
        <v>223.04856121806694</v>
      </c>
      <c r="AT38" s="125">
        <v>675.7311995823337</v>
      </c>
      <c r="AU38" s="125">
        <v>5336.272189244048</v>
      </c>
      <c r="AV38" s="125">
        <v>3154.1758027961814</v>
      </c>
      <c r="AW38" s="125">
        <v>389.690746877778</v>
      </c>
      <c r="AX38" s="125">
        <v>0</v>
      </c>
      <c r="AY38" s="125">
        <v>12584.920938661995</v>
      </c>
      <c r="AZ38" s="125">
        <v>409.7336214416608</v>
      </c>
      <c r="BA38" s="125">
        <v>0</v>
      </c>
      <c r="BB38" s="125">
        <v>2945.01409038309</v>
      </c>
      <c r="BC38" s="125">
        <v>2463.5556106806775</v>
      </c>
      <c r="BD38" s="125">
        <v>0</v>
      </c>
      <c r="BE38" s="125">
        <v>1532.2777604088385</v>
      </c>
      <c r="BF38" s="125">
        <v>0</v>
      </c>
      <c r="BG38" s="125">
        <v>0</v>
      </c>
      <c r="BH38" s="125">
        <v>0</v>
      </c>
      <c r="BI38" s="125">
        <v>787.3986435811092</v>
      </c>
      <c r="BJ38" s="125">
        <v>1159.6234569103608</v>
      </c>
      <c r="BK38" s="125">
        <v>3159.6160116063784</v>
      </c>
      <c r="BL38" s="125">
        <v>3198.556453616208</v>
      </c>
      <c r="BM38" s="125">
        <v>0</v>
      </c>
      <c r="BN38" s="125">
        <v>9947.421809444766</v>
      </c>
      <c r="BO38" s="125">
        <v>10371.901260029854</v>
      </c>
      <c r="BP38" s="125">
        <v>4499.768502981426</v>
      </c>
      <c r="BQ38" s="125">
        <v>3607.574258109158</v>
      </c>
      <c r="BR38" s="125">
        <v>0</v>
      </c>
      <c r="BS38" s="125">
        <v>49662.377757778486</v>
      </c>
      <c r="BT38" s="125">
        <v>0</v>
      </c>
      <c r="BU38" s="125">
        <v>3948.016798915681</v>
      </c>
      <c r="BV38" s="125">
        <v>2557.6139577411845</v>
      </c>
      <c r="BW38" s="125">
        <v>2915.23610531675</v>
      </c>
      <c r="BX38" s="125">
        <v>0</v>
      </c>
      <c r="BY38" s="125">
        <v>0</v>
      </c>
      <c r="BZ38" s="125">
        <v>1605.4342525670104</v>
      </c>
      <c r="CA38" s="125">
        <v>280.8865706738429</v>
      </c>
      <c r="CB38" s="125">
        <v>0</v>
      </c>
      <c r="CC38" s="125">
        <v>0</v>
      </c>
      <c r="CD38" s="125">
        <v>0</v>
      </c>
      <c r="CE38" s="125">
        <v>0</v>
      </c>
      <c r="CF38" s="179">
        <v>0</v>
      </c>
    </row>
    <row r="39" spans="1:84" ht="12">
      <c r="A39" s="41" t="s">
        <v>57</v>
      </c>
      <c r="B39" s="32" t="s">
        <v>273</v>
      </c>
      <c r="C39" s="40" t="s">
        <v>274</v>
      </c>
      <c r="D39" s="91" t="str">
        <f t="shared" si="0"/>
        <v>50% total Exp, 50% G&amp;C expenditures</v>
      </c>
      <c r="E39" s="192">
        <v>1466431</v>
      </c>
      <c r="F39" s="124">
        <v>1660448.8207372397</v>
      </c>
      <c r="G39" s="125">
        <v>227847.37760770487</v>
      </c>
      <c r="H39" s="125">
        <v>40820.63624610683</v>
      </c>
      <c r="I39" s="125">
        <v>55934.09197401125</v>
      </c>
      <c r="J39" s="125">
        <v>445126.4485398925</v>
      </c>
      <c r="K39" s="125">
        <v>40445.54746167713</v>
      </c>
      <c r="L39" s="125">
        <v>19080.70804243341</v>
      </c>
      <c r="M39" s="125">
        <v>9929.605365195821</v>
      </c>
      <c r="N39" s="125">
        <v>297977.71579739405</v>
      </c>
      <c r="O39" s="125">
        <v>21098.47289362386</v>
      </c>
      <c r="P39" s="125">
        <v>49208.55735894765</v>
      </c>
      <c r="Q39" s="125">
        <v>203.0530848716335</v>
      </c>
      <c r="R39" s="125">
        <v>12669.994969853351</v>
      </c>
      <c r="S39" s="125">
        <v>3293.4557188141926</v>
      </c>
      <c r="T39" s="125">
        <v>41882.777030151694</v>
      </c>
      <c r="U39" s="125">
        <v>2634.1194797952453</v>
      </c>
      <c r="V39" s="125">
        <v>16875.147202261902</v>
      </c>
      <c r="W39" s="125">
        <v>12071.964019822602</v>
      </c>
      <c r="X39" s="125">
        <v>14738.556344417066</v>
      </c>
      <c r="Y39" s="125">
        <v>7966.773954846888</v>
      </c>
      <c r="Z39" s="125">
        <v>35193.21901113027</v>
      </c>
      <c r="AA39" s="125">
        <v>179705.13573910733</v>
      </c>
      <c r="AB39" s="125">
        <v>7521.0171881746855</v>
      </c>
      <c r="AC39" s="125">
        <v>4137.937053179598</v>
      </c>
      <c r="AD39" s="125">
        <v>4867.229688569593</v>
      </c>
      <c r="AE39" s="125">
        <v>3720.2649994317417</v>
      </c>
      <c r="AF39" s="125">
        <v>0</v>
      </c>
      <c r="AG39" s="252">
        <f t="shared" si="1"/>
        <v>1554949.8067714155</v>
      </c>
      <c r="AH39" s="179">
        <v>2331.4023955227062</v>
      </c>
      <c r="AI39" s="127">
        <v>439.35462808482106</v>
      </c>
      <c r="AJ39" s="125">
        <v>1175.5704913620887</v>
      </c>
      <c r="AK39" s="125">
        <v>1555.5528724084204</v>
      </c>
      <c r="AL39" s="125">
        <v>3764.2004622402237</v>
      </c>
      <c r="AM39" s="125">
        <v>2465.969483298816</v>
      </c>
      <c r="AN39" s="125">
        <v>0</v>
      </c>
      <c r="AO39" s="125">
        <v>0</v>
      </c>
      <c r="AP39" s="125">
        <v>0</v>
      </c>
      <c r="AQ39" s="125">
        <v>169.80462653007947</v>
      </c>
      <c r="AR39" s="125">
        <v>9316.217557071384</v>
      </c>
      <c r="AS39" s="125">
        <v>1033.45650517175</v>
      </c>
      <c r="AT39" s="125">
        <v>440.54207302559075</v>
      </c>
      <c r="AU39" s="125">
        <v>5806.477157207882</v>
      </c>
      <c r="AV39" s="125">
        <v>2923.264388651559</v>
      </c>
      <c r="AW39" s="125">
        <v>333.67202835631</v>
      </c>
      <c r="AX39" s="125">
        <v>694.6552903503251</v>
      </c>
      <c r="AY39" s="125">
        <v>8093.847637554824</v>
      </c>
      <c r="AZ39" s="125">
        <v>388.1015908971582</v>
      </c>
      <c r="BA39" s="125">
        <v>71.2466964461872</v>
      </c>
      <c r="BB39" s="125">
        <v>1701.608600123104</v>
      </c>
      <c r="BC39" s="125">
        <v>2099.402655280983</v>
      </c>
      <c r="BD39" s="125">
        <v>299.2361250739862</v>
      </c>
      <c r="BE39" s="125">
        <v>767.0894317372821</v>
      </c>
      <c r="BF39" s="125">
        <v>102.12026490620165</v>
      </c>
      <c r="BG39" s="125">
        <v>43.9354628084821</v>
      </c>
      <c r="BH39" s="125">
        <v>116.71852456575833</v>
      </c>
      <c r="BI39" s="125">
        <v>1379.811021174492</v>
      </c>
      <c r="BJ39" s="125">
        <v>1534.1788634745642</v>
      </c>
      <c r="BK39" s="125">
        <v>2049.5299677686517</v>
      </c>
      <c r="BL39" s="125">
        <v>554.5367873394903</v>
      </c>
      <c r="BM39" s="125">
        <v>29.686123519244667</v>
      </c>
      <c r="BN39" s="125">
        <v>67.68436162387783</v>
      </c>
      <c r="BO39" s="125">
        <v>236.3015432131875</v>
      </c>
      <c r="BP39" s="125">
        <v>58.18480209771954</v>
      </c>
      <c r="BQ39" s="125">
        <v>7525.854609374958</v>
      </c>
      <c r="BR39" s="125">
        <v>123.4942738400578</v>
      </c>
      <c r="BS39" s="125">
        <v>33914.80851424525</v>
      </c>
      <c r="BT39" s="125">
        <v>273.11233637705095</v>
      </c>
      <c r="BU39" s="125">
        <v>2572.0057417073576</v>
      </c>
      <c r="BV39" s="125">
        <v>1239.6925181636573</v>
      </c>
      <c r="BW39" s="125">
        <v>4980.553641777569</v>
      </c>
      <c r="BX39" s="125">
        <v>0</v>
      </c>
      <c r="BY39" s="125">
        <v>127.05660866236715</v>
      </c>
      <c r="BZ39" s="125">
        <v>2275.1574589344546</v>
      </c>
      <c r="CA39" s="125">
        <v>423.91784385481384</v>
      </c>
      <c r="CB39" s="125">
        <v>0</v>
      </c>
      <c r="CC39" s="125">
        <v>0</v>
      </c>
      <c r="CD39" s="125">
        <v>0</v>
      </c>
      <c r="CE39" s="125">
        <v>0</v>
      </c>
      <c r="CF39" s="179">
        <v>0</v>
      </c>
    </row>
    <row r="40" spans="1:84" ht="12">
      <c r="A40" s="41" t="s">
        <v>58</v>
      </c>
      <c r="B40" s="32" t="s">
        <v>275</v>
      </c>
      <c r="C40" s="40" t="s">
        <v>226</v>
      </c>
      <c r="D40" s="91" t="str">
        <f t="shared" si="0"/>
        <v>Total Expenditures</v>
      </c>
      <c r="E40" s="192">
        <v>499460</v>
      </c>
      <c r="F40" s="124">
        <v>641793.3914167307</v>
      </c>
      <c r="G40" s="125">
        <v>100621.58081128087</v>
      </c>
      <c r="H40" s="125">
        <v>29652.14268723652</v>
      </c>
      <c r="I40" s="125">
        <v>17590.44083569679</v>
      </c>
      <c r="J40" s="125">
        <v>123162.45985743076</v>
      </c>
      <c r="K40" s="125">
        <v>26280.55738276883</v>
      </c>
      <c r="L40" s="125">
        <v>9188.556737740691</v>
      </c>
      <c r="M40" s="125">
        <v>7562.889007217339</v>
      </c>
      <c r="N40" s="125">
        <v>112253.6878023548</v>
      </c>
      <c r="O40" s="125">
        <v>9165.608294339741</v>
      </c>
      <c r="P40" s="125">
        <v>24127.075454023612</v>
      </c>
      <c r="Q40" s="125">
        <v>156.96735286250333</v>
      </c>
      <c r="R40" s="125">
        <v>5075.2777425542745</v>
      </c>
      <c r="S40" s="125">
        <v>2352.6744174654737</v>
      </c>
      <c r="T40" s="125">
        <v>11410.883996688764</v>
      </c>
      <c r="U40" s="125">
        <v>865.6152850838633</v>
      </c>
      <c r="V40" s="125">
        <v>3792.918725309145</v>
      </c>
      <c r="W40" s="125">
        <v>8165.056162058288</v>
      </c>
      <c r="X40" s="125">
        <v>4657.616072656971</v>
      </c>
      <c r="Y40" s="125">
        <v>4969.714902909901</v>
      </c>
      <c r="Z40" s="125">
        <v>24076.58887854152</v>
      </c>
      <c r="AA40" s="125">
        <v>36101.57322063973</v>
      </c>
      <c r="AB40" s="125">
        <v>1609.1448512746686</v>
      </c>
      <c r="AC40" s="125">
        <v>1951.5356268168543</v>
      </c>
      <c r="AD40" s="125">
        <v>3076.9272911994804</v>
      </c>
      <c r="AE40" s="125">
        <v>2875.898927007152</v>
      </c>
      <c r="AF40" s="125">
        <v>0</v>
      </c>
      <c r="AG40" s="252">
        <f t="shared" si="1"/>
        <v>570743.3923231586</v>
      </c>
      <c r="AH40" s="179">
        <v>1718.3794418631944</v>
      </c>
      <c r="AI40" s="127">
        <v>339.63696233407154</v>
      </c>
      <c r="AJ40" s="125">
        <v>908.7583586776509</v>
      </c>
      <c r="AK40" s="125">
        <v>1202.498434209821</v>
      </c>
      <c r="AL40" s="125">
        <v>2909.862623240559</v>
      </c>
      <c r="AM40" s="125">
        <v>1866.1674173653173</v>
      </c>
      <c r="AN40" s="125">
        <v>0</v>
      </c>
      <c r="AO40" s="125">
        <v>0</v>
      </c>
      <c r="AP40" s="125">
        <v>0</v>
      </c>
      <c r="AQ40" s="125">
        <v>131.26509625343846</v>
      </c>
      <c r="AR40" s="125">
        <v>1490.7308833257628</v>
      </c>
      <c r="AS40" s="125">
        <v>437.85630009014085</v>
      </c>
      <c r="AT40" s="125">
        <v>340.55490007010957</v>
      </c>
      <c r="AU40" s="125">
        <v>4474.028525449364</v>
      </c>
      <c r="AV40" s="125">
        <v>2234.260449516568</v>
      </c>
      <c r="AW40" s="125">
        <v>257.9405038266868</v>
      </c>
      <c r="AX40" s="125">
        <v>536.9935755822482</v>
      </c>
      <c r="AY40" s="125">
        <v>6147.429018246695</v>
      </c>
      <c r="AZ40" s="125">
        <v>278.13513401952343</v>
      </c>
      <c r="BA40" s="125">
        <v>55.07626416228187</v>
      </c>
      <c r="BB40" s="125">
        <v>1315.4047757424987</v>
      </c>
      <c r="BC40" s="125">
        <v>1622.9139173152391</v>
      </c>
      <c r="BD40" s="125">
        <v>231.32030948158385</v>
      </c>
      <c r="BE40" s="125">
        <v>592.9877774805682</v>
      </c>
      <c r="BF40" s="125">
        <v>78.9426452992707</v>
      </c>
      <c r="BG40" s="125">
        <v>33.963696233407155</v>
      </c>
      <c r="BH40" s="125">
        <v>55.9942018983199</v>
      </c>
      <c r="BI40" s="125">
        <v>1066.6436492761923</v>
      </c>
      <c r="BJ40" s="125">
        <v>1185.9755549611364</v>
      </c>
      <c r="BK40" s="125">
        <v>1584.3605324016419</v>
      </c>
      <c r="BL40" s="125">
        <v>428.6769227297605</v>
      </c>
      <c r="BM40" s="125">
        <v>22.94844340095078</v>
      </c>
      <c r="BN40" s="125">
        <v>52.32245095416778</v>
      </c>
      <c r="BO40" s="125">
        <v>182.6696094715682</v>
      </c>
      <c r="BP40" s="125">
        <v>44.978949065863524</v>
      </c>
      <c r="BQ40" s="125">
        <v>5124.846380300328</v>
      </c>
      <c r="BR40" s="125">
        <v>95.46552454795524</v>
      </c>
      <c r="BS40" s="125">
        <v>25349.407768896006</v>
      </c>
      <c r="BT40" s="125">
        <v>211.1256792887472</v>
      </c>
      <c r="BU40" s="125">
        <v>1988.2531362583754</v>
      </c>
      <c r="BV40" s="125">
        <v>958.3269964237046</v>
      </c>
      <c r="BW40" s="125">
        <v>1337.4352814074114</v>
      </c>
      <c r="BX40" s="125">
        <v>0</v>
      </c>
      <c r="BY40" s="125">
        <v>98.21933775606934</v>
      </c>
      <c r="BZ40" s="125">
        <v>1729.5378929824735</v>
      </c>
      <c r="CA40" s="125">
        <v>327.7037717655772</v>
      </c>
      <c r="CB40" s="125">
        <v>0</v>
      </c>
      <c r="CC40" s="125">
        <v>0</v>
      </c>
      <c r="CD40" s="125">
        <v>0</v>
      </c>
      <c r="CE40" s="125">
        <v>0</v>
      </c>
      <c r="CF40" s="179">
        <v>0</v>
      </c>
    </row>
    <row r="41" spans="1:84" ht="12">
      <c r="A41" s="41" t="s">
        <v>59</v>
      </c>
      <c r="B41" s="32" t="s">
        <v>276</v>
      </c>
      <c r="C41" s="40" t="s">
        <v>226</v>
      </c>
      <c r="D41" s="91" t="str">
        <f t="shared" si="0"/>
        <v>Total Expenditures</v>
      </c>
      <c r="E41" s="192">
        <v>38822</v>
      </c>
      <c r="F41" s="124">
        <v>39754.767229274694</v>
      </c>
      <c r="G41" s="125">
        <v>6232.827537478823</v>
      </c>
      <c r="H41" s="125">
        <v>1836.750029130321</v>
      </c>
      <c r="I41" s="125">
        <v>1089.6090396627044</v>
      </c>
      <c r="J41" s="125">
        <v>7629.082799074469</v>
      </c>
      <c r="K41" s="125">
        <v>1627.9030843575238</v>
      </c>
      <c r="L41" s="125">
        <v>569.1690490540976</v>
      </c>
      <c r="M41" s="125">
        <v>468.4699096060649</v>
      </c>
      <c r="N41" s="125">
        <v>6953.358025951703</v>
      </c>
      <c r="O41" s="125">
        <v>567.7475479325839</v>
      </c>
      <c r="P41" s="125">
        <v>1494.5094191146754</v>
      </c>
      <c r="Q41" s="125">
        <v>9.723067671153915</v>
      </c>
      <c r="R41" s="125">
        <v>314.3791880339766</v>
      </c>
      <c r="S41" s="125">
        <v>145.73229497758763</v>
      </c>
      <c r="T41" s="125">
        <v>706.8272176614872</v>
      </c>
      <c r="U41" s="125">
        <v>53.61902230349791</v>
      </c>
      <c r="V41" s="125">
        <v>234.94570536378936</v>
      </c>
      <c r="W41" s="125">
        <v>505.7700990345852</v>
      </c>
      <c r="X41" s="125">
        <v>288.50786762242666</v>
      </c>
      <c r="Y41" s="125">
        <v>307.84028287501343</v>
      </c>
      <c r="Z41" s="125">
        <v>1491.3821166473451</v>
      </c>
      <c r="AA41" s="125">
        <v>2236.2487043205397</v>
      </c>
      <c r="AB41" s="125">
        <v>99.67565864054276</v>
      </c>
      <c r="AC41" s="125">
        <v>120.88445537352762</v>
      </c>
      <c r="AD41" s="125">
        <v>190.59487037256096</v>
      </c>
      <c r="AE41" s="125">
        <v>178.1425205481007</v>
      </c>
      <c r="AF41" s="125">
        <v>0</v>
      </c>
      <c r="AG41" s="252">
        <f t="shared" si="1"/>
        <v>35353.6995128091</v>
      </c>
      <c r="AH41" s="179">
        <v>106.44200397894812</v>
      </c>
      <c r="AI41" s="127">
        <v>21.03821659840321</v>
      </c>
      <c r="AJ41" s="125">
        <v>56.291444411943715</v>
      </c>
      <c r="AK41" s="125">
        <v>74.48665876731947</v>
      </c>
      <c r="AL41" s="125">
        <v>180.246342207941</v>
      </c>
      <c r="AM41" s="125">
        <v>115.59647120149654</v>
      </c>
      <c r="AN41" s="125">
        <v>0</v>
      </c>
      <c r="AO41" s="125">
        <v>0</v>
      </c>
      <c r="AP41" s="125">
        <v>0</v>
      </c>
      <c r="AQ41" s="125">
        <v>8.130986415058537</v>
      </c>
      <c r="AR41" s="125">
        <v>92.34071285353193</v>
      </c>
      <c r="AS41" s="125">
        <v>27.12224139848197</v>
      </c>
      <c r="AT41" s="125">
        <v>21.095076643263756</v>
      </c>
      <c r="AU41" s="125">
        <v>277.13585865031683</v>
      </c>
      <c r="AV41" s="125">
        <v>138.3973491905768</v>
      </c>
      <c r="AW41" s="125">
        <v>15.977672605814329</v>
      </c>
      <c r="AX41" s="125">
        <v>33.26312624342129</v>
      </c>
      <c r="AY41" s="125">
        <v>380.79172043109804</v>
      </c>
      <c r="AZ41" s="125">
        <v>17.22859359274641</v>
      </c>
      <c r="BA41" s="125">
        <v>3.411602691632953</v>
      </c>
      <c r="BB41" s="125">
        <v>81.48044428516701</v>
      </c>
      <c r="BC41" s="125">
        <v>100.528559313451</v>
      </c>
      <c r="BD41" s="125">
        <v>14.3287313048584</v>
      </c>
      <c r="BE41" s="125">
        <v>36.73158897991479</v>
      </c>
      <c r="BF41" s="125">
        <v>4.889963858007232</v>
      </c>
      <c r="BG41" s="125">
        <v>2.103821659840321</v>
      </c>
      <c r="BH41" s="125">
        <v>3.468462736493502</v>
      </c>
      <c r="BI41" s="125">
        <v>66.07137212795818</v>
      </c>
      <c r="BJ41" s="125">
        <v>73.46317795982958</v>
      </c>
      <c r="BK41" s="125">
        <v>98.14043742930794</v>
      </c>
      <c r="BL41" s="125">
        <v>26.553640949876478</v>
      </c>
      <c r="BM41" s="125">
        <v>1.4215011215137303</v>
      </c>
      <c r="BN41" s="125">
        <v>3.241022557051305</v>
      </c>
      <c r="BO41" s="125">
        <v>11.315148927249291</v>
      </c>
      <c r="BP41" s="125">
        <v>2.786142198166911</v>
      </c>
      <c r="BQ41" s="125">
        <v>317.44963045644624</v>
      </c>
      <c r="BR41" s="125">
        <v>5.913444665497118</v>
      </c>
      <c r="BS41" s="125">
        <v>1570.224652871297</v>
      </c>
      <c r="BT41" s="125">
        <v>13.07781031792632</v>
      </c>
      <c r="BU41" s="125">
        <v>123.15885716794959</v>
      </c>
      <c r="BV41" s="125">
        <v>59.361886834413376</v>
      </c>
      <c r="BW41" s="125">
        <v>82.8450853618202</v>
      </c>
      <c r="BX41" s="125">
        <v>0</v>
      </c>
      <c r="BY41" s="125">
        <v>6.084024800078765</v>
      </c>
      <c r="BZ41" s="125">
        <v>107.13319468427301</v>
      </c>
      <c r="CA41" s="125">
        <v>20.29903601521607</v>
      </c>
      <c r="CB41" s="125">
        <v>0</v>
      </c>
      <c r="CC41" s="125">
        <v>0</v>
      </c>
      <c r="CD41" s="125">
        <v>0</v>
      </c>
      <c r="CE41" s="125">
        <v>0</v>
      </c>
      <c r="CF41" s="179">
        <v>0</v>
      </c>
    </row>
    <row r="42" spans="1:84" ht="12">
      <c r="A42" s="41" t="s">
        <v>60</v>
      </c>
      <c r="B42" s="32" t="s">
        <v>277</v>
      </c>
      <c r="C42" s="40" t="s">
        <v>226</v>
      </c>
      <c r="D42" s="91" t="str">
        <f aca="true" t="shared" si="2" ref="D42:D60">VLOOKUP(C42,A$70:B$99,2)</f>
        <v>Total Expenditures</v>
      </c>
      <c r="E42" s="192">
        <v>55819</v>
      </c>
      <c r="F42" s="124">
        <v>452427.7946861968</v>
      </c>
      <c r="G42" s="125">
        <v>70932.48467983522</v>
      </c>
      <c r="H42" s="125">
        <v>20903.072083825657</v>
      </c>
      <c r="I42" s="125">
        <v>12400.259119659197</v>
      </c>
      <c r="J42" s="125">
        <v>86822.52084026684</v>
      </c>
      <c r="K42" s="125">
        <v>18526.29643562296</v>
      </c>
      <c r="L42" s="125">
        <v>6477.409267222698</v>
      </c>
      <c r="M42" s="125">
        <v>5331.406089175605</v>
      </c>
      <c r="N42" s="125">
        <v>79132.45773020944</v>
      </c>
      <c r="O42" s="125">
        <v>6461.231921400464</v>
      </c>
      <c r="P42" s="125">
        <v>17008.214303664477</v>
      </c>
      <c r="Q42" s="125">
        <v>110.65304542408406</v>
      </c>
      <c r="R42" s="125">
        <v>3577.7818020453847</v>
      </c>
      <c r="S42" s="125">
        <v>1658.501493695482</v>
      </c>
      <c r="T42" s="125">
        <v>8044.023436647888</v>
      </c>
      <c r="U42" s="125">
        <v>610.2094844146858</v>
      </c>
      <c r="V42" s="125">
        <v>2673.79171749892</v>
      </c>
      <c r="W42" s="125">
        <v>5755.899643551039</v>
      </c>
      <c r="X42" s="125">
        <v>3283.3541080807163</v>
      </c>
      <c r="Y42" s="125">
        <v>3503.3660112631055</v>
      </c>
      <c r="Z42" s="125">
        <v>16972.62414285556</v>
      </c>
      <c r="AA42" s="125">
        <v>25449.553353706444</v>
      </c>
      <c r="AB42" s="125">
        <v>1134.3554890550838</v>
      </c>
      <c r="AC42" s="125">
        <v>1375.7214887228229</v>
      </c>
      <c r="AD42" s="125">
        <v>2169.058527845203</v>
      </c>
      <c r="AE42" s="125">
        <v>2027.344978442429</v>
      </c>
      <c r="AF42" s="125">
        <v>0</v>
      </c>
      <c r="AG42" s="252">
        <f t="shared" si="1"/>
        <v>402341.59119413135</v>
      </c>
      <c r="AH42" s="179">
        <v>1211.3596551689202</v>
      </c>
      <c r="AI42" s="127">
        <v>239.4247181690708</v>
      </c>
      <c r="AJ42" s="125">
        <v>640.6228945604867</v>
      </c>
      <c r="AK42" s="125">
        <v>847.6929210850884</v>
      </c>
      <c r="AL42" s="125">
        <v>2051.287450259336</v>
      </c>
      <c r="AM42" s="125">
        <v>1315.5417622641105</v>
      </c>
      <c r="AN42" s="125">
        <v>0</v>
      </c>
      <c r="AO42" s="125">
        <v>0</v>
      </c>
      <c r="AP42" s="125">
        <v>0</v>
      </c>
      <c r="AQ42" s="125">
        <v>92.53441810318141</v>
      </c>
      <c r="AR42" s="125">
        <v>1050.8803846123537</v>
      </c>
      <c r="AS42" s="125">
        <v>308.6637582882344</v>
      </c>
      <c r="AT42" s="125">
        <v>240.07181200196013</v>
      </c>
      <c r="AU42" s="125">
        <v>3153.9353415028404</v>
      </c>
      <c r="AV42" s="125">
        <v>1575.026389252752</v>
      </c>
      <c r="AW42" s="125">
        <v>181.8333670419159</v>
      </c>
      <c r="AX42" s="125">
        <v>378.54989224028753</v>
      </c>
      <c r="AY42" s="125">
        <v>4333.587398860181</v>
      </c>
      <c r="AZ42" s="125">
        <v>196.06943136548227</v>
      </c>
      <c r="BA42" s="125">
        <v>38.82562997336283</v>
      </c>
      <c r="BB42" s="125">
        <v>927.2854625304822</v>
      </c>
      <c r="BC42" s="125">
        <v>1144.0618965484246</v>
      </c>
      <c r="BD42" s="125">
        <v>163.06764588812385</v>
      </c>
      <c r="BE42" s="125">
        <v>418.0226160465398</v>
      </c>
      <c r="BF42" s="125">
        <v>55.650069628486726</v>
      </c>
      <c r="BG42" s="125">
        <v>23.942471816907076</v>
      </c>
      <c r="BH42" s="125">
        <v>39.472723806252205</v>
      </c>
      <c r="BI42" s="125">
        <v>751.92303381746</v>
      </c>
      <c r="BJ42" s="125">
        <v>836.0452320930796</v>
      </c>
      <c r="BK42" s="125">
        <v>1116.8839555670706</v>
      </c>
      <c r="BL42" s="125">
        <v>302.1928199593406</v>
      </c>
      <c r="BM42" s="125">
        <v>16.17734582223451</v>
      </c>
      <c r="BN42" s="125">
        <v>36.88434847469468</v>
      </c>
      <c r="BO42" s="125">
        <v>128.7716727449867</v>
      </c>
      <c r="BP42" s="125">
        <v>31.707597811579642</v>
      </c>
      <c r="BQ42" s="125">
        <v>3612.7248690214105</v>
      </c>
      <c r="BR42" s="125">
        <v>67.29775862049557</v>
      </c>
      <c r="BS42" s="125">
        <v>17869.888981196804</v>
      </c>
      <c r="BT42" s="125">
        <v>148.8315815645575</v>
      </c>
      <c r="BU42" s="125">
        <v>1401.605242038398</v>
      </c>
      <c r="BV42" s="125">
        <v>675.5659615365132</v>
      </c>
      <c r="BW42" s="125">
        <v>942.8157145198272</v>
      </c>
      <c r="BX42" s="125">
        <v>0</v>
      </c>
      <c r="BY42" s="125">
        <v>69.2390401191637</v>
      </c>
      <c r="BZ42" s="125">
        <v>1219.225727801524</v>
      </c>
      <c r="CA42" s="125">
        <v>231.01249834150883</v>
      </c>
      <c r="CB42" s="125">
        <v>0</v>
      </c>
      <c r="CC42" s="125">
        <v>0</v>
      </c>
      <c r="CD42" s="125">
        <v>0</v>
      </c>
      <c r="CE42" s="125">
        <v>0</v>
      </c>
      <c r="CF42" s="179">
        <v>0</v>
      </c>
    </row>
    <row r="43" spans="1:84" ht="12">
      <c r="A43" s="41" t="s">
        <v>61</v>
      </c>
      <c r="B43" s="32" t="s">
        <v>278</v>
      </c>
      <c r="C43" s="40" t="s">
        <v>226</v>
      </c>
      <c r="D43" s="91" t="str">
        <f t="shared" si="2"/>
        <v>Total Expenditures</v>
      </c>
      <c r="E43" s="192">
        <v>147667</v>
      </c>
      <c r="F43" s="124">
        <v>567428.7999506769</v>
      </c>
      <c r="G43" s="125">
        <v>88962.55962195118</v>
      </c>
      <c r="H43" s="125">
        <v>26216.349320524085</v>
      </c>
      <c r="I43" s="125">
        <v>15552.236697186114</v>
      </c>
      <c r="J43" s="125">
        <v>108891.62732200348</v>
      </c>
      <c r="K43" s="125">
        <v>23235.42955906896</v>
      </c>
      <c r="L43" s="125">
        <v>8123.878794491103</v>
      </c>
      <c r="M43" s="125">
        <v>6686.5771616196</v>
      </c>
      <c r="N43" s="125">
        <v>99246.85453541685</v>
      </c>
      <c r="O43" s="125">
        <v>8103.589386912454</v>
      </c>
      <c r="P43" s="125">
        <v>21331.471551888528</v>
      </c>
      <c r="Q43" s="125">
        <v>138.7795478379599</v>
      </c>
      <c r="R43" s="125">
        <v>4487.2053800940375</v>
      </c>
      <c r="S43" s="125">
        <v>2080.0700649631067</v>
      </c>
      <c r="T43" s="125">
        <v>10088.705024407484</v>
      </c>
      <c r="U43" s="125">
        <v>765.3164538666443</v>
      </c>
      <c r="V43" s="125">
        <v>3353.433284599125</v>
      </c>
      <c r="W43" s="125">
        <v>7218.971216483353</v>
      </c>
      <c r="X43" s="125">
        <v>4117.9381621626235</v>
      </c>
      <c r="Y43" s="125">
        <v>4393.874105232251</v>
      </c>
      <c r="Z43" s="125">
        <v>21286.834855215497</v>
      </c>
      <c r="AA43" s="125">
        <v>31918.484426427633</v>
      </c>
      <c r="AB43" s="125">
        <v>1422.6932594148755</v>
      </c>
      <c r="AC43" s="125">
        <v>1725.4112204883202</v>
      </c>
      <c r="AD43" s="125">
        <v>2720.403768145273</v>
      </c>
      <c r="AE43" s="125">
        <v>2542.6685577563067</v>
      </c>
      <c r="AF43" s="125">
        <v>0</v>
      </c>
      <c r="AG43" s="252">
        <f t="shared" si="1"/>
        <v>504611.3632781568</v>
      </c>
      <c r="AH43" s="179">
        <v>1519.2708394892452</v>
      </c>
      <c r="AI43" s="127">
        <v>300.28323216400685</v>
      </c>
      <c r="AJ43" s="125">
        <v>803.4605401145047</v>
      </c>
      <c r="AK43" s="125">
        <v>1063.1649571212133</v>
      </c>
      <c r="AL43" s="125">
        <v>2572.6968809727073</v>
      </c>
      <c r="AM43" s="125">
        <v>1649.9346242957456</v>
      </c>
      <c r="AN43" s="125">
        <v>0</v>
      </c>
      <c r="AO43" s="125">
        <v>0</v>
      </c>
      <c r="AP43" s="125">
        <v>0</v>
      </c>
      <c r="AQ43" s="125">
        <v>116.05541134987291</v>
      </c>
      <c r="AR43" s="125">
        <v>1317.9999163090463</v>
      </c>
      <c r="AS43" s="125">
        <v>387.12189660062495</v>
      </c>
      <c r="AT43" s="125">
        <v>301.09480846715275</v>
      </c>
      <c r="AU43" s="125">
        <v>3955.6229015334306</v>
      </c>
      <c r="AV43" s="125">
        <v>1975.3767218572773</v>
      </c>
      <c r="AW43" s="125">
        <v>228.052941184016</v>
      </c>
      <c r="AX43" s="125">
        <v>474.7721373403892</v>
      </c>
      <c r="AY43" s="125">
        <v>5435.126502168524</v>
      </c>
      <c r="AZ43" s="125">
        <v>245.9076198532272</v>
      </c>
      <c r="BA43" s="125">
        <v>48.694578188757866</v>
      </c>
      <c r="BB43" s="125">
        <v>1162.9888424081669</v>
      </c>
      <c r="BC43" s="125">
        <v>1434.866903962065</v>
      </c>
      <c r="BD43" s="125">
        <v>204.517228392783</v>
      </c>
      <c r="BE43" s="125">
        <v>524.278291832293</v>
      </c>
      <c r="BF43" s="125">
        <v>69.79556207055295</v>
      </c>
      <c r="BG43" s="125">
        <v>30.028323216400683</v>
      </c>
      <c r="BH43" s="125">
        <v>49.50615449190383</v>
      </c>
      <c r="BI43" s="125">
        <v>943.0516642556106</v>
      </c>
      <c r="BJ43" s="125">
        <v>1048.556583664586</v>
      </c>
      <c r="BK43" s="125">
        <v>1400.7806992299345</v>
      </c>
      <c r="BL43" s="125">
        <v>379.00613356916534</v>
      </c>
      <c r="BM43" s="125">
        <v>20.28940757864911</v>
      </c>
      <c r="BN43" s="125">
        <v>46.25984927931997</v>
      </c>
      <c r="BO43" s="125">
        <v>161.5036843260469</v>
      </c>
      <c r="BP43" s="125">
        <v>39.767238854152254</v>
      </c>
      <c r="BQ43" s="125">
        <v>4531.0305004639185</v>
      </c>
      <c r="BR43" s="125">
        <v>84.4039355271803</v>
      </c>
      <c r="BS43" s="125">
        <v>22412.17223819182</v>
      </c>
      <c r="BT43" s="125">
        <v>186.66254972357183</v>
      </c>
      <c r="BU43" s="125">
        <v>1757.8742726141588</v>
      </c>
      <c r="BV43" s="125">
        <v>847.2856604843868</v>
      </c>
      <c r="BW43" s="125">
        <v>1182.46667368367</v>
      </c>
      <c r="BX43" s="125">
        <v>0</v>
      </c>
      <c r="BY43" s="125">
        <v>86.83866443661819</v>
      </c>
      <c r="BZ43" s="125">
        <v>1529.1363610302883</v>
      </c>
      <c r="CA43" s="125">
        <v>289.7327402231093</v>
      </c>
      <c r="CB43" s="125">
        <v>0</v>
      </c>
      <c r="CC43" s="125">
        <v>0</v>
      </c>
      <c r="CD43" s="125">
        <v>0</v>
      </c>
      <c r="CE43" s="125">
        <v>0</v>
      </c>
      <c r="CF43" s="179">
        <v>0</v>
      </c>
    </row>
    <row r="44" spans="1:84" ht="12">
      <c r="A44" s="41" t="s">
        <v>62</v>
      </c>
      <c r="B44" s="32" t="s">
        <v>279</v>
      </c>
      <c r="C44" s="40" t="s">
        <v>226</v>
      </c>
      <c r="D44" s="91" t="str">
        <f t="shared" si="2"/>
        <v>Total Expenditures</v>
      </c>
      <c r="E44" s="192">
        <v>40448</v>
      </c>
      <c r="F44" s="124">
        <v>217306.51927476813</v>
      </c>
      <c r="G44" s="125">
        <v>34069.72677259362</v>
      </c>
      <c r="H44" s="125">
        <v>10039.997299096778</v>
      </c>
      <c r="I44" s="125">
        <v>5955.993816134463</v>
      </c>
      <c r="J44" s="125">
        <v>41701.9025357308</v>
      </c>
      <c r="K44" s="125">
        <v>8898.403327032807</v>
      </c>
      <c r="L44" s="125">
        <v>3111.1776913586586</v>
      </c>
      <c r="M44" s="125">
        <v>2560.7385613490496</v>
      </c>
      <c r="N44" s="125">
        <v>38008.27259725864</v>
      </c>
      <c r="O44" s="125">
        <v>3103.4075173043166</v>
      </c>
      <c r="P44" s="125">
        <v>8169.250193773326</v>
      </c>
      <c r="Q44" s="125">
        <v>53.14799053170136</v>
      </c>
      <c r="R44" s="125">
        <v>1718.4516938583442</v>
      </c>
      <c r="S44" s="125">
        <v>796.5982440511731</v>
      </c>
      <c r="T44" s="125">
        <v>3863.641346781167</v>
      </c>
      <c r="U44" s="125">
        <v>293.09096532979174</v>
      </c>
      <c r="V44" s="125">
        <v>1284.254367701696</v>
      </c>
      <c r="W44" s="125">
        <v>2764.627928534992</v>
      </c>
      <c r="X44" s="125">
        <v>1577.034526069314</v>
      </c>
      <c r="Y44" s="125">
        <v>1682.7088932083693</v>
      </c>
      <c r="Z44" s="125">
        <v>8152.155810853772</v>
      </c>
      <c r="AA44" s="125">
        <v>12223.72701532914</v>
      </c>
      <c r="AB44" s="125">
        <v>544.8446046904824</v>
      </c>
      <c r="AC44" s="125">
        <v>660.7756015812696</v>
      </c>
      <c r="AD44" s="125">
        <v>1041.8249372062162</v>
      </c>
      <c r="AE44" s="125">
        <v>973.7582124901777</v>
      </c>
      <c r="AF44" s="125">
        <v>0</v>
      </c>
      <c r="AG44" s="252">
        <f t="shared" si="1"/>
        <v>193249.5124498501</v>
      </c>
      <c r="AH44" s="179">
        <v>581.8306331891517</v>
      </c>
      <c r="AI44" s="127">
        <v>114.99857600426611</v>
      </c>
      <c r="AJ44" s="125">
        <v>307.6988925519553</v>
      </c>
      <c r="AK44" s="125">
        <v>407.1571204475368</v>
      </c>
      <c r="AL44" s="125">
        <v>985.2580700906043</v>
      </c>
      <c r="AM44" s="125">
        <v>631.8705540991162</v>
      </c>
      <c r="AN44" s="125">
        <v>0</v>
      </c>
      <c r="AO44" s="125">
        <v>0</v>
      </c>
      <c r="AP44" s="125">
        <v>0</v>
      </c>
      <c r="AQ44" s="125">
        <v>44.44539559083798</v>
      </c>
      <c r="AR44" s="125">
        <v>504.75050657007614</v>
      </c>
      <c r="AS44" s="125">
        <v>148.25492095685115</v>
      </c>
      <c r="AT44" s="125">
        <v>115.30938296643978</v>
      </c>
      <c r="AU44" s="125">
        <v>1514.8731336345757</v>
      </c>
      <c r="AV44" s="125">
        <v>756.5041459307668</v>
      </c>
      <c r="AW44" s="125">
        <v>87.3367563708075</v>
      </c>
      <c r="AX44" s="125">
        <v>181.82207287160992</v>
      </c>
      <c r="AY44" s="125">
        <v>2081.4742256772165</v>
      </c>
      <c r="AZ44" s="125">
        <v>94.17450953862874</v>
      </c>
      <c r="BA44" s="125">
        <v>18.64841773042153</v>
      </c>
      <c r="BB44" s="125">
        <v>445.38637679490085</v>
      </c>
      <c r="BC44" s="125">
        <v>549.5067091230878</v>
      </c>
      <c r="BD44" s="125">
        <v>78.32335446777043</v>
      </c>
      <c r="BE44" s="125">
        <v>200.78129756420515</v>
      </c>
      <c r="BF44" s="125">
        <v>26.72939874693753</v>
      </c>
      <c r="BG44" s="125">
        <v>11.49985760042661</v>
      </c>
      <c r="BH44" s="125">
        <v>18.95922469259522</v>
      </c>
      <c r="BI44" s="125">
        <v>361.1576900458303</v>
      </c>
      <c r="BJ44" s="125">
        <v>401.5625951284103</v>
      </c>
      <c r="BK44" s="125">
        <v>536.4528167117927</v>
      </c>
      <c r="BL44" s="125">
        <v>145.14685133511423</v>
      </c>
      <c r="BM44" s="125">
        <v>7.770174054342305</v>
      </c>
      <c r="BN44" s="125">
        <v>17.715996843900456</v>
      </c>
      <c r="BO44" s="125">
        <v>61.85058547256474</v>
      </c>
      <c r="BP44" s="125">
        <v>15.229541146510917</v>
      </c>
      <c r="BQ44" s="125">
        <v>1735.2352698157233</v>
      </c>
      <c r="BR44" s="125">
        <v>32.32392406606399</v>
      </c>
      <c r="BS44" s="125">
        <v>8583.12292025255</v>
      </c>
      <c r="BT44" s="125">
        <v>71.48560129994921</v>
      </c>
      <c r="BU44" s="125">
        <v>673.2078800682173</v>
      </c>
      <c r="BV44" s="125">
        <v>324.48246850933464</v>
      </c>
      <c r="BW44" s="125">
        <v>452.8457438870695</v>
      </c>
      <c r="BX44" s="125">
        <v>0</v>
      </c>
      <c r="BY44" s="125">
        <v>33.25634495258506</v>
      </c>
      <c r="BZ44" s="125">
        <v>585.6088026213354</v>
      </c>
      <c r="CA44" s="125">
        <v>110.95808549600812</v>
      </c>
      <c r="CB44" s="125">
        <v>0</v>
      </c>
      <c r="CC44" s="125">
        <v>0</v>
      </c>
      <c r="CD44" s="125">
        <v>0</v>
      </c>
      <c r="CE44" s="125">
        <v>0</v>
      </c>
      <c r="CF44" s="179">
        <v>0</v>
      </c>
    </row>
    <row r="45" spans="1:84" ht="12">
      <c r="A45" s="41" t="s">
        <v>63</v>
      </c>
      <c r="B45" s="32" t="s">
        <v>280</v>
      </c>
      <c r="C45" s="40" t="s">
        <v>226</v>
      </c>
      <c r="D45" s="91" t="str">
        <f t="shared" si="2"/>
        <v>Total Expenditures</v>
      </c>
      <c r="E45" s="192">
        <v>4633917</v>
      </c>
      <c r="F45" s="124">
        <v>4919919.239791175</v>
      </c>
      <c r="G45" s="125">
        <v>771354.2364137189</v>
      </c>
      <c r="H45" s="125">
        <v>227310.1425770853</v>
      </c>
      <c r="I45" s="125">
        <v>134846.43104989274</v>
      </c>
      <c r="J45" s="125">
        <v>944150.1953377477</v>
      </c>
      <c r="K45" s="125">
        <v>201463.93158474297</v>
      </c>
      <c r="L45" s="125">
        <v>70438.48952718396</v>
      </c>
      <c r="M45" s="125">
        <v>57976.29522622065</v>
      </c>
      <c r="N45" s="125">
        <v>860524.7198591209</v>
      </c>
      <c r="O45" s="125">
        <v>70262.56922366952</v>
      </c>
      <c r="P45" s="125">
        <v>184955.5703029474</v>
      </c>
      <c r="Q45" s="125">
        <v>1203.2948760388072</v>
      </c>
      <c r="R45" s="125">
        <v>38906.53432525476</v>
      </c>
      <c r="S45" s="125">
        <v>18035.34951630095</v>
      </c>
      <c r="T45" s="125">
        <v>87474.61171952287</v>
      </c>
      <c r="U45" s="125">
        <v>6635.713848564883</v>
      </c>
      <c r="V45" s="125">
        <v>29076.10776486755</v>
      </c>
      <c r="W45" s="125">
        <v>62592.4439904397</v>
      </c>
      <c r="X45" s="125">
        <v>35704.784801291855</v>
      </c>
      <c r="Y45" s="125">
        <v>38097.30092908831</v>
      </c>
      <c r="Z45" s="125">
        <v>184568.54563521562</v>
      </c>
      <c r="AA45" s="125">
        <v>276750.78467678506</v>
      </c>
      <c r="AB45" s="125">
        <v>12335.531682432917</v>
      </c>
      <c r="AC45" s="125">
        <v>14960.262610868444</v>
      </c>
      <c r="AD45" s="125">
        <v>23587.39429521685</v>
      </c>
      <c r="AE45" s="125">
        <v>22046.332436430308</v>
      </c>
      <c r="AF45" s="125">
        <v>0</v>
      </c>
      <c r="AG45" s="252">
        <f t="shared" si="1"/>
        <v>4375257.5742106475</v>
      </c>
      <c r="AH45" s="179">
        <v>13172.912327161677</v>
      </c>
      <c r="AI45" s="127">
        <v>2603.6204920137934</v>
      </c>
      <c r="AJ45" s="125">
        <v>6966.4440191720405</v>
      </c>
      <c r="AK45" s="125">
        <v>9218.223904156943</v>
      </c>
      <c r="AL45" s="125">
        <v>22306.694485631688</v>
      </c>
      <c r="AM45" s="125">
        <v>14305.839081794706</v>
      </c>
      <c r="AN45" s="125">
        <v>0</v>
      </c>
      <c r="AO45" s="125">
        <v>0</v>
      </c>
      <c r="AP45" s="125">
        <v>0</v>
      </c>
      <c r="AQ45" s="125">
        <v>1006.2641361026282</v>
      </c>
      <c r="AR45" s="125">
        <v>11427.782916298378</v>
      </c>
      <c r="AS45" s="125">
        <v>3356.5593910556195</v>
      </c>
      <c r="AT45" s="125">
        <v>2610.6573041543706</v>
      </c>
      <c r="AU45" s="125">
        <v>34297.42237317629</v>
      </c>
      <c r="AV45" s="125">
        <v>17127.600750166413</v>
      </c>
      <c r="AW45" s="125">
        <v>1977.3442115023672</v>
      </c>
      <c r="AX45" s="125">
        <v>4116.535102238025</v>
      </c>
      <c r="AY45" s="125">
        <v>47125.530905449654</v>
      </c>
      <c r="AZ45" s="125">
        <v>2132.154078595079</v>
      </c>
      <c r="BA45" s="125">
        <v>422.2087284346692</v>
      </c>
      <c r="BB45" s="125">
        <v>10083.751797448014</v>
      </c>
      <c r="BC45" s="125">
        <v>12441.083864541584</v>
      </c>
      <c r="BD45" s="125">
        <v>1773.2766594256104</v>
      </c>
      <c r="BE45" s="125">
        <v>4545.780642813272</v>
      </c>
      <c r="BF45" s="125">
        <v>605.1658440896925</v>
      </c>
      <c r="BG45" s="125">
        <v>260.3620492013793</v>
      </c>
      <c r="BH45" s="125">
        <v>429.24554057524693</v>
      </c>
      <c r="BI45" s="125">
        <v>8176.775707351426</v>
      </c>
      <c r="BJ45" s="125">
        <v>9091.561285626543</v>
      </c>
      <c r="BK45" s="125">
        <v>12145.537754637315</v>
      </c>
      <c r="BL45" s="125">
        <v>3286.191269649841</v>
      </c>
      <c r="BM45" s="125">
        <v>175.9203035144455</v>
      </c>
      <c r="BN45" s="125">
        <v>401.0982920129357</v>
      </c>
      <c r="BO45" s="125">
        <v>1400.325615974986</v>
      </c>
      <c r="BP45" s="125">
        <v>344.8037948883131</v>
      </c>
      <c r="BQ45" s="125">
        <v>39286.52218084596</v>
      </c>
      <c r="BR45" s="125">
        <v>731.8284626200932</v>
      </c>
      <c r="BS45" s="125">
        <v>194325.83860702583</v>
      </c>
      <c r="BT45" s="125">
        <v>1618.4667923328984</v>
      </c>
      <c r="BU45" s="125">
        <v>15241.735096491557</v>
      </c>
      <c r="BV45" s="125">
        <v>7346.431874763243</v>
      </c>
      <c r="BW45" s="125">
        <v>10252.63528882188</v>
      </c>
      <c r="BX45" s="125">
        <v>0</v>
      </c>
      <c r="BY45" s="125">
        <v>752.9388990418266</v>
      </c>
      <c r="BZ45" s="125">
        <v>13258.451815542547</v>
      </c>
      <c r="CA45" s="125">
        <v>2512.1419341862816</v>
      </c>
      <c r="CB45" s="125">
        <v>0</v>
      </c>
      <c r="CC45" s="125">
        <v>0</v>
      </c>
      <c r="CD45" s="125">
        <v>0</v>
      </c>
      <c r="CE45" s="125">
        <v>0</v>
      </c>
      <c r="CF45" s="179">
        <v>0</v>
      </c>
    </row>
    <row r="46" spans="1:84" ht="12">
      <c r="A46" s="41" t="s">
        <v>64</v>
      </c>
      <c r="B46" s="32" t="s">
        <v>281</v>
      </c>
      <c r="C46" s="40" t="s">
        <v>228</v>
      </c>
      <c r="D46" s="91" t="str">
        <f t="shared" si="2"/>
        <v>FTE Faculty, Ac Prof, &amp; Staff</v>
      </c>
      <c r="E46" s="192">
        <v>86431</v>
      </c>
      <c r="F46" s="124">
        <v>90781.67860290027</v>
      </c>
      <c r="G46" s="125">
        <v>15670.78191846543</v>
      </c>
      <c r="H46" s="125">
        <v>2879.0376880634763</v>
      </c>
      <c r="I46" s="125">
        <v>2162.8487096350796</v>
      </c>
      <c r="J46" s="125">
        <v>10312.70123718214</v>
      </c>
      <c r="K46" s="125">
        <v>4479.436519624876</v>
      </c>
      <c r="L46" s="125">
        <v>1338.9163453023532</v>
      </c>
      <c r="M46" s="125">
        <v>911.1982061324329</v>
      </c>
      <c r="N46" s="125">
        <v>14682.71416215564</v>
      </c>
      <c r="O46" s="125">
        <v>1344.5870498236336</v>
      </c>
      <c r="P46" s="125">
        <v>3633.0313633004084</v>
      </c>
      <c r="Q46" s="125">
        <v>57.75717567970935</v>
      </c>
      <c r="R46" s="125">
        <v>670.0882509313188</v>
      </c>
      <c r="S46" s="125">
        <v>283.43021301733734</v>
      </c>
      <c r="T46" s="125">
        <v>1220.251602542223</v>
      </c>
      <c r="U46" s="125">
        <v>69.09858472227046</v>
      </c>
      <c r="V46" s="125">
        <v>500.3871674796638</v>
      </c>
      <c r="W46" s="125">
        <v>971.4756949327113</v>
      </c>
      <c r="X46" s="125">
        <v>634.1737889632087</v>
      </c>
      <c r="Y46" s="125">
        <v>283.5352260640277</v>
      </c>
      <c r="Z46" s="125">
        <v>3615.599197549806</v>
      </c>
      <c r="AA46" s="125">
        <v>2690.7492953476235</v>
      </c>
      <c r="AB46" s="125">
        <v>447.04053976095037</v>
      </c>
      <c r="AC46" s="125">
        <v>184.82296217506993</v>
      </c>
      <c r="AD46" s="125">
        <v>249.93105112310593</v>
      </c>
      <c r="AE46" s="125">
        <v>322.6000794328493</v>
      </c>
      <c r="AF46" s="125">
        <v>0</v>
      </c>
      <c r="AG46" s="252">
        <f t="shared" si="1"/>
        <v>69616.19402940733</v>
      </c>
      <c r="AH46" s="179">
        <v>241.5300073878755</v>
      </c>
      <c r="AI46" s="127">
        <v>63.00782801422839</v>
      </c>
      <c r="AJ46" s="125">
        <v>145.9681348996291</v>
      </c>
      <c r="AK46" s="125">
        <v>325.85548388025114</v>
      </c>
      <c r="AL46" s="125">
        <v>0</v>
      </c>
      <c r="AM46" s="125">
        <v>183.3527795214046</v>
      </c>
      <c r="AN46" s="125">
        <v>0</v>
      </c>
      <c r="AO46" s="125">
        <v>0</v>
      </c>
      <c r="AP46" s="125">
        <v>0</v>
      </c>
      <c r="AQ46" s="125">
        <v>31.503914007114194</v>
      </c>
      <c r="AR46" s="125">
        <v>148.27842192681746</v>
      </c>
      <c r="AS46" s="125">
        <v>49.88119717793081</v>
      </c>
      <c r="AT46" s="125">
        <v>47.25587101067129</v>
      </c>
      <c r="AU46" s="125">
        <v>1111.0380339842272</v>
      </c>
      <c r="AV46" s="125">
        <v>517.7143201835765</v>
      </c>
      <c r="AW46" s="125">
        <v>68.99357167558009</v>
      </c>
      <c r="AX46" s="125">
        <v>117.6146122932263</v>
      </c>
      <c r="AY46" s="125">
        <v>1827.3320254593136</v>
      </c>
      <c r="AZ46" s="125">
        <v>74.76928924355101</v>
      </c>
      <c r="BA46" s="125">
        <v>10.501304669038065</v>
      </c>
      <c r="BB46" s="125">
        <v>227.87831131812598</v>
      </c>
      <c r="BC46" s="125">
        <v>267.7832690604706</v>
      </c>
      <c r="BD46" s="125">
        <v>0</v>
      </c>
      <c r="BE46" s="125">
        <v>73.8241718233376</v>
      </c>
      <c r="BF46" s="125">
        <v>0</v>
      </c>
      <c r="BG46" s="125">
        <v>6.300782801422838</v>
      </c>
      <c r="BH46" s="125">
        <v>0</v>
      </c>
      <c r="BI46" s="125">
        <v>84.01043735230452</v>
      </c>
      <c r="BJ46" s="125">
        <v>315.0391400711419</v>
      </c>
      <c r="BK46" s="125">
        <v>270.40859522773013</v>
      </c>
      <c r="BL46" s="125">
        <v>491.46105851098133</v>
      </c>
      <c r="BM46" s="125">
        <v>0</v>
      </c>
      <c r="BN46" s="125">
        <v>847.7703259314429</v>
      </c>
      <c r="BO46" s="125">
        <v>684.6850644212818</v>
      </c>
      <c r="BP46" s="125">
        <v>10.501304669038065</v>
      </c>
      <c r="BQ46" s="125">
        <v>52.50652334519032</v>
      </c>
      <c r="BR46" s="125">
        <v>21.00260933807613</v>
      </c>
      <c r="BS46" s="125">
        <v>11736.678150303704</v>
      </c>
      <c r="BT46" s="125">
        <v>0</v>
      </c>
      <c r="BU46" s="125">
        <v>199.73481480510395</v>
      </c>
      <c r="BV46" s="125">
        <v>248.88092065620214</v>
      </c>
      <c r="BW46" s="125">
        <v>178.52217937364708</v>
      </c>
      <c r="BX46" s="125">
        <v>0</v>
      </c>
      <c r="BY46" s="125">
        <v>32.34401838063724</v>
      </c>
      <c r="BZ46" s="125">
        <v>357.04435874729415</v>
      </c>
      <c r="CA46" s="125">
        <v>94.51174202134258</v>
      </c>
      <c r="CB46" s="125">
        <v>0</v>
      </c>
      <c r="CC46" s="125">
        <v>0</v>
      </c>
      <c r="CD46" s="125">
        <v>0</v>
      </c>
      <c r="CE46" s="125">
        <v>0</v>
      </c>
      <c r="CF46" s="179">
        <v>0</v>
      </c>
    </row>
    <row r="47" spans="1:84" ht="12">
      <c r="A47" s="41" t="s">
        <v>65</v>
      </c>
      <c r="B47" s="32" t="s">
        <v>282</v>
      </c>
      <c r="C47" s="40" t="s">
        <v>234</v>
      </c>
      <c r="D47" s="91" t="str">
        <f t="shared" si="2"/>
        <v>Gross Square Footage</v>
      </c>
      <c r="E47" s="192">
        <v>52353775</v>
      </c>
      <c r="F47" s="124">
        <v>55345297.65071617</v>
      </c>
      <c r="G47" s="125">
        <v>6490512.4038833855</v>
      </c>
      <c r="H47" s="125">
        <v>688103.7189887442</v>
      </c>
      <c r="I47" s="125">
        <v>869338.2177234484</v>
      </c>
      <c r="J47" s="125">
        <v>9990315.264876824</v>
      </c>
      <c r="K47" s="125">
        <v>4819480.698691373</v>
      </c>
      <c r="L47" s="125">
        <v>377651.8148368693</v>
      </c>
      <c r="M47" s="125">
        <v>405954.12988013076</v>
      </c>
      <c r="N47" s="125">
        <v>10132630.73088209</v>
      </c>
      <c r="O47" s="125">
        <v>1195369.5253653368</v>
      </c>
      <c r="P47" s="125">
        <v>2679132.1916335304</v>
      </c>
      <c r="Q47" s="125">
        <v>170028.26113662447</v>
      </c>
      <c r="R47" s="125">
        <v>11940.457851995187</v>
      </c>
      <c r="S47" s="125">
        <v>89387.29646024582</v>
      </c>
      <c r="T47" s="125">
        <v>1633640.0649615948</v>
      </c>
      <c r="U47" s="125">
        <v>163650.72754422127</v>
      </c>
      <c r="V47" s="125">
        <v>123659.84042950491</v>
      </c>
      <c r="W47" s="125">
        <v>66315.63081714023</v>
      </c>
      <c r="X47" s="125">
        <v>131387.91054735816</v>
      </c>
      <c r="Y47" s="125">
        <v>77913.09526584651</v>
      </c>
      <c r="Z47" s="125">
        <v>5620868.707660133</v>
      </c>
      <c r="AA47" s="125">
        <v>679282.3573979075</v>
      </c>
      <c r="AB47" s="125">
        <v>314862.5849472932</v>
      </c>
      <c r="AC47" s="125">
        <v>95041.32834258646</v>
      </c>
      <c r="AD47" s="125">
        <v>207168.01558650177</v>
      </c>
      <c r="AE47" s="125">
        <v>0</v>
      </c>
      <c r="AF47" s="125">
        <v>3341329.1901301094</v>
      </c>
      <c r="AG47" s="252">
        <f t="shared" si="1"/>
        <v>50374964.1658408</v>
      </c>
      <c r="AH47" s="179">
        <v>58442.86035727447</v>
      </c>
      <c r="AI47" s="127">
        <v>16688.772778776038</v>
      </c>
      <c r="AJ47" s="125">
        <v>12680.0373778369</v>
      </c>
      <c r="AK47" s="125">
        <v>59755.88197923983</v>
      </c>
      <c r="AL47" s="125">
        <v>0</v>
      </c>
      <c r="AM47" s="125">
        <v>32118.116654850608</v>
      </c>
      <c r="AN47" s="125">
        <v>0</v>
      </c>
      <c r="AO47" s="125">
        <v>0</v>
      </c>
      <c r="AP47" s="125">
        <v>0</v>
      </c>
      <c r="AQ47" s="125">
        <v>0</v>
      </c>
      <c r="AR47" s="125">
        <v>20879.723425212407</v>
      </c>
      <c r="AS47" s="125">
        <v>8349.745661314408</v>
      </c>
      <c r="AT47" s="125">
        <v>25295.763492557126</v>
      </c>
      <c r="AU47" s="125">
        <v>199761.50178423186</v>
      </c>
      <c r="AV47" s="125">
        <v>118075.47908220736</v>
      </c>
      <c r="AW47" s="125">
        <v>14587.938183631462</v>
      </c>
      <c r="AX47" s="125">
        <v>0</v>
      </c>
      <c r="AY47" s="125">
        <v>471112.1579611709</v>
      </c>
      <c r="AZ47" s="125">
        <v>15338.236253325953</v>
      </c>
      <c r="BA47" s="125">
        <v>0</v>
      </c>
      <c r="BB47" s="125">
        <v>110245.58279775268</v>
      </c>
      <c r="BC47" s="125">
        <v>92222.35130930574</v>
      </c>
      <c r="BD47" s="125">
        <v>0</v>
      </c>
      <c r="BE47" s="125">
        <v>57360.28742814384</v>
      </c>
      <c r="BF47" s="125">
        <v>0</v>
      </c>
      <c r="BG47" s="125">
        <v>0</v>
      </c>
      <c r="BH47" s="125">
        <v>0</v>
      </c>
      <c r="BI47" s="125">
        <v>29475.995595140725</v>
      </c>
      <c r="BJ47" s="125">
        <v>43410.1026037527</v>
      </c>
      <c r="BK47" s="125">
        <v>118279.13141541013</v>
      </c>
      <c r="BL47" s="125">
        <v>119736.853379388</v>
      </c>
      <c r="BM47" s="125">
        <v>0</v>
      </c>
      <c r="BN47" s="125">
        <v>372378.2912613023</v>
      </c>
      <c r="BO47" s="125">
        <v>388268.53252304636</v>
      </c>
      <c r="BP47" s="125">
        <v>168447.27591833964</v>
      </c>
      <c r="BQ47" s="125">
        <v>135048.293273082</v>
      </c>
      <c r="BR47" s="125">
        <v>0</v>
      </c>
      <c r="BS47" s="125">
        <v>1859093.9163609364</v>
      </c>
      <c r="BT47" s="125">
        <v>0</v>
      </c>
      <c r="BU47" s="125">
        <v>147792.64191403557</v>
      </c>
      <c r="BV47" s="125">
        <v>95743.39296494346</v>
      </c>
      <c r="BW47" s="125">
        <v>109130.85423706372</v>
      </c>
      <c r="BX47" s="125">
        <v>0</v>
      </c>
      <c r="BY47" s="125">
        <v>0</v>
      </c>
      <c r="BZ47" s="125">
        <v>60098.87538252873</v>
      </c>
      <c r="CA47" s="125">
        <v>10514.891519575654</v>
      </c>
      <c r="CB47" s="125">
        <v>0</v>
      </c>
      <c r="CC47" s="125">
        <v>0</v>
      </c>
      <c r="CD47" s="125">
        <v>0</v>
      </c>
      <c r="CE47" s="125">
        <v>0</v>
      </c>
      <c r="CF47" s="179">
        <v>0</v>
      </c>
    </row>
    <row r="48" spans="1:84" ht="12">
      <c r="A48" s="41">
        <v>8260</v>
      </c>
      <c r="B48" s="32" t="s">
        <v>283</v>
      </c>
      <c r="C48" s="40" t="s">
        <v>284</v>
      </c>
      <c r="D48" s="91" t="str">
        <f t="shared" si="2"/>
        <v>DCR Classroom support</v>
      </c>
      <c r="E48" s="192">
        <v>234737</v>
      </c>
      <c r="F48" s="124">
        <v>242153.50848663854</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0</v>
      </c>
      <c r="X48" s="125">
        <v>0</v>
      </c>
      <c r="Y48" s="125">
        <v>0</v>
      </c>
      <c r="Z48" s="125">
        <v>0</v>
      </c>
      <c r="AA48" s="125">
        <v>0</v>
      </c>
      <c r="AB48" s="125">
        <v>0</v>
      </c>
      <c r="AC48" s="125">
        <v>0</v>
      </c>
      <c r="AD48" s="125">
        <v>0</v>
      </c>
      <c r="AE48" s="125">
        <v>0</v>
      </c>
      <c r="AF48" s="125">
        <v>0</v>
      </c>
      <c r="AG48" s="252">
        <f t="shared" si="1"/>
        <v>0</v>
      </c>
      <c r="AH48" s="179">
        <v>0</v>
      </c>
      <c r="AI48" s="127">
        <v>0</v>
      </c>
      <c r="AJ48" s="125">
        <v>0</v>
      </c>
      <c r="AK48" s="125">
        <v>0</v>
      </c>
      <c r="AL48" s="125">
        <v>0</v>
      </c>
      <c r="AM48" s="125">
        <v>0</v>
      </c>
      <c r="AN48" s="125">
        <v>0</v>
      </c>
      <c r="AO48" s="125">
        <v>0</v>
      </c>
      <c r="AP48" s="125">
        <v>0</v>
      </c>
      <c r="AQ48" s="125">
        <v>0</v>
      </c>
      <c r="AR48" s="125">
        <v>0</v>
      </c>
      <c r="AS48" s="125">
        <v>0</v>
      </c>
      <c r="AT48" s="125">
        <v>0</v>
      </c>
      <c r="AU48" s="125">
        <v>0</v>
      </c>
      <c r="AV48" s="125">
        <v>0</v>
      </c>
      <c r="AW48" s="125">
        <v>0</v>
      </c>
      <c r="AX48" s="125">
        <v>0</v>
      </c>
      <c r="AY48" s="125">
        <v>0</v>
      </c>
      <c r="AZ48" s="125">
        <v>0</v>
      </c>
      <c r="BA48" s="125">
        <v>0</v>
      </c>
      <c r="BB48" s="125">
        <v>0</v>
      </c>
      <c r="BC48" s="125">
        <v>0</v>
      </c>
      <c r="BD48" s="125">
        <v>0</v>
      </c>
      <c r="BE48" s="125">
        <v>0</v>
      </c>
      <c r="BF48" s="125">
        <v>0</v>
      </c>
      <c r="BG48" s="125">
        <v>0</v>
      </c>
      <c r="BH48" s="125">
        <v>0</v>
      </c>
      <c r="BI48" s="125">
        <v>0</v>
      </c>
      <c r="BJ48" s="125">
        <v>0</v>
      </c>
      <c r="BK48" s="125">
        <v>0</v>
      </c>
      <c r="BL48" s="125">
        <v>0</v>
      </c>
      <c r="BM48" s="125">
        <v>0</v>
      </c>
      <c r="BN48" s="125">
        <v>0</v>
      </c>
      <c r="BO48" s="125">
        <v>0</v>
      </c>
      <c r="BP48" s="125">
        <v>0</v>
      </c>
      <c r="BQ48" s="125">
        <v>0</v>
      </c>
      <c r="BR48" s="125">
        <v>0</v>
      </c>
      <c r="BS48" s="125">
        <v>0</v>
      </c>
      <c r="BT48" s="125">
        <v>0</v>
      </c>
      <c r="BU48" s="125">
        <v>0</v>
      </c>
      <c r="BV48" s="125">
        <v>0</v>
      </c>
      <c r="BW48" s="125">
        <v>0</v>
      </c>
      <c r="BX48" s="125">
        <v>0</v>
      </c>
      <c r="BY48" s="125">
        <v>0</v>
      </c>
      <c r="BZ48" s="125">
        <v>0</v>
      </c>
      <c r="CA48" s="125">
        <v>0</v>
      </c>
      <c r="CB48" s="125">
        <v>0</v>
      </c>
      <c r="CC48" s="125">
        <v>242153.50848663854</v>
      </c>
      <c r="CD48" s="125">
        <v>0</v>
      </c>
      <c r="CE48" s="125">
        <v>0</v>
      </c>
      <c r="CF48" s="179">
        <v>0</v>
      </c>
    </row>
    <row r="49" spans="1:84" ht="12">
      <c r="A49" s="233" t="s">
        <v>66</v>
      </c>
      <c r="B49" s="243" t="s">
        <v>285</v>
      </c>
      <c r="C49" s="112" t="s">
        <v>249</v>
      </c>
      <c r="D49" s="234" t="str">
        <f t="shared" si="2"/>
        <v>Total enrollment</v>
      </c>
      <c r="E49" s="224">
        <v>594740</v>
      </c>
      <c r="F49" s="247">
        <v>881140.72969578</v>
      </c>
      <c r="G49" s="188">
        <v>65740.38720253936</v>
      </c>
      <c r="H49" s="188">
        <v>100598.64817190068</v>
      </c>
      <c r="I49" s="188">
        <v>29589.272607302504</v>
      </c>
      <c r="J49" s="188">
        <v>164875.4274960904</v>
      </c>
      <c r="K49" s="188">
        <v>67179.60161624989</v>
      </c>
      <c r="L49" s="188">
        <v>13953.061773600193</v>
      </c>
      <c r="M49" s="188">
        <v>14709.25917741419</v>
      </c>
      <c r="N49" s="188">
        <v>367146.0362840148</v>
      </c>
      <c r="O49" s="188">
        <v>31491.96284915708</v>
      </c>
      <c r="P49" s="188">
        <v>10830.698299787562</v>
      </c>
      <c r="Q49" s="188">
        <v>0</v>
      </c>
      <c r="R49" s="188">
        <v>3902.9543422657875</v>
      </c>
      <c r="S49" s="188">
        <v>2536.920322472762</v>
      </c>
      <c r="T49" s="188">
        <v>0</v>
      </c>
      <c r="U49" s="188">
        <v>0</v>
      </c>
      <c r="V49" s="188">
        <v>7049.71128071758</v>
      </c>
      <c r="W49" s="188">
        <v>0</v>
      </c>
      <c r="X49" s="188">
        <v>1536.788272267154</v>
      </c>
      <c r="Y49" s="188">
        <v>0</v>
      </c>
      <c r="Z49" s="188">
        <v>0</v>
      </c>
      <c r="AA49" s="188">
        <v>0</v>
      </c>
      <c r="AB49" s="188">
        <v>0</v>
      </c>
      <c r="AC49" s="188">
        <v>0</v>
      </c>
      <c r="AD49" s="188">
        <v>0</v>
      </c>
      <c r="AE49" s="188">
        <v>0</v>
      </c>
      <c r="AF49" s="188">
        <v>0</v>
      </c>
      <c r="AG49" s="251">
        <f t="shared" si="1"/>
        <v>881140.7296957801</v>
      </c>
      <c r="AH49" s="123">
        <v>0</v>
      </c>
      <c r="AI49" s="134">
        <v>0</v>
      </c>
      <c r="AJ49" s="188">
        <v>0</v>
      </c>
      <c r="AK49" s="188">
        <v>0</v>
      </c>
      <c r="AL49" s="188">
        <v>0</v>
      </c>
      <c r="AM49" s="188">
        <v>0</v>
      </c>
      <c r="AN49" s="188">
        <v>0</v>
      </c>
      <c r="AO49" s="188">
        <v>0</v>
      </c>
      <c r="AP49" s="188">
        <v>0</v>
      </c>
      <c r="AQ49" s="188">
        <v>0</v>
      </c>
      <c r="AR49" s="188">
        <v>0</v>
      </c>
      <c r="AS49" s="188">
        <v>0</v>
      </c>
      <c r="AT49" s="188">
        <v>0</v>
      </c>
      <c r="AU49" s="188">
        <v>0</v>
      </c>
      <c r="AV49" s="188">
        <v>0</v>
      </c>
      <c r="AW49" s="188">
        <v>0</v>
      </c>
      <c r="AX49" s="188">
        <v>0</v>
      </c>
      <c r="AY49" s="188">
        <v>0</v>
      </c>
      <c r="AZ49" s="188">
        <v>0</v>
      </c>
      <c r="BA49" s="188">
        <v>0</v>
      </c>
      <c r="BB49" s="188">
        <v>0</v>
      </c>
      <c r="BC49" s="188">
        <v>0</v>
      </c>
      <c r="BD49" s="188">
        <v>0</v>
      </c>
      <c r="BE49" s="188">
        <v>0</v>
      </c>
      <c r="BF49" s="188">
        <v>0</v>
      </c>
      <c r="BG49" s="188">
        <v>0</v>
      </c>
      <c r="BH49" s="188">
        <v>0</v>
      </c>
      <c r="BI49" s="188">
        <v>0</v>
      </c>
      <c r="BJ49" s="188">
        <v>0</v>
      </c>
      <c r="BK49" s="188">
        <v>0</v>
      </c>
      <c r="BL49" s="188">
        <v>0</v>
      </c>
      <c r="BM49" s="188">
        <v>0</v>
      </c>
      <c r="BN49" s="188">
        <v>0</v>
      </c>
      <c r="BO49" s="188">
        <v>0</v>
      </c>
      <c r="BP49" s="188">
        <v>0</v>
      </c>
      <c r="BQ49" s="188">
        <v>0</v>
      </c>
      <c r="BR49" s="188">
        <v>0</v>
      </c>
      <c r="BS49" s="188">
        <v>0</v>
      </c>
      <c r="BT49" s="188">
        <v>0</v>
      </c>
      <c r="BU49" s="188">
        <v>0</v>
      </c>
      <c r="BV49" s="188">
        <v>0</v>
      </c>
      <c r="BW49" s="188">
        <v>0</v>
      </c>
      <c r="BX49" s="188">
        <v>0</v>
      </c>
      <c r="BY49" s="188">
        <v>0</v>
      </c>
      <c r="BZ49" s="188">
        <v>0</v>
      </c>
      <c r="CA49" s="188">
        <v>0</v>
      </c>
      <c r="CB49" s="188">
        <v>0</v>
      </c>
      <c r="CC49" s="188">
        <v>0</v>
      </c>
      <c r="CD49" s="188">
        <v>0</v>
      </c>
      <c r="CE49" s="188">
        <v>0</v>
      </c>
      <c r="CF49" s="123">
        <v>0</v>
      </c>
    </row>
    <row r="50" spans="1:84" ht="12">
      <c r="A50" s="41" t="s">
        <v>67</v>
      </c>
      <c r="B50" s="32" t="s">
        <v>286</v>
      </c>
      <c r="C50" s="40" t="s">
        <v>249</v>
      </c>
      <c r="D50" s="91" t="str">
        <f t="shared" si="2"/>
        <v>Total enrollment</v>
      </c>
      <c r="E50" s="192">
        <v>839950</v>
      </c>
      <c r="F50" s="124">
        <v>989341.0331098197</v>
      </c>
      <c r="G50" s="125">
        <v>73813.02486659001</v>
      </c>
      <c r="H50" s="125">
        <v>112951.7308162587</v>
      </c>
      <c r="I50" s="125">
        <v>33222.70840934088</v>
      </c>
      <c r="J50" s="125">
        <v>185121.42303275765</v>
      </c>
      <c r="K50" s="125">
        <v>75428.96863917955</v>
      </c>
      <c r="L50" s="125">
        <v>15666.437930868084</v>
      </c>
      <c r="M50" s="125">
        <v>16515.49313341513</v>
      </c>
      <c r="N50" s="125">
        <v>412229.9952753418</v>
      </c>
      <c r="O50" s="125">
        <v>35359.04085445926</v>
      </c>
      <c r="P50" s="125">
        <v>12160.661610673827</v>
      </c>
      <c r="Q50" s="125">
        <v>0</v>
      </c>
      <c r="R50" s="125">
        <v>4382.22040024282</v>
      </c>
      <c r="S50" s="125">
        <v>2848.4432601578333</v>
      </c>
      <c r="T50" s="125">
        <v>0</v>
      </c>
      <c r="U50" s="125">
        <v>0</v>
      </c>
      <c r="V50" s="125">
        <v>7915.385597938594</v>
      </c>
      <c r="W50" s="125">
        <v>0</v>
      </c>
      <c r="X50" s="125">
        <v>1725.4992825956106</v>
      </c>
      <c r="Y50" s="125">
        <v>0</v>
      </c>
      <c r="Z50" s="125">
        <v>0</v>
      </c>
      <c r="AA50" s="125">
        <v>0</v>
      </c>
      <c r="AB50" s="125">
        <v>0</v>
      </c>
      <c r="AC50" s="125">
        <v>0</v>
      </c>
      <c r="AD50" s="125">
        <v>0</v>
      </c>
      <c r="AE50" s="125">
        <v>0</v>
      </c>
      <c r="AF50" s="125">
        <v>0</v>
      </c>
      <c r="AG50" s="252">
        <f t="shared" si="1"/>
        <v>989341.0331098197</v>
      </c>
      <c r="AH50" s="179">
        <v>0</v>
      </c>
      <c r="AI50" s="127">
        <v>0</v>
      </c>
      <c r="AJ50" s="125">
        <v>0</v>
      </c>
      <c r="AK50" s="125">
        <v>0</v>
      </c>
      <c r="AL50" s="125">
        <v>0</v>
      </c>
      <c r="AM50" s="125">
        <v>0</v>
      </c>
      <c r="AN50" s="125">
        <v>0</v>
      </c>
      <c r="AO50" s="125">
        <v>0</v>
      </c>
      <c r="AP50" s="125">
        <v>0</v>
      </c>
      <c r="AQ50" s="125">
        <v>0</v>
      </c>
      <c r="AR50" s="125">
        <v>0</v>
      </c>
      <c r="AS50" s="125">
        <v>0</v>
      </c>
      <c r="AT50" s="125">
        <v>0</v>
      </c>
      <c r="AU50" s="125">
        <v>0</v>
      </c>
      <c r="AV50" s="125">
        <v>0</v>
      </c>
      <c r="AW50" s="125">
        <v>0</v>
      </c>
      <c r="AX50" s="125">
        <v>0</v>
      </c>
      <c r="AY50" s="125">
        <v>0</v>
      </c>
      <c r="AZ50" s="125">
        <v>0</v>
      </c>
      <c r="BA50" s="125">
        <v>0</v>
      </c>
      <c r="BB50" s="125">
        <v>0</v>
      </c>
      <c r="BC50" s="125">
        <v>0</v>
      </c>
      <c r="BD50" s="125">
        <v>0</v>
      </c>
      <c r="BE50" s="125">
        <v>0</v>
      </c>
      <c r="BF50" s="125">
        <v>0</v>
      </c>
      <c r="BG50" s="125">
        <v>0</v>
      </c>
      <c r="BH50" s="125">
        <v>0</v>
      </c>
      <c r="BI50" s="125">
        <v>0</v>
      </c>
      <c r="BJ50" s="125">
        <v>0</v>
      </c>
      <c r="BK50" s="125">
        <v>0</v>
      </c>
      <c r="BL50" s="125">
        <v>0</v>
      </c>
      <c r="BM50" s="125">
        <v>0</v>
      </c>
      <c r="BN50" s="125">
        <v>0</v>
      </c>
      <c r="BO50" s="125">
        <v>0</v>
      </c>
      <c r="BP50" s="125">
        <v>0</v>
      </c>
      <c r="BQ50" s="125">
        <v>0</v>
      </c>
      <c r="BR50" s="125">
        <v>0</v>
      </c>
      <c r="BS50" s="125">
        <v>0</v>
      </c>
      <c r="BT50" s="125">
        <v>0</v>
      </c>
      <c r="BU50" s="125">
        <v>0</v>
      </c>
      <c r="BV50" s="125">
        <v>0</v>
      </c>
      <c r="BW50" s="125">
        <v>0</v>
      </c>
      <c r="BX50" s="125">
        <v>0</v>
      </c>
      <c r="BY50" s="125">
        <v>0</v>
      </c>
      <c r="BZ50" s="125">
        <v>0</v>
      </c>
      <c r="CA50" s="125">
        <v>0</v>
      </c>
      <c r="CB50" s="125">
        <v>0</v>
      </c>
      <c r="CC50" s="125">
        <v>0</v>
      </c>
      <c r="CD50" s="125">
        <v>0</v>
      </c>
      <c r="CE50" s="125">
        <v>0</v>
      </c>
      <c r="CF50" s="179">
        <v>0</v>
      </c>
    </row>
    <row r="51" spans="1:84" ht="12">
      <c r="A51" s="41" t="s">
        <v>68</v>
      </c>
      <c r="B51" s="32" t="s">
        <v>287</v>
      </c>
      <c r="C51" s="40" t="s">
        <v>249</v>
      </c>
      <c r="D51" s="91" t="str">
        <f t="shared" si="2"/>
        <v>Total enrollment</v>
      </c>
      <c r="E51" s="192">
        <v>620262</v>
      </c>
      <c r="F51" s="124">
        <v>791345.1462636853</v>
      </c>
      <c r="G51" s="125">
        <v>59040.89389238226</v>
      </c>
      <c r="H51" s="125">
        <v>90346.8075740944</v>
      </c>
      <c r="I51" s="125">
        <v>26573.879143398764</v>
      </c>
      <c r="J51" s="125">
        <v>148073.2474280563</v>
      </c>
      <c r="K51" s="125">
        <v>60333.44036349564</v>
      </c>
      <c r="L51" s="125">
        <v>12531.128499607663</v>
      </c>
      <c r="M51" s="125">
        <v>13210.263086124862</v>
      </c>
      <c r="N51" s="125">
        <v>329730.7955377534</v>
      </c>
      <c r="O51" s="125">
        <v>28282.66939334527</v>
      </c>
      <c r="P51" s="125">
        <v>9726.959884310843</v>
      </c>
      <c r="Q51" s="125">
        <v>0</v>
      </c>
      <c r="R51" s="125">
        <v>3505.2107691210244</v>
      </c>
      <c r="S51" s="125">
        <v>2278.386999928666</v>
      </c>
      <c r="T51" s="125">
        <v>0</v>
      </c>
      <c r="U51" s="125">
        <v>0</v>
      </c>
      <c r="V51" s="125">
        <v>6331.286951724851</v>
      </c>
      <c r="W51" s="125">
        <v>0</v>
      </c>
      <c r="X51" s="125">
        <v>1380.1767403414035</v>
      </c>
      <c r="Y51" s="125">
        <v>0</v>
      </c>
      <c r="Z51" s="125">
        <v>0</v>
      </c>
      <c r="AA51" s="125">
        <v>0</v>
      </c>
      <c r="AB51" s="125">
        <v>0</v>
      </c>
      <c r="AC51" s="125">
        <v>0</v>
      </c>
      <c r="AD51" s="125">
        <v>0</v>
      </c>
      <c r="AE51" s="125">
        <v>0</v>
      </c>
      <c r="AF51" s="125">
        <v>0</v>
      </c>
      <c r="AG51" s="252">
        <f t="shared" si="1"/>
        <v>791345.1462636853</v>
      </c>
      <c r="AH51" s="179">
        <v>0</v>
      </c>
      <c r="AI51" s="127">
        <v>0</v>
      </c>
      <c r="AJ51" s="125">
        <v>0</v>
      </c>
      <c r="AK51" s="125">
        <v>0</v>
      </c>
      <c r="AL51" s="125">
        <v>0</v>
      </c>
      <c r="AM51" s="125">
        <v>0</v>
      </c>
      <c r="AN51" s="125">
        <v>0</v>
      </c>
      <c r="AO51" s="125">
        <v>0</v>
      </c>
      <c r="AP51" s="125">
        <v>0</v>
      </c>
      <c r="AQ51" s="125">
        <v>0</v>
      </c>
      <c r="AR51" s="125">
        <v>0</v>
      </c>
      <c r="AS51" s="125">
        <v>0</v>
      </c>
      <c r="AT51" s="125">
        <v>0</v>
      </c>
      <c r="AU51" s="125">
        <v>0</v>
      </c>
      <c r="AV51" s="125">
        <v>0</v>
      </c>
      <c r="AW51" s="125">
        <v>0</v>
      </c>
      <c r="AX51" s="125">
        <v>0</v>
      </c>
      <c r="AY51" s="125">
        <v>0</v>
      </c>
      <c r="AZ51" s="125">
        <v>0</v>
      </c>
      <c r="BA51" s="125">
        <v>0</v>
      </c>
      <c r="BB51" s="125">
        <v>0</v>
      </c>
      <c r="BC51" s="125">
        <v>0</v>
      </c>
      <c r="BD51" s="125">
        <v>0</v>
      </c>
      <c r="BE51" s="125">
        <v>0</v>
      </c>
      <c r="BF51" s="125">
        <v>0</v>
      </c>
      <c r="BG51" s="125">
        <v>0</v>
      </c>
      <c r="BH51" s="125">
        <v>0</v>
      </c>
      <c r="BI51" s="125">
        <v>0</v>
      </c>
      <c r="BJ51" s="125">
        <v>0</v>
      </c>
      <c r="BK51" s="125">
        <v>0</v>
      </c>
      <c r="BL51" s="125">
        <v>0</v>
      </c>
      <c r="BM51" s="125">
        <v>0</v>
      </c>
      <c r="BN51" s="125">
        <v>0</v>
      </c>
      <c r="BO51" s="125">
        <v>0</v>
      </c>
      <c r="BP51" s="125">
        <v>0</v>
      </c>
      <c r="BQ51" s="125">
        <v>0</v>
      </c>
      <c r="BR51" s="125">
        <v>0</v>
      </c>
      <c r="BS51" s="125">
        <v>0</v>
      </c>
      <c r="BT51" s="125">
        <v>0</v>
      </c>
      <c r="BU51" s="125">
        <v>0</v>
      </c>
      <c r="BV51" s="125">
        <v>0</v>
      </c>
      <c r="BW51" s="125">
        <v>0</v>
      </c>
      <c r="BX51" s="125">
        <v>0</v>
      </c>
      <c r="BY51" s="125">
        <v>0</v>
      </c>
      <c r="BZ51" s="125">
        <v>0</v>
      </c>
      <c r="CA51" s="125">
        <v>0</v>
      </c>
      <c r="CB51" s="125">
        <v>0</v>
      </c>
      <c r="CC51" s="125">
        <v>0</v>
      </c>
      <c r="CD51" s="125">
        <v>0</v>
      </c>
      <c r="CE51" s="125">
        <v>0</v>
      </c>
      <c r="CF51" s="179">
        <v>0</v>
      </c>
    </row>
    <row r="52" spans="1:84" ht="12">
      <c r="A52" s="41" t="s">
        <v>69</v>
      </c>
      <c r="B52" s="32" t="s">
        <v>288</v>
      </c>
      <c r="C52" s="40" t="s">
        <v>249</v>
      </c>
      <c r="D52" s="91" t="str">
        <f t="shared" si="2"/>
        <v>Total enrollment</v>
      </c>
      <c r="E52" s="192">
        <v>73</v>
      </c>
      <c r="F52" s="124">
        <v>73.80298443776195</v>
      </c>
      <c r="G52" s="125">
        <v>5.506313134925211</v>
      </c>
      <c r="H52" s="125">
        <v>8.425987149696315</v>
      </c>
      <c r="I52" s="125">
        <v>2.478351700432015</v>
      </c>
      <c r="J52" s="125">
        <v>13.809710752860667</v>
      </c>
      <c r="K52" s="125">
        <v>5.626859507823388</v>
      </c>
      <c r="L52" s="125">
        <v>1.1686868694535142</v>
      </c>
      <c r="M52" s="125">
        <v>1.2320247941966243</v>
      </c>
      <c r="N52" s="125">
        <v>30.75158404221126</v>
      </c>
      <c r="O52" s="125">
        <v>2.6377180917211307</v>
      </c>
      <c r="P52" s="125">
        <v>0.9071625350303502</v>
      </c>
      <c r="Q52" s="125">
        <v>0</v>
      </c>
      <c r="R52" s="125">
        <v>0.32690541802895495</v>
      </c>
      <c r="S52" s="125">
        <v>0.2124885217188207</v>
      </c>
      <c r="T52" s="125">
        <v>0</v>
      </c>
      <c r="U52" s="125">
        <v>0</v>
      </c>
      <c r="V52" s="125">
        <v>0.5904729113148</v>
      </c>
      <c r="W52" s="125">
        <v>0</v>
      </c>
      <c r="X52" s="125">
        <v>0.12871900834890102</v>
      </c>
      <c r="Y52" s="125">
        <v>0</v>
      </c>
      <c r="Z52" s="125">
        <v>0</v>
      </c>
      <c r="AA52" s="125">
        <v>0</v>
      </c>
      <c r="AB52" s="125">
        <v>0</v>
      </c>
      <c r="AC52" s="125">
        <v>0</v>
      </c>
      <c r="AD52" s="125">
        <v>0</v>
      </c>
      <c r="AE52" s="125">
        <v>0</v>
      </c>
      <c r="AF52" s="125">
        <v>0</v>
      </c>
      <c r="AG52" s="252">
        <f t="shared" si="1"/>
        <v>73.80298443776196</v>
      </c>
      <c r="AH52" s="179">
        <v>0</v>
      </c>
      <c r="AI52" s="127">
        <v>0</v>
      </c>
      <c r="AJ52" s="125">
        <v>0</v>
      </c>
      <c r="AK52" s="125">
        <v>0</v>
      </c>
      <c r="AL52" s="125">
        <v>0</v>
      </c>
      <c r="AM52" s="125">
        <v>0</v>
      </c>
      <c r="AN52" s="125">
        <v>0</v>
      </c>
      <c r="AO52" s="125">
        <v>0</v>
      </c>
      <c r="AP52" s="125">
        <v>0</v>
      </c>
      <c r="AQ52" s="125">
        <v>0</v>
      </c>
      <c r="AR52" s="125">
        <v>0</v>
      </c>
      <c r="AS52" s="125">
        <v>0</v>
      </c>
      <c r="AT52" s="125">
        <v>0</v>
      </c>
      <c r="AU52" s="125">
        <v>0</v>
      </c>
      <c r="AV52" s="125">
        <v>0</v>
      </c>
      <c r="AW52" s="125">
        <v>0</v>
      </c>
      <c r="AX52" s="125">
        <v>0</v>
      </c>
      <c r="AY52" s="125">
        <v>0</v>
      </c>
      <c r="AZ52" s="125">
        <v>0</v>
      </c>
      <c r="BA52" s="125">
        <v>0</v>
      </c>
      <c r="BB52" s="125">
        <v>0</v>
      </c>
      <c r="BC52" s="125">
        <v>0</v>
      </c>
      <c r="BD52" s="125">
        <v>0</v>
      </c>
      <c r="BE52" s="125">
        <v>0</v>
      </c>
      <c r="BF52" s="125">
        <v>0</v>
      </c>
      <c r="BG52" s="125">
        <v>0</v>
      </c>
      <c r="BH52" s="125">
        <v>0</v>
      </c>
      <c r="BI52" s="125">
        <v>0</v>
      </c>
      <c r="BJ52" s="125">
        <v>0</v>
      </c>
      <c r="BK52" s="125">
        <v>0</v>
      </c>
      <c r="BL52" s="125">
        <v>0</v>
      </c>
      <c r="BM52" s="125">
        <v>0</v>
      </c>
      <c r="BN52" s="125">
        <v>0</v>
      </c>
      <c r="BO52" s="125">
        <v>0</v>
      </c>
      <c r="BP52" s="125">
        <v>0</v>
      </c>
      <c r="BQ52" s="125">
        <v>0</v>
      </c>
      <c r="BR52" s="125">
        <v>0</v>
      </c>
      <c r="BS52" s="125">
        <v>0</v>
      </c>
      <c r="BT52" s="125">
        <v>0</v>
      </c>
      <c r="BU52" s="125">
        <v>0</v>
      </c>
      <c r="BV52" s="125">
        <v>0</v>
      </c>
      <c r="BW52" s="125">
        <v>0</v>
      </c>
      <c r="BX52" s="125">
        <v>0</v>
      </c>
      <c r="BY52" s="125">
        <v>0</v>
      </c>
      <c r="BZ52" s="125">
        <v>0</v>
      </c>
      <c r="CA52" s="125">
        <v>0</v>
      </c>
      <c r="CB52" s="125">
        <v>0</v>
      </c>
      <c r="CC52" s="125">
        <v>0</v>
      </c>
      <c r="CD52" s="125">
        <v>0</v>
      </c>
      <c r="CE52" s="125">
        <v>0</v>
      </c>
      <c r="CF52" s="179">
        <v>0</v>
      </c>
    </row>
    <row r="53" spans="1:84" ht="12">
      <c r="A53" s="41" t="s">
        <v>70</v>
      </c>
      <c r="B53" s="32" t="s">
        <v>289</v>
      </c>
      <c r="C53" s="40" t="s">
        <v>249</v>
      </c>
      <c r="D53" s="91" t="str">
        <f t="shared" si="2"/>
        <v>Total enrollment</v>
      </c>
      <c r="E53" s="192">
        <v>51128</v>
      </c>
      <c r="F53" s="124">
        <v>56543.67767917027</v>
      </c>
      <c r="G53" s="125">
        <v>4218.626082314487</v>
      </c>
      <c r="H53" s="125">
        <v>6455.51538533022</v>
      </c>
      <c r="I53" s="125">
        <v>1898.7730752680786</v>
      </c>
      <c r="J53" s="125">
        <v>10580.220293270359</v>
      </c>
      <c r="K53" s="125">
        <v>4310.981903782596</v>
      </c>
      <c r="L53" s="125">
        <v>895.381862368789</v>
      </c>
      <c r="M53" s="125">
        <v>943.9078024622024</v>
      </c>
      <c r="N53" s="125">
        <v>23560.12659180532</v>
      </c>
      <c r="O53" s="125">
        <v>2020.870601954732</v>
      </c>
      <c r="P53" s="125">
        <v>695.0166903701789</v>
      </c>
      <c r="Q53" s="125">
        <v>0</v>
      </c>
      <c r="R53" s="125">
        <v>250.45646499826265</v>
      </c>
      <c r="S53" s="125">
        <v>162.7967022488707</v>
      </c>
      <c r="T53" s="125">
        <v>0</v>
      </c>
      <c r="U53" s="125">
        <v>0</v>
      </c>
      <c r="V53" s="125">
        <v>452.3869899031119</v>
      </c>
      <c r="W53" s="125">
        <v>0</v>
      </c>
      <c r="X53" s="125">
        <v>98.61723309306592</v>
      </c>
      <c r="Y53" s="125">
        <v>0</v>
      </c>
      <c r="Z53" s="125">
        <v>0</v>
      </c>
      <c r="AA53" s="125">
        <v>0</v>
      </c>
      <c r="AB53" s="125">
        <v>0</v>
      </c>
      <c r="AC53" s="125">
        <v>0</v>
      </c>
      <c r="AD53" s="125">
        <v>0</v>
      </c>
      <c r="AE53" s="125">
        <v>0</v>
      </c>
      <c r="AF53" s="125">
        <v>0</v>
      </c>
      <c r="AG53" s="252">
        <f t="shared" si="1"/>
        <v>56543.67767917027</v>
      </c>
      <c r="AH53" s="179">
        <v>0</v>
      </c>
      <c r="AI53" s="127">
        <v>0</v>
      </c>
      <c r="AJ53" s="125">
        <v>0</v>
      </c>
      <c r="AK53" s="125">
        <v>0</v>
      </c>
      <c r="AL53" s="125">
        <v>0</v>
      </c>
      <c r="AM53" s="125">
        <v>0</v>
      </c>
      <c r="AN53" s="125">
        <v>0</v>
      </c>
      <c r="AO53" s="125">
        <v>0</v>
      </c>
      <c r="AP53" s="125">
        <v>0</v>
      </c>
      <c r="AQ53" s="125">
        <v>0</v>
      </c>
      <c r="AR53" s="125">
        <v>0</v>
      </c>
      <c r="AS53" s="125">
        <v>0</v>
      </c>
      <c r="AT53" s="125">
        <v>0</v>
      </c>
      <c r="AU53" s="125">
        <v>0</v>
      </c>
      <c r="AV53" s="125">
        <v>0</v>
      </c>
      <c r="AW53" s="125">
        <v>0</v>
      </c>
      <c r="AX53" s="125">
        <v>0</v>
      </c>
      <c r="AY53" s="125">
        <v>0</v>
      </c>
      <c r="AZ53" s="125">
        <v>0</v>
      </c>
      <c r="BA53" s="125">
        <v>0</v>
      </c>
      <c r="BB53" s="125">
        <v>0</v>
      </c>
      <c r="BC53" s="125">
        <v>0</v>
      </c>
      <c r="BD53" s="125">
        <v>0</v>
      </c>
      <c r="BE53" s="125">
        <v>0</v>
      </c>
      <c r="BF53" s="125">
        <v>0</v>
      </c>
      <c r="BG53" s="125">
        <v>0</v>
      </c>
      <c r="BH53" s="125">
        <v>0</v>
      </c>
      <c r="BI53" s="125">
        <v>0</v>
      </c>
      <c r="BJ53" s="125">
        <v>0</v>
      </c>
      <c r="BK53" s="125">
        <v>0</v>
      </c>
      <c r="BL53" s="125">
        <v>0</v>
      </c>
      <c r="BM53" s="125">
        <v>0</v>
      </c>
      <c r="BN53" s="125">
        <v>0</v>
      </c>
      <c r="BO53" s="125">
        <v>0</v>
      </c>
      <c r="BP53" s="125">
        <v>0</v>
      </c>
      <c r="BQ53" s="125">
        <v>0</v>
      </c>
      <c r="BR53" s="125">
        <v>0</v>
      </c>
      <c r="BS53" s="125">
        <v>0</v>
      </c>
      <c r="BT53" s="125">
        <v>0</v>
      </c>
      <c r="BU53" s="125">
        <v>0</v>
      </c>
      <c r="BV53" s="125">
        <v>0</v>
      </c>
      <c r="BW53" s="125">
        <v>0</v>
      </c>
      <c r="BX53" s="125">
        <v>0</v>
      </c>
      <c r="BY53" s="125">
        <v>0</v>
      </c>
      <c r="BZ53" s="125">
        <v>0</v>
      </c>
      <c r="CA53" s="125">
        <v>0</v>
      </c>
      <c r="CB53" s="125">
        <v>0</v>
      </c>
      <c r="CC53" s="125">
        <v>0</v>
      </c>
      <c r="CD53" s="125">
        <v>0</v>
      </c>
      <c r="CE53" s="125">
        <v>0</v>
      </c>
      <c r="CF53" s="179">
        <v>0</v>
      </c>
    </row>
    <row r="54" spans="1:84" ht="12">
      <c r="A54" s="41" t="s">
        <v>71</v>
      </c>
      <c r="B54" s="32" t="s">
        <v>290</v>
      </c>
      <c r="C54" s="40" t="s">
        <v>249</v>
      </c>
      <c r="D54" s="91" t="str">
        <f t="shared" si="2"/>
        <v>Total enrollment</v>
      </c>
      <c r="E54" s="192">
        <v>1505472</v>
      </c>
      <c r="F54" s="124">
        <v>1641654.5739882907</v>
      </c>
      <c r="G54" s="125">
        <v>122481.01093235268</v>
      </c>
      <c r="H54" s="125">
        <v>187425.4876011215</v>
      </c>
      <c r="I54" s="125">
        <v>55127.81679441328</v>
      </c>
      <c r="J54" s="125">
        <v>307179.64856837544</v>
      </c>
      <c r="K54" s="125">
        <v>125162.41339803314</v>
      </c>
      <c r="L54" s="125">
        <v>25995.969667274854</v>
      </c>
      <c r="M54" s="125">
        <v>27404.84214924255</v>
      </c>
      <c r="N54" s="125">
        <v>684030.3137450241</v>
      </c>
      <c r="O54" s="125">
        <v>58672.72174904167</v>
      </c>
      <c r="P54" s="125">
        <v>20178.689741730832</v>
      </c>
      <c r="Q54" s="125">
        <v>0</v>
      </c>
      <c r="R54" s="125">
        <v>7271.599906930029</v>
      </c>
      <c r="S54" s="125">
        <v>4726.539939504519</v>
      </c>
      <c r="T54" s="125">
        <v>0</v>
      </c>
      <c r="U54" s="125">
        <v>0</v>
      </c>
      <c r="V54" s="125">
        <v>13134.327331892366</v>
      </c>
      <c r="W54" s="125">
        <v>0</v>
      </c>
      <c r="X54" s="125">
        <v>2863.192463353699</v>
      </c>
      <c r="Y54" s="125">
        <v>0</v>
      </c>
      <c r="Z54" s="125">
        <v>0</v>
      </c>
      <c r="AA54" s="125">
        <v>0</v>
      </c>
      <c r="AB54" s="125">
        <v>0</v>
      </c>
      <c r="AC54" s="125">
        <v>0</v>
      </c>
      <c r="AD54" s="125">
        <v>0</v>
      </c>
      <c r="AE54" s="125">
        <v>0</v>
      </c>
      <c r="AF54" s="125">
        <v>0</v>
      </c>
      <c r="AG54" s="252">
        <f t="shared" si="1"/>
        <v>1641654.573988291</v>
      </c>
      <c r="AH54" s="179">
        <v>0</v>
      </c>
      <c r="AI54" s="127">
        <v>0</v>
      </c>
      <c r="AJ54" s="125">
        <v>0</v>
      </c>
      <c r="AK54" s="125">
        <v>0</v>
      </c>
      <c r="AL54" s="125">
        <v>0</v>
      </c>
      <c r="AM54" s="125">
        <v>0</v>
      </c>
      <c r="AN54" s="125">
        <v>0</v>
      </c>
      <c r="AO54" s="125">
        <v>0</v>
      </c>
      <c r="AP54" s="125">
        <v>0</v>
      </c>
      <c r="AQ54" s="125">
        <v>0</v>
      </c>
      <c r="AR54" s="125">
        <v>0</v>
      </c>
      <c r="AS54" s="125">
        <v>0</v>
      </c>
      <c r="AT54" s="125">
        <v>0</v>
      </c>
      <c r="AU54" s="125">
        <v>0</v>
      </c>
      <c r="AV54" s="125">
        <v>0</v>
      </c>
      <c r="AW54" s="125">
        <v>0</v>
      </c>
      <c r="AX54" s="125">
        <v>0</v>
      </c>
      <c r="AY54" s="125">
        <v>0</v>
      </c>
      <c r="AZ54" s="125">
        <v>0</v>
      </c>
      <c r="BA54" s="125">
        <v>0</v>
      </c>
      <c r="BB54" s="125">
        <v>0</v>
      </c>
      <c r="BC54" s="125">
        <v>0</v>
      </c>
      <c r="BD54" s="125">
        <v>0</v>
      </c>
      <c r="BE54" s="125">
        <v>0</v>
      </c>
      <c r="BF54" s="125">
        <v>0</v>
      </c>
      <c r="BG54" s="125">
        <v>0</v>
      </c>
      <c r="BH54" s="125">
        <v>0</v>
      </c>
      <c r="BI54" s="125">
        <v>0</v>
      </c>
      <c r="BJ54" s="125">
        <v>0</v>
      </c>
      <c r="BK54" s="125">
        <v>0</v>
      </c>
      <c r="BL54" s="125">
        <v>0</v>
      </c>
      <c r="BM54" s="125">
        <v>0</v>
      </c>
      <c r="BN54" s="125">
        <v>0</v>
      </c>
      <c r="BO54" s="125">
        <v>0</v>
      </c>
      <c r="BP54" s="125">
        <v>0</v>
      </c>
      <c r="BQ54" s="125">
        <v>0</v>
      </c>
      <c r="BR54" s="125">
        <v>0</v>
      </c>
      <c r="BS54" s="125">
        <v>0</v>
      </c>
      <c r="BT54" s="125">
        <v>0</v>
      </c>
      <c r="BU54" s="125">
        <v>0</v>
      </c>
      <c r="BV54" s="125">
        <v>0</v>
      </c>
      <c r="BW54" s="125">
        <v>0</v>
      </c>
      <c r="BX54" s="125">
        <v>0</v>
      </c>
      <c r="BY54" s="125">
        <v>0</v>
      </c>
      <c r="BZ54" s="125">
        <v>0</v>
      </c>
      <c r="CA54" s="125">
        <v>0</v>
      </c>
      <c r="CB54" s="125">
        <v>0</v>
      </c>
      <c r="CC54" s="125">
        <v>0</v>
      </c>
      <c r="CD54" s="125">
        <v>0</v>
      </c>
      <c r="CE54" s="125">
        <v>0</v>
      </c>
      <c r="CF54" s="179">
        <v>0</v>
      </c>
    </row>
    <row r="55" spans="1:84" ht="12">
      <c r="A55" s="41" t="s">
        <v>72</v>
      </c>
      <c r="B55" s="32" t="s">
        <v>291</v>
      </c>
      <c r="C55" s="40" t="s">
        <v>249</v>
      </c>
      <c r="D55" s="91" t="str">
        <f t="shared" si="2"/>
        <v>Total enrollment</v>
      </c>
      <c r="E55" s="192">
        <v>293309</v>
      </c>
      <c r="F55" s="124">
        <v>321318.37144448864</v>
      </c>
      <c r="G55" s="125">
        <v>23973.00844479533</v>
      </c>
      <c r="H55" s="125">
        <v>36684.484907731334</v>
      </c>
      <c r="I55" s="125">
        <v>10790.077641386542</v>
      </c>
      <c r="J55" s="125">
        <v>60123.77145765181</v>
      </c>
      <c r="K55" s="125">
        <v>24497.8349747556</v>
      </c>
      <c r="L55" s="125">
        <v>5088.148731140233</v>
      </c>
      <c r="M55" s="125">
        <v>5363.905043492239</v>
      </c>
      <c r="N55" s="125">
        <v>133884.13732935602</v>
      </c>
      <c r="O55" s="125">
        <v>11483.916104723849</v>
      </c>
      <c r="P55" s="125">
        <v>3949.5420220738874</v>
      </c>
      <c r="Q55" s="125">
        <v>0</v>
      </c>
      <c r="R55" s="125">
        <v>1423.2583863329323</v>
      </c>
      <c r="S55" s="125">
        <v>925.117951116406</v>
      </c>
      <c r="T55" s="125">
        <v>0</v>
      </c>
      <c r="U55" s="125">
        <v>0</v>
      </c>
      <c r="V55" s="125">
        <v>2570.760460313859</v>
      </c>
      <c r="W55" s="125">
        <v>0</v>
      </c>
      <c r="X55" s="125">
        <v>560.4079896185921</v>
      </c>
      <c r="Y55" s="125">
        <v>0</v>
      </c>
      <c r="Z55" s="125">
        <v>0</v>
      </c>
      <c r="AA55" s="125">
        <v>0</v>
      </c>
      <c r="AB55" s="125">
        <v>0</v>
      </c>
      <c r="AC55" s="125">
        <v>0</v>
      </c>
      <c r="AD55" s="125">
        <v>0</v>
      </c>
      <c r="AE55" s="125">
        <v>0</v>
      </c>
      <c r="AF55" s="125">
        <v>0</v>
      </c>
      <c r="AG55" s="252">
        <f t="shared" si="1"/>
        <v>321318.3714444887</v>
      </c>
      <c r="AH55" s="179">
        <v>0</v>
      </c>
      <c r="AI55" s="127">
        <v>0</v>
      </c>
      <c r="AJ55" s="125">
        <v>0</v>
      </c>
      <c r="AK55" s="125">
        <v>0</v>
      </c>
      <c r="AL55" s="125">
        <v>0</v>
      </c>
      <c r="AM55" s="125">
        <v>0</v>
      </c>
      <c r="AN55" s="125">
        <v>0</v>
      </c>
      <c r="AO55" s="125">
        <v>0</v>
      </c>
      <c r="AP55" s="125">
        <v>0</v>
      </c>
      <c r="AQ55" s="125">
        <v>0</v>
      </c>
      <c r="AR55" s="125">
        <v>0</v>
      </c>
      <c r="AS55" s="125">
        <v>0</v>
      </c>
      <c r="AT55" s="125">
        <v>0</v>
      </c>
      <c r="AU55" s="125">
        <v>0</v>
      </c>
      <c r="AV55" s="125">
        <v>0</v>
      </c>
      <c r="AW55" s="125">
        <v>0</v>
      </c>
      <c r="AX55" s="125">
        <v>0</v>
      </c>
      <c r="AY55" s="125">
        <v>0</v>
      </c>
      <c r="AZ55" s="125">
        <v>0</v>
      </c>
      <c r="BA55" s="125">
        <v>0</v>
      </c>
      <c r="BB55" s="125">
        <v>0</v>
      </c>
      <c r="BC55" s="125">
        <v>0</v>
      </c>
      <c r="BD55" s="125">
        <v>0</v>
      </c>
      <c r="BE55" s="125">
        <v>0</v>
      </c>
      <c r="BF55" s="125">
        <v>0</v>
      </c>
      <c r="BG55" s="125">
        <v>0</v>
      </c>
      <c r="BH55" s="125">
        <v>0</v>
      </c>
      <c r="BI55" s="125">
        <v>0</v>
      </c>
      <c r="BJ55" s="125">
        <v>0</v>
      </c>
      <c r="BK55" s="125">
        <v>0</v>
      </c>
      <c r="BL55" s="125">
        <v>0</v>
      </c>
      <c r="BM55" s="125">
        <v>0</v>
      </c>
      <c r="BN55" s="125">
        <v>0</v>
      </c>
      <c r="BO55" s="125">
        <v>0</v>
      </c>
      <c r="BP55" s="125">
        <v>0</v>
      </c>
      <c r="BQ55" s="125">
        <v>0</v>
      </c>
      <c r="BR55" s="125">
        <v>0</v>
      </c>
      <c r="BS55" s="125">
        <v>0</v>
      </c>
      <c r="BT55" s="125">
        <v>0</v>
      </c>
      <c r="BU55" s="125">
        <v>0</v>
      </c>
      <c r="BV55" s="125">
        <v>0</v>
      </c>
      <c r="BW55" s="125">
        <v>0</v>
      </c>
      <c r="BX55" s="125">
        <v>0</v>
      </c>
      <c r="BY55" s="125">
        <v>0</v>
      </c>
      <c r="BZ55" s="125">
        <v>0</v>
      </c>
      <c r="CA55" s="125">
        <v>0</v>
      </c>
      <c r="CB55" s="125">
        <v>0</v>
      </c>
      <c r="CC55" s="125">
        <v>0</v>
      </c>
      <c r="CD55" s="125">
        <v>0</v>
      </c>
      <c r="CE55" s="125">
        <v>0</v>
      </c>
      <c r="CF55" s="179">
        <v>0</v>
      </c>
    </row>
    <row r="56" spans="1:84" ht="12">
      <c r="A56" s="41" t="s">
        <v>292</v>
      </c>
      <c r="B56" s="32" t="s">
        <v>293</v>
      </c>
      <c r="C56" s="40" t="s">
        <v>228</v>
      </c>
      <c r="D56" s="91" t="str">
        <f t="shared" si="2"/>
        <v>FTE Faculty, Ac Prof, &amp; Staff</v>
      </c>
      <c r="E56" s="192">
        <v>171339</v>
      </c>
      <c r="F56" s="124">
        <v>173152.83184703605</v>
      </c>
      <c r="G56" s="125">
        <v>29889.73445081164</v>
      </c>
      <c r="H56" s="125">
        <v>5491.345129925899</v>
      </c>
      <c r="I56" s="125">
        <v>4125.318948641442</v>
      </c>
      <c r="J56" s="125">
        <v>19669.975822120035</v>
      </c>
      <c r="K56" s="125">
        <v>8543.872842942774</v>
      </c>
      <c r="L56" s="125">
        <v>2553.787948882229</v>
      </c>
      <c r="M56" s="125">
        <v>1737.9778848981257</v>
      </c>
      <c r="N56" s="125">
        <v>28005.13909308357</v>
      </c>
      <c r="O56" s="125">
        <v>2564.603991959848</v>
      </c>
      <c r="P56" s="125">
        <v>6929.478265061145</v>
      </c>
      <c r="Q56" s="125">
        <v>110.16340171648831</v>
      </c>
      <c r="R56" s="125">
        <v>1278.0957570052944</v>
      </c>
      <c r="S56" s="125">
        <v>540.6018567869125</v>
      </c>
      <c r="T56" s="125">
        <v>2327.452232628353</v>
      </c>
      <c r="U56" s="125">
        <v>131.795487871726</v>
      </c>
      <c r="V56" s="125">
        <v>954.4156530528488</v>
      </c>
      <c r="W56" s="125">
        <v>1852.9484168713334</v>
      </c>
      <c r="X56" s="125">
        <v>1209.5941508470416</v>
      </c>
      <c r="Y56" s="125">
        <v>540.8021538809426</v>
      </c>
      <c r="Z56" s="125">
        <v>6896.228947452169</v>
      </c>
      <c r="AA56" s="125">
        <v>5132.212440330146</v>
      </c>
      <c r="AB56" s="125">
        <v>852.6647292856195</v>
      </c>
      <c r="AC56" s="125">
        <v>352.5228854927626</v>
      </c>
      <c r="AD56" s="125">
        <v>476.7070837913494</v>
      </c>
      <c r="AE56" s="125">
        <v>615.3126728600947</v>
      </c>
      <c r="AF56" s="125">
        <v>0</v>
      </c>
      <c r="AG56" s="252">
        <f t="shared" si="1"/>
        <v>132782.75224819983</v>
      </c>
      <c r="AH56" s="179">
        <v>460.68331626895116</v>
      </c>
      <c r="AI56" s="127">
        <v>120.17825641798726</v>
      </c>
      <c r="AJ56" s="125">
        <v>278.4129607016705</v>
      </c>
      <c r="AK56" s="125">
        <v>621.5218827750241</v>
      </c>
      <c r="AL56" s="125">
        <v>0</v>
      </c>
      <c r="AM56" s="125">
        <v>349.71872617634295</v>
      </c>
      <c r="AN56" s="125">
        <v>0</v>
      </c>
      <c r="AO56" s="125">
        <v>0</v>
      </c>
      <c r="AP56" s="125">
        <v>0</v>
      </c>
      <c r="AQ56" s="125">
        <v>60.08912820899363</v>
      </c>
      <c r="AR56" s="125">
        <v>282.81949677033</v>
      </c>
      <c r="AS56" s="125">
        <v>95.14111966423991</v>
      </c>
      <c r="AT56" s="125">
        <v>90.13369231349044</v>
      </c>
      <c r="AU56" s="125">
        <v>2119.143254837175</v>
      </c>
      <c r="AV56" s="125">
        <v>987.4646735677952</v>
      </c>
      <c r="AW56" s="125">
        <v>131.59519077769605</v>
      </c>
      <c r="AX56" s="125">
        <v>224.33274531357617</v>
      </c>
      <c r="AY56" s="125">
        <v>3485.3697332156603</v>
      </c>
      <c r="AZ56" s="125">
        <v>142.61153094934488</v>
      </c>
      <c r="BA56" s="125">
        <v>20.029709402997877</v>
      </c>
      <c r="BB56" s="125">
        <v>434.6446940450539</v>
      </c>
      <c r="BC56" s="125">
        <v>510.7575897764458</v>
      </c>
      <c r="BD56" s="125">
        <v>0</v>
      </c>
      <c r="BE56" s="125">
        <v>140.80885710307507</v>
      </c>
      <c r="BF56" s="125">
        <v>0</v>
      </c>
      <c r="BG56" s="125">
        <v>12.017825641798725</v>
      </c>
      <c r="BH56" s="125">
        <v>0</v>
      </c>
      <c r="BI56" s="125">
        <v>160.23767522398302</v>
      </c>
      <c r="BJ56" s="125">
        <v>600.8912820899362</v>
      </c>
      <c r="BK56" s="125">
        <v>515.7650171271953</v>
      </c>
      <c r="BL56" s="125">
        <v>937.3904000603004</v>
      </c>
      <c r="BM56" s="125">
        <v>0</v>
      </c>
      <c r="BN56" s="125">
        <v>1616.9984401040185</v>
      </c>
      <c r="BO56" s="125">
        <v>1305.9370530754616</v>
      </c>
      <c r="BP56" s="125">
        <v>20.029709402997877</v>
      </c>
      <c r="BQ56" s="125">
        <v>100.14854701498938</v>
      </c>
      <c r="BR56" s="125">
        <v>40.059418805995755</v>
      </c>
      <c r="BS56" s="125">
        <v>22386.004417166547</v>
      </c>
      <c r="BT56" s="125">
        <v>0</v>
      </c>
      <c r="BU56" s="125">
        <v>380.96507284501956</v>
      </c>
      <c r="BV56" s="125">
        <v>474.7041128510497</v>
      </c>
      <c r="BW56" s="125">
        <v>340.50505985096385</v>
      </c>
      <c r="BX56" s="125">
        <v>0</v>
      </c>
      <c r="BY56" s="125">
        <v>61.691504961233456</v>
      </c>
      <c r="BZ56" s="125">
        <v>681.0101197019277</v>
      </c>
      <c r="CA56" s="125">
        <v>180.26738462698088</v>
      </c>
      <c r="CB56" s="125">
        <v>0</v>
      </c>
      <c r="CC56" s="125">
        <v>0</v>
      </c>
      <c r="CD56" s="125">
        <v>0</v>
      </c>
      <c r="CE56" s="125">
        <v>0</v>
      </c>
      <c r="CF56" s="179">
        <v>0</v>
      </c>
    </row>
    <row r="57" spans="1:84" ht="12">
      <c r="A57" s="235">
        <v>8555</v>
      </c>
      <c r="B57" s="37" t="s">
        <v>294</v>
      </c>
      <c r="C57" s="38" t="s">
        <v>249</v>
      </c>
      <c r="D57" s="236" t="str">
        <f t="shared" si="2"/>
        <v>Total enrollment</v>
      </c>
      <c r="E57" s="184">
        <v>273700</v>
      </c>
      <c r="F57" s="128">
        <v>518482.8425288361</v>
      </c>
      <c r="G57" s="194">
        <v>38683.108925729844</v>
      </c>
      <c r="H57" s="194">
        <v>59194.48653421516</v>
      </c>
      <c r="I57" s="194">
        <v>17410.987431135545</v>
      </c>
      <c r="J57" s="194">
        <v>97016.37596623674</v>
      </c>
      <c r="K57" s="194">
        <v>39529.97476120964</v>
      </c>
      <c r="L57" s="194">
        <v>8210.292506685517</v>
      </c>
      <c r="M57" s="194">
        <v>8655.255911768125</v>
      </c>
      <c r="N57" s="194">
        <v>216036.9099967198</v>
      </c>
      <c r="O57" s="194">
        <v>18530.5727729563</v>
      </c>
      <c r="P57" s="194">
        <v>6373.0242534412055</v>
      </c>
      <c r="Q57" s="194">
        <v>0</v>
      </c>
      <c r="R57" s="194">
        <v>2296.5853165553895</v>
      </c>
      <c r="S57" s="194">
        <v>1492.780455761003</v>
      </c>
      <c r="T57" s="194">
        <v>0</v>
      </c>
      <c r="U57" s="194">
        <v>0</v>
      </c>
      <c r="V57" s="194">
        <v>4148.207228028172</v>
      </c>
      <c r="W57" s="194">
        <v>0</v>
      </c>
      <c r="X57" s="194">
        <v>904.2804683936846</v>
      </c>
      <c r="Y57" s="194">
        <v>0</v>
      </c>
      <c r="Z57" s="194">
        <v>0</v>
      </c>
      <c r="AA57" s="194">
        <v>0</v>
      </c>
      <c r="AB57" s="194">
        <v>0</v>
      </c>
      <c r="AC57" s="194">
        <v>0</v>
      </c>
      <c r="AD57" s="194">
        <v>0</v>
      </c>
      <c r="AE57" s="194">
        <v>0</v>
      </c>
      <c r="AF57" s="194">
        <v>0</v>
      </c>
      <c r="AG57" s="253">
        <f t="shared" si="1"/>
        <v>518482.8425288361</v>
      </c>
      <c r="AH57" s="180">
        <v>0</v>
      </c>
      <c r="AI57" s="254">
        <v>0</v>
      </c>
      <c r="AJ57" s="194">
        <v>0</v>
      </c>
      <c r="AK57" s="194">
        <v>0</v>
      </c>
      <c r="AL57" s="194">
        <v>0</v>
      </c>
      <c r="AM57" s="194">
        <v>0</v>
      </c>
      <c r="AN57" s="194">
        <v>0</v>
      </c>
      <c r="AO57" s="194">
        <v>0</v>
      </c>
      <c r="AP57" s="194">
        <v>0</v>
      </c>
      <c r="AQ57" s="194">
        <v>0</v>
      </c>
      <c r="AR57" s="194">
        <v>0</v>
      </c>
      <c r="AS57" s="194">
        <v>0</v>
      </c>
      <c r="AT57" s="194">
        <v>0</v>
      </c>
      <c r="AU57" s="194">
        <v>0</v>
      </c>
      <c r="AV57" s="194">
        <v>0</v>
      </c>
      <c r="AW57" s="194">
        <v>0</v>
      </c>
      <c r="AX57" s="194">
        <v>0</v>
      </c>
      <c r="AY57" s="194">
        <v>0</v>
      </c>
      <c r="AZ57" s="194">
        <v>0</v>
      </c>
      <c r="BA57" s="194">
        <v>0</v>
      </c>
      <c r="BB57" s="194">
        <v>0</v>
      </c>
      <c r="BC57" s="194">
        <v>0</v>
      </c>
      <c r="BD57" s="194">
        <v>0</v>
      </c>
      <c r="BE57" s="194">
        <v>0</v>
      </c>
      <c r="BF57" s="194">
        <v>0</v>
      </c>
      <c r="BG57" s="194">
        <v>0</v>
      </c>
      <c r="BH57" s="194">
        <v>0</v>
      </c>
      <c r="BI57" s="194">
        <v>0</v>
      </c>
      <c r="BJ57" s="194">
        <v>0</v>
      </c>
      <c r="BK57" s="194">
        <v>0</v>
      </c>
      <c r="BL57" s="194">
        <v>0</v>
      </c>
      <c r="BM57" s="194">
        <v>0</v>
      </c>
      <c r="BN57" s="194">
        <v>0</v>
      </c>
      <c r="BO57" s="194">
        <v>0</v>
      </c>
      <c r="BP57" s="194">
        <v>0</v>
      </c>
      <c r="BQ57" s="194">
        <v>0</v>
      </c>
      <c r="BR57" s="194">
        <v>0</v>
      </c>
      <c r="BS57" s="194">
        <v>0</v>
      </c>
      <c r="BT57" s="194">
        <v>0</v>
      </c>
      <c r="BU57" s="194">
        <v>0</v>
      </c>
      <c r="BV57" s="194">
        <v>0</v>
      </c>
      <c r="BW57" s="194">
        <v>0</v>
      </c>
      <c r="BX57" s="194">
        <v>0</v>
      </c>
      <c r="BY57" s="194">
        <v>0</v>
      </c>
      <c r="BZ57" s="194">
        <v>0</v>
      </c>
      <c r="CA57" s="194">
        <v>0</v>
      </c>
      <c r="CB57" s="194">
        <v>0</v>
      </c>
      <c r="CC57" s="194">
        <v>0</v>
      </c>
      <c r="CD57" s="194">
        <v>0</v>
      </c>
      <c r="CE57" s="194">
        <v>0</v>
      </c>
      <c r="CF57" s="180">
        <v>0</v>
      </c>
    </row>
    <row r="58" spans="1:84" ht="12">
      <c r="A58" s="41" t="s">
        <v>75</v>
      </c>
      <c r="B58" s="32" t="s">
        <v>295</v>
      </c>
      <c r="C58" s="40" t="s">
        <v>226</v>
      </c>
      <c r="D58" s="91" t="str">
        <f t="shared" si="2"/>
        <v>Total Expenditures</v>
      </c>
      <c r="E58" s="192">
        <v>114540</v>
      </c>
      <c r="F58" s="124">
        <v>115799.91558220895</v>
      </c>
      <c r="G58" s="125">
        <v>18155.329611564757</v>
      </c>
      <c r="H58" s="125">
        <v>5350.1884966964635</v>
      </c>
      <c r="I58" s="125">
        <v>3173.874320100125</v>
      </c>
      <c r="J58" s="125">
        <v>22222.42024478391</v>
      </c>
      <c r="K58" s="125">
        <v>4741.847403040577</v>
      </c>
      <c r="L58" s="125">
        <v>1657.907527224456</v>
      </c>
      <c r="M58" s="125">
        <v>1364.5854262539754</v>
      </c>
      <c r="N58" s="125">
        <v>20254.131228446706</v>
      </c>
      <c r="O58" s="125">
        <v>1653.7668990345849</v>
      </c>
      <c r="P58" s="125">
        <v>4353.290853703057</v>
      </c>
      <c r="Q58" s="125">
        <v>28.321896818719477</v>
      </c>
      <c r="R58" s="125">
        <v>915.7413304719298</v>
      </c>
      <c r="S58" s="125">
        <v>424.49720202560246</v>
      </c>
      <c r="T58" s="125">
        <v>2058.8859611315897</v>
      </c>
      <c r="U58" s="125">
        <v>156.18449532194427</v>
      </c>
      <c r="V58" s="125">
        <v>684.3630272219234</v>
      </c>
      <c r="W58" s="125">
        <v>1473.2355099561973</v>
      </c>
      <c r="X58" s="125">
        <v>840.3818974162727</v>
      </c>
      <c r="Y58" s="125">
        <v>896.6944407985219</v>
      </c>
      <c r="Z58" s="125">
        <v>4344.1814716853405</v>
      </c>
      <c r="AA58" s="125">
        <v>6513.8706431778855</v>
      </c>
      <c r="AB58" s="125">
        <v>290.34084867377334</v>
      </c>
      <c r="AC58" s="125">
        <v>352.1190212666527</v>
      </c>
      <c r="AD58" s="125">
        <v>555.1754276979398</v>
      </c>
      <c r="AE58" s="125">
        <v>518.9035247546674</v>
      </c>
      <c r="AF58" s="125">
        <v>0</v>
      </c>
      <c r="AG58" s="252">
        <f t="shared" si="1"/>
        <v>102980.23870926755</v>
      </c>
      <c r="AH58" s="179">
        <v>310.0502388575606</v>
      </c>
      <c r="AI58" s="127">
        <v>61.281297210094785</v>
      </c>
      <c r="AJ58" s="125">
        <v>163.96887631890223</v>
      </c>
      <c r="AK58" s="125">
        <v>216.96891714925448</v>
      </c>
      <c r="AL58" s="125">
        <v>525.0316544756769</v>
      </c>
      <c r="AM58" s="125">
        <v>336.71588440033156</v>
      </c>
      <c r="AN58" s="125">
        <v>0</v>
      </c>
      <c r="AO58" s="125">
        <v>0</v>
      </c>
      <c r="AP58" s="125">
        <v>0</v>
      </c>
      <c r="AQ58" s="125">
        <v>23.684393246063657</v>
      </c>
      <c r="AR58" s="125">
        <v>268.97520721403765</v>
      </c>
      <c r="AS58" s="125">
        <v>79.0031858627438</v>
      </c>
      <c r="AT58" s="125">
        <v>61.44692233768962</v>
      </c>
      <c r="AU58" s="125">
        <v>807.2568718973026</v>
      </c>
      <c r="AV58" s="125">
        <v>403.1315605658667</v>
      </c>
      <c r="AW58" s="125">
        <v>46.54066085415306</v>
      </c>
      <c r="AX58" s="125">
        <v>96.89069964298768</v>
      </c>
      <c r="AY58" s="125">
        <v>1109.1914795027155</v>
      </c>
      <c r="AZ58" s="125">
        <v>50.18441366123978</v>
      </c>
      <c r="BA58" s="125">
        <v>9.937507655691046</v>
      </c>
      <c r="BB58" s="125">
        <v>237.34080784342112</v>
      </c>
      <c r="BC58" s="125">
        <v>292.82522558769614</v>
      </c>
      <c r="BD58" s="125">
        <v>41.737532153902386</v>
      </c>
      <c r="BE58" s="125">
        <v>106.99383242627358</v>
      </c>
      <c r="BF58" s="125">
        <v>14.243760973157165</v>
      </c>
      <c r="BG58" s="125">
        <v>6.128129721009478</v>
      </c>
      <c r="BH58" s="125">
        <v>10.103132783285895</v>
      </c>
      <c r="BI58" s="125">
        <v>192.45639826521656</v>
      </c>
      <c r="BJ58" s="125">
        <v>213.98766485254717</v>
      </c>
      <c r="BK58" s="125">
        <v>285.8689702287124</v>
      </c>
      <c r="BL58" s="125">
        <v>77.3469345867953</v>
      </c>
      <c r="BM58" s="125">
        <v>4.140628189871269</v>
      </c>
      <c r="BN58" s="125">
        <v>9.440632272906493</v>
      </c>
      <c r="BO58" s="125">
        <v>32.9594003913753</v>
      </c>
      <c r="BP58" s="125">
        <v>8.115631252147686</v>
      </c>
      <c r="BQ58" s="125">
        <v>924.6850873620517</v>
      </c>
      <c r="BR58" s="125">
        <v>17.22501326986448</v>
      </c>
      <c r="BS58" s="125">
        <v>4573.838432984254</v>
      </c>
      <c r="BT58" s="125">
        <v>38.09377934681567</v>
      </c>
      <c r="BU58" s="125">
        <v>358.7440263704467</v>
      </c>
      <c r="BV58" s="125">
        <v>172.9126332090242</v>
      </c>
      <c r="BW58" s="125">
        <v>241.31581090569753</v>
      </c>
      <c r="BX58" s="125">
        <v>0</v>
      </c>
      <c r="BY58" s="125">
        <v>17.72188865264903</v>
      </c>
      <c r="BZ58" s="125">
        <v>312.06357790860375</v>
      </c>
      <c r="CA58" s="125">
        <v>59.12817055136173</v>
      </c>
      <c r="CB58" s="125">
        <v>0</v>
      </c>
      <c r="CC58" s="125">
        <v>0</v>
      </c>
      <c r="CD58" s="125">
        <v>0</v>
      </c>
      <c r="CE58" s="125">
        <v>0</v>
      </c>
      <c r="CF58" s="179">
        <v>0</v>
      </c>
    </row>
    <row r="59" spans="1:84" ht="12">
      <c r="A59" s="41" t="s">
        <v>76</v>
      </c>
      <c r="B59" s="32" t="s">
        <v>296</v>
      </c>
      <c r="C59" s="40" t="s">
        <v>230</v>
      </c>
      <c r="D59" s="91" t="str">
        <f t="shared" si="2"/>
        <v>Gift &amp; Endowment Expenditures</v>
      </c>
      <c r="E59" s="192">
        <v>750000</v>
      </c>
      <c r="F59" s="124">
        <v>750000</v>
      </c>
      <c r="G59" s="125">
        <v>225786.73379074113</v>
      </c>
      <c r="H59" s="125">
        <v>31065.373143691206</v>
      </c>
      <c r="I59" s="125">
        <v>4228.8784351919185</v>
      </c>
      <c r="J59" s="125">
        <v>164604.671258782</v>
      </c>
      <c r="K59" s="125">
        <v>38333.25547337465</v>
      </c>
      <c r="L59" s="125">
        <v>47498.505313904665</v>
      </c>
      <c r="M59" s="125">
        <v>18523.45230928171</v>
      </c>
      <c r="N59" s="125">
        <v>70813.6145573582</v>
      </c>
      <c r="O59" s="125">
        <v>8505.995027439258</v>
      </c>
      <c r="P59" s="125">
        <v>12638.397148520333</v>
      </c>
      <c r="Q59" s="125">
        <v>160.79385685140375</v>
      </c>
      <c r="R59" s="125">
        <v>385.90525644336896</v>
      </c>
      <c r="S59" s="125">
        <v>5257.959119040902</v>
      </c>
      <c r="T59" s="125">
        <v>31917.580585003645</v>
      </c>
      <c r="U59" s="125">
        <v>32.158771370280746</v>
      </c>
      <c r="V59" s="125">
        <v>192.95262822168448</v>
      </c>
      <c r="W59" s="125">
        <v>6624.706902277835</v>
      </c>
      <c r="X59" s="125">
        <v>5740.340689595113</v>
      </c>
      <c r="Y59" s="125">
        <v>1414.9859402923528</v>
      </c>
      <c r="Z59" s="125">
        <v>15822.11551417813</v>
      </c>
      <c r="AA59" s="125">
        <v>8795.423969771784</v>
      </c>
      <c r="AB59" s="125">
        <v>6769.421373444098</v>
      </c>
      <c r="AC59" s="125">
        <v>16.079385685140373</v>
      </c>
      <c r="AD59" s="125">
        <v>112.55569979598262</v>
      </c>
      <c r="AE59" s="125">
        <v>0</v>
      </c>
      <c r="AF59" s="125">
        <v>0</v>
      </c>
      <c r="AG59" s="252">
        <f t="shared" si="1"/>
        <v>705241.8561502569</v>
      </c>
      <c r="AH59" s="179">
        <v>4711.2600057461295</v>
      </c>
      <c r="AI59" s="127">
        <v>-80.39692842570187</v>
      </c>
      <c r="AJ59" s="125">
        <v>466.3021848690708</v>
      </c>
      <c r="AK59" s="125">
        <v>0</v>
      </c>
      <c r="AL59" s="125">
        <v>0</v>
      </c>
      <c r="AM59" s="125">
        <v>1704.4148826248795</v>
      </c>
      <c r="AN59" s="125">
        <v>0</v>
      </c>
      <c r="AO59" s="125">
        <v>0</v>
      </c>
      <c r="AP59" s="125">
        <v>0</v>
      </c>
      <c r="AQ59" s="125">
        <v>0</v>
      </c>
      <c r="AR59" s="125">
        <v>0</v>
      </c>
      <c r="AS59" s="125">
        <v>209.03201390682483</v>
      </c>
      <c r="AT59" s="125">
        <v>16.079385685140373</v>
      </c>
      <c r="AU59" s="125">
        <v>48.23815705542112</v>
      </c>
      <c r="AV59" s="125">
        <v>273.34955664738635</v>
      </c>
      <c r="AW59" s="125">
        <v>0</v>
      </c>
      <c r="AX59" s="125">
        <v>80.39692842570187</v>
      </c>
      <c r="AY59" s="125">
        <v>241.19078527710562</v>
      </c>
      <c r="AZ59" s="125">
        <v>0</v>
      </c>
      <c r="BA59" s="125">
        <v>0</v>
      </c>
      <c r="BB59" s="125">
        <v>8489.915641754118</v>
      </c>
      <c r="BC59" s="125">
        <v>739.6517415164573</v>
      </c>
      <c r="BD59" s="125">
        <v>0</v>
      </c>
      <c r="BE59" s="125">
        <v>749.2993729275415</v>
      </c>
      <c r="BF59" s="125">
        <v>1099.8299808636016</v>
      </c>
      <c r="BG59" s="125">
        <v>16.079385685140373</v>
      </c>
      <c r="BH59" s="125">
        <v>-6.865897687555276</v>
      </c>
      <c r="BI59" s="125">
        <v>0</v>
      </c>
      <c r="BJ59" s="125">
        <v>16.079385685140373</v>
      </c>
      <c r="BK59" s="125">
        <v>16.079385685140373</v>
      </c>
      <c r="BL59" s="125">
        <v>0</v>
      </c>
      <c r="BM59" s="125">
        <v>0</v>
      </c>
      <c r="BN59" s="125">
        <v>0</v>
      </c>
      <c r="BO59" s="125">
        <v>0</v>
      </c>
      <c r="BP59" s="125">
        <v>0</v>
      </c>
      <c r="BQ59" s="125">
        <v>0</v>
      </c>
      <c r="BR59" s="125">
        <v>0</v>
      </c>
      <c r="BS59" s="125">
        <v>0</v>
      </c>
      <c r="BT59" s="125">
        <v>0</v>
      </c>
      <c r="BU59" s="125">
        <v>25437.58815389207</v>
      </c>
      <c r="BV59" s="125">
        <v>401.98464212850934</v>
      </c>
      <c r="BW59" s="125">
        <v>16.079385685140373</v>
      </c>
      <c r="BX59" s="125">
        <v>0</v>
      </c>
      <c r="BY59" s="125">
        <v>0</v>
      </c>
      <c r="BZ59" s="125">
        <v>0</v>
      </c>
      <c r="CA59" s="125">
        <v>112.55569979598262</v>
      </c>
      <c r="CB59" s="125">
        <v>0</v>
      </c>
      <c r="CC59" s="125">
        <v>0</v>
      </c>
      <c r="CD59" s="125">
        <v>0</v>
      </c>
      <c r="CE59" s="125">
        <v>0</v>
      </c>
      <c r="CF59" s="179">
        <v>0</v>
      </c>
    </row>
    <row r="60" spans="1:84" ht="12">
      <c r="A60" s="235" t="s">
        <v>77</v>
      </c>
      <c r="B60" s="37" t="s">
        <v>297</v>
      </c>
      <c r="C60" s="38" t="s">
        <v>298</v>
      </c>
      <c r="D60" s="236" t="str">
        <f t="shared" si="2"/>
        <v>Personal Services State &amp; ICR Bdg</v>
      </c>
      <c r="E60" s="192">
        <v>4376255</v>
      </c>
      <c r="F60" s="128">
        <v>4410067.244701869</v>
      </c>
      <c r="G60" s="125">
        <v>562938.0919795983</v>
      </c>
      <c r="H60" s="125">
        <v>256053.63155318037</v>
      </c>
      <c r="I60" s="125">
        <v>124521.7887057593</v>
      </c>
      <c r="J60" s="125">
        <v>652657.677169383</v>
      </c>
      <c r="K60" s="125">
        <v>229500.24517102432</v>
      </c>
      <c r="L60" s="125">
        <v>46509.848615985466</v>
      </c>
      <c r="M60" s="125">
        <v>86928.86227538386</v>
      </c>
      <c r="N60" s="125">
        <v>904722.3350308589</v>
      </c>
      <c r="O60" s="125">
        <v>77207.23968526818</v>
      </c>
      <c r="P60" s="125">
        <v>154511.72848580012</v>
      </c>
      <c r="Q60" s="125">
        <v>1755.2689820135158</v>
      </c>
      <c r="R60" s="125">
        <v>22314.365536489848</v>
      </c>
      <c r="S60" s="125">
        <v>20866.7825913678</v>
      </c>
      <c r="T60" s="125">
        <v>37239.32728330291</v>
      </c>
      <c r="U60" s="125">
        <v>7464.763329171403</v>
      </c>
      <c r="V60" s="125">
        <v>19206.276772797013</v>
      </c>
      <c r="W60" s="125">
        <v>27512.75478911885</v>
      </c>
      <c r="X60" s="125">
        <v>21042.504185795842</v>
      </c>
      <c r="Y60" s="125">
        <v>11324.456526396238</v>
      </c>
      <c r="Z60" s="125">
        <v>152342.96651748646</v>
      </c>
      <c r="AA60" s="125">
        <v>116097.07398092373</v>
      </c>
      <c r="AB60" s="125">
        <v>879.9829454925411</v>
      </c>
      <c r="AC60" s="125">
        <v>21869.776152853377</v>
      </c>
      <c r="AD60" s="125">
        <v>10098.904278208776</v>
      </c>
      <c r="AE60" s="125">
        <v>5280.931652916201</v>
      </c>
      <c r="AF60" s="125">
        <v>0</v>
      </c>
      <c r="AG60" s="252">
        <f>SUM(G60:AF60)</f>
        <v>3570847.5841965764</v>
      </c>
      <c r="AH60" s="179">
        <v>18438.612650509778</v>
      </c>
      <c r="AI60" s="127">
        <v>5116.077847864992</v>
      </c>
      <c r="AJ60" s="125">
        <v>14534.282318374831</v>
      </c>
      <c r="AK60" s="125">
        <v>13917.491272092291</v>
      </c>
      <c r="AL60" s="125">
        <v>7667.1264072742315</v>
      </c>
      <c r="AM60" s="125">
        <v>18217.230940997488</v>
      </c>
      <c r="AN60" s="125">
        <v>0</v>
      </c>
      <c r="AO60" s="125">
        <v>0</v>
      </c>
      <c r="AP60" s="125">
        <v>0</v>
      </c>
      <c r="AQ60" s="125">
        <v>1893.9542942231403</v>
      </c>
      <c r="AR60" s="125">
        <v>0</v>
      </c>
      <c r="AS60" s="125">
        <v>3974.772966921622</v>
      </c>
      <c r="AT60" s="125">
        <v>6616.536768224324</v>
      </c>
      <c r="AU60" s="125">
        <v>51186.53997937921</v>
      </c>
      <c r="AV60" s="125">
        <v>19652.153131491265</v>
      </c>
      <c r="AW60" s="125">
        <v>3406.116987757523</v>
      </c>
      <c r="AX60" s="125">
        <v>74373.21061016218</v>
      </c>
      <c r="AY60" s="125">
        <v>45001.8218422949</v>
      </c>
      <c r="AZ60" s="125">
        <v>4234.499933283745</v>
      </c>
      <c r="BA60" s="125">
        <v>556.5892130240323</v>
      </c>
      <c r="BB60" s="125">
        <v>6813.784945456477</v>
      </c>
      <c r="BC60" s="125">
        <v>19067.305466130103</v>
      </c>
      <c r="BD60" s="125">
        <v>0</v>
      </c>
      <c r="BE60" s="125">
        <v>6318.112551834166</v>
      </c>
      <c r="BF60" s="125">
        <v>0</v>
      </c>
      <c r="BG60" s="125">
        <v>287.2814323428587</v>
      </c>
      <c r="BH60" s="125">
        <v>0</v>
      </c>
      <c r="BI60" s="125">
        <v>10030.144610805351</v>
      </c>
      <c r="BJ60" s="125">
        <v>16009.474728411707</v>
      </c>
      <c r="BK60" s="125">
        <v>18608.361360695286</v>
      </c>
      <c r="BL60" s="125">
        <v>3574.3422274686504</v>
      </c>
      <c r="BM60" s="125">
        <v>401.30522250505476</v>
      </c>
      <c r="BN60" s="125">
        <v>607.9472176803408</v>
      </c>
      <c r="BO60" s="125">
        <v>3574.3422274686504</v>
      </c>
      <c r="BP60" s="125">
        <v>450.12227640625343</v>
      </c>
      <c r="BQ60" s="125">
        <v>22323.385361681147</v>
      </c>
      <c r="BR60" s="125">
        <v>938.2928154182407</v>
      </c>
      <c r="BS60" s="125">
        <v>355032.0893014068</v>
      </c>
      <c r="BT60" s="125">
        <v>2527.058024357749</v>
      </c>
      <c r="BU60" s="125">
        <v>6340.310121634216</v>
      </c>
      <c r="BV60" s="125">
        <v>11310.816790741103</v>
      </c>
      <c r="BW60" s="125">
        <v>7599.455718765855</v>
      </c>
      <c r="BX60" s="125">
        <v>0.8029844377619438</v>
      </c>
      <c r="BY60" s="125">
        <v>739.746663341486</v>
      </c>
      <c r="BZ60" s="125">
        <v>15124.62987714532</v>
      </c>
      <c r="CA60" s="125">
        <v>3238.205241970728</v>
      </c>
      <c r="CB60" s="125">
        <v>1813.8318470360446</v>
      </c>
      <c r="CC60" s="125">
        <v>2629.33404219762</v>
      </c>
      <c r="CD60" s="125">
        <v>1259.915582208946</v>
      </c>
      <c r="CE60" s="125">
        <v>0</v>
      </c>
      <c r="CF60" s="179">
        <v>33812.24470186903</v>
      </c>
    </row>
    <row r="61" spans="1:93" ht="12">
      <c r="A61" s="111"/>
      <c r="B61" s="111"/>
      <c r="C61" s="112"/>
      <c r="D61" s="229"/>
      <c r="E61" s="238"/>
      <c r="F61" s="113"/>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239"/>
      <c r="AH61" s="239"/>
      <c r="AI61" s="90"/>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112"/>
      <c r="CE61" s="112"/>
      <c r="CF61" s="142"/>
      <c r="CG61" s="40"/>
      <c r="CH61" s="40"/>
      <c r="CI61" s="40"/>
      <c r="CJ61" s="40"/>
      <c r="CK61" s="40"/>
      <c r="CL61" s="40"/>
      <c r="CM61" s="40"/>
      <c r="CN61" s="40"/>
      <c r="CO61" s="40"/>
    </row>
    <row r="62" spans="1:84" ht="12" customHeight="1">
      <c r="A62" s="43"/>
      <c r="B62" s="43" t="s">
        <v>299</v>
      </c>
      <c r="C62" s="44"/>
      <c r="D62" s="237"/>
      <c r="E62" s="240">
        <f aca="true" t="shared" si="3" ref="E62:BV62">SUM(E9:E60)</f>
        <v>105840356</v>
      </c>
      <c r="F62" s="87">
        <f t="shared" si="3"/>
        <v>114445199.88988374</v>
      </c>
      <c r="G62" s="45">
        <f t="shared" si="3"/>
        <v>14108400.903154736</v>
      </c>
      <c r="H62" s="45">
        <f t="shared" si="3"/>
        <v>4776762.728499856</v>
      </c>
      <c r="I62" s="45">
        <f t="shared" si="3"/>
        <v>2713162.8422650704</v>
      </c>
      <c r="J62" s="45">
        <f t="shared" si="3"/>
        <v>20790623.853660356</v>
      </c>
      <c r="K62" s="45">
        <f t="shared" si="3"/>
        <v>8418599.749612493</v>
      </c>
      <c r="L62" s="45">
        <f t="shared" si="3"/>
        <v>1291097.1549410482</v>
      </c>
      <c r="M62" s="45">
        <f t="shared" si="3"/>
        <v>1372199.6096206228</v>
      </c>
      <c r="N62" s="45">
        <f t="shared" si="3"/>
        <v>26777229.371185854</v>
      </c>
      <c r="O62" s="45">
        <f t="shared" si="3"/>
        <v>2541539.2042583306</v>
      </c>
      <c r="P62" s="45">
        <f t="shared" si="3"/>
        <v>4457863.787693084</v>
      </c>
      <c r="Q62" s="45">
        <f t="shared" si="3"/>
        <v>188511.0881198387</v>
      </c>
      <c r="R62" s="45">
        <f t="shared" si="3"/>
        <v>315921.08274613513</v>
      </c>
      <c r="S62" s="45">
        <f t="shared" si="3"/>
        <v>315722.16879033844</v>
      </c>
      <c r="T62" s="45">
        <f t="shared" si="3"/>
        <v>2319119.327510042</v>
      </c>
      <c r="U62" s="45">
        <f t="shared" si="3"/>
        <v>205202.6283646316</v>
      </c>
      <c r="V62" s="45">
        <f t="shared" si="3"/>
        <v>578557.2812340967</v>
      </c>
      <c r="W62" s="45">
        <f t="shared" si="3"/>
        <v>358038.0271132433</v>
      </c>
      <c r="X62" s="45">
        <f t="shared" si="3"/>
        <v>452161.5579357312</v>
      </c>
      <c r="Y62" s="45">
        <f t="shared" si="3"/>
        <v>233721.74521939375</v>
      </c>
      <c r="Z62" s="45">
        <f t="shared" si="3"/>
        <v>6927017.086743873</v>
      </c>
      <c r="AA62" s="45">
        <f t="shared" si="3"/>
        <v>2197506.49723992</v>
      </c>
      <c r="AB62" s="45">
        <f t="shared" si="3"/>
        <v>439428.7358134515</v>
      </c>
      <c r="AC62" s="45">
        <f t="shared" si="3"/>
        <v>182380.53648263868</v>
      </c>
      <c r="AD62" s="45">
        <f t="shared" si="3"/>
        <v>325462.08553416905</v>
      </c>
      <c r="AE62" s="45">
        <f t="shared" si="3"/>
        <v>77340.3284239899</v>
      </c>
      <c r="AF62" s="45">
        <f t="shared" si="3"/>
        <v>3476786.617837046</v>
      </c>
      <c r="AG62" s="45">
        <f>SUM(G62:AF62)</f>
        <v>105840356</v>
      </c>
      <c r="AH62" s="45">
        <f t="shared" si="3"/>
        <v>143596.01623270067</v>
      </c>
      <c r="AI62" s="45">
        <f t="shared" si="3"/>
        <v>33720.26926466214</v>
      </c>
      <c r="AJ62" s="45">
        <f t="shared" si="3"/>
        <v>60149.697464254066</v>
      </c>
      <c r="AK62" s="45">
        <f t="shared" si="3"/>
        <v>131242.99505633092</v>
      </c>
      <c r="AL62" s="45">
        <f t="shared" si="3"/>
        <v>75056.50886566556</v>
      </c>
      <c r="AM62" s="45">
        <f t="shared" si="3"/>
        <v>110852.58898184443</v>
      </c>
      <c r="AN62" s="45">
        <f t="shared" si="3"/>
        <v>0</v>
      </c>
      <c r="AO62" s="45">
        <f t="shared" si="3"/>
        <v>0</v>
      </c>
      <c r="AP62" s="45">
        <f t="shared" si="3"/>
        <v>0</v>
      </c>
      <c r="AQ62" s="45">
        <f t="shared" si="3"/>
        <v>7246.318763686562</v>
      </c>
      <c r="AR62" s="45">
        <f t="shared" si="3"/>
        <v>81671.93632834693</v>
      </c>
      <c r="AS62" s="45">
        <f t="shared" si="3"/>
        <v>28690.745945093935</v>
      </c>
      <c r="AT62" s="45">
        <f t="shared" si="3"/>
        <v>43829.40153917337</v>
      </c>
      <c r="AU62" s="45">
        <f t="shared" si="3"/>
        <v>402780.37008415104</v>
      </c>
      <c r="AV62" s="45">
        <f t="shared" si="3"/>
        <v>218765.10870341473</v>
      </c>
      <c r="AW62" s="45">
        <f t="shared" si="3"/>
        <v>30255.823890807802</v>
      </c>
      <c r="AX62" s="45">
        <f t="shared" si="3"/>
        <v>98972.62573330932</v>
      </c>
      <c r="AY62" s="45">
        <f t="shared" si="3"/>
        <v>786893.6005555793</v>
      </c>
      <c r="AZ62" s="45">
        <f t="shared" si="3"/>
        <v>29843.096916811417</v>
      </c>
      <c r="BA62" s="45">
        <f t="shared" si="3"/>
        <v>1922.703917170803</v>
      </c>
      <c r="BB62" s="45">
        <f t="shared" si="3"/>
        <v>196952.1429647555</v>
      </c>
      <c r="BC62" s="45">
        <f t="shared" si="3"/>
        <v>166234.31803131502</v>
      </c>
      <c r="BD62" s="45">
        <f t="shared" si="3"/>
        <v>5357.137028238049</v>
      </c>
      <c r="BE62" s="45">
        <f t="shared" si="3"/>
        <v>88796.17253151478</v>
      </c>
      <c r="BF62" s="45">
        <f t="shared" si="3"/>
        <v>4992.319466503752</v>
      </c>
      <c r="BG62" s="45">
        <f t="shared" si="3"/>
        <v>1786.642601331559</v>
      </c>
      <c r="BH62" s="45">
        <f t="shared" si="3"/>
        <v>1374.6395022041079</v>
      </c>
      <c r="BI62" s="45">
        <f t="shared" si="3"/>
        <v>70209.4659906437</v>
      </c>
      <c r="BJ62" s="45">
        <f t="shared" si="3"/>
        <v>105693.90280685373</v>
      </c>
      <c r="BK62" s="45">
        <f t="shared" si="3"/>
        <v>194017.8207372396</v>
      </c>
      <c r="BL62" s="45">
        <f t="shared" si="3"/>
        <v>142333.3914167308</v>
      </c>
      <c r="BM62" s="45">
        <f t="shared" si="3"/>
        <v>932.7672292747025</v>
      </c>
      <c r="BN62" s="45">
        <f t="shared" si="3"/>
        <v>396608.7946861968</v>
      </c>
      <c r="BO62" s="45">
        <f t="shared" si="3"/>
        <v>419761.7999506769</v>
      </c>
      <c r="BP62" s="45">
        <f t="shared" si="3"/>
        <v>176858.51927476798</v>
      </c>
      <c r="BQ62" s="45">
        <f t="shared" si="3"/>
        <v>286002.23979117576</v>
      </c>
      <c r="BR62" s="45">
        <f t="shared" si="3"/>
        <v>4350.6786029003015</v>
      </c>
      <c r="BS62" s="45">
        <f t="shared" si="3"/>
        <v>2991522.650716172</v>
      </c>
      <c r="BT62" s="45">
        <f t="shared" si="3"/>
        <v>7416.508486638508</v>
      </c>
      <c r="BU62" s="45">
        <f t="shared" si="3"/>
        <v>286400.7296957801</v>
      </c>
      <c r="BV62" s="45">
        <f t="shared" si="3"/>
        <v>149391.03310981972</v>
      </c>
      <c r="BW62" s="45">
        <f aca="true" t="shared" si="4" ref="BW62:CF62">SUM(BW9:BW60)</f>
        <v>171083.14626368534</v>
      </c>
      <c r="BX62" s="45">
        <f t="shared" si="4"/>
        <v>0.8029844377619438</v>
      </c>
      <c r="BY62" s="45">
        <f t="shared" si="4"/>
        <v>5415.677679170271</v>
      </c>
      <c r="BZ62" s="45">
        <f t="shared" si="4"/>
        <v>136182.57398829088</v>
      </c>
      <c r="CA62" s="45">
        <f t="shared" si="4"/>
        <v>28009.37144448865</v>
      </c>
      <c r="CB62" s="45">
        <f t="shared" si="4"/>
        <v>1813.8318470360446</v>
      </c>
      <c r="CC62" s="45">
        <f t="shared" si="4"/>
        <v>244782.84252883616</v>
      </c>
      <c r="CD62" s="45">
        <f t="shared" si="4"/>
        <v>1259.915582208946</v>
      </c>
      <c r="CE62" s="46">
        <f t="shared" si="4"/>
        <v>0</v>
      </c>
      <c r="CF62" s="46">
        <f t="shared" si="4"/>
        <v>33812.24470186903</v>
      </c>
    </row>
    <row r="63" spans="5:34" ht="12">
      <c r="E63" s="47"/>
      <c r="F63" s="47"/>
      <c r="AG63" s="199"/>
      <c r="AH63" s="48"/>
    </row>
    <row r="64" spans="1:34" ht="12">
      <c r="A64" s="29" t="s">
        <v>300</v>
      </c>
      <c r="E64" s="47"/>
      <c r="F64" s="47"/>
      <c r="AH64" s="48"/>
    </row>
    <row r="65" spans="1:34" ht="12">
      <c r="A65" s="49">
        <v>36335</v>
      </c>
      <c r="E65" s="47"/>
      <c r="F65" s="47"/>
      <c r="AH65" s="48"/>
    </row>
    <row r="66" spans="1:34" ht="12">
      <c r="A66" s="50"/>
      <c r="B66" s="51"/>
      <c r="C66" s="51"/>
      <c r="D66" s="52"/>
      <c r="E66" s="52"/>
      <c r="F66" s="52"/>
      <c r="G66" s="52"/>
      <c r="H66" s="51"/>
      <c r="I66" s="51"/>
      <c r="J66" s="52"/>
      <c r="K66" s="52"/>
      <c r="L66" s="52"/>
      <c r="M66" s="52"/>
      <c r="N66" s="52"/>
      <c r="O66" s="52"/>
      <c r="P66" s="52"/>
      <c r="Q66" s="51"/>
      <c r="AH66" s="48"/>
    </row>
    <row r="67" spans="1:34" ht="12">
      <c r="A67" s="50"/>
      <c r="B67" s="52"/>
      <c r="C67" s="52"/>
      <c r="D67" s="52"/>
      <c r="E67" s="52"/>
      <c r="F67" s="52"/>
      <c r="G67" s="52"/>
      <c r="H67" s="51"/>
      <c r="I67" s="52"/>
      <c r="J67" s="52"/>
      <c r="K67" s="52"/>
      <c r="L67" s="52"/>
      <c r="M67" s="52"/>
      <c r="N67" s="52"/>
      <c r="O67" s="52"/>
      <c r="P67" s="52"/>
      <c r="Q67" s="51"/>
      <c r="AH67" s="48"/>
    </row>
    <row r="68" spans="1:34" ht="12">
      <c r="A68" s="50"/>
      <c r="B68" s="52"/>
      <c r="C68" s="52"/>
      <c r="D68" s="52"/>
      <c r="E68" s="52"/>
      <c r="F68" s="52"/>
      <c r="G68" s="52"/>
      <c r="H68" s="51"/>
      <c r="I68" s="52"/>
      <c r="J68" s="52"/>
      <c r="K68" s="52"/>
      <c r="L68" s="52"/>
      <c r="M68" s="52"/>
      <c r="N68" s="52"/>
      <c r="O68" s="52"/>
      <c r="P68" s="52"/>
      <c r="Q68" s="51"/>
      <c r="AH68" s="48"/>
    </row>
    <row r="69" spans="1:34" ht="12">
      <c r="A69" s="50"/>
      <c r="B69" s="52"/>
      <c r="C69" s="52"/>
      <c r="D69" s="52"/>
      <c r="E69" s="52"/>
      <c r="F69" s="52"/>
      <c r="G69" s="52"/>
      <c r="H69" s="52"/>
      <c r="I69" s="52"/>
      <c r="J69" s="52"/>
      <c r="K69" s="52"/>
      <c r="L69" s="52"/>
      <c r="M69" s="51"/>
      <c r="N69" s="52"/>
      <c r="O69" s="52"/>
      <c r="P69" s="52"/>
      <c r="Q69" s="51"/>
      <c r="AH69" s="48"/>
    </row>
    <row r="70" spans="1:34" ht="12">
      <c r="A70" s="53" t="s">
        <v>241</v>
      </c>
      <c r="B70" s="29" t="s">
        <v>301</v>
      </c>
      <c r="C70" s="53"/>
      <c r="D70" s="53"/>
      <c r="E70" s="53"/>
      <c r="F70" s="53"/>
      <c r="G70" s="53"/>
      <c r="H70" s="53"/>
      <c r="I70" s="53"/>
      <c r="J70" s="53"/>
      <c r="K70" s="53"/>
      <c r="L70" s="53"/>
      <c r="M70" s="53"/>
      <c r="N70" s="53"/>
      <c r="O70" s="53"/>
      <c r="P70" s="53"/>
      <c r="Q70" s="54"/>
      <c r="AH70" s="48"/>
    </row>
    <row r="71" spans="1:34" ht="12">
      <c r="A71" s="53" t="s">
        <v>249</v>
      </c>
      <c r="B71" s="29" t="s">
        <v>302</v>
      </c>
      <c r="AH71" s="48"/>
    </row>
    <row r="72" spans="1:34" ht="12">
      <c r="A72" s="53" t="s">
        <v>237</v>
      </c>
      <c r="B72" s="29" t="s">
        <v>303</v>
      </c>
      <c r="AH72" s="48"/>
    </row>
    <row r="73" spans="1:34" ht="12">
      <c r="A73" s="53" t="s">
        <v>239</v>
      </c>
      <c r="B73" s="29" t="s">
        <v>304</v>
      </c>
      <c r="AH73" s="48"/>
    </row>
    <row r="74" spans="1:34" ht="12">
      <c r="A74" s="53" t="s">
        <v>270</v>
      </c>
      <c r="B74" s="29" t="s">
        <v>305</v>
      </c>
      <c r="AH74" s="48"/>
    </row>
    <row r="75" spans="1:34" ht="12">
      <c r="A75" s="53" t="s">
        <v>228</v>
      </c>
      <c r="B75" s="29" t="s">
        <v>306</v>
      </c>
      <c r="AH75" s="48"/>
    </row>
    <row r="76" spans="1:34" ht="12">
      <c r="A76" s="53" t="s">
        <v>266</v>
      </c>
      <c r="B76" s="29" t="s">
        <v>307</v>
      </c>
      <c r="AH76" s="48"/>
    </row>
    <row r="77" spans="1:34" ht="12">
      <c r="A77" s="53" t="s">
        <v>243</v>
      </c>
      <c r="B77" s="29" t="s">
        <v>308</v>
      </c>
      <c r="AH77" s="48"/>
    </row>
    <row r="78" spans="1:2" ht="12">
      <c r="A78" s="53" t="s">
        <v>309</v>
      </c>
      <c r="B78" s="29" t="s">
        <v>310</v>
      </c>
    </row>
    <row r="79" spans="1:2" ht="12">
      <c r="A79" s="53" t="s">
        <v>226</v>
      </c>
      <c r="B79" s="29" t="s">
        <v>311</v>
      </c>
    </row>
    <row r="80" spans="1:2" ht="12">
      <c r="A80" s="53" t="s">
        <v>264</v>
      </c>
      <c r="B80" s="29" t="s">
        <v>312</v>
      </c>
    </row>
    <row r="81" spans="1:2" ht="12">
      <c r="A81" s="53" t="s">
        <v>230</v>
      </c>
      <c r="B81" s="29" t="s">
        <v>313</v>
      </c>
    </row>
    <row r="82" spans="1:2" ht="12">
      <c r="A82" s="53" t="s">
        <v>314</v>
      </c>
      <c r="B82" s="29" t="s">
        <v>315</v>
      </c>
    </row>
    <row r="83" spans="1:2" ht="12">
      <c r="A83" s="53" t="s">
        <v>234</v>
      </c>
      <c r="B83" s="29" t="s">
        <v>316</v>
      </c>
    </row>
    <row r="84" spans="1:2" ht="12">
      <c r="A84" s="53" t="s">
        <v>284</v>
      </c>
      <c r="B84" s="29" t="s">
        <v>317</v>
      </c>
    </row>
    <row r="85" spans="1:2" ht="12">
      <c r="A85" s="53" t="s">
        <v>245</v>
      </c>
      <c r="B85" s="29" t="s">
        <v>318</v>
      </c>
    </row>
    <row r="86" spans="1:2" ht="12">
      <c r="A86" s="53" t="s">
        <v>259</v>
      </c>
      <c r="B86" s="29" t="s">
        <v>319</v>
      </c>
    </row>
    <row r="87" spans="1:2" ht="12">
      <c r="A87" s="53" t="s">
        <v>256</v>
      </c>
      <c r="B87" s="29" t="s">
        <v>320</v>
      </c>
    </row>
    <row r="88" spans="1:2" ht="12">
      <c r="A88" s="53" t="s">
        <v>274</v>
      </c>
      <c r="B88" s="29" t="s">
        <v>321</v>
      </c>
    </row>
    <row r="89" spans="1:2" ht="12">
      <c r="A89" s="53" t="s">
        <v>254</v>
      </c>
      <c r="B89" s="29" t="s">
        <v>322</v>
      </c>
    </row>
    <row r="90" spans="1:2" ht="12">
      <c r="A90" s="53" t="s">
        <v>323</v>
      </c>
      <c r="B90" s="29" t="s">
        <v>324</v>
      </c>
    </row>
    <row r="91" spans="1:2" ht="12">
      <c r="A91" s="53" t="s">
        <v>261</v>
      </c>
      <c r="B91" s="29" t="s">
        <v>325</v>
      </c>
    </row>
    <row r="92" spans="1:2" ht="12">
      <c r="A92" s="54" t="s">
        <v>298</v>
      </c>
      <c r="B92" s="29" t="s">
        <v>326</v>
      </c>
    </row>
  </sheetData>
  <printOptions/>
  <pageMargins left="0" right="0" top="0.18" bottom="0" header="0" footer="0"/>
  <pageSetup horizontalDpi="300" verticalDpi="300" orientation="portrait" scale="93" r:id="rId1"/>
  <headerFooter alignWithMargins="0">
    <oddFooter>&amp;C&amp;F&amp;RPage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83"/>
  <sheetViews>
    <sheetView workbookViewId="0" topLeftCell="A1">
      <selection activeCell="A20" sqref="A20"/>
    </sheetView>
  </sheetViews>
  <sheetFormatPr defaultColWidth="9.00390625" defaultRowHeight="12.75"/>
  <cols>
    <col min="1" max="1" width="5.125" style="139" customWidth="1"/>
    <col min="2" max="2" width="25.125" style="139" customWidth="1"/>
    <col min="3" max="3" width="3.125" style="115" hidden="1" customWidth="1"/>
    <col min="4" max="4" width="24.75390625" style="115" customWidth="1"/>
    <col min="5" max="5" width="8.875" style="115" customWidth="1"/>
    <col min="6" max="6" width="8.50390625" style="115" customWidth="1"/>
    <col min="7" max="7" width="7.625" style="115" customWidth="1"/>
    <col min="8" max="9" width="6.875" style="115" customWidth="1"/>
    <col min="10" max="10" width="7.625" style="115" customWidth="1"/>
    <col min="11" max="13" width="6.875" style="115" customWidth="1"/>
    <col min="14" max="14" width="7.625" style="115" customWidth="1"/>
    <col min="15" max="16" width="6.875" style="115" customWidth="1"/>
    <col min="17" max="19" width="5.75390625" style="115" customWidth="1"/>
    <col min="20" max="20" width="6.875" style="115" customWidth="1"/>
    <col min="21" max="25" width="5.75390625" style="115" customWidth="1"/>
    <col min="26" max="27" width="6.875" style="115" customWidth="1"/>
    <col min="28" max="28" width="5.75390625" style="115" customWidth="1"/>
    <col min="29" max="29" width="8.125" style="115" customWidth="1"/>
    <col min="30" max="30" width="9.50390625" style="115" customWidth="1"/>
    <col min="31" max="31" width="5.00390625" style="115" customWidth="1"/>
    <col min="32" max="32" width="9.25390625" style="115" customWidth="1"/>
    <col min="33" max="33" width="8.875" style="115" customWidth="1"/>
    <col min="34" max="16384" width="9.00390625" style="115" customWidth="1"/>
  </cols>
  <sheetData>
    <row r="1" spans="1:33" ht="12.75">
      <c r="A1" s="220" t="s">
        <v>327</v>
      </c>
      <c r="B1" s="216"/>
      <c r="C1" s="20"/>
      <c r="D1" s="221"/>
      <c r="E1" s="20"/>
      <c r="F1" s="20"/>
      <c r="G1" s="2"/>
      <c r="H1" s="2"/>
      <c r="I1" s="2"/>
      <c r="J1" s="2"/>
      <c r="K1" s="2"/>
      <c r="L1" s="2"/>
      <c r="M1" s="2"/>
      <c r="N1" s="2"/>
      <c r="O1" s="2"/>
      <c r="P1" s="2"/>
      <c r="Q1" s="97"/>
      <c r="R1" s="2"/>
      <c r="S1" s="2"/>
      <c r="T1" s="2"/>
      <c r="U1" s="2"/>
      <c r="V1" s="2"/>
      <c r="W1" s="2"/>
      <c r="X1" s="2"/>
      <c r="Y1" s="2"/>
      <c r="Z1" s="2"/>
      <c r="AA1" s="2"/>
      <c r="AB1" s="2"/>
      <c r="AC1" s="2"/>
      <c r="AD1" s="2"/>
      <c r="AE1" s="2"/>
      <c r="AF1" s="2"/>
      <c r="AG1" s="2"/>
    </row>
    <row r="2" spans="1:33" ht="12.75">
      <c r="A2" s="220" t="s">
        <v>328</v>
      </c>
      <c r="B2" s="216"/>
      <c r="C2" s="20"/>
      <c r="D2" s="221"/>
      <c r="E2" s="20"/>
      <c r="F2" s="20"/>
      <c r="G2" s="2"/>
      <c r="H2" s="2"/>
      <c r="I2" s="2"/>
      <c r="J2" s="2"/>
      <c r="K2" s="2"/>
      <c r="L2" s="2"/>
      <c r="M2" s="2"/>
      <c r="N2" s="2"/>
      <c r="O2" s="2"/>
      <c r="P2" s="2"/>
      <c r="Q2" s="97"/>
      <c r="R2" s="2"/>
      <c r="S2" s="2"/>
      <c r="T2" s="2"/>
      <c r="U2" s="2"/>
      <c r="V2" s="2"/>
      <c r="W2" s="2"/>
      <c r="X2" s="2"/>
      <c r="Y2" s="2"/>
      <c r="Z2" s="2"/>
      <c r="AA2" s="2"/>
      <c r="AB2" s="2"/>
      <c r="AC2" s="2"/>
      <c r="AD2" s="2"/>
      <c r="AE2" s="2"/>
      <c r="AF2" s="2"/>
      <c r="AG2" s="2"/>
    </row>
    <row r="3" spans="1:33" ht="12.75">
      <c r="A3" s="220" t="s">
        <v>329</v>
      </c>
      <c r="B3" s="216"/>
      <c r="C3" s="216"/>
      <c r="D3" s="216"/>
      <c r="E3" s="216"/>
      <c r="F3" s="216"/>
      <c r="G3" s="156" t="s">
        <v>330</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77"/>
    </row>
    <row r="4" spans="1:33" ht="12.75">
      <c r="A4" s="137"/>
      <c r="B4" s="219"/>
      <c r="C4" s="19"/>
      <c r="D4" s="22"/>
      <c r="E4" s="143" t="s">
        <v>78</v>
      </c>
      <c r="F4" s="116" t="s">
        <v>79</v>
      </c>
      <c r="G4" s="103" t="s">
        <v>2</v>
      </c>
      <c r="H4" s="118" t="s">
        <v>3</v>
      </c>
      <c r="I4" s="118" t="s">
        <v>4</v>
      </c>
      <c r="J4" s="118" t="s">
        <v>5</v>
      </c>
      <c r="K4" s="118" t="s">
        <v>6</v>
      </c>
      <c r="L4" s="118" t="s">
        <v>7</v>
      </c>
      <c r="M4" s="118" t="s">
        <v>8</v>
      </c>
      <c r="N4" s="118" t="s">
        <v>9</v>
      </c>
      <c r="O4" s="118" t="s">
        <v>10</v>
      </c>
      <c r="P4" s="118" t="s">
        <v>11</v>
      </c>
      <c r="Q4" s="118" t="s">
        <v>12</v>
      </c>
      <c r="R4" s="118" t="s">
        <v>13</v>
      </c>
      <c r="S4" s="118" t="s">
        <v>14</v>
      </c>
      <c r="T4" s="118" t="s">
        <v>15</v>
      </c>
      <c r="U4" s="118">
        <v>66</v>
      </c>
      <c r="V4" s="118" t="s">
        <v>16</v>
      </c>
      <c r="W4" s="118" t="s">
        <v>17</v>
      </c>
      <c r="X4" s="118" t="s">
        <v>18</v>
      </c>
      <c r="Y4" s="118" t="s">
        <v>19</v>
      </c>
      <c r="Z4" s="118" t="s">
        <v>20</v>
      </c>
      <c r="AA4" s="118" t="s">
        <v>21</v>
      </c>
      <c r="AB4" s="118" t="s">
        <v>22</v>
      </c>
      <c r="AC4" s="118" t="s">
        <v>23</v>
      </c>
      <c r="AD4" s="118" t="s">
        <v>24</v>
      </c>
      <c r="AE4" s="118" t="s">
        <v>25</v>
      </c>
      <c r="AF4" s="118" t="s">
        <v>26</v>
      </c>
      <c r="AG4" s="248"/>
    </row>
    <row r="5" spans="1:33" ht="12.75">
      <c r="A5" s="104"/>
      <c r="B5" s="217"/>
      <c r="C5" s="20"/>
      <c r="D5" s="23"/>
      <c r="E5" s="34" t="s">
        <v>118</v>
      </c>
      <c r="F5" s="118" t="s">
        <v>119</v>
      </c>
      <c r="G5" s="103"/>
      <c r="H5" s="118"/>
      <c r="I5" s="118"/>
      <c r="J5" s="118"/>
      <c r="K5" s="118"/>
      <c r="L5" s="118"/>
      <c r="M5" s="118"/>
      <c r="N5" s="118"/>
      <c r="O5" s="118"/>
      <c r="P5" s="118"/>
      <c r="Q5" s="118"/>
      <c r="R5" s="118"/>
      <c r="S5" s="118"/>
      <c r="T5" s="118"/>
      <c r="U5" s="118"/>
      <c r="V5" s="118"/>
      <c r="W5" s="118"/>
      <c r="X5" s="118"/>
      <c r="Y5" s="118"/>
      <c r="Z5" s="118"/>
      <c r="AA5" s="118"/>
      <c r="AB5" s="118"/>
      <c r="AC5" s="118" t="s">
        <v>331</v>
      </c>
      <c r="AD5" s="118" t="s">
        <v>332</v>
      </c>
      <c r="AE5" s="118" t="s">
        <v>122</v>
      </c>
      <c r="AF5" s="118" t="s">
        <v>333</v>
      </c>
      <c r="AG5" s="249" t="s">
        <v>334</v>
      </c>
    </row>
    <row r="6" spans="1:33" ht="12.75">
      <c r="A6" s="138" t="s">
        <v>163</v>
      </c>
      <c r="B6" s="218" t="s">
        <v>335</v>
      </c>
      <c r="C6" s="21"/>
      <c r="D6" s="175" t="s">
        <v>336</v>
      </c>
      <c r="E6" s="144" t="s">
        <v>166</v>
      </c>
      <c r="F6" s="118" t="s">
        <v>167</v>
      </c>
      <c r="G6" s="121" t="s">
        <v>168</v>
      </c>
      <c r="H6" s="120" t="s">
        <v>169</v>
      </c>
      <c r="I6" s="120" t="s">
        <v>170</v>
      </c>
      <c r="J6" s="120" t="s">
        <v>171</v>
      </c>
      <c r="K6" s="120" t="s">
        <v>172</v>
      </c>
      <c r="L6" s="120" t="s">
        <v>173</v>
      </c>
      <c r="M6" s="120" t="s">
        <v>174</v>
      </c>
      <c r="N6" s="120" t="s">
        <v>175</v>
      </c>
      <c r="O6" s="120" t="s">
        <v>176</v>
      </c>
      <c r="P6" s="120" t="s">
        <v>177</v>
      </c>
      <c r="Q6" s="120" t="s">
        <v>178</v>
      </c>
      <c r="R6" s="120" t="s">
        <v>179</v>
      </c>
      <c r="S6" s="120" t="s">
        <v>180</v>
      </c>
      <c r="T6" s="120" t="s">
        <v>181</v>
      </c>
      <c r="U6" s="120" t="s">
        <v>182</v>
      </c>
      <c r="V6" s="120" t="s">
        <v>183</v>
      </c>
      <c r="W6" s="120" t="s">
        <v>184</v>
      </c>
      <c r="X6" s="120" t="s">
        <v>185</v>
      </c>
      <c r="Y6" s="120" t="s">
        <v>186</v>
      </c>
      <c r="Z6" s="120" t="s">
        <v>187</v>
      </c>
      <c r="AA6" s="120" t="s">
        <v>188</v>
      </c>
      <c r="AB6" s="120" t="s">
        <v>189</v>
      </c>
      <c r="AC6" s="120" t="s">
        <v>190</v>
      </c>
      <c r="AD6" s="120" t="s">
        <v>190</v>
      </c>
      <c r="AE6" s="120" t="s">
        <v>191</v>
      </c>
      <c r="AF6" s="120" t="s">
        <v>192</v>
      </c>
      <c r="AG6" s="250" t="s">
        <v>337</v>
      </c>
    </row>
    <row r="7" spans="1:33" ht="12.75">
      <c r="A7" s="104"/>
      <c r="B7" s="140"/>
      <c r="C7" s="20"/>
      <c r="D7" s="20"/>
      <c r="E7" s="187"/>
      <c r="F7" s="122"/>
      <c r="G7" s="20"/>
      <c r="H7" s="20"/>
      <c r="I7" s="20"/>
      <c r="J7" s="20"/>
      <c r="K7" s="20"/>
      <c r="L7" s="20"/>
      <c r="M7" s="20"/>
      <c r="N7" s="20"/>
      <c r="O7" s="20"/>
      <c r="P7" s="20"/>
      <c r="Q7" s="20"/>
      <c r="R7" s="20"/>
      <c r="S7" s="20"/>
      <c r="T7" s="20"/>
      <c r="U7" s="20"/>
      <c r="V7" s="20"/>
      <c r="W7" s="20"/>
      <c r="X7" s="20"/>
      <c r="Y7" s="20"/>
      <c r="Z7" s="20"/>
      <c r="AA7" s="20"/>
      <c r="AB7" s="20"/>
      <c r="AC7" s="20"/>
      <c r="AD7" s="20"/>
      <c r="AE7" s="20"/>
      <c r="AF7" s="20"/>
      <c r="AG7" s="225"/>
    </row>
    <row r="8" spans="1:33" ht="12.75">
      <c r="A8" s="104" t="str">
        <f>'step 1 results'!A9</f>
        <v>0200</v>
      </c>
      <c r="B8" s="244" t="str">
        <f>'step 1 results'!B9</f>
        <v>Office of the Chancellor</v>
      </c>
      <c r="C8" s="117" t="str">
        <f>'step 1 results'!C9</f>
        <v>J</v>
      </c>
      <c r="D8" s="117" t="str">
        <f>'step 1 results'!D9</f>
        <v>Total Expenditures</v>
      </c>
      <c r="E8" s="192">
        <f>'step 1 results'!E9</f>
        <v>1318831</v>
      </c>
      <c r="F8" s="124">
        <v>1462427.0162327006</v>
      </c>
      <c r="G8" s="125">
        <v>-6711.010959693114</v>
      </c>
      <c r="H8" s="125">
        <v>-1350.0972436137527</v>
      </c>
      <c r="I8" s="125">
        <v>2600.062659732728</v>
      </c>
      <c r="J8" s="125">
        <v>9462.133854677435</v>
      </c>
      <c r="K8" s="125">
        <v>-490.24394681712874</v>
      </c>
      <c r="L8" s="125">
        <v>2341.250593820463</v>
      </c>
      <c r="M8" s="125">
        <v>2332.0287040778057</v>
      </c>
      <c r="N8" s="125">
        <v>-11931.783535139228</v>
      </c>
      <c r="O8" s="125">
        <v>-1703.4310062256627</v>
      </c>
      <c r="P8" s="125">
        <v>1410.906563847093</v>
      </c>
      <c r="Q8" s="125">
        <v>-3.8470264892733894</v>
      </c>
      <c r="R8" s="125">
        <v>836.4862093788906</v>
      </c>
      <c r="S8" s="125">
        <v>-575.4784376578527</v>
      </c>
      <c r="T8" s="125">
        <v>-1218.0690601040842</v>
      </c>
      <c r="U8" s="125">
        <v>-391.62902404680244</v>
      </c>
      <c r="V8" s="125">
        <v>1297.1829262491556</v>
      </c>
      <c r="W8" s="125">
        <v>344.54822476514164</v>
      </c>
      <c r="X8" s="125">
        <v>2393.6669631478107</v>
      </c>
      <c r="Y8" s="125">
        <v>1246.1492413863562</v>
      </c>
      <c r="Z8" s="125">
        <v>-117.15097185087507</v>
      </c>
      <c r="AA8" s="125">
        <v>8999.86726885193</v>
      </c>
      <c r="AB8" s="125">
        <v>-49.703482227128006</v>
      </c>
      <c r="AC8" s="125">
        <v>-670.824514998164</v>
      </c>
      <c r="AD8" s="125">
        <v>1280.8173343024437</v>
      </c>
      <c r="AE8" s="125">
        <v>413.85575899555715</v>
      </c>
      <c r="AF8" s="125">
        <v>0</v>
      </c>
      <c r="AG8" s="226">
        <v>9745.687094369743</v>
      </c>
    </row>
    <row r="9" spans="1:33" ht="12.75">
      <c r="A9" s="104" t="str">
        <f>'step 1 results'!A10</f>
        <v>0202</v>
      </c>
      <c r="B9" s="104" t="str">
        <f>'step 1 results'!B10</f>
        <v>Affirmative Action</v>
      </c>
      <c r="C9" s="117" t="str">
        <f>'step 1 results'!C10</f>
        <v>F</v>
      </c>
      <c r="D9" s="117" t="str">
        <f>'step 1 results'!D10</f>
        <v>FTE Faculty, Ac Prof, &amp; Staff</v>
      </c>
      <c r="E9" s="192">
        <f>'step 1 results'!E10</f>
        <v>485615</v>
      </c>
      <c r="F9" s="124">
        <v>519335.26926466206</v>
      </c>
      <c r="G9" s="125">
        <v>-2935.1973160467896</v>
      </c>
      <c r="H9" s="125">
        <v>414.44887494378236</v>
      </c>
      <c r="I9" s="125">
        <v>-409.0061147216693</v>
      </c>
      <c r="J9" s="125">
        <v>749.0169718439138</v>
      </c>
      <c r="K9" s="125">
        <v>-994.1703891471807</v>
      </c>
      <c r="L9" s="125">
        <v>-96.26845647524442</v>
      </c>
      <c r="M9" s="125">
        <v>171.5107232247401</v>
      </c>
      <c r="N9" s="125">
        <v>-655.2610304006666</v>
      </c>
      <c r="O9" s="125">
        <v>-673.3872819081162</v>
      </c>
      <c r="P9" s="125">
        <v>-78.77141579932868</v>
      </c>
      <c r="Q9" s="125">
        <v>-12.738236440501396</v>
      </c>
      <c r="R9" s="125">
        <v>30.02740978806287</v>
      </c>
      <c r="S9" s="125">
        <v>-393.1818594068625</v>
      </c>
      <c r="T9" s="125">
        <v>1032.3503294546954</v>
      </c>
      <c r="U9" s="125">
        <v>-103.8346647486199</v>
      </c>
      <c r="V9" s="125">
        <v>833.6151230030814</v>
      </c>
      <c r="W9" s="125">
        <v>-46.42557069214308</v>
      </c>
      <c r="X9" s="125">
        <v>709.8984509275915</v>
      </c>
      <c r="Y9" s="125">
        <v>-375.11165395989315</v>
      </c>
      <c r="Z9" s="125">
        <v>-1947.9021072764772</v>
      </c>
      <c r="AA9" s="125">
        <v>2672.1008910711953</v>
      </c>
      <c r="AB9" s="125">
        <v>80.46798121462552</v>
      </c>
      <c r="AC9" s="125">
        <v>59.063110297214735</v>
      </c>
      <c r="AD9" s="125">
        <v>244.35457757792392</v>
      </c>
      <c r="AE9" s="125">
        <v>-417.41842896070216</v>
      </c>
      <c r="AF9" s="125">
        <v>0</v>
      </c>
      <c r="AG9" s="226">
        <v>-2141.8200826373686</v>
      </c>
    </row>
    <row r="10" spans="1:33" ht="12.75">
      <c r="A10" s="104" t="str">
        <f>'step 1 results'!A11</f>
        <v>0203</v>
      </c>
      <c r="B10" s="104" t="str">
        <f>'step 1 results'!B11</f>
        <v>Office of Development</v>
      </c>
      <c r="C10" s="117" t="str">
        <f>'step 1 results'!C11</f>
        <v>L</v>
      </c>
      <c r="D10" s="117" t="str">
        <f>'step 1 results'!D11</f>
        <v>Gift &amp; Endowment Expenditures</v>
      </c>
      <c r="E10" s="192">
        <f>'step 1 results'!E11</f>
        <v>1347518</v>
      </c>
      <c r="F10" s="124">
        <v>1407667.6974642545</v>
      </c>
      <c r="G10" s="125">
        <v>-47569.0312824063</v>
      </c>
      <c r="H10" s="125">
        <v>6939.7396872247555</v>
      </c>
      <c r="I10" s="125">
        <v>-758.8918482909021</v>
      </c>
      <c r="J10" s="125">
        <v>10560.691479402536</v>
      </c>
      <c r="K10" s="125">
        <v>29021.109114566607</v>
      </c>
      <c r="L10" s="125">
        <v>-11010.778556248435</v>
      </c>
      <c r="M10" s="125">
        <v>4938.74365313007</v>
      </c>
      <c r="N10" s="125">
        <v>1126.0418804866786</v>
      </c>
      <c r="O10" s="125">
        <v>886.3342713821949</v>
      </c>
      <c r="P10" s="125">
        <v>-2136.10364479672</v>
      </c>
      <c r="Q10" s="125">
        <v>-108.66633000140314</v>
      </c>
      <c r="R10" s="125">
        <v>-598.0413422259551</v>
      </c>
      <c r="S10" s="125">
        <v>-2380.3322439255408</v>
      </c>
      <c r="T10" s="125">
        <v>3555.0591569332028</v>
      </c>
      <c r="U10" s="125">
        <v>-419.71847819710797</v>
      </c>
      <c r="V10" s="125">
        <v>47.694120626591825</v>
      </c>
      <c r="W10" s="125">
        <v>-1388.891100431545</v>
      </c>
      <c r="X10" s="125">
        <v>739.367293213103</v>
      </c>
      <c r="Y10" s="125">
        <v>1218.2949487506953</v>
      </c>
      <c r="Z10" s="125">
        <v>-2094.44143972213</v>
      </c>
      <c r="AA10" s="125">
        <v>13851.812199555148</v>
      </c>
      <c r="AB10" s="125">
        <v>-5554.482062725634</v>
      </c>
      <c r="AC10" s="125">
        <v>-0.7025087926912335</v>
      </c>
      <c r="AD10" s="125">
        <v>211.25469702438497</v>
      </c>
      <c r="AE10" s="125">
        <v>0</v>
      </c>
      <c r="AF10" s="125">
        <v>0</v>
      </c>
      <c r="AG10" s="226">
        <v>-923.9383354683939</v>
      </c>
    </row>
    <row r="11" spans="1:33" ht="12.75">
      <c r="A11" s="104" t="str">
        <f>'step 1 results'!A12</f>
        <v>08xx</v>
      </c>
      <c r="B11" s="104" t="str">
        <f>'step 1 results'!B12</f>
        <v>Public Affairs</v>
      </c>
      <c r="C11" s="117" t="str">
        <f>'step 1 results'!C12</f>
        <v>J</v>
      </c>
      <c r="D11" s="117" t="str">
        <f>'step 1 results'!D12</f>
        <v>Total Expenditures</v>
      </c>
      <c r="E11" s="192">
        <f>'step 1 results'!E12</f>
        <v>1227083</v>
      </c>
      <c r="F11" s="124">
        <v>1358325.9950563312</v>
      </c>
      <c r="G11" s="125">
        <v>-8441.17428776846</v>
      </c>
      <c r="H11" s="125">
        <v>-1898.7598781005</v>
      </c>
      <c r="I11" s="125">
        <v>2064.3056465890477</v>
      </c>
      <c r="J11" s="125">
        <v>6251.480877669528</v>
      </c>
      <c r="K11" s="125">
        <v>-1020.192796671392</v>
      </c>
      <c r="L11" s="125">
        <v>2000.6102285092056</v>
      </c>
      <c r="M11" s="125">
        <v>2026.6151600816302</v>
      </c>
      <c r="N11" s="125">
        <v>-13587.134704875556</v>
      </c>
      <c r="O11" s="125">
        <v>-1793.5073810819595</v>
      </c>
      <c r="P11" s="125">
        <v>809.3220988165631</v>
      </c>
      <c r="Q11" s="125">
        <v>-6.955466609690518</v>
      </c>
      <c r="R11" s="125">
        <v>676.5710526377279</v>
      </c>
      <c r="S11" s="125">
        <v>-590.0530053810671</v>
      </c>
      <c r="T11" s="125">
        <v>-1386.0201225823585</v>
      </c>
      <c r="U11" s="125">
        <v>-385.86890698408456</v>
      </c>
      <c r="V11" s="125">
        <v>1136.1216452591088</v>
      </c>
      <c r="W11" s="125">
        <v>149.17947247332995</v>
      </c>
      <c r="X11" s="125">
        <v>2146.37824315377</v>
      </c>
      <c r="Y11" s="125">
        <v>1063.155851047586</v>
      </c>
      <c r="Z11" s="125">
        <v>-623.1823294850183</v>
      </c>
      <c r="AA11" s="125">
        <v>7673.794937595478</v>
      </c>
      <c r="AB11" s="125">
        <v>-80.93482134352098</v>
      </c>
      <c r="AC11" s="125">
        <v>-670.9523800423049</v>
      </c>
      <c r="AD11" s="125">
        <v>1136.0317042740762</v>
      </c>
      <c r="AE11" s="125">
        <v>326.95827536405795</v>
      </c>
      <c r="AF11" s="125">
        <v>0</v>
      </c>
      <c r="AG11" s="226">
        <v>-3024.210887454801</v>
      </c>
    </row>
    <row r="12" spans="1:33" ht="12.75">
      <c r="A12" s="104" t="str">
        <f>'step 1 results'!A13</f>
        <v>83XX</v>
      </c>
      <c r="B12" s="104" t="str">
        <f>'step 1 results'!B13</f>
        <v>Leasehld, Rehab/ Alterations</v>
      </c>
      <c r="C12" s="117" t="str">
        <f>'step 1 results'!C13</f>
        <v>M1</v>
      </c>
      <c r="D12" s="117" t="str">
        <f>'step 1 results'!D13</f>
        <v>Gross Square Footage</v>
      </c>
      <c r="E12" s="192">
        <f>'step 1 results'!E13</f>
        <v>690190</v>
      </c>
      <c r="F12" s="124">
        <v>765246.5088656655</v>
      </c>
      <c r="G12" s="125">
        <v>8802.106456436799</v>
      </c>
      <c r="H12" s="125">
        <v>933.1716528243796</v>
      </c>
      <c r="I12" s="125">
        <v>1178.9527641103505</v>
      </c>
      <c r="J12" s="125">
        <v>13548.363060241274</v>
      </c>
      <c r="K12" s="125">
        <v>6535.937308931461</v>
      </c>
      <c r="L12" s="125">
        <v>512.1523958065</v>
      </c>
      <c r="M12" s="125">
        <v>550.5345718925282</v>
      </c>
      <c r="N12" s="125">
        <v>13741.364136924574</v>
      </c>
      <c r="O12" s="125">
        <v>1621.100024514346</v>
      </c>
      <c r="P12" s="125">
        <v>3633.304320860043</v>
      </c>
      <c r="Q12" s="125">
        <v>230.58377551700823</v>
      </c>
      <c r="R12" s="125">
        <v>16.19304834684155</v>
      </c>
      <c r="S12" s="125">
        <v>121.2225553756598</v>
      </c>
      <c r="T12" s="125">
        <v>2215.4604857836493</v>
      </c>
      <c r="U12" s="125">
        <v>221.9348852419896</v>
      </c>
      <c r="V12" s="125">
        <v>167.70125563510828</v>
      </c>
      <c r="W12" s="125">
        <v>89.93392291015141</v>
      </c>
      <c r="X12" s="125">
        <v>178.1816756154251</v>
      </c>
      <c r="Y12" s="125">
        <v>105.6618208556473</v>
      </c>
      <c r="Z12" s="125">
        <v>7622.739417750257</v>
      </c>
      <c r="AA12" s="125">
        <v>921.2085659397744</v>
      </c>
      <c r="AB12" s="125">
        <v>427.00080046018275</v>
      </c>
      <c r="AC12" s="125">
        <v>128.89026902284013</v>
      </c>
      <c r="AD12" s="125">
        <v>280.95084241270524</v>
      </c>
      <c r="AE12" s="125">
        <v>0</v>
      </c>
      <c r="AF12" s="125">
        <v>4531.342582432793</v>
      </c>
      <c r="AG12" s="227">
        <v>68315.99259584228</v>
      </c>
    </row>
    <row r="13" spans="1:33" ht="12.75">
      <c r="A13" s="137" t="str">
        <f>'step 1 results'!A14</f>
        <v>0204</v>
      </c>
      <c r="B13" s="245" t="str">
        <f>'step 1 results'!B14</f>
        <v>Provost &amp; VC Acad Affairs</v>
      </c>
      <c r="C13" s="223" t="str">
        <f>'step 1 results'!C14</f>
        <v>J</v>
      </c>
      <c r="D13" s="223" t="str">
        <f>'step 1 results'!D14</f>
        <v>Total Expenditures</v>
      </c>
      <c r="E13" s="224">
        <f>'step 1 results'!E14</f>
        <v>1932364</v>
      </c>
      <c r="F13" s="247">
        <v>2043216.5889818433</v>
      </c>
      <c r="G13" s="188">
        <v>-23267.910404720344</v>
      </c>
      <c r="H13" s="188">
        <v>-5943.070040001854</v>
      </c>
      <c r="I13" s="188">
        <v>1426.2533783286854</v>
      </c>
      <c r="J13" s="188">
        <v>-2743.187745000527</v>
      </c>
      <c r="K13" s="188">
        <v>-4238.879048458795</v>
      </c>
      <c r="L13" s="188">
        <v>2176.388605850356</v>
      </c>
      <c r="M13" s="188">
        <v>2381.0166195027305</v>
      </c>
      <c r="N13" s="188">
        <v>-32429.63039071666</v>
      </c>
      <c r="O13" s="188">
        <v>-3709.612646643018</v>
      </c>
      <c r="P13" s="188">
        <v>-1181.9408440645057</v>
      </c>
      <c r="Q13" s="188">
        <v>-26.655741048580296</v>
      </c>
      <c r="R13" s="188">
        <v>537.1681675634609</v>
      </c>
      <c r="S13" s="188">
        <v>-1153.4703531368486</v>
      </c>
      <c r="T13" s="188">
        <v>-3304.0876987903976</v>
      </c>
      <c r="U13" s="188">
        <v>-686.3213649408863</v>
      </c>
      <c r="V13" s="188">
        <v>1379.9514311127023</v>
      </c>
      <c r="W13" s="188">
        <v>-593.5365320661658</v>
      </c>
      <c r="X13" s="188">
        <v>2860.454262586616</v>
      </c>
      <c r="Y13" s="188">
        <v>1147.7992940519398</v>
      </c>
      <c r="Z13" s="188">
        <v>-3400.029398540006</v>
      </c>
      <c r="AA13" s="188">
        <v>8261.457815161892</v>
      </c>
      <c r="AB13" s="188">
        <v>-288.2074322564513</v>
      </c>
      <c r="AC13" s="188">
        <v>-1238.488970271619</v>
      </c>
      <c r="AD13" s="188">
        <v>1452.1608720934728</v>
      </c>
      <c r="AE13" s="188">
        <v>216.82436236740432</v>
      </c>
      <c r="AF13" s="188">
        <v>0</v>
      </c>
      <c r="AG13" s="122">
        <v>-62365.55380203737</v>
      </c>
    </row>
    <row r="14" spans="1:33" ht="12.75">
      <c r="A14" s="104" t="str">
        <f>'step 1 results'!A15</f>
        <v>020D</v>
      </c>
      <c r="B14" s="104" t="str">
        <f>'step 1 results'!B15</f>
        <v>   Discovery Programs</v>
      </c>
      <c r="C14" s="117" t="str">
        <f>'step 1 results'!C15</f>
        <v>C</v>
      </c>
      <c r="D14" s="117" t="str">
        <f>'step 1 results'!D15</f>
        <v>Freshmen</v>
      </c>
      <c r="E14" s="192">
        <f>'step 1 results'!E15</f>
        <v>945000</v>
      </c>
      <c r="F14" s="124">
        <v>945000</v>
      </c>
      <c r="G14" s="125">
        <v>8407.748739510454</v>
      </c>
      <c r="H14" s="125">
        <v>-433.0923965338443</v>
      </c>
      <c r="I14" s="125">
        <v>-12149.978460625893</v>
      </c>
      <c r="J14" s="125">
        <v>-21503.104421006894</v>
      </c>
      <c r="K14" s="125">
        <v>-8175.068140917152</v>
      </c>
      <c r="L14" s="125">
        <v>0</v>
      </c>
      <c r="M14" s="125">
        <v>0</v>
      </c>
      <c r="N14" s="125">
        <v>33944.98166133667</v>
      </c>
      <c r="O14" s="125">
        <v>-1933.2393474039382</v>
      </c>
      <c r="P14" s="125">
        <v>0</v>
      </c>
      <c r="Q14" s="125">
        <v>0</v>
      </c>
      <c r="R14" s="125">
        <v>1841.7523656406065</v>
      </c>
      <c r="S14" s="125">
        <v>0</v>
      </c>
      <c r="T14" s="125">
        <v>0</v>
      </c>
      <c r="U14" s="125">
        <v>0</v>
      </c>
      <c r="V14" s="125">
        <v>0</v>
      </c>
      <c r="W14" s="125">
        <v>0</v>
      </c>
      <c r="X14" s="125">
        <v>0</v>
      </c>
      <c r="Y14" s="125">
        <v>0</v>
      </c>
      <c r="Z14" s="125">
        <v>0</v>
      </c>
      <c r="AA14" s="125">
        <v>0</v>
      </c>
      <c r="AB14" s="125">
        <v>0</v>
      </c>
      <c r="AC14" s="125">
        <v>0</v>
      </c>
      <c r="AD14" s="125">
        <v>0</v>
      </c>
      <c r="AE14" s="125">
        <v>0</v>
      </c>
      <c r="AF14" s="125">
        <v>0</v>
      </c>
      <c r="AG14" s="226">
        <v>1.2732925824820995E-11</v>
      </c>
    </row>
    <row r="15" spans="1:33" ht="12.75">
      <c r="A15" s="104" t="str">
        <f>'step 1 results'!A16</f>
        <v>020G</v>
      </c>
      <c r="B15" s="104" t="str">
        <f>'step 1 results'!B16</f>
        <v>   General Education</v>
      </c>
      <c r="C15" s="117" t="str">
        <f>'step 1 results'!C16</f>
        <v>D</v>
      </c>
      <c r="D15" s="117" t="str">
        <f>'step 1 results'!D16</f>
        <v>Undergraduates</v>
      </c>
      <c r="E15" s="192">
        <f>'step 1 results'!E16</f>
        <v>1184745</v>
      </c>
      <c r="F15" s="124">
        <v>1184745</v>
      </c>
      <c r="G15" s="125">
        <v>6249.408717526821</v>
      </c>
      <c r="H15" s="125">
        <v>6455.0571914549655</v>
      </c>
      <c r="I15" s="125">
        <v>-10521.757780969932</v>
      </c>
      <c r="J15" s="125">
        <v>-14197.424439202587</v>
      </c>
      <c r="K15" s="125">
        <v>-2086.2836728476977</v>
      </c>
      <c r="L15" s="125">
        <v>3214.2787070023005</v>
      </c>
      <c r="M15" s="125">
        <v>0</v>
      </c>
      <c r="N15" s="125">
        <v>8197.282784093288</v>
      </c>
      <c r="O15" s="125">
        <v>3715.708470815727</v>
      </c>
      <c r="P15" s="125">
        <v>0</v>
      </c>
      <c r="Q15" s="125">
        <v>0</v>
      </c>
      <c r="R15" s="125">
        <v>-981.9605680442291</v>
      </c>
      <c r="S15" s="125">
        <v>0</v>
      </c>
      <c r="T15" s="125">
        <v>0</v>
      </c>
      <c r="U15" s="125">
        <v>0</v>
      </c>
      <c r="V15" s="125">
        <v>-44.309409828708205</v>
      </c>
      <c r="W15" s="125">
        <v>0</v>
      </c>
      <c r="X15" s="125">
        <v>0</v>
      </c>
      <c r="Y15" s="125">
        <v>0</v>
      </c>
      <c r="Z15" s="125">
        <v>0</v>
      </c>
      <c r="AA15" s="125">
        <v>0</v>
      </c>
      <c r="AB15" s="125">
        <v>0</v>
      </c>
      <c r="AC15" s="125">
        <v>0</v>
      </c>
      <c r="AD15" s="125">
        <v>0</v>
      </c>
      <c r="AE15" s="125">
        <v>0</v>
      </c>
      <c r="AF15" s="125">
        <v>0</v>
      </c>
      <c r="AG15" s="226">
        <v>-5.170619488126249E-11</v>
      </c>
    </row>
    <row r="16" spans="1:33" ht="12.75">
      <c r="A16" s="104" t="str">
        <f>'step 1 results'!A17</f>
        <v>020E</v>
      </c>
      <c r="B16" s="104" t="str">
        <f>'step 1 results'!B17</f>
        <v>   Ed Tech Board</v>
      </c>
      <c r="C16" s="117" t="str">
        <f>'step 1 results'!C17</f>
        <v>A</v>
      </c>
      <c r="D16" s="117" t="str">
        <f>'step 1 results'!D17</f>
        <v>Total IUs</v>
      </c>
      <c r="E16" s="192">
        <f>'step 1 results'!E17</f>
        <v>269500</v>
      </c>
      <c r="F16" s="124">
        <v>269500</v>
      </c>
      <c r="G16" s="125">
        <v>20.0846531578336</v>
      </c>
      <c r="H16" s="125">
        <v>1307.7750531769998</v>
      </c>
      <c r="I16" s="125">
        <v>-588.7881958306498</v>
      </c>
      <c r="J16" s="125">
        <v>507.2409612406482</v>
      </c>
      <c r="K16" s="125">
        <v>249.13292756179362</v>
      </c>
      <c r="L16" s="125">
        <v>419.82350114291285</v>
      </c>
      <c r="M16" s="125">
        <v>17.80066288855778</v>
      </c>
      <c r="N16" s="125">
        <v>-1190.5156349037425</v>
      </c>
      <c r="O16" s="125">
        <v>641.1735194572475</v>
      </c>
      <c r="P16" s="125">
        <v>186.65693779057028</v>
      </c>
      <c r="Q16" s="125">
        <v>-430.81754578692244</v>
      </c>
      <c r="R16" s="125">
        <v>-95.34505536110771</v>
      </c>
      <c r="S16" s="125">
        <v>36.018829841052366</v>
      </c>
      <c r="T16" s="125">
        <v>-154.075505356151</v>
      </c>
      <c r="U16" s="125">
        <v>-108.73049903297999</v>
      </c>
      <c r="V16" s="125">
        <v>-454.15778087426725</v>
      </c>
      <c r="W16" s="125">
        <v>0</v>
      </c>
      <c r="X16" s="125">
        <v>-363.27682911178954</v>
      </c>
      <c r="Y16" s="125">
        <v>0</v>
      </c>
      <c r="Z16" s="125">
        <v>0</v>
      </c>
      <c r="AA16" s="125">
        <v>0</v>
      </c>
      <c r="AB16" s="125">
        <v>0</v>
      </c>
      <c r="AC16" s="125">
        <v>0</v>
      </c>
      <c r="AD16" s="125">
        <v>0</v>
      </c>
      <c r="AE16" s="125">
        <v>0</v>
      </c>
      <c r="AF16" s="125">
        <v>0</v>
      </c>
      <c r="AG16" s="226">
        <v>5.6843418860808015E-12</v>
      </c>
    </row>
    <row r="17" spans="1:33" ht="12.75">
      <c r="A17" s="104" t="str">
        <f>'step 1 results'!A18</f>
        <v>0212</v>
      </c>
      <c r="B17" s="104" t="str">
        <f>'step 1 results'!B18</f>
        <v>Academic Human Resources</v>
      </c>
      <c r="C17" s="117" t="str">
        <f>'step 1 results'!C18</f>
        <v>H</v>
      </c>
      <c r="D17" s="117" t="str">
        <f>'step 1 results'!D18</f>
        <v>FTE Faculty &amp; Acad Professional</v>
      </c>
      <c r="E17" s="192">
        <f>'step 1 results'!E18</f>
        <v>171681</v>
      </c>
      <c r="F17" s="124">
        <v>178927.3187636866</v>
      </c>
      <c r="G17" s="125">
        <v>-289.85014793171285</v>
      </c>
      <c r="H17" s="125">
        <v>466.3768290480348</v>
      </c>
      <c r="I17" s="125">
        <v>150.49603874421427</v>
      </c>
      <c r="J17" s="125">
        <v>1775.9868376948107</v>
      </c>
      <c r="K17" s="125">
        <v>-43.94552034530534</v>
      </c>
      <c r="L17" s="125">
        <v>147.6218979697619</v>
      </c>
      <c r="M17" s="125">
        <v>130.30757942891387</v>
      </c>
      <c r="N17" s="125">
        <v>1186.7948310908832</v>
      </c>
      <c r="O17" s="125">
        <v>-165.90142755988245</v>
      </c>
      <c r="P17" s="125">
        <v>-185.33027325005605</v>
      </c>
      <c r="Q17" s="125">
        <v>0</v>
      </c>
      <c r="R17" s="125">
        <v>68.56275590681776</v>
      </c>
      <c r="S17" s="125">
        <v>-18.394650786143075</v>
      </c>
      <c r="T17" s="125">
        <v>603.6704609098642</v>
      </c>
      <c r="U17" s="125">
        <v>19.617455170467252</v>
      </c>
      <c r="V17" s="125">
        <v>457.2582735024248</v>
      </c>
      <c r="W17" s="125">
        <v>24.059355722069995</v>
      </c>
      <c r="X17" s="125">
        <v>455.97117854878366</v>
      </c>
      <c r="Y17" s="125">
        <v>-193.56781792353604</v>
      </c>
      <c r="Z17" s="125">
        <v>-442.9219252149069</v>
      </c>
      <c r="AA17" s="125">
        <v>1623.137947282994</v>
      </c>
      <c r="AB17" s="125">
        <v>57.46097191686613</v>
      </c>
      <c r="AC17" s="125">
        <v>71.36707754388738</v>
      </c>
      <c r="AD17" s="125">
        <v>146.13061672848147</v>
      </c>
      <c r="AE17" s="125">
        <v>-0.8898729498651505</v>
      </c>
      <c r="AF17" s="125">
        <v>0</v>
      </c>
      <c r="AG17" s="226">
        <v>6044.018471247867</v>
      </c>
    </row>
    <row r="18" spans="1:33" ht="12.75">
      <c r="A18" s="104" t="str">
        <f>'step 1 results'!A19</f>
        <v>0238</v>
      </c>
      <c r="B18" s="104" t="str">
        <f>'step 1 results'!B19</f>
        <v>Cmte on Institutional Cooperation</v>
      </c>
      <c r="C18" s="117" t="str">
        <f>'step 1 results'!C19</f>
        <v>O</v>
      </c>
      <c r="D18" s="117" t="str">
        <f>'step 1 results'!D19</f>
        <v>Academic unit expenditures</v>
      </c>
      <c r="E18" s="192">
        <f>'step 1 results'!E19</f>
        <v>0</v>
      </c>
      <c r="F18" s="124">
        <v>81671.93632834694</v>
      </c>
      <c r="G18" s="125">
        <v>-8568.887183323803</v>
      </c>
      <c r="H18" s="125">
        <v>-2460.671627535282</v>
      </c>
      <c r="I18" s="125">
        <v>-1110.239921539208</v>
      </c>
      <c r="J18" s="125">
        <v>-8671.957870220096</v>
      </c>
      <c r="K18" s="125">
        <v>-2108.295887485807</v>
      </c>
      <c r="L18" s="125">
        <v>-478.9211513713376</v>
      </c>
      <c r="M18" s="125">
        <v>-352.56981879558134</v>
      </c>
      <c r="N18" s="125">
        <v>-10016.25170531352</v>
      </c>
      <c r="O18" s="125">
        <v>-892.7695579703059</v>
      </c>
      <c r="P18" s="125">
        <v>-1744.2972670053005</v>
      </c>
      <c r="Q18" s="125">
        <v>-12.686767884249004</v>
      </c>
      <c r="R18" s="125">
        <v>-311.46283783526144</v>
      </c>
      <c r="S18" s="125">
        <v>-243.36589819904862</v>
      </c>
      <c r="T18" s="125">
        <v>-1018.7099190698937</v>
      </c>
      <c r="U18" s="125">
        <v>-108.02773364774828</v>
      </c>
      <c r="V18" s="125">
        <v>-163.70407198292628</v>
      </c>
      <c r="W18" s="125">
        <v>0</v>
      </c>
      <c r="X18" s="125">
        <v>-118.73630681524719</v>
      </c>
      <c r="Y18" s="125">
        <v>0</v>
      </c>
      <c r="Z18" s="125">
        <v>0</v>
      </c>
      <c r="AA18" s="125">
        <v>-1902.1006559524321</v>
      </c>
      <c r="AB18" s="125">
        <v>0</v>
      </c>
      <c r="AC18" s="125">
        <v>0</v>
      </c>
      <c r="AD18" s="125">
        <v>0</v>
      </c>
      <c r="AE18" s="125">
        <v>0</v>
      </c>
      <c r="AF18" s="125">
        <v>0</v>
      </c>
      <c r="AG18" s="226">
        <v>-40283.656181947044</v>
      </c>
    </row>
    <row r="19" spans="1:33" ht="12.75">
      <c r="A19" s="104" t="str">
        <f>'step 1 results'!A20</f>
        <v>0270</v>
      </c>
      <c r="B19" s="104" t="str">
        <f>'step 1 results'!B20</f>
        <v>Principal's Scholars Pgm</v>
      </c>
      <c r="C19" s="117" t="str">
        <f>'step 1 results'!C20</f>
        <v>D</v>
      </c>
      <c r="D19" s="117" t="str">
        <f>'step 1 results'!D20</f>
        <v>Undergraduates</v>
      </c>
      <c r="E19" s="192">
        <f>'step 1 results'!E20</f>
        <v>310031</v>
      </c>
      <c r="F19" s="124">
        <v>338721.7459450939</v>
      </c>
      <c r="G19" s="125">
        <v>1749.4282004863016</v>
      </c>
      <c r="H19" s="125">
        <v>1790.5312867139291</v>
      </c>
      <c r="I19" s="125">
        <v>-3022.78302392807</v>
      </c>
      <c r="J19" s="125">
        <v>-4153.010042653863</v>
      </c>
      <c r="K19" s="125">
        <v>-634.573469146686</v>
      </c>
      <c r="L19" s="125">
        <v>911.59433276045</v>
      </c>
      <c r="M19" s="125">
        <v>0</v>
      </c>
      <c r="N19" s="125">
        <v>2110.8159637732897</v>
      </c>
      <c r="O19" s="125">
        <v>1044.1705213699952</v>
      </c>
      <c r="P19" s="125">
        <v>0</v>
      </c>
      <c r="Q19" s="125">
        <v>0</v>
      </c>
      <c r="R19" s="125">
        <v>-284.0776666673371</v>
      </c>
      <c r="S19" s="125">
        <v>0</v>
      </c>
      <c r="T19" s="125">
        <v>0</v>
      </c>
      <c r="U19" s="125">
        <v>0</v>
      </c>
      <c r="V19" s="125">
        <v>-12.686900169891382</v>
      </c>
      <c r="W19" s="125">
        <v>0</v>
      </c>
      <c r="X19" s="125">
        <v>0</v>
      </c>
      <c r="Y19" s="125">
        <v>0</v>
      </c>
      <c r="Z19" s="125">
        <v>0</v>
      </c>
      <c r="AA19" s="125">
        <v>0</v>
      </c>
      <c r="AB19" s="125">
        <v>0</v>
      </c>
      <c r="AC19" s="125">
        <v>0</v>
      </c>
      <c r="AD19" s="125">
        <v>0</v>
      </c>
      <c r="AE19" s="125">
        <v>0</v>
      </c>
      <c r="AF19" s="125">
        <v>0</v>
      </c>
      <c r="AG19" s="226">
        <v>-500.59079746188183</v>
      </c>
    </row>
    <row r="20" spans="1:33" ht="12.75">
      <c r="A20" s="104" t="str">
        <f>'step 1 results'!A21</f>
        <v>0271</v>
      </c>
      <c r="B20" s="104" t="str">
        <f>'step 1 results'!B21</f>
        <v>Campus Honors Program</v>
      </c>
      <c r="C20" s="117" t="str">
        <f>'step 1 results'!C21</f>
        <v>D</v>
      </c>
      <c r="D20" s="117" t="str">
        <f>'step 1 results'!D21</f>
        <v>Undergraduates</v>
      </c>
      <c r="E20" s="192">
        <f>'step 1 results'!E21</f>
        <v>710683</v>
      </c>
      <c r="F20" s="124">
        <v>754512.4015391732</v>
      </c>
      <c r="G20" s="125">
        <v>3882.3485592068537</v>
      </c>
      <c r="H20" s="125">
        <v>3967.0029921017995</v>
      </c>
      <c r="I20" s="125">
        <v>-6739.026987449422</v>
      </c>
      <c r="J20" s="125">
        <v>-9287.601563354925</v>
      </c>
      <c r="K20" s="125">
        <v>-1428.3976626971344</v>
      </c>
      <c r="L20" s="125">
        <v>2027.7240760871246</v>
      </c>
      <c r="M20" s="125">
        <v>0</v>
      </c>
      <c r="N20" s="125">
        <v>4611.056918665825</v>
      </c>
      <c r="O20" s="125">
        <v>2318.8332643796166</v>
      </c>
      <c r="P20" s="125">
        <v>0</v>
      </c>
      <c r="Q20" s="125">
        <v>0</v>
      </c>
      <c r="R20" s="125">
        <v>-634.0915596344194</v>
      </c>
      <c r="S20" s="125">
        <v>0</v>
      </c>
      <c r="T20" s="125">
        <v>0</v>
      </c>
      <c r="U20" s="125">
        <v>0</v>
      </c>
      <c r="V20" s="125">
        <v>-28.267739593143126</v>
      </c>
      <c r="W20" s="125">
        <v>0</v>
      </c>
      <c r="X20" s="125">
        <v>0</v>
      </c>
      <c r="Y20" s="125">
        <v>0</v>
      </c>
      <c r="Z20" s="125">
        <v>0</v>
      </c>
      <c r="AA20" s="125">
        <v>0</v>
      </c>
      <c r="AB20" s="125">
        <v>0</v>
      </c>
      <c r="AC20" s="125">
        <v>0</v>
      </c>
      <c r="AD20" s="125">
        <v>0</v>
      </c>
      <c r="AE20" s="125">
        <v>0</v>
      </c>
      <c r="AF20" s="125">
        <v>0</v>
      </c>
      <c r="AG20" s="226">
        <v>-1310.4197022878252</v>
      </c>
    </row>
    <row r="21" spans="1:33" ht="12.75">
      <c r="A21" s="104" t="str">
        <f>'step 1 results'!A22</f>
        <v>0284</v>
      </c>
      <c r="B21" s="104" t="str">
        <f>'step 1 results'!B22</f>
        <v>Admissions and Records</v>
      </c>
      <c r="C21" s="117" t="str">
        <f>'step 1 results'!C22</f>
        <v>B</v>
      </c>
      <c r="D21" s="117" t="str">
        <f>'step 1 results'!D22</f>
        <v>Total enrollment</v>
      </c>
      <c r="E21" s="192">
        <f>'step 1 results'!E22</f>
        <v>4655071</v>
      </c>
      <c r="F21" s="124">
        <v>5057851.37008415</v>
      </c>
      <c r="G21" s="125">
        <v>18764.314052543836</v>
      </c>
      <c r="H21" s="125">
        <v>13166.419535609311</v>
      </c>
      <c r="I21" s="125">
        <v>-38076.73287870095</v>
      </c>
      <c r="J21" s="125">
        <v>-23389.288915628567</v>
      </c>
      <c r="K21" s="125">
        <v>-9280.594835536147</v>
      </c>
      <c r="L21" s="125">
        <v>11110.494083294776</v>
      </c>
      <c r="M21" s="125">
        <v>-1026.258999267753</v>
      </c>
      <c r="N21" s="125">
        <v>51834.05766209145</v>
      </c>
      <c r="O21" s="125">
        <v>10826.770916241629</v>
      </c>
      <c r="P21" s="125">
        <v>1845.3855668985343</v>
      </c>
      <c r="Q21" s="125">
        <v>0</v>
      </c>
      <c r="R21" s="125">
        <v>-2452.3449899861916</v>
      </c>
      <c r="S21" s="125">
        <v>-2613.389752336947</v>
      </c>
      <c r="T21" s="125">
        <v>0</v>
      </c>
      <c r="U21" s="125">
        <v>0</v>
      </c>
      <c r="V21" s="125">
        <v>1925.7768921593306</v>
      </c>
      <c r="W21" s="125">
        <v>0</v>
      </c>
      <c r="X21" s="125">
        <v>-24692.041253749805</v>
      </c>
      <c r="Y21" s="125">
        <v>0</v>
      </c>
      <c r="Z21" s="125">
        <v>0</v>
      </c>
      <c r="AA21" s="125">
        <v>0</v>
      </c>
      <c r="AB21" s="125">
        <v>0</v>
      </c>
      <c r="AC21" s="125">
        <v>0</v>
      </c>
      <c r="AD21" s="125">
        <v>0</v>
      </c>
      <c r="AE21" s="125">
        <v>0</v>
      </c>
      <c r="AF21" s="125">
        <v>0</v>
      </c>
      <c r="AG21" s="226">
        <v>7942.567083632515</v>
      </c>
    </row>
    <row r="22" spans="1:33" ht="12.75">
      <c r="A22" s="104" t="str">
        <f>'step 1 results'!A23</f>
        <v>0285</v>
      </c>
      <c r="B22" s="104" t="str">
        <f>'step 1 results'!B23</f>
        <v>Instructional Resources</v>
      </c>
      <c r="C22" s="117" t="str">
        <f>'step 1 results'!C23</f>
        <v>A</v>
      </c>
      <c r="D22" s="117" t="str">
        <f>'step 1 results'!D23</f>
        <v>Total IUs</v>
      </c>
      <c r="E22" s="192">
        <f>'step 1 results'!E23</f>
        <v>1818849</v>
      </c>
      <c r="F22" s="124">
        <v>2037614.1087034147</v>
      </c>
      <c r="G22" s="125">
        <v>-200.25656269340834</v>
      </c>
      <c r="H22" s="125">
        <v>9086.201468237065</v>
      </c>
      <c r="I22" s="125">
        <v>-4694.398121749153</v>
      </c>
      <c r="J22" s="125">
        <v>2695.8588003829354</v>
      </c>
      <c r="K22" s="125">
        <v>1383.1535595706373</v>
      </c>
      <c r="L22" s="125">
        <v>3092.271551436701</v>
      </c>
      <c r="M22" s="125">
        <v>16.907766929885838</v>
      </c>
      <c r="N22" s="125">
        <v>-12302.35553252697</v>
      </c>
      <c r="O22" s="125">
        <v>4635.731006288181</v>
      </c>
      <c r="P22" s="125">
        <v>1308.8568429966253</v>
      </c>
      <c r="Q22" s="125">
        <v>-3284.375427147206</v>
      </c>
      <c r="R22" s="125">
        <v>-737.3355393622273</v>
      </c>
      <c r="S22" s="125">
        <v>249.65602499000488</v>
      </c>
      <c r="T22" s="125">
        <v>-1168.945628869885</v>
      </c>
      <c r="U22" s="125">
        <v>-824.9204912594441</v>
      </c>
      <c r="V22" s="125">
        <v>-3504.0433372861226</v>
      </c>
      <c r="W22" s="125">
        <v>0</v>
      </c>
      <c r="X22" s="125">
        <v>-2790.2663462148284</v>
      </c>
      <c r="Y22" s="125">
        <v>0</v>
      </c>
      <c r="Z22" s="125">
        <v>0</v>
      </c>
      <c r="AA22" s="125">
        <v>0</v>
      </c>
      <c r="AB22" s="125">
        <v>0</v>
      </c>
      <c r="AC22" s="125">
        <v>0</v>
      </c>
      <c r="AD22" s="125">
        <v>0</v>
      </c>
      <c r="AE22" s="125">
        <v>0</v>
      </c>
      <c r="AF22" s="125">
        <v>0</v>
      </c>
      <c r="AG22" s="226">
        <v>-7038.25996627721</v>
      </c>
    </row>
    <row r="23" spans="1:33" ht="12.75">
      <c r="A23" s="138" t="str">
        <f>'step 1 results'!A24</f>
        <v>0290</v>
      </c>
      <c r="B23" s="138" t="str">
        <f>'step 1 results'!B24</f>
        <v>Management Information</v>
      </c>
      <c r="C23" s="119" t="str">
        <f>'step 1 results'!C24</f>
        <v>J</v>
      </c>
      <c r="D23" s="119" t="str">
        <f>'step 1 results'!D24</f>
        <v>Total Expenditures</v>
      </c>
      <c r="E23" s="184">
        <f>'step 1 results'!E24</f>
        <v>304992</v>
      </c>
      <c r="F23" s="124">
        <v>335247.82389080786</v>
      </c>
      <c r="G23" s="194">
        <v>-1581.4254218145652</v>
      </c>
      <c r="H23" s="194">
        <v>-322.0511951706849</v>
      </c>
      <c r="I23" s="194">
        <v>589.2124348112175</v>
      </c>
      <c r="J23" s="194">
        <v>2119.7077981784314</v>
      </c>
      <c r="K23" s="194">
        <v>-123.38169878933513</v>
      </c>
      <c r="L23" s="194">
        <v>533.3224747469721</v>
      </c>
      <c r="M23" s="194">
        <v>531.8815435559759</v>
      </c>
      <c r="N23" s="194">
        <v>-2784.0183555161857</v>
      </c>
      <c r="O23" s="194">
        <v>-394.610504802552</v>
      </c>
      <c r="P23" s="194">
        <v>313.67959454400807</v>
      </c>
      <c r="Q23" s="194">
        <v>-0.9477498277076961</v>
      </c>
      <c r="R23" s="194">
        <v>189.8024323217537</v>
      </c>
      <c r="S23" s="194">
        <v>-133.00446794003642</v>
      </c>
      <c r="T23" s="194">
        <v>-284.1893367251214</v>
      </c>
      <c r="U23" s="194">
        <v>-90.20795808310669</v>
      </c>
      <c r="V23" s="194">
        <v>296.0290812419223</v>
      </c>
      <c r="W23" s="194">
        <v>75.65809904215257</v>
      </c>
      <c r="X23" s="194">
        <v>547.2286897125643</v>
      </c>
      <c r="Y23" s="194">
        <v>283.83232228917177</v>
      </c>
      <c r="Z23" s="194">
        <v>-36.87081152445171</v>
      </c>
      <c r="AA23" s="194">
        <v>2049.790454128495</v>
      </c>
      <c r="AB23" s="194">
        <v>-12.071039095827928</v>
      </c>
      <c r="AC23" s="194">
        <v>-154.71253520348353</v>
      </c>
      <c r="AD23" s="194">
        <v>292.5716333442581</v>
      </c>
      <c r="AE23" s="194">
        <v>93.75425386327493</v>
      </c>
      <c r="AF23" s="194">
        <v>0</v>
      </c>
      <c r="AG23" s="227">
        <v>1998.9797372871399</v>
      </c>
    </row>
    <row r="24" spans="1:33" ht="12.75">
      <c r="A24" s="104" t="str">
        <f>'step 1 results'!A25</f>
        <v>0601</v>
      </c>
      <c r="B24" s="244" t="str">
        <f>'step 1 results'!B25</f>
        <v>VC Research Office</v>
      </c>
      <c r="C24" s="117" t="str">
        <f>'step 1 results'!C25</f>
        <v>J</v>
      </c>
      <c r="D24" s="117" t="str">
        <f>'step 1 results'!D25</f>
        <v>Total Expenditures</v>
      </c>
      <c r="E24" s="192">
        <f>'step 1 results'!E25</f>
        <v>1049561</v>
      </c>
      <c r="F24" s="247">
        <v>1148533.6257333087</v>
      </c>
      <c r="G24" s="125">
        <v>10135.839001740009</v>
      </c>
      <c r="H24" s="125">
        <v>3438.8255725676645</v>
      </c>
      <c r="I24" s="125">
        <v>4488.971235422578</v>
      </c>
      <c r="J24" s="125">
        <v>25134.907009969204</v>
      </c>
      <c r="K24" s="125">
        <v>3556.43590050871</v>
      </c>
      <c r="L24" s="125">
        <v>3052.756755894161</v>
      </c>
      <c r="M24" s="125">
        <v>2804.2847847204466</v>
      </c>
      <c r="N24" s="125">
        <v>8106.847290539241</v>
      </c>
      <c r="O24" s="125">
        <v>136.8566342256654</v>
      </c>
      <c r="P24" s="125">
        <v>4605.064402725911</v>
      </c>
      <c r="Q24" s="125">
        <v>20.580029886919476</v>
      </c>
      <c r="R24" s="125">
        <v>1357.324789004968</v>
      </c>
      <c r="S24" s="125">
        <v>-64.40964326020276</v>
      </c>
      <c r="T24" s="125">
        <v>820.3583975721849</v>
      </c>
      <c r="U24" s="125">
        <v>-153.23603814706235</v>
      </c>
      <c r="V24" s="125">
        <v>1498.3008858123312</v>
      </c>
      <c r="W24" s="125">
        <v>1462.7210938178869</v>
      </c>
      <c r="X24" s="125">
        <v>2416.4858155412558</v>
      </c>
      <c r="Y24" s="125">
        <v>1636.6107937554543</v>
      </c>
      <c r="Z24" s="125">
        <v>3497.2334506670304</v>
      </c>
      <c r="AA24" s="125">
        <v>11851.013627593697</v>
      </c>
      <c r="AB24" s="125">
        <v>203.58319086787924</v>
      </c>
      <c r="AC24" s="125">
        <v>-192.73896419894754</v>
      </c>
      <c r="AD24" s="125">
        <v>1380.0067479781474</v>
      </c>
      <c r="AE24" s="125">
        <v>725.8221380997347</v>
      </c>
      <c r="AF24" s="125">
        <v>0</v>
      </c>
      <c r="AG24" s="226">
        <v>91920.44490330486</v>
      </c>
    </row>
    <row r="25" spans="1:33" ht="12.75">
      <c r="A25" s="104" t="str">
        <f>'step 1 results'!A26</f>
        <v>0608</v>
      </c>
      <c r="B25" s="104" t="str">
        <f>'step 1 results'!B26</f>
        <v>Computing &amp; CMC Svc Ofc</v>
      </c>
      <c r="C25" s="117" t="str">
        <f>'step 1 results'!C26</f>
        <v>S</v>
      </c>
      <c r="D25" s="117" t="str">
        <f>'step 1 results'!D26</f>
        <v>50% Acad FTE, 50% total enrollment</v>
      </c>
      <c r="E25" s="192">
        <f>'step 1 results'!E26</f>
        <v>5823505</v>
      </c>
      <c r="F25" s="124">
        <v>6610398.60055558</v>
      </c>
      <c r="G25" s="125">
        <v>-15446.050985026755</v>
      </c>
      <c r="H25" s="125">
        <v>13254.958565806272</v>
      </c>
      <c r="I25" s="125">
        <v>-25472.28399756673</v>
      </c>
      <c r="J25" s="125">
        <v>1755.3917093290947</v>
      </c>
      <c r="K25" s="125">
        <v>-13911.343354123237</v>
      </c>
      <c r="L25" s="125">
        <v>7879.596441917602</v>
      </c>
      <c r="M25" s="125">
        <v>558.5934256776818</v>
      </c>
      <c r="N25" s="125">
        <v>32136.488822190557</v>
      </c>
      <c r="O25" s="125">
        <v>1847.7510064158414</v>
      </c>
      <c r="P25" s="125">
        <v>-7334.088663928676</v>
      </c>
      <c r="Q25" s="125">
        <v>0</v>
      </c>
      <c r="R25" s="125">
        <v>-1368.068928609071</v>
      </c>
      <c r="S25" s="125">
        <v>-2570.6237931394644</v>
      </c>
      <c r="T25" s="125">
        <v>9615.53570829783</v>
      </c>
      <c r="U25" s="125">
        <v>297.18821569381544</v>
      </c>
      <c r="V25" s="125">
        <v>9085.619028035318</v>
      </c>
      <c r="W25" s="125">
        <v>-593.9357188770955</v>
      </c>
      <c r="X25" s="125">
        <v>-8697.689050374873</v>
      </c>
      <c r="Y25" s="125">
        <v>-4123.510880800588</v>
      </c>
      <c r="Z25" s="125">
        <v>-11532.099583271483</v>
      </c>
      <c r="AA25" s="125">
        <v>26408.261478096232</v>
      </c>
      <c r="AB25" s="125">
        <v>130.50429050482853</v>
      </c>
      <c r="AC25" s="125">
        <v>1083.6253820779611</v>
      </c>
      <c r="AD25" s="125">
        <v>2490.7565152052375</v>
      </c>
      <c r="AE25" s="125">
        <v>-84.75850677492099</v>
      </c>
      <c r="AF25" s="125">
        <v>0</v>
      </c>
      <c r="AG25" s="226">
        <v>15409.817126755377</v>
      </c>
    </row>
    <row r="26" spans="1:33" ht="12.75">
      <c r="A26" s="104" t="str">
        <f>'step 1 results'!A27</f>
        <v>0630</v>
      </c>
      <c r="B26" s="104" t="str">
        <f>'step 1 results'!B27</f>
        <v>Lab Animal Resources</v>
      </c>
      <c r="C26" s="117" t="str">
        <f>'step 1 results'!C27</f>
        <v>Q</v>
      </c>
      <c r="D26" s="117" t="str">
        <f>'step 1 results'!D27</f>
        <v>G&amp;C Exp  LAS, ACES, V Med, Beckman</v>
      </c>
      <c r="E26" s="192">
        <f>'step 1 results'!E27</f>
        <v>360936</v>
      </c>
      <c r="F26" s="124">
        <v>390779.09691681137</v>
      </c>
      <c r="G26" s="125">
        <v>3570.115941306416</v>
      </c>
      <c r="H26" s="125">
        <v>0</v>
      </c>
      <c r="I26" s="125">
        <v>0</v>
      </c>
      <c r="J26" s="125">
        <v>0</v>
      </c>
      <c r="K26" s="125">
        <v>0</v>
      </c>
      <c r="L26" s="125">
        <v>0</v>
      </c>
      <c r="M26" s="125">
        <v>0</v>
      </c>
      <c r="N26" s="125">
        <v>-7212.2719189237105</v>
      </c>
      <c r="O26" s="125">
        <v>0</v>
      </c>
      <c r="P26" s="125">
        <v>5195.016049502836</v>
      </c>
      <c r="Q26" s="125">
        <v>0</v>
      </c>
      <c r="R26" s="125">
        <v>0</v>
      </c>
      <c r="S26" s="125">
        <v>0</v>
      </c>
      <c r="T26" s="125">
        <v>366.58058221519605</v>
      </c>
      <c r="U26" s="125">
        <v>0</v>
      </c>
      <c r="V26" s="125">
        <v>0</v>
      </c>
      <c r="W26" s="125">
        <v>0</v>
      </c>
      <c r="X26" s="125">
        <v>0</v>
      </c>
      <c r="Y26" s="125">
        <v>0</v>
      </c>
      <c r="Z26" s="125">
        <v>0</v>
      </c>
      <c r="AA26" s="125">
        <v>0</v>
      </c>
      <c r="AB26" s="125">
        <v>0</v>
      </c>
      <c r="AC26" s="125">
        <v>0</v>
      </c>
      <c r="AD26" s="125">
        <v>0</v>
      </c>
      <c r="AE26" s="125">
        <v>0</v>
      </c>
      <c r="AF26" s="125">
        <v>0</v>
      </c>
      <c r="AG26" s="226">
        <v>1919.4406541007374</v>
      </c>
    </row>
    <row r="27" spans="1:33" ht="12.75">
      <c r="A27" s="104" t="str">
        <f>'step 1 results'!A28</f>
        <v>0633</v>
      </c>
      <c r="B27" s="104" t="str">
        <f>'step 1 results'!B28</f>
        <v>Committee on Natural Areas</v>
      </c>
      <c r="C27" s="117" t="str">
        <f>'step 1 results'!C28</f>
        <v>O</v>
      </c>
      <c r="D27" s="117" t="str">
        <f>'step 1 results'!D28</f>
        <v>Academic unit expenditures</v>
      </c>
      <c r="E27" s="192">
        <f>'step 1 results'!E28</f>
        <v>50699</v>
      </c>
      <c r="F27" s="124">
        <v>52621.7039171708</v>
      </c>
      <c r="G27" s="125">
        <v>-328.8781638894616</v>
      </c>
      <c r="H27" s="125">
        <v>-69.17220705808313</v>
      </c>
      <c r="I27" s="125">
        <v>109.32233419726117</v>
      </c>
      <c r="J27" s="125">
        <v>378.92657407284605</v>
      </c>
      <c r="K27" s="125">
        <v>-30.07967867733987</v>
      </c>
      <c r="L27" s="125">
        <v>100.56764973006761</v>
      </c>
      <c r="M27" s="125">
        <v>100.67992993041184</v>
      </c>
      <c r="N27" s="125">
        <v>-563.4090706340157</v>
      </c>
      <c r="O27" s="125">
        <v>-78.24034484529363</v>
      </c>
      <c r="P27" s="125">
        <v>54.65897166636887</v>
      </c>
      <c r="Q27" s="125">
        <v>-0.22028398086440504</v>
      </c>
      <c r="R27" s="125">
        <v>35.357688388951374</v>
      </c>
      <c r="S27" s="125">
        <v>-26.1944136473804</v>
      </c>
      <c r="T27" s="125">
        <v>-57.500663150229684</v>
      </c>
      <c r="U27" s="125">
        <v>-17.590787791660034</v>
      </c>
      <c r="V27" s="125">
        <v>56.13525627338112</v>
      </c>
      <c r="W27" s="125">
        <v>0</v>
      </c>
      <c r="X27" s="125">
        <v>104.33422625313</v>
      </c>
      <c r="Y27" s="125">
        <v>0</v>
      </c>
      <c r="Z27" s="125">
        <v>0</v>
      </c>
      <c r="AA27" s="125">
        <v>386.33673468813276</v>
      </c>
      <c r="AB27" s="125">
        <v>0</v>
      </c>
      <c r="AC27" s="125">
        <v>0</v>
      </c>
      <c r="AD27" s="125">
        <v>0</v>
      </c>
      <c r="AE27" s="125">
        <v>0</v>
      </c>
      <c r="AF27" s="125">
        <v>0</v>
      </c>
      <c r="AG27" s="226">
        <v>155.03375152622237</v>
      </c>
    </row>
    <row r="28" spans="1:33" ht="12.75">
      <c r="A28" s="104" t="str">
        <f>'step 1 results'!A29</f>
        <v>0643</v>
      </c>
      <c r="B28" s="104" t="str">
        <f>'step 1 results'!B29</f>
        <v>Biotechnology Center</v>
      </c>
      <c r="C28" s="117" t="str">
        <f>'step 1 results'!C29</f>
        <v>P</v>
      </c>
      <c r="D28" s="117" t="str">
        <f>'step 1 results'!D29</f>
        <v>Exp of LAS, ACES, V Med, Beckman</v>
      </c>
      <c r="E28" s="192">
        <f>'step 1 results'!E29</f>
        <v>653023</v>
      </c>
      <c r="F28" s="124">
        <v>849975.1429647559</v>
      </c>
      <c r="G28" s="125">
        <v>18565.180504592252</v>
      </c>
      <c r="H28" s="125">
        <v>0</v>
      </c>
      <c r="I28" s="125">
        <v>0</v>
      </c>
      <c r="J28" s="125">
        <v>0</v>
      </c>
      <c r="K28" s="125">
        <v>0</v>
      </c>
      <c r="L28" s="125">
        <v>0</v>
      </c>
      <c r="M28" s="125">
        <v>0</v>
      </c>
      <c r="N28" s="125">
        <v>14576.315510582237</v>
      </c>
      <c r="O28" s="125">
        <v>0</v>
      </c>
      <c r="P28" s="125">
        <v>8619.946300170312</v>
      </c>
      <c r="Q28" s="125">
        <v>0</v>
      </c>
      <c r="R28" s="125">
        <v>0</v>
      </c>
      <c r="S28" s="125">
        <v>0</v>
      </c>
      <c r="T28" s="125">
        <v>1474.5828362161556</v>
      </c>
      <c r="U28" s="125">
        <v>0</v>
      </c>
      <c r="V28" s="125">
        <v>0</v>
      </c>
      <c r="W28" s="125">
        <v>0</v>
      </c>
      <c r="X28" s="125">
        <v>0</v>
      </c>
      <c r="Y28" s="125">
        <v>0</v>
      </c>
      <c r="Z28" s="125">
        <v>0</v>
      </c>
      <c r="AA28" s="125">
        <v>0</v>
      </c>
      <c r="AB28" s="125">
        <v>0</v>
      </c>
      <c r="AC28" s="125">
        <v>0</v>
      </c>
      <c r="AD28" s="125">
        <v>0</v>
      </c>
      <c r="AE28" s="125">
        <v>0</v>
      </c>
      <c r="AF28" s="125">
        <v>0</v>
      </c>
      <c r="AG28" s="226">
        <v>43236.025151560956</v>
      </c>
    </row>
    <row r="29" spans="1:33" ht="12.75">
      <c r="A29" s="104" t="str">
        <f>'step 1 results'!A30</f>
        <v>2601/2</v>
      </c>
      <c r="B29" s="104" t="str">
        <f>'step 1 results'!B30</f>
        <v>Graduate Admin</v>
      </c>
      <c r="C29" s="117" t="str">
        <f>'step 1 results'!C30</f>
        <v>U</v>
      </c>
      <c r="D29" s="117" t="str">
        <f>'step 1 results'!D30</f>
        <v>50% Acad FTE, 50% grad &amp; prf enrol</v>
      </c>
      <c r="E29" s="192">
        <f>'step 1 results'!E30</f>
        <v>2649822</v>
      </c>
      <c r="F29" s="124">
        <v>2816056.318031316</v>
      </c>
      <c r="G29" s="125">
        <v>-25401.566225602</v>
      </c>
      <c r="H29" s="125">
        <v>-15159.55077386208</v>
      </c>
      <c r="I29" s="125">
        <v>-4753.761917647411</v>
      </c>
      <c r="J29" s="125">
        <v>17607.971750841825</v>
      </c>
      <c r="K29" s="125">
        <v>-12818.767822688533</v>
      </c>
      <c r="L29" s="125">
        <v>-774.9645328571714</v>
      </c>
      <c r="M29" s="125">
        <v>3174.664482176915</v>
      </c>
      <c r="N29" s="125">
        <v>-23853.86778419034</v>
      </c>
      <c r="O29" s="125">
        <v>-7355.953950676718</v>
      </c>
      <c r="P29" s="125">
        <v>88.40096474037273</v>
      </c>
      <c r="Q29" s="125">
        <v>0</v>
      </c>
      <c r="R29" s="125">
        <v>-203.1653846587633</v>
      </c>
      <c r="S29" s="125">
        <v>-2701.8481848631272</v>
      </c>
      <c r="T29" s="125">
        <v>3692.95646787481</v>
      </c>
      <c r="U29" s="125">
        <v>109.48245529480403</v>
      </c>
      <c r="V29" s="125">
        <v>7432.165371888979</v>
      </c>
      <c r="W29" s="125">
        <v>-525.720958232816</v>
      </c>
      <c r="X29" s="125">
        <v>3798.352995441179</v>
      </c>
      <c r="Y29" s="125">
        <v>-1900.5163577219482</v>
      </c>
      <c r="Z29" s="125">
        <v>-5792.598823821812</v>
      </c>
      <c r="AA29" s="125">
        <v>10311.182729657441</v>
      </c>
      <c r="AB29" s="125">
        <v>-188.89133795048292</v>
      </c>
      <c r="AC29" s="125">
        <v>399.99345938068063</v>
      </c>
      <c r="AD29" s="125">
        <v>1006.2853327146017</v>
      </c>
      <c r="AE29" s="125">
        <v>-54.05018445574922</v>
      </c>
      <c r="AF29" s="125">
        <v>0</v>
      </c>
      <c r="AG29" s="226">
        <v>-53863.768229217356</v>
      </c>
    </row>
    <row r="30" spans="1:33" ht="12.75">
      <c r="A30" s="104" t="str">
        <f>'step 1 results'!A31</f>
        <v>260C</v>
      </c>
      <c r="B30" s="104" t="str">
        <f>'step 1 results'!B31</f>
        <v>   Critical Research Initiatives</v>
      </c>
      <c r="C30" s="117" t="str">
        <f>'step 1 results'!C31</f>
        <v>K</v>
      </c>
      <c r="D30" s="117" t="str">
        <f>'step 1 results'!D31</f>
        <v>Grants &amp; Contracts Expenditures</v>
      </c>
      <c r="E30" s="192">
        <f>'step 1 results'!E31</f>
        <v>1000000</v>
      </c>
      <c r="F30" s="124">
        <v>1000000</v>
      </c>
      <c r="G30" s="125">
        <v>-1854.6943187936267</v>
      </c>
      <c r="H30" s="125">
        <v>-348.4438238888856</v>
      </c>
      <c r="I30" s="125">
        <v>5676.861244499254</v>
      </c>
      <c r="J30" s="125">
        <v>10897.096616518626</v>
      </c>
      <c r="K30" s="125">
        <v>-566.6811175944513</v>
      </c>
      <c r="L30" s="125">
        <v>689.1361567303102</v>
      </c>
      <c r="M30" s="125">
        <v>-92.78201317121628</v>
      </c>
      <c r="N30" s="125">
        <v>-15078.042299413326</v>
      </c>
      <c r="O30" s="125">
        <v>-2130.8555559307497</v>
      </c>
      <c r="P30" s="125">
        <v>3976.3548346955904</v>
      </c>
      <c r="Q30" s="125">
        <v>0</v>
      </c>
      <c r="R30" s="125">
        <v>1560.0773801451824</v>
      </c>
      <c r="S30" s="125">
        <v>-404.9003362554304</v>
      </c>
      <c r="T30" s="125">
        <v>-1109.439782384754</v>
      </c>
      <c r="U30" s="125">
        <v>282.43786100285274</v>
      </c>
      <c r="V30" s="125">
        <v>3179.7586199524303</v>
      </c>
      <c r="W30" s="125">
        <v>1476.152381885305</v>
      </c>
      <c r="X30" s="125">
        <v>3936.4091996732404</v>
      </c>
      <c r="Y30" s="125">
        <v>-1209.3861943364725</v>
      </c>
      <c r="Z30" s="125">
        <v>1016.5919550097101</v>
      </c>
      <c r="AA30" s="125">
        <v>-2260.629727135907</v>
      </c>
      <c r="AB30" s="125">
        <v>589.3623494612839</v>
      </c>
      <c r="AC30" s="125">
        <v>-1100.3374050492241</v>
      </c>
      <c r="AD30" s="125">
        <v>692.2123773969461</v>
      </c>
      <c r="AE30" s="125">
        <v>0</v>
      </c>
      <c r="AF30" s="125">
        <v>0</v>
      </c>
      <c r="AG30" s="226">
        <v>7816.258403016688</v>
      </c>
    </row>
    <row r="31" spans="1:33" ht="12.75">
      <c r="A31" s="104" t="str">
        <f>'step 1 results'!A32</f>
        <v>2609</v>
      </c>
      <c r="B31" s="104" t="str">
        <f>'step 1 results'!B32</f>
        <v>Graduate Research Board</v>
      </c>
      <c r="C31" s="117" t="str">
        <f>'step 1 results'!C32</f>
        <v>G</v>
      </c>
      <c r="D31" s="117" t="str">
        <f>'step 1 results'!D32</f>
        <v>FTE Tenure-System Faculty</v>
      </c>
      <c r="E31" s="192">
        <f>'step 1 results'!E32</f>
        <v>2995704</v>
      </c>
      <c r="F31" s="124">
        <v>3001061.1370282383</v>
      </c>
      <c r="G31" s="125">
        <v>3284.0783244596096</v>
      </c>
      <c r="H31" s="125">
        <v>3655.8732364814496</v>
      </c>
      <c r="I31" s="125">
        <v>3656.056965181444</v>
      </c>
      <c r="J31" s="125">
        <v>15573.391674520797</v>
      </c>
      <c r="K31" s="125">
        <v>-4963.259961644653</v>
      </c>
      <c r="L31" s="125">
        <v>5807.078016298961</v>
      </c>
      <c r="M31" s="125">
        <v>-826.5292900488421</v>
      </c>
      <c r="N31" s="125">
        <v>2956.6047134518158</v>
      </c>
      <c r="O31" s="125">
        <v>-2282.3548991534626</v>
      </c>
      <c r="P31" s="125">
        <v>-16489.62195799507</v>
      </c>
      <c r="Q31" s="125">
        <v>0</v>
      </c>
      <c r="R31" s="125">
        <v>-4145.59719938877</v>
      </c>
      <c r="S31" s="125">
        <v>-4990.568585142388</v>
      </c>
      <c r="T31" s="125">
        <v>-1969.1567587509348</v>
      </c>
      <c r="U31" s="125">
        <v>-1575.3254070007479</v>
      </c>
      <c r="V31" s="125">
        <v>-4029.102741627892</v>
      </c>
      <c r="W31" s="125">
        <v>0</v>
      </c>
      <c r="X31" s="125">
        <v>3167.0728943946087</v>
      </c>
      <c r="Y31" s="125">
        <v>0</v>
      </c>
      <c r="Z31" s="125">
        <v>-5405.212387265405</v>
      </c>
      <c r="AA31" s="125">
        <v>-787.6627035003739</v>
      </c>
      <c r="AB31" s="125">
        <v>0</v>
      </c>
      <c r="AC31" s="125">
        <v>0</v>
      </c>
      <c r="AD31" s="125">
        <v>-1253.6914934433553</v>
      </c>
      <c r="AE31" s="125">
        <v>0</v>
      </c>
      <c r="AF31" s="125">
        <v>0</v>
      </c>
      <c r="AG31" s="226">
        <v>-10617.927560173208</v>
      </c>
    </row>
    <row r="32" spans="1:33" ht="12.75">
      <c r="A32" s="104" t="str">
        <f>'step 1 results'!A33</f>
        <v>2620</v>
      </c>
      <c r="B32" s="104" t="str">
        <f>'step 1 results'!B33</f>
        <v>Center for Advanced Study</v>
      </c>
      <c r="C32" s="117" t="str">
        <f>'step 1 results'!C33</f>
        <v>G</v>
      </c>
      <c r="D32" s="117" t="str">
        <f>'step 1 results'!D33</f>
        <v>FTE Tenure-System Faculty</v>
      </c>
      <c r="E32" s="192">
        <f>'step 1 results'!E33</f>
        <v>551615</v>
      </c>
      <c r="F32" s="124">
        <v>640411.1725315148</v>
      </c>
      <c r="G32" s="125">
        <v>1218.0183588734508</v>
      </c>
      <c r="H32" s="125">
        <v>1019.315628621378</v>
      </c>
      <c r="I32" s="125">
        <v>953.851236426126</v>
      </c>
      <c r="J32" s="125">
        <v>4069.08280649918</v>
      </c>
      <c r="K32" s="125">
        <v>-637.4114436963719</v>
      </c>
      <c r="L32" s="125">
        <v>1295.7761425207518</v>
      </c>
      <c r="M32" s="125">
        <v>-109.37096894602655</v>
      </c>
      <c r="N32" s="125">
        <v>1942.8038236800348</v>
      </c>
      <c r="O32" s="125">
        <v>-375.2861141260437</v>
      </c>
      <c r="P32" s="125">
        <v>-3322.4648155584036</v>
      </c>
      <c r="Q32" s="125">
        <v>0</v>
      </c>
      <c r="R32" s="125">
        <v>-871.0826069542329</v>
      </c>
      <c r="S32" s="125">
        <v>-1037.4147112583705</v>
      </c>
      <c r="T32" s="125">
        <v>-417.48597235383716</v>
      </c>
      <c r="U32" s="125">
        <v>-333.9887778830697</v>
      </c>
      <c r="V32" s="125">
        <v>-824.9476787886579</v>
      </c>
      <c r="W32" s="125">
        <v>0</v>
      </c>
      <c r="X32" s="125">
        <v>705.2354608944725</v>
      </c>
      <c r="Y32" s="125">
        <v>0</v>
      </c>
      <c r="Z32" s="125">
        <v>-960.7666737284198</v>
      </c>
      <c r="AA32" s="125">
        <v>-166.99438894153485</v>
      </c>
      <c r="AB32" s="125">
        <v>0</v>
      </c>
      <c r="AC32" s="125">
        <v>0</v>
      </c>
      <c r="AD32" s="125">
        <v>-252.28786025512318</v>
      </c>
      <c r="AE32" s="125">
        <v>0</v>
      </c>
      <c r="AF32" s="125">
        <v>0</v>
      </c>
      <c r="AG32" s="226">
        <v>1894.5814450253024</v>
      </c>
    </row>
    <row r="33" spans="1:33" ht="12.75">
      <c r="A33" s="104" t="str">
        <f>'step 1 results'!A34</f>
        <v>2652</v>
      </c>
      <c r="B33" s="104" t="str">
        <f>'step 1 results'!B34</f>
        <v>George A Miller Committee</v>
      </c>
      <c r="C33" s="117" t="str">
        <f>'step 1 results'!C34</f>
        <v>S</v>
      </c>
      <c r="D33" s="117" t="str">
        <f>'step 1 results'!D34</f>
        <v>50% Acad FTE, 50% total enrollment</v>
      </c>
      <c r="E33" s="192">
        <f>'step 1 results'!E34</f>
        <v>22500</v>
      </c>
      <c r="F33" s="124">
        <v>27492.319466503763</v>
      </c>
      <c r="G33" s="125">
        <v>-72.25687965785937</v>
      </c>
      <c r="H33" s="125">
        <v>50.45698799711545</v>
      </c>
      <c r="I33" s="125">
        <v>-108.14474208911963</v>
      </c>
      <c r="J33" s="125">
        <v>-3.004658213651055</v>
      </c>
      <c r="K33" s="125">
        <v>-62.20937384721037</v>
      </c>
      <c r="L33" s="125">
        <v>31.786721940826624</v>
      </c>
      <c r="M33" s="125">
        <v>1.4689110414508377</v>
      </c>
      <c r="N33" s="125">
        <v>114.29573932315725</v>
      </c>
      <c r="O33" s="125">
        <v>6.0316716006218485</v>
      </c>
      <c r="P33" s="125">
        <v>-32.19610646372132</v>
      </c>
      <c r="Q33" s="125">
        <v>0</v>
      </c>
      <c r="R33" s="125">
        <v>-6.113723889599896</v>
      </c>
      <c r="S33" s="125">
        <v>-10.935680036338638</v>
      </c>
      <c r="T33" s="125">
        <v>39.59955759738443</v>
      </c>
      <c r="U33" s="125">
        <v>1.2193932259076332</v>
      </c>
      <c r="V33" s="125">
        <v>37.378916243153895</v>
      </c>
      <c r="W33" s="125">
        <v>-2.734518961863074</v>
      </c>
      <c r="X33" s="125">
        <v>-36.64138727989848</v>
      </c>
      <c r="Y33" s="125">
        <v>-17.28896489032786</v>
      </c>
      <c r="Z33" s="125">
        <v>-48.81442370135039</v>
      </c>
      <c r="AA33" s="125">
        <v>108.9204907669062</v>
      </c>
      <c r="AB33" s="125">
        <v>0.3057442362730711</v>
      </c>
      <c r="AC33" s="125">
        <v>4.446992053874727</v>
      </c>
      <c r="AD33" s="125">
        <v>10.305819670915945</v>
      </c>
      <c r="AE33" s="125">
        <v>-0.3699009175496215</v>
      </c>
      <c r="AF33" s="125">
        <v>0</v>
      </c>
      <c r="AG33" s="226">
        <v>5.506585749098196</v>
      </c>
    </row>
    <row r="34" spans="1:33" ht="12.75">
      <c r="A34" s="104" t="str">
        <f>'step 1 results'!A35</f>
        <v>2660</v>
      </c>
      <c r="B34" s="104" t="str">
        <f>'step 1 results'!B35</f>
        <v>Ancient Technologies</v>
      </c>
      <c r="C34" s="117" t="str">
        <f>'step 1 results'!C35</f>
        <v>O</v>
      </c>
      <c r="D34" s="117" t="str">
        <f>'step 1 results'!D35</f>
        <v>Academic unit expenditures</v>
      </c>
      <c r="E34" s="192">
        <f>'step 1 results'!E35</f>
        <v>25556</v>
      </c>
      <c r="F34" s="124">
        <v>27342.64260133156</v>
      </c>
      <c r="G34" s="125">
        <v>-223.80810283990468</v>
      </c>
      <c r="H34" s="125">
        <v>-51.39680067200652</v>
      </c>
      <c r="I34" s="125">
        <v>48.3994263789491</v>
      </c>
      <c r="J34" s="125">
        <v>136.08152508203784</v>
      </c>
      <c r="K34" s="125">
        <v>-29.168392520485213</v>
      </c>
      <c r="L34" s="125">
        <v>48.08557745016509</v>
      </c>
      <c r="M34" s="125">
        <v>48.97253393224378</v>
      </c>
      <c r="N34" s="125">
        <v>-352.786672453316</v>
      </c>
      <c r="O34" s="125">
        <v>-45.71971054985056</v>
      </c>
      <c r="P34" s="125">
        <v>16.38917295012925</v>
      </c>
      <c r="Q34" s="125">
        <v>-0.1955310237071739</v>
      </c>
      <c r="R34" s="125">
        <v>15.966343157413519</v>
      </c>
      <c r="S34" s="125">
        <v>-14.942035995547315</v>
      </c>
      <c r="T34" s="125">
        <v>-35.98166154033902</v>
      </c>
      <c r="U34" s="125">
        <v>-9.670441618645825</v>
      </c>
      <c r="V34" s="125">
        <v>27.52109588082766</v>
      </c>
      <c r="W34" s="125">
        <v>0</v>
      </c>
      <c r="X34" s="125">
        <v>52.36969132339428</v>
      </c>
      <c r="Y34" s="125">
        <v>0</v>
      </c>
      <c r="Z34" s="125">
        <v>0</v>
      </c>
      <c r="AA34" s="125">
        <v>184.31456383567888</v>
      </c>
      <c r="AB34" s="125">
        <v>0</v>
      </c>
      <c r="AC34" s="125">
        <v>0</v>
      </c>
      <c r="AD34" s="125">
        <v>0</v>
      </c>
      <c r="AE34" s="125">
        <v>0</v>
      </c>
      <c r="AF34" s="125">
        <v>0</v>
      </c>
      <c r="AG34" s="226">
        <v>-185.5694192229629</v>
      </c>
    </row>
    <row r="35" spans="1:33" ht="12.75">
      <c r="A35" s="104" t="str">
        <f>'step 1 results'!A36</f>
        <v>2665</v>
      </c>
      <c r="B35" s="104" t="str">
        <f>'step 1 results'!B36</f>
        <v>Fellowships</v>
      </c>
      <c r="C35" s="117" t="str">
        <f>'step 1 results'!C36</f>
        <v>E</v>
      </c>
      <c r="D35" s="117" t="str">
        <f>'step 1 results'!D36</f>
        <v>Grad &amp; Professional</v>
      </c>
      <c r="E35" s="192">
        <f>'step 1 results'!E36</f>
        <v>2103600</v>
      </c>
      <c r="F35" s="128">
        <v>2104974.6395022045</v>
      </c>
      <c r="G35" s="125">
        <v>-8440.314050792149</v>
      </c>
      <c r="H35" s="125">
        <v>-18342.1310197539</v>
      </c>
      <c r="I35" s="125">
        <v>-2023.4475962527213</v>
      </c>
      <c r="J35" s="125">
        <v>31632.804086907243</v>
      </c>
      <c r="K35" s="125">
        <v>-7311.014164608321</v>
      </c>
      <c r="L35" s="125">
        <v>-172.1473487849289</v>
      </c>
      <c r="M35" s="125">
        <v>7162.414603839279</v>
      </c>
      <c r="N35" s="125">
        <v>-11699.658516785246</v>
      </c>
      <c r="O35" s="125">
        <v>-5453.349832016735</v>
      </c>
      <c r="P35" s="125">
        <v>9511.701627709685</v>
      </c>
      <c r="Q35" s="125">
        <v>0</v>
      </c>
      <c r="R35" s="125">
        <v>0</v>
      </c>
      <c r="S35" s="125">
        <v>-2734.3117700813455</v>
      </c>
      <c r="T35" s="125">
        <v>0</v>
      </c>
      <c r="U35" s="125">
        <v>0</v>
      </c>
      <c r="V35" s="125">
        <v>7599.3060669023835</v>
      </c>
      <c r="W35" s="125">
        <v>0</v>
      </c>
      <c r="X35" s="125">
        <v>1644.787415921186</v>
      </c>
      <c r="Y35" s="125">
        <v>0</v>
      </c>
      <c r="Z35" s="125">
        <v>0</v>
      </c>
      <c r="AA35" s="125">
        <v>0</v>
      </c>
      <c r="AB35" s="125">
        <v>0</v>
      </c>
      <c r="AC35" s="125">
        <v>0</v>
      </c>
      <c r="AD35" s="125">
        <v>0</v>
      </c>
      <c r="AE35" s="125">
        <v>0</v>
      </c>
      <c r="AF35" s="125">
        <v>0</v>
      </c>
      <c r="AG35" s="226">
        <v>1374.6395022044308</v>
      </c>
    </row>
    <row r="36" spans="1:33" ht="12.75">
      <c r="A36" s="137" t="str">
        <f>'step 1 results'!A37</f>
        <v>0301</v>
      </c>
      <c r="B36" s="245" t="str">
        <f>'step 1 results'!B37</f>
        <v>VC Admin &amp; Human Res</v>
      </c>
      <c r="C36" s="223" t="str">
        <f>'step 1 results'!C37</f>
        <v>J</v>
      </c>
      <c r="D36" s="223" t="str">
        <f>'step 1 results'!D37</f>
        <v>Total Expenditures</v>
      </c>
      <c r="E36" s="224">
        <f>'step 1 results'!E37</f>
        <v>660650</v>
      </c>
      <c r="F36" s="124">
        <v>730859.4659906437</v>
      </c>
      <c r="G36" s="188">
        <v>-62.84282621339662</v>
      </c>
      <c r="H36" s="188">
        <v>286.3614457883814</v>
      </c>
      <c r="I36" s="188">
        <v>1822.113775921116</v>
      </c>
      <c r="J36" s="188">
        <v>8510.552839299606</v>
      </c>
      <c r="K36" s="188">
        <v>596.950070276187</v>
      </c>
      <c r="L36" s="188">
        <v>1429.3931805956036</v>
      </c>
      <c r="M36" s="188">
        <v>1373.2542657649128</v>
      </c>
      <c r="N36" s="188">
        <v>-2229.5258032065612</v>
      </c>
      <c r="O36" s="188">
        <v>-536.2926196079243</v>
      </c>
      <c r="P36" s="188">
        <v>1452.121460274171</v>
      </c>
      <c r="Q36" s="188">
        <v>3.11901471622042</v>
      </c>
      <c r="R36" s="188">
        <v>567.6523766716628</v>
      </c>
      <c r="S36" s="188">
        <v>-204.81369306749275</v>
      </c>
      <c r="T36" s="188">
        <v>-229.1496820139928</v>
      </c>
      <c r="U36" s="188">
        <v>-162.7516079725051</v>
      </c>
      <c r="V36" s="188">
        <v>750.7150718101298</v>
      </c>
      <c r="W36" s="188">
        <v>426.8466104957515</v>
      </c>
      <c r="X36" s="188">
        <v>1310.8781062624867</v>
      </c>
      <c r="Y36" s="188">
        <v>763.3172988933638</v>
      </c>
      <c r="Z36" s="188">
        <v>708.167815748755</v>
      </c>
      <c r="AA36" s="188">
        <v>5519.446188998867</v>
      </c>
      <c r="AB36" s="188">
        <v>26.987189947438765</v>
      </c>
      <c r="AC36" s="188">
        <v>-263.88098007663484</v>
      </c>
      <c r="AD36" s="188">
        <v>720.0124205347524</v>
      </c>
      <c r="AE36" s="188">
        <v>292.4436433359547</v>
      </c>
      <c r="AF36" s="188">
        <v>0</v>
      </c>
      <c r="AG36" s="122">
        <v>22871.075563176855</v>
      </c>
    </row>
    <row r="37" spans="1:33" ht="12.75">
      <c r="A37" s="104" t="str">
        <f>'step 1 results'!A38</f>
        <v>0340</v>
      </c>
      <c r="B37" s="104" t="str">
        <f>'step 1 results'!B38</f>
        <v>Planning &amp; Facility Mgmt</v>
      </c>
      <c r="C37" s="117" t="str">
        <f>'step 1 results'!C38</f>
        <v>M1</v>
      </c>
      <c r="D37" s="117" t="str">
        <f>'step 1 results'!D38</f>
        <v>Gross Square Footage</v>
      </c>
      <c r="E37" s="192">
        <f>'step 1 results'!E38</f>
        <v>1372757</v>
      </c>
      <c r="F37" s="124">
        <v>1478450.9028068543</v>
      </c>
      <c r="G37" s="125">
        <v>1213.9364432296425</v>
      </c>
      <c r="H37" s="125">
        <v>128.69772511373594</v>
      </c>
      <c r="I37" s="125">
        <v>162.59445762023097</v>
      </c>
      <c r="J37" s="125">
        <v>1868.5131503841258</v>
      </c>
      <c r="K37" s="125">
        <v>901.3992876868724</v>
      </c>
      <c r="L37" s="125">
        <v>70.63314455850923</v>
      </c>
      <c r="M37" s="125">
        <v>75.92659591039774</v>
      </c>
      <c r="N37" s="125">
        <v>1895.130760808126</v>
      </c>
      <c r="O37" s="125">
        <v>223.57289219551967</v>
      </c>
      <c r="P37" s="125">
        <v>501.0846603894752</v>
      </c>
      <c r="Q37" s="125">
        <v>31.800802421888875</v>
      </c>
      <c r="R37" s="125">
        <v>2.2332530982780554</v>
      </c>
      <c r="S37" s="125">
        <v>16.71832514639982</v>
      </c>
      <c r="T37" s="125">
        <v>305.5437054230715</v>
      </c>
      <c r="U37" s="125">
        <v>30.607996682683734</v>
      </c>
      <c r="V37" s="125">
        <v>23.128403047427128</v>
      </c>
      <c r="W37" s="125">
        <v>12.403174972213947</v>
      </c>
      <c r="X37" s="125">
        <v>24.57380294317045</v>
      </c>
      <c r="Y37" s="125">
        <v>14.572277173593648</v>
      </c>
      <c r="Z37" s="125">
        <v>1051.2848512168566</v>
      </c>
      <c r="AA37" s="125">
        <v>127.04784423413003</v>
      </c>
      <c r="AB37" s="125">
        <v>58.88952099503331</v>
      </c>
      <c r="AC37" s="125">
        <v>17.775812587460678</v>
      </c>
      <c r="AD37" s="125">
        <v>38.74714172667609</v>
      </c>
      <c r="AE37" s="125">
        <v>0</v>
      </c>
      <c r="AF37" s="125">
        <v>624.9369880718587</v>
      </c>
      <c r="AG37" s="226">
        <v>9421.75301763738</v>
      </c>
    </row>
    <row r="38" spans="1:33" ht="12.75">
      <c r="A38" s="104" t="str">
        <f>'step 1 results'!A39</f>
        <v>0348</v>
      </c>
      <c r="B38" s="104" t="str">
        <f>'step 1 results'!B39</f>
        <v>Environ Health &amp; Safety</v>
      </c>
      <c r="C38" s="117" t="str">
        <f>'step 1 results'!C39</f>
        <v>R</v>
      </c>
      <c r="D38" s="117" t="str">
        <f>'step 1 results'!D39</f>
        <v>50% total Exp, 50% G&amp;C expenditures</v>
      </c>
      <c r="E38" s="192">
        <f>'step 1 results'!E39</f>
        <v>1466431</v>
      </c>
      <c r="F38" s="124">
        <v>1660448.8207372397</v>
      </c>
      <c r="G38" s="125">
        <v>-4586.781677571213</v>
      </c>
      <c r="H38" s="125">
        <v>-946.3729617219433</v>
      </c>
      <c r="I38" s="125">
        <v>6365.257658605704</v>
      </c>
      <c r="J38" s="125">
        <v>15999.210016259982</v>
      </c>
      <c r="K38" s="125">
        <v>-633.473979249924</v>
      </c>
      <c r="L38" s="125">
        <v>1956.2140343381689</v>
      </c>
      <c r="M38" s="125">
        <v>1268.9098312285696</v>
      </c>
      <c r="N38" s="125">
        <v>-18198.392575543723</v>
      </c>
      <c r="O38" s="125">
        <v>-2656.563111084419</v>
      </c>
      <c r="P38" s="125">
        <v>4241.5615655956935</v>
      </c>
      <c r="Q38" s="125">
        <v>-1.6726866034619263</v>
      </c>
      <c r="R38" s="125">
        <v>1806.0633558393347</v>
      </c>
      <c r="S38" s="125">
        <v>-651.9281972702152</v>
      </c>
      <c r="T38" s="125">
        <v>-1452.805573073143</v>
      </c>
      <c r="U38" s="125">
        <v>21.036610628495055</v>
      </c>
      <c r="V38" s="125">
        <v>3427.06319473077</v>
      </c>
      <c r="W38" s="125">
        <v>1448.1929657446199</v>
      </c>
      <c r="X38" s="125">
        <v>4662.170773636812</v>
      </c>
      <c r="Y38" s="125">
        <v>-271.37192090020744</v>
      </c>
      <c r="Z38" s="125">
        <v>869.1032984974445</v>
      </c>
      <c r="AA38" s="125">
        <v>3919.395338814589</v>
      </c>
      <c r="AB38" s="125">
        <v>487.75137034608906</v>
      </c>
      <c r="AC38" s="125">
        <v>-1276.1893597627386</v>
      </c>
      <c r="AD38" s="125">
        <v>1311.270283684989</v>
      </c>
      <c r="AE38" s="125">
        <v>243.62976774754043</v>
      </c>
      <c r="AF38" s="125">
        <v>0</v>
      </c>
      <c r="AG38" s="226">
        <v>17351.278022917817</v>
      </c>
    </row>
    <row r="39" spans="1:33" ht="12.75">
      <c r="A39" s="104" t="str">
        <f>'step 1 results'!A40</f>
        <v>0350</v>
      </c>
      <c r="B39" s="104" t="str">
        <f>'step 1 results'!B40</f>
        <v>Mailing Services</v>
      </c>
      <c r="C39" s="117" t="str">
        <f>'step 1 results'!C40</f>
        <v>J</v>
      </c>
      <c r="D39" s="117" t="str">
        <f>'step 1 results'!D40</f>
        <v>Total Expenditures</v>
      </c>
      <c r="E39" s="192">
        <f>'step 1 results'!E40</f>
        <v>499460</v>
      </c>
      <c r="F39" s="124">
        <v>641793.3914167307</v>
      </c>
      <c r="G39" s="125">
        <v>-3727.7022623962985</v>
      </c>
      <c r="H39" s="125">
        <v>-821.0228741734791</v>
      </c>
      <c r="I39" s="125">
        <v>1016.7602526952396</v>
      </c>
      <c r="J39" s="125">
        <v>3253.2753895650094</v>
      </c>
      <c r="K39" s="125">
        <v>-415.3453174253482</v>
      </c>
      <c r="L39" s="125">
        <v>965.8050108043044</v>
      </c>
      <c r="M39" s="125">
        <v>974.0107683708702</v>
      </c>
      <c r="N39" s="125">
        <v>-6124.067406148373</v>
      </c>
      <c r="O39" s="125">
        <v>-822.4622580032301</v>
      </c>
      <c r="P39" s="125">
        <v>441.55972016587475</v>
      </c>
      <c r="Q39" s="125">
        <v>-2.8870754914977397</v>
      </c>
      <c r="R39" s="125">
        <v>331.521519974448</v>
      </c>
      <c r="S39" s="125">
        <v>-272.23645262510627</v>
      </c>
      <c r="T39" s="125">
        <v>-624.8144251852318</v>
      </c>
      <c r="U39" s="125">
        <v>-179.70749031576418</v>
      </c>
      <c r="V39" s="125">
        <v>544.9176176917185</v>
      </c>
      <c r="W39" s="125">
        <v>90.65473189724344</v>
      </c>
      <c r="X39" s="125">
        <v>1023.2174143060793</v>
      </c>
      <c r="Y39" s="125">
        <v>513.4602319193527</v>
      </c>
      <c r="Z39" s="125">
        <v>-233.7214445188729</v>
      </c>
      <c r="AA39" s="125">
        <v>3706.6993068862503</v>
      </c>
      <c r="AB39" s="125">
        <v>-34.13599919183412</v>
      </c>
      <c r="AC39" s="125">
        <v>-311.3647461664086</v>
      </c>
      <c r="AD39" s="125">
        <v>543.0911998283477</v>
      </c>
      <c r="AE39" s="125">
        <v>161.2649385653749</v>
      </c>
      <c r="AF39" s="125">
        <v>0</v>
      </c>
      <c r="AG39" s="226">
        <v>-3.2296489713310166</v>
      </c>
    </row>
    <row r="40" spans="1:33" ht="12.75">
      <c r="A40" s="104" t="str">
        <f>'step 1 results'!A41</f>
        <v>0351</v>
      </c>
      <c r="B40" s="104" t="str">
        <f>'step 1 results'!B41</f>
        <v>Ofc of Admin Services</v>
      </c>
      <c r="C40" s="117" t="str">
        <f>'step 1 results'!C41</f>
        <v>J</v>
      </c>
      <c r="D40" s="117" t="str">
        <f>'step 1 results'!D41</f>
        <v>Total Expenditures</v>
      </c>
      <c r="E40" s="192">
        <f>'step 1 results'!E41</f>
        <v>38822</v>
      </c>
      <c r="F40" s="124">
        <v>39754.767229274694</v>
      </c>
      <c r="G40" s="125">
        <v>-291.661310657626</v>
      </c>
      <c r="H40" s="125">
        <v>-68.59922691060888</v>
      </c>
      <c r="I40" s="125">
        <v>53.33173184431507</v>
      </c>
      <c r="J40" s="125">
        <v>131.7036719237767</v>
      </c>
      <c r="K40" s="125">
        <v>-41.271004125409036</v>
      </c>
      <c r="L40" s="125">
        <v>55.03756330626152</v>
      </c>
      <c r="M40" s="125">
        <v>56.497145397136705</v>
      </c>
      <c r="N40" s="125">
        <v>-448.2677540737768</v>
      </c>
      <c r="O40" s="125">
        <v>-56.761341957437935</v>
      </c>
      <c r="P40" s="125">
        <v>13.561215965036808</v>
      </c>
      <c r="Q40" s="125">
        <v>-0.2719069410291457</v>
      </c>
      <c r="R40" s="125">
        <v>17.773560656097118</v>
      </c>
      <c r="S40" s="125">
        <v>-18.391513014135256</v>
      </c>
      <c r="T40" s="125">
        <v>-45.710584420061195</v>
      </c>
      <c r="U40" s="125">
        <v>-11.740284343414295</v>
      </c>
      <c r="V40" s="125">
        <v>31.862882164878044</v>
      </c>
      <c r="W40" s="125">
        <v>0.9142865680407795</v>
      </c>
      <c r="X40" s="125">
        <v>61.265352699253924</v>
      </c>
      <c r="Y40" s="125">
        <v>29.210827559971563</v>
      </c>
      <c r="Z40" s="125">
        <v>-28.6316671134266</v>
      </c>
      <c r="AA40" s="125">
        <v>210.74371414406232</v>
      </c>
      <c r="AB40" s="125">
        <v>-3.071262731737022</v>
      </c>
      <c r="AC40" s="125">
        <v>-20.604473089436553</v>
      </c>
      <c r="AD40" s="125">
        <v>32.16555649328899</v>
      </c>
      <c r="AE40" s="125">
        <v>8.408731655128264</v>
      </c>
      <c r="AF40" s="125">
        <v>0</v>
      </c>
      <c r="AG40" s="226">
        <v>-332.5060890008508</v>
      </c>
    </row>
    <row r="41" spans="1:33" ht="12.75">
      <c r="A41" s="104" t="str">
        <f>'step 1 results'!A42</f>
        <v>0353</v>
      </c>
      <c r="B41" s="104" t="str">
        <f>'step 1 results'!B42</f>
        <v>Printing Services</v>
      </c>
      <c r="C41" s="117" t="str">
        <f>'step 1 results'!C42</f>
        <v>J</v>
      </c>
      <c r="D41" s="117" t="str">
        <f>'step 1 results'!D42</f>
        <v>Total Expenditures</v>
      </c>
      <c r="E41" s="192">
        <f>'step 1 results'!E42</f>
        <v>55819</v>
      </c>
      <c r="F41" s="124">
        <v>452427.7946861968</v>
      </c>
      <c r="G41" s="125">
        <v>-2492.6502095283067</v>
      </c>
      <c r="H41" s="125">
        <v>-539.3013177493485</v>
      </c>
      <c r="I41" s="125">
        <v>738.2266018038663</v>
      </c>
      <c r="J41" s="125">
        <v>2448.6968456142786</v>
      </c>
      <c r="K41" s="125">
        <v>-258.2145741085769</v>
      </c>
      <c r="L41" s="125">
        <v>691.4887804881537</v>
      </c>
      <c r="M41" s="125">
        <v>695.1569535173539</v>
      </c>
      <c r="N41" s="125">
        <v>-4163.779561113115</v>
      </c>
      <c r="O41" s="125">
        <v>-566.8511280293351</v>
      </c>
      <c r="P41" s="125">
        <v>341.95521250499587</v>
      </c>
      <c r="Q41" s="125">
        <v>-1.8281582682051294</v>
      </c>
      <c r="R41" s="125">
        <v>239.84856220461006</v>
      </c>
      <c r="S41" s="125">
        <v>-188.51104948485545</v>
      </c>
      <c r="T41" s="125">
        <v>-424.86829009099074</v>
      </c>
      <c r="U41" s="125">
        <v>-125.32950086467702</v>
      </c>
      <c r="V41" s="125">
        <v>388.3431506963457</v>
      </c>
      <c r="W41" s="125">
        <v>74.36550457813337</v>
      </c>
      <c r="X41" s="125">
        <v>726.0177865391615</v>
      </c>
      <c r="Y41" s="125">
        <v>367.73258206347555</v>
      </c>
      <c r="Z41" s="125">
        <v>-133.2702350931795</v>
      </c>
      <c r="AA41" s="125">
        <v>2654.974255718462</v>
      </c>
      <c r="AB41" s="125">
        <v>-21.935331088057183</v>
      </c>
      <c r="AC41" s="125">
        <v>-216.56319434655734</v>
      </c>
      <c r="AD41" s="125">
        <v>386.13054486038504</v>
      </c>
      <c r="AE41" s="125">
        <v>117.19896779993883</v>
      </c>
      <c r="AF41" s="125">
        <v>0</v>
      </c>
      <c r="AG41" s="226">
        <v>737.0331986239555</v>
      </c>
    </row>
    <row r="42" spans="1:33" ht="12.75">
      <c r="A42" s="104" t="str">
        <f>'step 1 results'!A43</f>
        <v>0358</v>
      </c>
      <c r="B42" s="104" t="str">
        <f>'step 1 results'!B43</f>
        <v>Central Stores</v>
      </c>
      <c r="C42" s="117" t="str">
        <f>'step 1 results'!C43</f>
        <v>J</v>
      </c>
      <c r="D42" s="117" t="str">
        <f>'step 1 results'!D43</f>
        <v>Total Expenditures</v>
      </c>
      <c r="E42" s="192">
        <f>'step 1 results'!E43</f>
        <v>147667</v>
      </c>
      <c r="F42" s="124">
        <v>567428.7999506769</v>
      </c>
      <c r="G42" s="125">
        <v>-2398.41037204607</v>
      </c>
      <c r="H42" s="125">
        <v>-463.8336426148999</v>
      </c>
      <c r="I42" s="125">
        <v>1041.4754362334388</v>
      </c>
      <c r="J42" s="125">
        <v>3907.4905700678937</v>
      </c>
      <c r="K42" s="125">
        <v>-137.64492418406007</v>
      </c>
      <c r="L42" s="125">
        <v>924.6096508564278</v>
      </c>
      <c r="M42" s="125">
        <v>917.8139335260494</v>
      </c>
      <c r="N42" s="125">
        <v>-4396.46933796964</v>
      </c>
      <c r="O42" s="125">
        <v>-641.270061582627</v>
      </c>
      <c r="P42" s="125">
        <v>594.0823862585712</v>
      </c>
      <c r="Q42" s="125">
        <v>-1.1778644419673867</v>
      </c>
      <c r="R42" s="125">
        <v>333.90257681603543</v>
      </c>
      <c r="S42" s="125">
        <v>-218.11921028029428</v>
      </c>
      <c r="T42" s="125">
        <v>-448.9148804772303</v>
      </c>
      <c r="U42" s="125">
        <v>-149.89541826377615</v>
      </c>
      <c r="V42" s="125">
        <v>509.70956180183475</v>
      </c>
      <c r="W42" s="125">
        <v>149.5872681568535</v>
      </c>
      <c r="X42" s="125">
        <v>935.9116355656283</v>
      </c>
      <c r="Y42" s="125">
        <v>492.28765164330207</v>
      </c>
      <c r="Z42" s="125">
        <v>2.4190303199284244</v>
      </c>
      <c r="AA42" s="125">
        <v>3555.787372686762</v>
      </c>
      <c r="AB42" s="125">
        <v>-16.0490879108645</v>
      </c>
      <c r="AC42" s="125">
        <v>-255.826857875448</v>
      </c>
      <c r="AD42" s="125">
        <v>501.9532307322256</v>
      </c>
      <c r="AE42" s="125">
        <v>165.92396443119105</v>
      </c>
      <c r="AF42" s="125">
        <v>0</v>
      </c>
      <c r="AG42" s="226">
        <v>4905.342611449265</v>
      </c>
    </row>
    <row r="43" spans="1:33" ht="12.75">
      <c r="A43" s="104" t="str">
        <f>'step 1 results'!A44</f>
        <v>0366</v>
      </c>
      <c r="B43" s="104" t="str">
        <f>'step 1 results'!B44</f>
        <v>Levis Faculty Center</v>
      </c>
      <c r="C43" s="117" t="str">
        <f>'step 1 results'!C44</f>
        <v>J</v>
      </c>
      <c r="D43" s="117" t="str">
        <f>'step 1 results'!D44</f>
        <v>Total Expenditures</v>
      </c>
      <c r="E43" s="192">
        <f>'step 1 results'!E44</f>
        <v>40448</v>
      </c>
      <c r="F43" s="124">
        <v>217306.51927476813</v>
      </c>
      <c r="G43" s="125">
        <v>-3329.92758706952</v>
      </c>
      <c r="H43" s="125">
        <v>-881.8396859914083</v>
      </c>
      <c r="I43" s="125">
        <v>15.848306614620924</v>
      </c>
      <c r="J43" s="125">
        <v>-1274.5504072269687</v>
      </c>
      <c r="K43" s="125">
        <v>-669.6311088292423</v>
      </c>
      <c r="L43" s="125">
        <v>164.07481327170717</v>
      </c>
      <c r="M43" s="125">
        <v>199.22958407342594</v>
      </c>
      <c r="N43" s="125">
        <v>-4419.303311862728</v>
      </c>
      <c r="O43" s="125">
        <v>-476.4003680436517</v>
      </c>
      <c r="P43" s="125">
        <v>-319.83641692423316</v>
      </c>
      <c r="Q43" s="125">
        <v>-4.145171358831007</v>
      </c>
      <c r="R43" s="125">
        <v>18.24985379662894</v>
      </c>
      <c r="S43" s="125">
        <v>-144.19172953202406</v>
      </c>
      <c r="T43" s="125">
        <v>-450.0534644942463</v>
      </c>
      <c r="U43" s="125">
        <v>-81.5614457138617</v>
      </c>
      <c r="V43" s="125">
        <v>120.14365024783115</v>
      </c>
      <c r="W43" s="125">
        <v>-129.30496447756423</v>
      </c>
      <c r="X43" s="125">
        <v>274.43570005174615</v>
      </c>
      <c r="Y43" s="125">
        <v>85.55000984539788</v>
      </c>
      <c r="Z43" s="125">
        <v>-560.8623975862301</v>
      </c>
      <c r="AA43" s="125">
        <v>613.1337106888732</v>
      </c>
      <c r="AB43" s="125">
        <v>-44.1209733471469</v>
      </c>
      <c r="AC43" s="125">
        <v>-150.2667870872899</v>
      </c>
      <c r="AD43" s="125">
        <v>133.67692478134495</v>
      </c>
      <c r="AE43" s="125">
        <v>0.8107241108640437</v>
      </c>
      <c r="AF43" s="125">
        <v>0</v>
      </c>
      <c r="AG43" s="226">
        <v>-11310.842542062503</v>
      </c>
    </row>
    <row r="44" spans="1:33" ht="12.75">
      <c r="A44" s="104" t="str">
        <f>'step 1 results'!A45</f>
        <v>0385</v>
      </c>
      <c r="B44" s="104" t="str">
        <f>'step 1 results'!B45</f>
        <v>Division of Public Safety</v>
      </c>
      <c r="C44" s="117" t="str">
        <f>'step 1 results'!C45</f>
        <v>J</v>
      </c>
      <c r="D44" s="117" t="str">
        <f>'step 1 results'!D45</f>
        <v>Total Expenditures</v>
      </c>
      <c r="E44" s="192">
        <f>'step 1 results'!E45</f>
        <v>4633917</v>
      </c>
      <c r="F44" s="124">
        <v>4919919.239791175</v>
      </c>
      <c r="G44" s="125">
        <v>-20901.29689880542</v>
      </c>
      <c r="H44" s="125">
        <v>-4052.5781090700475</v>
      </c>
      <c r="I44" s="125">
        <v>9013.36576695928</v>
      </c>
      <c r="J44" s="125">
        <v>33758.555918588885</v>
      </c>
      <c r="K44" s="125">
        <v>-1220.5144221201772</v>
      </c>
      <c r="L44" s="125">
        <v>8008.5392406946485</v>
      </c>
      <c r="M44" s="125">
        <v>7951.2726358604195</v>
      </c>
      <c r="N44" s="125">
        <v>-38239.78357147495</v>
      </c>
      <c r="O44" s="125">
        <v>-5570.286825973395</v>
      </c>
      <c r="P44" s="125">
        <v>5127.014257570554</v>
      </c>
      <c r="Q44" s="125">
        <v>-10.374750215817812</v>
      </c>
      <c r="R44" s="125">
        <v>2890.310683631724</v>
      </c>
      <c r="S44" s="125">
        <v>-1893.8737617653278</v>
      </c>
      <c r="T44" s="125">
        <v>-3904.537146099261</v>
      </c>
      <c r="U44" s="125">
        <v>-1300.7350518384374</v>
      </c>
      <c r="V44" s="125">
        <v>4416.169776618608</v>
      </c>
      <c r="W44" s="125">
        <v>1288.8200190611024</v>
      </c>
      <c r="X44" s="125">
        <v>8111.1841312317665</v>
      </c>
      <c r="Y44" s="125">
        <v>4263.8876372184095</v>
      </c>
      <c r="Z44" s="125">
        <v>-3.665142604644643</v>
      </c>
      <c r="AA44" s="125">
        <v>30797.795320723788</v>
      </c>
      <c r="AB44" s="125">
        <v>-140.81993417929516</v>
      </c>
      <c r="AC44" s="125">
        <v>-2220.452857633036</v>
      </c>
      <c r="AD44" s="125">
        <v>4349.641962233636</v>
      </c>
      <c r="AE44" s="125">
        <v>1435.9004822143252</v>
      </c>
      <c r="AF44" s="125">
        <v>0</v>
      </c>
      <c r="AG44" s="226">
        <v>41953.53936082734</v>
      </c>
    </row>
    <row r="45" spans="1:33" ht="12.75">
      <c r="A45" s="104" t="str">
        <f>'step 1 results'!A46</f>
        <v>1230</v>
      </c>
      <c r="B45" s="104" t="str">
        <f>'step 1 results'!B46</f>
        <v>Faculty &amp; Staff Assist Pgm</v>
      </c>
      <c r="C45" s="117" t="str">
        <f>'step 1 results'!C46</f>
        <v>F</v>
      </c>
      <c r="D45" s="117" t="str">
        <f>'step 1 results'!D46</f>
        <v>FTE Faculty, Ac Prof, &amp; Staff</v>
      </c>
      <c r="E45" s="192">
        <f>'step 1 results'!E46</f>
        <v>86431</v>
      </c>
      <c r="F45" s="124">
        <v>90781.67860290027</v>
      </c>
      <c r="G45" s="125">
        <v>-417.13399234384815</v>
      </c>
      <c r="H45" s="125">
        <v>89.08655829390727</v>
      </c>
      <c r="I45" s="125">
        <v>-58.249013050440226</v>
      </c>
      <c r="J45" s="125">
        <v>191.29540936573176</v>
      </c>
      <c r="K45" s="125">
        <v>-146.19707417120844</v>
      </c>
      <c r="L45" s="125">
        <v>-8.790287718767331</v>
      </c>
      <c r="M45" s="125">
        <v>35.20515691590526</v>
      </c>
      <c r="N45" s="125">
        <v>-26.813675913670522</v>
      </c>
      <c r="O45" s="125">
        <v>-109.04101996537679</v>
      </c>
      <c r="P45" s="125">
        <v>7.8512172976547845</v>
      </c>
      <c r="Q45" s="125">
        <v>-1.8710640565641867</v>
      </c>
      <c r="R45" s="125">
        <v>9.19052469073074</v>
      </c>
      <c r="S45" s="125">
        <v>-66.64176172525765</v>
      </c>
      <c r="T45" s="125">
        <v>186.62317045925602</v>
      </c>
      <c r="U45" s="125">
        <v>-17.633400348672865</v>
      </c>
      <c r="V45" s="125">
        <v>147.82164816627915</v>
      </c>
      <c r="W45" s="125">
        <v>-2.3076674513047237</v>
      </c>
      <c r="X45" s="125">
        <v>127.11692124220633</v>
      </c>
      <c r="Y45" s="125">
        <v>-63.50112920108427</v>
      </c>
      <c r="Z45" s="125">
        <v>-317.0458355294418</v>
      </c>
      <c r="AA45" s="125">
        <v>480.2762408332942</v>
      </c>
      <c r="AB45" s="125">
        <v>16.633063846394066</v>
      </c>
      <c r="AC45" s="125">
        <v>11.358992033183284</v>
      </c>
      <c r="AD45" s="125">
        <v>43.94258657961555</v>
      </c>
      <c r="AE45" s="125">
        <v>-70.62105788254001</v>
      </c>
      <c r="AF45" s="125">
        <v>0</v>
      </c>
      <c r="AG45" s="226">
        <v>40.55451036598146</v>
      </c>
    </row>
    <row r="46" spans="1:33" ht="12.75">
      <c r="A46" s="104" t="str">
        <f>'step 1 results'!A47</f>
        <v>82xx</v>
      </c>
      <c r="B46" s="104" t="str">
        <f>'step 1 results'!B47</f>
        <v>O&amp;M (Incl utilities,excl IMPE)</v>
      </c>
      <c r="C46" s="117" t="str">
        <f>'step 1 results'!C47</f>
        <v>M1</v>
      </c>
      <c r="D46" s="117" t="str">
        <f>'step 1 results'!D47</f>
        <v>Gross Square Footage</v>
      </c>
      <c r="E46" s="192">
        <f>'step 1 results'!E47</f>
        <v>52353775</v>
      </c>
      <c r="F46" s="124">
        <v>55345297.65071617</v>
      </c>
      <c r="G46" s="125">
        <v>-17470.728148324415</v>
      </c>
      <c r="H46" s="125">
        <v>-1852.1916705851909</v>
      </c>
      <c r="I46" s="125">
        <v>-2340.0265997039387</v>
      </c>
      <c r="J46" s="125">
        <v>-26891.263932302594</v>
      </c>
      <c r="K46" s="125">
        <v>-12972.756519585848</v>
      </c>
      <c r="L46" s="125">
        <v>-1016.5379528107005</v>
      </c>
      <c r="M46" s="125">
        <v>-1092.7202357061906</v>
      </c>
      <c r="N46" s="125">
        <v>-27274.33920636028</v>
      </c>
      <c r="O46" s="125">
        <v>-3217.615916110808</v>
      </c>
      <c r="P46" s="125">
        <v>-7211.509243160486</v>
      </c>
      <c r="Q46" s="125">
        <v>-457.6707265936129</v>
      </c>
      <c r="R46" s="125">
        <v>-32.140527606714386</v>
      </c>
      <c r="S46" s="125">
        <v>-240.6067594041233</v>
      </c>
      <c r="T46" s="125">
        <v>-4397.323306874372</v>
      </c>
      <c r="U46" s="125">
        <v>-440.5041072704771</v>
      </c>
      <c r="V46" s="125">
        <v>-332.8593061029096</v>
      </c>
      <c r="W46" s="125">
        <v>-178.5039894997608</v>
      </c>
      <c r="X46" s="125">
        <v>-353.6612095180317</v>
      </c>
      <c r="Y46" s="125">
        <v>-209.7212703529658</v>
      </c>
      <c r="Z46" s="125">
        <v>-15129.879281979986</v>
      </c>
      <c r="AA46" s="125">
        <v>-1828.4469181433087</v>
      </c>
      <c r="AB46" s="125">
        <v>-847.5260939954896</v>
      </c>
      <c r="AC46" s="125">
        <v>-255.82590510656883</v>
      </c>
      <c r="AD46" s="125">
        <v>-557.6410391225654</v>
      </c>
      <c r="AE46" s="125">
        <v>0</v>
      </c>
      <c r="AF46" s="125">
        <v>-8993.966932394076</v>
      </c>
      <c r="AG46" s="226">
        <v>-135595.9667986154</v>
      </c>
    </row>
    <row r="47" spans="1:33" ht="12.75">
      <c r="A47" s="138">
        <f>'step 1 results'!A48</f>
        <v>8260</v>
      </c>
      <c r="B47" s="138" t="str">
        <f>'step 1 results'!B48</f>
        <v>O&amp;M  IMPE </v>
      </c>
      <c r="C47" s="119" t="str">
        <f>'step 1 results'!C48</f>
        <v>N</v>
      </c>
      <c r="D47" s="119" t="str">
        <f>'step 1 results'!D48</f>
        <v>DCR Classroom support</v>
      </c>
      <c r="E47" s="184">
        <f>'step 1 results'!E48</f>
        <v>234737</v>
      </c>
      <c r="F47" s="128">
        <v>242153.50848663854</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227">
        <v>0</v>
      </c>
    </row>
    <row r="48" spans="1:33" ht="12.75">
      <c r="A48" s="104" t="str">
        <f>'step 1 results'!A49</f>
        <v>0901/2</v>
      </c>
      <c r="B48" s="244" t="str">
        <f>'step 1 results'!B49</f>
        <v>VC Student Affairs</v>
      </c>
      <c r="C48" s="117" t="str">
        <f>'step 1 results'!C49</f>
        <v>B</v>
      </c>
      <c r="D48" s="117" t="str">
        <f>'step 1 results'!D49</f>
        <v>Total enrollment</v>
      </c>
      <c r="E48" s="192">
        <f>'step 1 results'!E49</f>
        <v>594740</v>
      </c>
      <c r="F48" s="247">
        <v>881140.72969578</v>
      </c>
      <c r="G48" s="188">
        <v>1874.8023965752218</v>
      </c>
      <c r="H48" s="188">
        <v>99.88329616039118</v>
      </c>
      <c r="I48" s="188">
        <v>-7441.823878710187</v>
      </c>
      <c r="J48" s="188">
        <v>-7845.166926581325</v>
      </c>
      <c r="K48" s="188">
        <v>-3152.12495355797</v>
      </c>
      <c r="L48" s="188">
        <v>1667.3924222971236</v>
      </c>
      <c r="M48" s="188">
        <v>-511.0437436333377</v>
      </c>
      <c r="N48" s="188">
        <v>1038.0635703862645</v>
      </c>
      <c r="O48" s="188">
        <v>1225.4454391655054</v>
      </c>
      <c r="P48" s="188">
        <v>86.95506140107136</v>
      </c>
      <c r="Q48" s="188">
        <v>0</v>
      </c>
      <c r="R48" s="188">
        <v>-523.8657883656838</v>
      </c>
      <c r="S48" s="188">
        <v>-522.062127345614</v>
      </c>
      <c r="T48" s="188">
        <v>0</v>
      </c>
      <c r="U48" s="188">
        <v>0</v>
      </c>
      <c r="V48" s="188">
        <v>185.6531006373216</v>
      </c>
      <c r="W48" s="188">
        <v>0</v>
      </c>
      <c r="X48" s="188">
        <v>-4431.957971280896</v>
      </c>
      <c r="Y48" s="188">
        <v>0</v>
      </c>
      <c r="Z48" s="188">
        <v>0</v>
      </c>
      <c r="AA48" s="188">
        <v>0</v>
      </c>
      <c r="AB48" s="188">
        <v>0</v>
      </c>
      <c r="AC48" s="188">
        <v>0</v>
      </c>
      <c r="AD48" s="188">
        <v>0</v>
      </c>
      <c r="AE48" s="188">
        <v>0</v>
      </c>
      <c r="AF48" s="188">
        <v>0</v>
      </c>
      <c r="AG48" s="122">
        <v>-18249.850102852113</v>
      </c>
    </row>
    <row r="49" spans="1:33" ht="12.75">
      <c r="A49" s="104" t="str">
        <f>'step 1 results'!A50</f>
        <v>0921</v>
      </c>
      <c r="B49" s="104" t="str">
        <f>'step 1 results'!B50</f>
        <v>Dean of Students</v>
      </c>
      <c r="C49" s="117" t="str">
        <f>'step 1 results'!C50</f>
        <v>B</v>
      </c>
      <c r="D49" s="117" t="str">
        <f>'step 1 results'!D50</f>
        <v>Total enrollment</v>
      </c>
      <c r="E49" s="192">
        <f>'step 1 results'!E50</f>
        <v>839950</v>
      </c>
      <c r="F49" s="124">
        <v>989341.0331098197</v>
      </c>
      <c r="G49" s="125">
        <v>4083.1932189238723</v>
      </c>
      <c r="H49" s="125">
        <v>3224.9980716251885</v>
      </c>
      <c r="I49" s="125">
        <v>-7208.646467362734</v>
      </c>
      <c r="J49" s="125">
        <v>-3458.6707340030116</v>
      </c>
      <c r="K49" s="125">
        <v>-1360.7369292004441</v>
      </c>
      <c r="L49" s="125">
        <v>2252.677481511746</v>
      </c>
      <c r="M49" s="125">
        <v>-102.36394149595799</v>
      </c>
      <c r="N49" s="125">
        <v>12505.364556769608</v>
      </c>
      <c r="O49" s="125">
        <v>2313.4002332716773</v>
      </c>
      <c r="P49" s="125">
        <v>430.40955779541036</v>
      </c>
      <c r="Q49" s="125">
        <v>0</v>
      </c>
      <c r="R49" s="125">
        <v>-451.0778993228241</v>
      </c>
      <c r="S49" s="125">
        <v>-491.420171564494</v>
      </c>
      <c r="T49" s="125">
        <v>0</v>
      </c>
      <c r="U49" s="125">
        <v>0</v>
      </c>
      <c r="V49" s="125">
        <v>421.05789748849475</v>
      </c>
      <c r="W49" s="125">
        <v>0</v>
      </c>
      <c r="X49" s="125">
        <v>-4791.307413447954</v>
      </c>
      <c r="Y49" s="125">
        <v>0</v>
      </c>
      <c r="Z49" s="125">
        <v>0</v>
      </c>
      <c r="AA49" s="125">
        <v>0</v>
      </c>
      <c r="AB49" s="125">
        <v>0</v>
      </c>
      <c r="AC49" s="125">
        <v>0</v>
      </c>
      <c r="AD49" s="125">
        <v>0</v>
      </c>
      <c r="AE49" s="125">
        <v>0</v>
      </c>
      <c r="AF49" s="125">
        <v>0</v>
      </c>
      <c r="AG49" s="226">
        <v>7366.877460988577</v>
      </c>
    </row>
    <row r="50" spans="1:33" ht="12.75">
      <c r="A50" s="104" t="str">
        <f>'step 1 results'!A51</f>
        <v>0925</v>
      </c>
      <c r="B50" s="104" t="str">
        <f>'step 1 results'!B51</f>
        <v>Minority Student Affairs</v>
      </c>
      <c r="C50" s="117" t="str">
        <f>'step 1 results'!C51</f>
        <v>B</v>
      </c>
      <c r="D50" s="117" t="str">
        <f>'step 1 results'!D51</f>
        <v>Total enrollment</v>
      </c>
      <c r="E50" s="192">
        <f>'step 1 results'!E51</f>
        <v>620262</v>
      </c>
      <c r="F50" s="124">
        <v>791345.1462636853</v>
      </c>
      <c r="G50" s="125">
        <v>2098.694554900583</v>
      </c>
      <c r="H50" s="125">
        <v>742.6691306506982</v>
      </c>
      <c r="I50" s="125">
        <v>-6442.840020740725</v>
      </c>
      <c r="J50" s="125">
        <v>-5923.471574595664</v>
      </c>
      <c r="K50" s="125">
        <v>-2373.9349193696908</v>
      </c>
      <c r="L50" s="125">
        <v>1577.2942033787112</v>
      </c>
      <c r="M50" s="125">
        <v>-360.0741391628253</v>
      </c>
      <c r="N50" s="125">
        <v>3310.9682608578587</v>
      </c>
      <c r="O50" s="125">
        <v>1297.2112182225246</v>
      </c>
      <c r="P50" s="125">
        <v>147.89831351953399</v>
      </c>
      <c r="Q50" s="125">
        <v>0</v>
      </c>
      <c r="R50" s="125">
        <v>-441.7173781031729</v>
      </c>
      <c r="S50" s="125">
        <v>-448.9846973105268</v>
      </c>
      <c r="T50" s="125">
        <v>0</v>
      </c>
      <c r="U50" s="125">
        <v>0</v>
      </c>
      <c r="V50" s="125">
        <v>211.33094816373614</v>
      </c>
      <c r="W50" s="125">
        <v>0</v>
      </c>
      <c r="X50" s="125">
        <v>-3941.5241323204355</v>
      </c>
      <c r="Y50" s="125">
        <v>0</v>
      </c>
      <c r="Z50" s="125">
        <v>0</v>
      </c>
      <c r="AA50" s="125">
        <v>0</v>
      </c>
      <c r="AB50" s="125">
        <v>0</v>
      </c>
      <c r="AC50" s="125">
        <v>0</v>
      </c>
      <c r="AD50" s="125">
        <v>0</v>
      </c>
      <c r="AE50" s="125">
        <v>0</v>
      </c>
      <c r="AF50" s="125">
        <v>0</v>
      </c>
      <c r="AG50" s="226">
        <v>-10546.480231909394</v>
      </c>
    </row>
    <row r="51" spans="1:33" ht="12.75">
      <c r="A51" s="104" t="str">
        <f>'step 1 results'!A52</f>
        <v>0935</v>
      </c>
      <c r="B51" s="104" t="str">
        <f>'step 1 results'!B52</f>
        <v>Health Professions Info Office</v>
      </c>
      <c r="C51" s="117" t="str">
        <f>'step 1 results'!C52</f>
        <v>B</v>
      </c>
      <c r="D51" s="117" t="str">
        <f>'step 1 results'!D52</f>
        <v>Total enrollment</v>
      </c>
      <c r="E51" s="192">
        <f>'step 1 results'!E52</f>
        <v>73</v>
      </c>
      <c r="F51" s="124">
        <v>73.80298443776195</v>
      </c>
      <c r="G51" s="125">
        <v>-3.071511401560869</v>
      </c>
      <c r="H51" s="125">
        <v>-5.072061507601289</v>
      </c>
      <c r="I51" s="125">
        <v>-2.4953168100149363</v>
      </c>
      <c r="J51" s="125">
        <v>-9.38849462326699</v>
      </c>
      <c r="K51" s="125">
        <v>-3.8194363602383845</v>
      </c>
      <c r="L51" s="125">
        <v>-0.4814086605403032</v>
      </c>
      <c r="M51" s="125">
        <v>-0.8122231093584695</v>
      </c>
      <c r="N51" s="125">
        <v>-18.42059469673406</v>
      </c>
      <c r="O51" s="125">
        <v>-1.4273957949235578</v>
      </c>
      <c r="P51" s="125">
        <v>-0.5358359851261868</v>
      </c>
      <c r="Q51" s="125">
        <v>0</v>
      </c>
      <c r="R51" s="125">
        <v>-0.2676634166651736</v>
      </c>
      <c r="S51" s="125">
        <v>-0.1983652236035266</v>
      </c>
      <c r="T51" s="125">
        <v>0</v>
      </c>
      <c r="U51" s="125">
        <v>0</v>
      </c>
      <c r="V51" s="125">
        <v>-0.3314428098963208</v>
      </c>
      <c r="W51" s="125">
        <v>0</v>
      </c>
      <c r="X51" s="125">
        <v>-0.6729468361825083</v>
      </c>
      <c r="Y51" s="125">
        <v>0</v>
      </c>
      <c r="Z51" s="125">
        <v>0</v>
      </c>
      <c r="AA51" s="125">
        <v>0</v>
      </c>
      <c r="AB51" s="125">
        <v>0</v>
      </c>
      <c r="AC51" s="125">
        <v>0</v>
      </c>
      <c r="AD51" s="125">
        <v>0</v>
      </c>
      <c r="AE51" s="125">
        <v>0</v>
      </c>
      <c r="AF51" s="125">
        <v>0</v>
      </c>
      <c r="AG51" s="226">
        <v>-46.99469723571257</v>
      </c>
    </row>
    <row r="52" spans="1:33" ht="12.75">
      <c r="A52" s="104" t="str">
        <f>'step 1 results'!A53</f>
        <v>0961</v>
      </c>
      <c r="B52" s="104" t="str">
        <f>'step 1 results'!B53</f>
        <v>Student Conflict Resolution</v>
      </c>
      <c r="C52" s="117" t="str">
        <f>'step 1 results'!C53</f>
        <v>B</v>
      </c>
      <c r="D52" s="117" t="str">
        <f>'step 1 results'!D53</f>
        <v>Total enrollment</v>
      </c>
      <c r="E52" s="192">
        <f>'step 1 results'!E53</f>
        <v>51128</v>
      </c>
      <c r="F52" s="124">
        <v>56543.67767917027</v>
      </c>
      <c r="G52" s="125">
        <v>282.37081614978115</v>
      </c>
      <c r="H52" s="125">
        <v>261.4314559799186</v>
      </c>
      <c r="I52" s="125">
        <v>-383.5805428468925</v>
      </c>
      <c r="J52" s="125">
        <v>-65.14295576152654</v>
      </c>
      <c r="K52" s="125">
        <v>-23.803879984454397</v>
      </c>
      <c r="L52" s="125">
        <v>138.17387892433248</v>
      </c>
      <c r="M52" s="125">
        <v>5.828276413604499</v>
      </c>
      <c r="N52" s="125">
        <v>995.6352470971324</v>
      </c>
      <c r="O52" s="125">
        <v>155.44121763913722</v>
      </c>
      <c r="P52" s="125">
        <v>32.84290727705093</v>
      </c>
      <c r="Q52" s="125">
        <v>0</v>
      </c>
      <c r="R52" s="125">
        <v>-22.38365859103547</v>
      </c>
      <c r="S52" s="125">
        <v>-25.73888877070047</v>
      </c>
      <c r="T52" s="125">
        <v>0</v>
      </c>
      <c r="U52" s="125">
        <v>0</v>
      </c>
      <c r="V52" s="125">
        <v>29.331517371391215</v>
      </c>
      <c r="W52" s="125">
        <v>0</v>
      </c>
      <c r="X52" s="125">
        <v>-269.25709084756073</v>
      </c>
      <c r="Y52" s="125">
        <v>0</v>
      </c>
      <c r="Z52" s="125">
        <v>0</v>
      </c>
      <c r="AA52" s="125">
        <v>0</v>
      </c>
      <c r="AB52" s="125">
        <v>0</v>
      </c>
      <c r="AC52" s="125">
        <v>0</v>
      </c>
      <c r="AD52" s="125">
        <v>0</v>
      </c>
      <c r="AE52" s="125">
        <v>0</v>
      </c>
      <c r="AF52" s="125">
        <v>0</v>
      </c>
      <c r="AG52" s="226">
        <v>1111.1483000501782</v>
      </c>
    </row>
    <row r="53" spans="1:33" ht="12.75">
      <c r="A53" s="104" t="str">
        <f>'step 1 results'!A54</f>
        <v>0971</v>
      </c>
      <c r="B53" s="104" t="str">
        <f>'step 1 results'!B54</f>
        <v>Student Financial Aids</v>
      </c>
      <c r="C53" s="117" t="str">
        <f>'step 1 results'!C54</f>
        <v>B</v>
      </c>
      <c r="D53" s="117" t="str">
        <f>'step 1 results'!D54</f>
        <v>Total enrollment</v>
      </c>
      <c r="E53" s="192">
        <f>'step 1 results'!E54</f>
        <v>1505472</v>
      </c>
      <c r="F53" s="124">
        <v>1641654.5739882907</v>
      </c>
      <c r="G53" s="125">
        <v>5602.697123280188</v>
      </c>
      <c r="H53" s="125">
        <v>3505.9914553030103</v>
      </c>
      <c r="I53" s="125">
        <v>-12641.57933553568</v>
      </c>
      <c r="J53" s="125">
        <v>-8910.651043777412</v>
      </c>
      <c r="K53" s="125">
        <v>-3549.3745505871775</v>
      </c>
      <c r="L53" s="125">
        <v>3512.368802133962</v>
      </c>
      <c r="M53" s="125">
        <v>-449.3354407700499</v>
      </c>
      <c r="N53" s="125">
        <v>14028.11063624057</v>
      </c>
      <c r="O53" s="125">
        <v>3282.9601035427477</v>
      </c>
      <c r="P53" s="125">
        <v>516.9173252513465</v>
      </c>
      <c r="Q53" s="125">
        <v>0</v>
      </c>
      <c r="R53" s="125">
        <v>-829.7785424527219</v>
      </c>
      <c r="S53" s="125">
        <v>-871.6035957431122</v>
      </c>
      <c r="T53" s="125">
        <v>0</v>
      </c>
      <c r="U53" s="125">
        <v>0</v>
      </c>
      <c r="V53" s="125">
        <v>572.6393991415844</v>
      </c>
      <c r="W53" s="125">
        <v>0</v>
      </c>
      <c r="X53" s="125">
        <v>-8060.014434690459</v>
      </c>
      <c r="Y53" s="125">
        <v>0</v>
      </c>
      <c r="Z53" s="125">
        <v>0</v>
      </c>
      <c r="AA53" s="125">
        <v>0</v>
      </c>
      <c r="AB53" s="125">
        <v>0</v>
      </c>
      <c r="AC53" s="125">
        <v>0</v>
      </c>
      <c r="AD53" s="125">
        <v>0</v>
      </c>
      <c r="AE53" s="125">
        <v>0</v>
      </c>
      <c r="AF53" s="125">
        <v>0</v>
      </c>
      <c r="AG53" s="226">
        <v>-4290.652098663204</v>
      </c>
    </row>
    <row r="54" spans="1:33" ht="12.75">
      <c r="A54" s="104" t="str">
        <f>'step 1 results'!A55</f>
        <v>0981</v>
      </c>
      <c r="B54" s="104" t="str">
        <f>'step 1 results'!B55</f>
        <v>International Student Affairs</v>
      </c>
      <c r="C54" s="117" t="str">
        <f>'step 1 results'!C55</f>
        <v>B</v>
      </c>
      <c r="D54" s="117" t="str">
        <f>'step 1 results'!D55</f>
        <v>Total enrollment</v>
      </c>
      <c r="E54" s="192">
        <f>'step 1 results'!E55</f>
        <v>293309</v>
      </c>
      <c r="F54" s="124">
        <v>321318.37144448864</v>
      </c>
      <c r="G54" s="125">
        <v>1165.8428168337596</v>
      </c>
      <c r="H54" s="125">
        <v>795.1717057871356</v>
      </c>
      <c r="I54" s="125">
        <v>-2434.1706530195224</v>
      </c>
      <c r="J54" s="125">
        <v>-1556.8225011461254</v>
      </c>
      <c r="K54" s="125">
        <v>-618.4673600868155</v>
      </c>
      <c r="L54" s="125">
        <v>700.7889880666289</v>
      </c>
      <c r="M54" s="125">
        <v>-71.44751270420966</v>
      </c>
      <c r="N54" s="125">
        <v>3142.5932447678933</v>
      </c>
      <c r="O54" s="125">
        <v>675.3800575162022</v>
      </c>
      <c r="P54" s="125">
        <v>112.8225706410999</v>
      </c>
      <c r="Q54" s="125">
        <v>0</v>
      </c>
      <c r="R54" s="125">
        <v>-157.61212837779976</v>
      </c>
      <c r="S54" s="125">
        <v>-167.28133713876286</v>
      </c>
      <c r="T54" s="125">
        <v>0</v>
      </c>
      <c r="U54" s="125">
        <v>0</v>
      </c>
      <c r="V54" s="125">
        <v>119.52303300957783</v>
      </c>
      <c r="W54" s="125">
        <v>0</v>
      </c>
      <c r="X54" s="125">
        <v>-1571.1028167329564</v>
      </c>
      <c r="Y54" s="125">
        <v>0</v>
      </c>
      <c r="Z54" s="125">
        <v>0</v>
      </c>
      <c r="AA54" s="125">
        <v>0</v>
      </c>
      <c r="AB54" s="125">
        <v>0</v>
      </c>
      <c r="AC54" s="125">
        <v>0</v>
      </c>
      <c r="AD54" s="125">
        <v>0</v>
      </c>
      <c r="AE54" s="125">
        <v>0</v>
      </c>
      <c r="AF54" s="125">
        <v>0</v>
      </c>
      <c r="AG54" s="226">
        <v>135.21810741610534</v>
      </c>
    </row>
    <row r="55" spans="1:33" ht="12.75">
      <c r="A55" s="104" t="str">
        <f>'step 1 results'!A56</f>
        <v>10xx</v>
      </c>
      <c r="B55" s="104" t="str">
        <f>'step 1 results'!B56</f>
        <v>McKinley Health Service</v>
      </c>
      <c r="C55" s="117" t="str">
        <f>'step 1 results'!C56</f>
        <v>F</v>
      </c>
      <c r="D55" s="117" t="str">
        <f>'step 1 results'!D56</f>
        <v>FTE Faculty, Ac Prof, &amp; Staff</v>
      </c>
      <c r="E55" s="192">
        <f>'step 1 results'!E56</f>
        <v>171339</v>
      </c>
      <c r="F55" s="124">
        <v>173152.83184703605</v>
      </c>
      <c r="G55" s="125">
        <v>-435.16633172144793</v>
      </c>
      <c r="H55" s="125">
        <v>232.42957694658526</v>
      </c>
      <c r="I55" s="125">
        <v>-61.33695148629613</v>
      </c>
      <c r="J55" s="125">
        <v>591.6421703347369</v>
      </c>
      <c r="K55" s="125">
        <v>-175.2105091756457</v>
      </c>
      <c r="L55" s="125">
        <v>13.429697577113075</v>
      </c>
      <c r="M55" s="125">
        <v>86.77567505617117</v>
      </c>
      <c r="N55" s="125">
        <v>278.4295105418969</v>
      </c>
      <c r="O55" s="125">
        <v>-175.4107641739306</v>
      </c>
      <c r="P55" s="125">
        <v>96.1986248760868</v>
      </c>
      <c r="Q55" s="125">
        <v>-2.232788309882352</v>
      </c>
      <c r="R55" s="125">
        <v>32.33725809482962</v>
      </c>
      <c r="S55" s="125">
        <v>-119.26595702245265</v>
      </c>
      <c r="T55" s="125">
        <v>379.11536769850227</v>
      </c>
      <c r="U55" s="125">
        <v>-31.689879439358577</v>
      </c>
      <c r="V55" s="125">
        <v>289.8476349332899</v>
      </c>
      <c r="W55" s="125">
        <v>17.41645538613102</v>
      </c>
      <c r="X55" s="125">
        <v>253.81782220461332</v>
      </c>
      <c r="Y55" s="125">
        <v>-113.34367207253467</v>
      </c>
      <c r="Z55" s="125">
        <v>-516.6063198506845</v>
      </c>
      <c r="AA55" s="125">
        <v>965.5834976980159</v>
      </c>
      <c r="AB55" s="125">
        <v>41.36859400436208</v>
      </c>
      <c r="AC55" s="125">
        <v>25.552150870593437</v>
      </c>
      <c r="AD55" s="125">
        <v>88.42933642752348</v>
      </c>
      <c r="AE55" s="125">
        <v>-125.88911118653516</v>
      </c>
      <c r="AF55" s="125">
        <v>0</v>
      </c>
      <c r="AG55" s="226">
        <v>1636.2210882116829</v>
      </c>
    </row>
    <row r="56" spans="1:33" ht="12.75">
      <c r="A56" s="104">
        <f>'step 1 results'!A57</f>
        <v>8555</v>
      </c>
      <c r="B56" s="104" t="str">
        <f>'step 1 results'!B57</f>
        <v>Campus Rec (IMPE maintenance)</v>
      </c>
      <c r="C56" s="117" t="str">
        <f>'step 1 results'!C57</f>
        <v>B</v>
      </c>
      <c r="D56" s="117" t="str">
        <f>'step 1 results'!D57</f>
        <v>Total enrollment</v>
      </c>
      <c r="E56" s="192">
        <f>'step 1 results'!E57</f>
        <v>273700</v>
      </c>
      <c r="F56" s="128">
        <v>518482.8425288361</v>
      </c>
      <c r="G56" s="194">
        <v>2579.076849632067</v>
      </c>
      <c r="H56" s="194">
        <v>2381.2491434398034</v>
      </c>
      <c r="I56" s="194">
        <v>-3523.165123891551</v>
      </c>
      <c r="J56" s="194">
        <v>-624.7855479762948</v>
      </c>
      <c r="K56" s="194">
        <v>-229.44997056781722</v>
      </c>
      <c r="L56" s="194">
        <v>1265.046460894123</v>
      </c>
      <c r="M56" s="194">
        <v>51.0239683990294</v>
      </c>
      <c r="N56" s="194">
        <v>9071.389672640595</v>
      </c>
      <c r="O56" s="194">
        <v>1420.5233038710212</v>
      </c>
      <c r="P56" s="194">
        <v>299.44876400419616</v>
      </c>
      <c r="Q56" s="194">
        <v>0</v>
      </c>
      <c r="R56" s="194">
        <v>-205.95273233300804</v>
      </c>
      <c r="S56" s="194">
        <v>-236.50145442592338</v>
      </c>
      <c r="T56" s="194">
        <v>0</v>
      </c>
      <c r="U56" s="194">
        <v>0</v>
      </c>
      <c r="V56" s="194">
        <v>267.8673319989716</v>
      </c>
      <c r="W56" s="194">
        <v>0</v>
      </c>
      <c r="X56" s="194">
        <v>-2469.928136849098</v>
      </c>
      <c r="Y56" s="194">
        <v>0</v>
      </c>
      <c r="Z56" s="194">
        <v>0</v>
      </c>
      <c r="AA56" s="194">
        <v>0</v>
      </c>
      <c r="AB56" s="194">
        <v>0</v>
      </c>
      <c r="AC56" s="194">
        <v>0</v>
      </c>
      <c r="AD56" s="194">
        <v>0</v>
      </c>
      <c r="AE56" s="194">
        <v>0</v>
      </c>
      <c r="AF56" s="194">
        <v>0</v>
      </c>
      <c r="AG56" s="227">
        <v>10045.842528836114</v>
      </c>
    </row>
    <row r="57" spans="1:33" ht="12.75">
      <c r="A57" s="137" t="str">
        <f>'step 1 results'!A58</f>
        <v>0708</v>
      </c>
      <c r="B57" s="137" t="str">
        <f>'step 1 results'!B58</f>
        <v>Campus Insurance Coverage</v>
      </c>
      <c r="C57" s="223" t="str">
        <f>'step 1 results'!C58</f>
        <v>J</v>
      </c>
      <c r="D57" s="223" t="str">
        <f>'step 1 results'!D58</f>
        <v>Total Expenditures</v>
      </c>
      <c r="E57" s="224">
        <f>'step 1 results'!E58</f>
        <v>114540</v>
      </c>
      <c r="F57" s="124">
        <v>115799.91558220895</v>
      </c>
      <c r="G57" s="125">
        <v>-362.1293563339532</v>
      </c>
      <c r="H57" s="125">
        <v>-57.47292927588842</v>
      </c>
      <c r="I57" s="125">
        <v>232.7669056284958</v>
      </c>
      <c r="J57" s="125">
        <v>943.7555730760105</v>
      </c>
      <c r="K57" s="125">
        <v>4.485839062924242</v>
      </c>
      <c r="L57" s="125">
        <v>198.7267526018411</v>
      </c>
      <c r="M57" s="125">
        <v>195.34612878631606</v>
      </c>
      <c r="N57" s="125">
        <v>-752.7713607899277</v>
      </c>
      <c r="O57" s="125">
        <v>-118.68118276871246</v>
      </c>
      <c r="P57" s="125">
        <v>150.14203642221491</v>
      </c>
      <c r="Q57" s="125">
        <v>-0.04531118396611333</v>
      </c>
      <c r="R57" s="125">
        <v>73.93093544205772</v>
      </c>
      <c r="S57" s="125">
        <v>-41.310304260513874</v>
      </c>
      <c r="T57" s="125">
        <v>-76.9270038668792</v>
      </c>
      <c r="U57" s="125">
        <v>-29.314829939404547</v>
      </c>
      <c r="V57" s="125">
        <v>107.98410571530133</v>
      </c>
      <c r="W57" s="125">
        <v>40.38046036490232</v>
      </c>
      <c r="X57" s="125">
        <v>195.43421740700205</v>
      </c>
      <c r="Y57" s="125">
        <v>105.90306600478073</v>
      </c>
      <c r="Z57" s="125">
        <v>30.158790894038248</v>
      </c>
      <c r="AA57" s="125">
        <v>765.1895713143076</v>
      </c>
      <c r="AB57" s="125">
        <v>-1.270026120278601</v>
      </c>
      <c r="AC57" s="125">
        <v>-49.44736779587669</v>
      </c>
      <c r="AD57" s="125">
        <v>105.52973324484827</v>
      </c>
      <c r="AE57" s="125">
        <v>37.17406755905478</v>
      </c>
      <c r="AF57" s="125">
        <v>0</v>
      </c>
      <c r="AG57" s="226">
        <v>1697.5385111886949</v>
      </c>
    </row>
    <row r="58" spans="1:33" ht="12.75">
      <c r="A58" s="104" t="str">
        <f>'step 1 results'!A59</f>
        <v>0711</v>
      </c>
      <c r="B58" s="104" t="str">
        <f>'step 1 results'!B59</f>
        <v>Dev &amp; Foundation Services</v>
      </c>
      <c r="C58" s="117" t="str">
        <f>'step 1 results'!C59</f>
        <v>L</v>
      </c>
      <c r="D58" s="117" t="str">
        <f>'step 1 results'!D59</f>
        <v>Gift &amp; Endowment Expenditures</v>
      </c>
      <c r="E58" s="192">
        <f>'step 1 results'!E59</f>
        <v>750000</v>
      </c>
      <c r="F58" s="124">
        <v>750000</v>
      </c>
      <c r="G58" s="125">
        <v>-24750.474709103815</v>
      </c>
      <c r="H58" s="125">
        <v>3762.213696126175</v>
      </c>
      <c r="I58" s="125">
        <v>-393.3734763239945</v>
      </c>
      <c r="J58" s="125">
        <v>6002.8050440206425</v>
      </c>
      <c r="K58" s="125">
        <v>15516.444481770082</v>
      </c>
      <c r="L58" s="125">
        <v>-5740.2504905842</v>
      </c>
      <c r="M58" s="125">
        <v>2668.9412673266706</v>
      </c>
      <c r="N58" s="125">
        <v>766.0617295065022</v>
      </c>
      <c r="O58" s="125">
        <v>491.2417322666588</v>
      </c>
      <c r="P58" s="125">
        <v>-1105.5155649562148</v>
      </c>
      <c r="Q58" s="125">
        <v>-57.37963068069868</v>
      </c>
      <c r="R58" s="125">
        <v>-316.96736114247034</v>
      </c>
      <c r="S58" s="125">
        <v>-1252.7923662266785</v>
      </c>
      <c r="T58" s="125">
        <v>1965.1512549789513</v>
      </c>
      <c r="U58" s="125">
        <v>-223.01928053388423</v>
      </c>
      <c r="V58" s="125">
        <v>25.807614220970066</v>
      </c>
      <c r="W58" s="125">
        <v>-722.5725485558733</v>
      </c>
      <c r="X58" s="125">
        <v>406.58057266497235</v>
      </c>
      <c r="Y58" s="125">
        <v>650.9148387160725</v>
      </c>
      <c r="Z58" s="125">
        <v>-1075.8386008757352</v>
      </c>
      <c r="AA58" s="125">
        <v>7383.5410440774485</v>
      </c>
      <c r="AB58" s="125">
        <v>-2936.3905555856436</v>
      </c>
      <c r="AC58" s="125">
        <v>-0.3353680382431925</v>
      </c>
      <c r="AD58" s="125">
        <v>112.55569979598262</v>
      </c>
      <c r="AE58" s="125">
        <v>0</v>
      </c>
      <c r="AF58" s="125">
        <v>0</v>
      </c>
      <c r="AG58" s="226">
        <v>1177.3490228636765</v>
      </c>
    </row>
    <row r="59" spans="1:33" ht="12.75">
      <c r="A59" s="138" t="str">
        <f>'step 1 results'!A60</f>
        <v>0794-7</v>
      </c>
      <c r="B59" s="138" t="str">
        <f>'step 1 results'!B60</f>
        <v>Medicare,Worker's Comp,Death Benefits</v>
      </c>
      <c r="C59" s="119" t="str">
        <f>'step 1 results'!C60</f>
        <v>V</v>
      </c>
      <c r="D59" s="119" t="str">
        <f>'step 1 results'!D60</f>
        <v>Personal Services State &amp; ICR Bdg</v>
      </c>
      <c r="E59" s="184">
        <f>'step 1 results'!E60</f>
        <v>4376255</v>
      </c>
      <c r="F59" s="128">
        <v>4410067.244701869</v>
      </c>
      <c r="G59" s="194">
        <v>60954.91072450002</v>
      </c>
      <c r="H59" s="194">
        <v>-10435.144508494675</v>
      </c>
      <c r="I59" s="194">
        <v>-3608.7269318090403</v>
      </c>
      <c r="J59" s="194">
        <v>5569.483850182383</v>
      </c>
      <c r="K59" s="194">
        <v>-24534.094184305053</v>
      </c>
      <c r="L59" s="194">
        <v>-3127.7901685045945</v>
      </c>
      <c r="M59" s="194">
        <v>19952.247211157824</v>
      </c>
      <c r="N59" s="194">
        <v>-56791.081141399685</v>
      </c>
      <c r="O59" s="194">
        <v>-5649.561010859965</v>
      </c>
      <c r="P59" s="194">
        <v>-19329.29445359367</v>
      </c>
      <c r="Q59" s="194">
        <v>97.78394605920244</v>
      </c>
      <c r="R59" s="194">
        <v>-1722.124403724858</v>
      </c>
      <c r="S59" s="194">
        <v>-2424.3789843731574</v>
      </c>
      <c r="T59" s="194">
        <v>9663.339444476063</v>
      </c>
      <c r="U59" s="194">
        <v>-594.2794689317807</v>
      </c>
      <c r="V59" s="194">
        <v>18.566168301957077</v>
      </c>
      <c r="W59" s="194">
        <v>-2555.651652538516</v>
      </c>
      <c r="X59" s="194">
        <v>4691.9836449957</v>
      </c>
      <c r="Y59" s="194">
        <v>1148.9198387827018</v>
      </c>
      <c r="Z59" s="194">
        <v>-17478.69283123061</v>
      </c>
      <c r="AA59" s="194">
        <v>23736.894419976816</v>
      </c>
      <c r="AB59" s="194">
        <v>-209.1664416350809</v>
      </c>
      <c r="AC59" s="194">
        <v>9587.302759957447</v>
      </c>
      <c r="AD59" s="194">
        <v>-1684.6682573508806</v>
      </c>
      <c r="AE59" s="194">
        <v>-874.3042063408111</v>
      </c>
      <c r="AF59" s="194">
        <v>0</v>
      </c>
      <c r="AG59" s="227">
        <v>-15597.526636702274</v>
      </c>
    </row>
    <row r="60" spans="1:33" ht="12.75">
      <c r="A60" s="104"/>
      <c r="B60" s="141"/>
      <c r="C60" s="126"/>
      <c r="D60" s="126"/>
      <c r="E60" s="222"/>
      <c r="F60" s="242"/>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227"/>
    </row>
    <row r="61" spans="1:33" ht="12.75">
      <c r="A61" s="158" t="s">
        <v>464</v>
      </c>
      <c r="B61" s="159"/>
      <c r="C61" s="159"/>
      <c r="D61" s="160"/>
      <c r="E61" s="132">
        <f>SUM(E8:E59)</f>
        <v>105840356</v>
      </c>
      <c r="F61" s="246">
        <f>SUM(F8:F59)</f>
        <v>114445199.88988374</v>
      </c>
      <c r="G61" s="194">
        <v>-68058.09303265437</v>
      </c>
      <c r="H61" s="194">
        <v>14954.471829738468</v>
      </c>
      <c r="I61" s="194">
        <v>-113564.76964030555</v>
      </c>
      <c r="J61" s="194">
        <v>97524.62107047439</v>
      </c>
      <c r="K61" s="194">
        <v>-65704.97950532101</v>
      </c>
      <c r="L61" s="194">
        <v>50557.07966319332</v>
      </c>
      <c r="M61" s="194">
        <v>58460.55672692484</v>
      </c>
      <c r="N61" s="194">
        <v>-83122.50352449715</v>
      </c>
      <c r="O61" s="194">
        <v>-10821.207060468383</v>
      </c>
      <c r="P61" s="194">
        <v>-4301.435396356508</v>
      </c>
      <c r="Q61" s="194">
        <v>-4045.7956717844063</v>
      </c>
      <c r="R61" s="194">
        <v>-3904.2713828569395</v>
      </c>
      <c r="S61" s="194">
        <v>-32734.056464671274</v>
      </c>
      <c r="T61" s="194">
        <v>11737.160459616687</v>
      </c>
      <c r="U61" s="194">
        <v>-7573.707466216962</v>
      </c>
      <c r="V61" s="194">
        <v>39672.5892886722</v>
      </c>
      <c r="W61" s="194">
        <v>432.2488060563919</v>
      </c>
      <c r="X61" s="194">
        <v>-13927.29498797137</v>
      </c>
      <c r="Y61" s="194">
        <v>6659.94066979771</v>
      </c>
      <c r="Z61" s="194">
        <v>-53082.50602168031</v>
      </c>
      <c r="AA61" s="194">
        <v>172793.8731373474</v>
      </c>
      <c r="AB61" s="194">
        <v>-8308.460813583224</v>
      </c>
      <c r="AC61" s="194">
        <v>2339.860830290505</v>
      </c>
      <c r="AD61" s="194">
        <v>15242.69704147533</v>
      </c>
      <c r="AE61" s="194">
        <v>2611.6688066407078</v>
      </c>
      <c r="AF61" s="194">
        <v>-3837.687361889519</v>
      </c>
      <c r="AG61" s="226">
        <v>-2.139677235390991E-08</v>
      </c>
    </row>
    <row r="62" spans="1:33" ht="12.75">
      <c r="A62" s="145"/>
      <c r="B62" s="146"/>
      <c r="C62" s="146"/>
      <c r="D62" s="147"/>
      <c r="E62" s="148"/>
      <c r="F62" s="135"/>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35"/>
    </row>
    <row r="63" spans="1:33" ht="12.75">
      <c r="A63" s="161" t="s">
        <v>338</v>
      </c>
      <c r="B63" s="162"/>
      <c r="C63" s="162"/>
      <c r="D63" s="163"/>
      <c r="E63" s="134">
        <v>105840356</v>
      </c>
      <c r="F63" s="133">
        <v>114464418.40901776</v>
      </c>
      <c r="G63" s="134">
        <v>14176458.99618739</v>
      </c>
      <c r="H63" s="134">
        <v>4761808.256670117</v>
      </c>
      <c r="I63" s="134">
        <v>2826727.611905376</v>
      </c>
      <c r="J63" s="134">
        <v>20693099.232589882</v>
      </c>
      <c r="K63" s="134">
        <v>8484304.729117814</v>
      </c>
      <c r="L63" s="134">
        <v>1240540.075277855</v>
      </c>
      <c r="M63" s="134">
        <v>1313739.052893698</v>
      </c>
      <c r="N63" s="134">
        <v>26860351.87471035</v>
      </c>
      <c r="O63" s="134">
        <v>2552360.411318799</v>
      </c>
      <c r="P63" s="134">
        <v>4462165.223089441</v>
      </c>
      <c r="Q63" s="134">
        <v>192556.8837916231</v>
      </c>
      <c r="R63" s="134">
        <v>319825.35412899207</v>
      </c>
      <c r="S63" s="134">
        <v>348456.2252550097</v>
      </c>
      <c r="T63" s="134">
        <v>2307382.1670504254</v>
      </c>
      <c r="U63" s="134">
        <v>212776.33583084855</v>
      </c>
      <c r="V63" s="134">
        <v>538884.6919454245</v>
      </c>
      <c r="W63" s="134">
        <v>357605.7783071869</v>
      </c>
      <c r="X63" s="134">
        <v>466088.85292370257</v>
      </c>
      <c r="Y63" s="134">
        <v>227061.80454959604</v>
      </c>
      <c r="Z63" s="134">
        <v>6980099.592765553</v>
      </c>
      <c r="AA63" s="134">
        <v>2024712.6241025724</v>
      </c>
      <c r="AB63" s="134">
        <v>447737.19662703475</v>
      </c>
      <c r="AC63" s="134">
        <v>180040.67565234817</v>
      </c>
      <c r="AD63" s="134">
        <v>310219.3884926937</v>
      </c>
      <c r="AE63" s="134">
        <v>74728.65961734919</v>
      </c>
      <c r="AF63" s="134">
        <v>3480624.3051989353</v>
      </c>
      <c r="AG63" s="133">
        <v>105840356.00000003</v>
      </c>
    </row>
    <row r="64" spans="1:33" ht="12.75">
      <c r="A64" s="153" t="s">
        <v>339</v>
      </c>
      <c r="B64" s="154"/>
      <c r="C64" s="154"/>
      <c r="D64" s="155"/>
      <c r="E64" s="127">
        <f>'step 1 results'!E62</f>
        <v>105840356</v>
      </c>
      <c r="F64" s="131">
        <f>'step 1 results'!F62</f>
        <v>114445199.88988374</v>
      </c>
      <c r="G64" s="127">
        <f>'step 1 results'!G62</f>
        <v>14108400.903154736</v>
      </c>
      <c r="H64" s="127">
        <f>'step 1 results'!H62</f>
        <v>4776762.728499856</v>
      </c>
      <c r="I64" s="127">
        <f>'step 1 results'!I62</f>
        <v>2713162.8422650704</v>
      </c>
      <c r="J64" s="127">
        <f>'step 1 results'!J62</f>
        <v>20790623.853660356</v>
      </c>
      <c r="K64" s="127">
        <f>'step 1 results'!K62</f>
        <v>8418599.749612493</v>
      </c>
      <c r="L64" s="127">
        <f>'step 1 results'!L62</f>
        <v>1291097.1549410482</v>
      </c>
      <c r="M64" s="127">
        <f>'step 1 results'!M62</f>
        <v>1372199.6096206228</v>
      </c>
      <c r="N64" s="127">
        <f>'step 1 results'!N62</f>
        <v>26777229.371185854</v>
      </c>
      <c r="O64" s="127">
        <f>'step 1 results'!O62</f>
        <v>2541539.2042583306</v>
      </c>
      <c r="P64" s="127">
        <f>'step 1 results'!P62</f>
        <v>4457863.787693084</v>
      </c>
      <c r="Q64" s="127">
        <f>'step 1 results'!Q62</f>
        <v>188511.0881198387</v>
      </c>
      <c r="R64" s="127">
        <f>'step 1 results'!R62</f>
        <v>315921.08274613513</v>
      </c>
      <c r="S64" s="127">
        <f>'step 1 results'!S62</f>
        <v>315722.16879033844</v>
      </c>
      <c r="T64" s="127">
        <f>'step 1 results'!T62</f>
        <v>2319119.327510042</v>
      </c>
      <c r="U64" s="127">
        <f>'step 1 results'!U62</f>
        <v>205202.6283646316</v>
      </c>
      <c r="V64" s="127">
        <f>'step 1 results'!V62</f>
        <v>578557.2812340967</v>
      </c>
      <c r="W64" s="127">
        <f>'step 1 results'!W62</f>
        <v>358038.0271132433</v>
      </c>
      <c r="X64" s="127">
        <f>'step 1 results'!X62</f>
        <v>452161.5579357312</v>
      </c>
      <c r="Y64" s="127">
        <f>'step 1 results'!Y62</f>
        <v>233721.74521939375</v>
      </c>
      <c r="Z64" s="127">
        <f>'step 1 results'!Z62</f>
        <v>6927017.086743873</v>
      </c>
      <c r="AA64" s="127">
        <f>'step 1 results'!AA62</f>
        <v>2197506.49723992</v>
      </c>
      <c r="AB64" s="127">
        <f>'step 1 results'!AB62</f>
        <v>439428.7358134515</v>
      </c>
      <c r="AC64" s="127">
        <f>'step 1 results'!AC62</f>
        <v>182380.53648263868</v>
      </c>
      <c r="AD64" s="127">
        <f>'step 1 results'!AD62</f>
        <v>325462.08553416905</v>
      </c>
      <c r="AE64" s="127">
        <f>'step 1 results'!AE62</f>
        <v>77340.3284239899</v>
      </c>
      <c r="AF64" s="127">
        <f>'step 1 results'!AF62</f>
        <v>3476786.617837046</v>
      </c>
      <c r="AG64" s="131">
        <f>'step 1 results'!AG62</f>
        <v>105840356</v>
      </c>
    </row>
    <row r="65" spans="1:33" ht="12.75">
      <c r="A65" s="153"/>
      <c r="B65" s="154"/>
      <c r="C65" s="154"/>
      <c r="D65" s="155"/>
      <c r="E65" s="127"/>
      <c r="F65" s="131"/>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31"/>
    </row>
    <row r="66" spans="1:33" ht="12.75">
      <c r="A66" s="149"/>
      <c r="B66" s="150"/>
      <c r="C66" s="151"/>
      <c r="D66" s="152"/>
      <c r="E66" s="130"/>
      <c r="F66" s="129"/>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29"/>
    </row>
    <row r="67" ht="12">
      <c r="AG67" s="136"/>
    </row>
    <row r="68" ht="12">
      <c r="AG68" s="136"/>
    </row>
    <row r="69" ht="12">
      <c r="AG69" s="136"/>
    </row>
    <row r="70" ht="12">
      <c r="AG70" s="136"/>
    </row>
    <row r="71" ht="12">
      <c r="AG71" s="136"/>
    </row>
    <row r="72" ht="12">
      <c r="AG72" s="136"/>
    </row>
    <row r="73" ht="12">
      <c r="AG73" s="136"/>
    </row>
    <row r="74" ht="12">
      <c r="AG74" s="136"/>
    </row>
    <row r="75" ht="12">
      <c r="AG75" s="136"/>
    </row>
    <row r="76" ht="12">
      <c r="AG76" s="136"/>
    </row>
    <row r="77" ht="12">
      <c r="AG77" s="136"/>
    </row>
    <row r="78" ht="12">
      <c r="AG78" s="136"/>
    </row>
    <row r="79" ht="12">
      <c r="AG79" s="136"/>
    </row>
    <row r="80" ht="12">
      <c r="AG80" s="136"/>
    </row>
    <row r="81" ht="12">
      <c r="AG81" s="136"/>
    </row>
    <row r="82" ht="12">
      <c r="AG82" s="136"/>
    </row>
    <row r="83" ht="12">
      <c r="AG83" s="136"/>
    </row>
  </sheetData>
  <printOptions/>
  <pageMargins left="0.36" right="0.25" top="0.25" bottom="0.16" header="0.25" footer="0.16"/>
  <pageSetup fitToWidth="3" fitToHeight="1" horizontalDpi="300" verticalDpi="300" orientation="landscape" scale="64"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FU417"/>
  <sheetViews>
    <sheetView workbookViewId="0" topLeftCell="A1">
      <selection activeCell="A3" sqref="A3"/>
    </sheetView>
  </sheetViews>
  <sheetFormatPr defaultColWidth="10.625" defaultRowHeight="12.75"/>
  <cols>
    <col min="1" max="1" width="4.625" style="2" customWidth="1"/>
    <col min="2" max="2" width="6.625" style="2" customWidth="1"/>
    <col min="3" max="3" width="16.625" style="2" customWidth="1"/>
    <col min="4" max="4" width="8.625" style="2" customWidth="1"/>
    <col min="5" max="8" width="6.625" style="2" customWidth="1"/>
    <col min="9" max="10" width="8.625" style="2" customWidth="1"/>
    <col min="11" max="11" width="7.625" style="2" customWidth="1"/>
    <col min="12" max="12" width="6.625" style="2" customWidth="1"/>
    <col min="13" max="15" width="8.625" style="2" customWidth="1"/>
    <col min="16" max="16" width="7.375" style="2" customWidth="1"/>
    <col min="17" max="17" width="9.625" style="2" customWidth="1"/>
    <col min="18" max="18" width="4.625" style="2" customWidth="1"/>
    <col min="19" max="19" width="8.75390625" style="2" customWidth="1"/>
    <col min="20" max="20" width="10.625" style="2" customWidth="1"/>
    <col min="21" max="43" width="8.625" style="2" customWidth="1"/>
    <col min="44" max="45" width="10.625" style="2" customWidth="1"/>
    <col min="46" max="73" width="10.75390625" style="2" customWidth="1"/>
    <col min="74" max="74" width="11.375" style="2" customWidth="1"/>
    <col min="75" max="121" width="10.75390625" style="2" customWidth="1"/>
    <col min="122" max="122" width="11.375" style="2" customWidth="1"/>
    <col min="123" max="124" width="10.75390625" style="2" customWidth="1"/>
    <col min="125" max="16384" width="10.625" style="2" customWidth="1"/>
  </cols>
  <sheetData>
    <row r="1" spans="1:72" ht="11.25">
      <c r="A1" s="74" t="s">
        <v>340</v>
      </c>
      <c r="B1" s="20"/>
      <c r="C1" s="20"/>
      <c r="D1" s="20"/>
      <c r="I1" s="20"/>
      <c r="BT1" s="57" t="s">
        <v>341</v>
      </c>
    </row>
    <row r="2" spans="1:123" ht="11.25">
      <c r="A2" s="74" t="s">
        <v>342</v>
      </c>
      <c r="B2" s="20"/>
      <c r="C2" s="74" t="s">
        <v>343</v>
      </c>
      <c r="D2" s="20"/>
      <c r="I2" s="20"/>
      <c r="AT2" s="13" t="s">
        <v>2</v>
      </c>
      <c r="AU2" s="13" t="s">
        <v>3</v>
      </c>
      <c r="AV2" s="13" t="s">
        <v>4</v>
      </c>
      <c r="AW2" s="13" t="s">
        <v>5</v>
      </c>
      <c r="AX2" s="13" t="s">
        <v>6</v>
      </c>
      <c r="AY2" s="13" t="s">
        <v>7</v>
      </c>
      <c r="AZ2" s="13" t="s">
        <v>8</v>
      </c>
      <c r="BA2" s="13" t="s">
        <v>9</v>
      </c>
      <c r="BB2" s="13" t="s">
        <v>10</v>
      </c>
      <c r="BC2" s="13" t="s">
        <v>11</v>
      </c>
      <c r="BD2" s="13" t="s">
        <v>12</v>
      </c>
      <c r="BE2" s="13" t="s">
        <v>13</v>
      </c>
      <c r="BF2" s="13" t="s">
        <v>14</v>
      </c>
      <c r="BG2" s="13" t="s">
        <v>15</v>
      </c>
      <c r="BH2" s="13">
        <v>66</v>
      </c>
      <c r="BI2" s="13" t="s">
        <v>16</v>
      </c>
      <c r="BJ2" s="13" t="s">
        <v>17</v>
      </c>
      <c r="BK2" s="13" t="s">
        <v>18</v>
      </c>
      <c r="BL2" s="13" t="s">
        <v>19</v>
      </c>
      <c r="BM2" s="13" t="s">
        <v>20</v>
      </c>
      <c r="BN2" s="13" t="s">
        <v>21</v>
      </c>
      <c r="BO2" s="13" t="s">
        <v>22</v>
      </c>
      <c r="BP2" s="13">
        <v>174</v>
      </c>
      <c r="BQ2" s="13" t="s">
        <v>24</v>
      </c>
      <c r="BR2" s="13" t="s">
        <v>25</v>
      </c>
      <c r="BS2" s="13" t="s">
        <v>26</v>
      </c>
      <c r="BT2" s="103" t="s">
        <v>28</v>
      </c>
      <c r="BU2" s="13" t="s">
        <v>29</v>
      </c>
      <c r="BV2" s="13" t="s">
        <v>30</v>
      </c>
      <c r="BW2" s="13" t="s">
        <v>31</v>
      </c>
      <c r="BX2" s="13" t="s">
        <v>232</v>
      </c>
      <c r="BY2" s="13" t="s">
        <v>33</v>
      </c>
      <c r="BZ2" s="13" t="s">
        <v>34</v>
      </c>
      <c r="CA2" s="13" t="s">
        <v>35</v>
      </c>
      <c r="CB2" s="13" t="s">
        <v>36</v>
      </c>
      <c r="CC2" s="101" t="s">
        <v>37</v>
      </c>
      <c r="CD2" s="13" t="s">
        <v>38</v>
      </c>
      <c r="CE2" s="13" t="s">
        <v>39</v>
      </c>
      <c r="CF2" s="13" t="s">
        <v>40</v>
      </c>
      <c r="CG2" s="13" t="s">
        <v>41</v>
      </c>
      <c r="CH2" s="13" t="s">
        <v>42</v>
      </c>
      <c r="CI2" s="13" t="s">
        <v>43</v>
      </c>
      <c r="CJ2" s="13" t="s">
        <v>44</v>
      </c>
      <c r="CK2" s="13" t="s">
        <v>45</v>
      </c>
      <c r="CL2" s="13" t="s">
        <v>46</v>
      </c>
      <c r="CM2" s="13" t="s">
        <v>47</v>
      </c>
      <c r="CN2" s="13" t="s">
        <v>48</v>
      </c>
      <c r="CO2" s="13" t="s">
        <v>49</v>
      </c>
      <c r="CP2" s="13" t="s">
        <v>262</v>
      </c>
      <c r="CQ2" s="13" t="s">
        <v>50</v>
      </c>
      <c r="CR2" s="13" t="s">
        <v>51</v>
      </c>
      <c r="CS2" s="13" t="s">
        <v>52</v>
      </c>
      <c r="CT2" s="13" t="s">
        <v>53</v>
      </c>
      <c r="CU2" s="13" t="s">
        <v>54</v>
      </c>
      <c r="CV2" s="13" t="s">
        <v>55</v>
      </c>
      <c r="CW2" s="13" t="s">
        <v>56</v>
      </c>
      <c r="CX2" s="13" t="s">
        <v>57</v>
      </c>
      <c r="CY2" s="13" t="s">
        <v>58</v>
      </c>
      <c r="CZ2" s="13" t="s">
        <v>59</v>
      </c>
      <c r="DA2" s="13" t="s">
        <v>60</v>
      </c>
      <c r="DB2" s="13" t="s">
        <v>61</v>
      </c>
      <c r="DC2" s="13" t="s">
        <v>62</v>
      </c>
      <c r="DD2" s="13" t="s">
        <v>63</v>
      </c>
      <c r="DE2" s="13" t="s">
        <v>64</v>
      </c>
      <c r="DF2" s="13" t="s">
        <v>65</v>
      </c>
      <c r="DG2" s="13">
        <v>8260</v>
      </c>
      <c r="DH2" s="13" t="s">
        <v>66</v>
      </c>
      <c r="DI2" s="13" t="s">
        <v>67</v>
      </c>
      <c r="DJ2" s="13" t="s">
        <v>68</v>
      </c>
      <c r="DK2" s="13" t="s">
        <v>69</v>
      </c>
      <c r="DL2" s="13" t="s">
        <v>70</v>
      </c>
      <c r="DM2" s="13" t="s">
        <v>71</v>
      </c>
      <c r="DN2" s="13" t="s">
        <v>72</v>
      </c>
      <c r="DO2" s="13" t="s">
        <v>292</v>
      </c>
      <c r="DP2" s="13">
        <v>8555</v>
      </c>
      <c r="DQ2" s="13" t="s">
        <v>75</v>
      </c>
      <c r="DR2" s="13" t="s">
        <v>76</v>
      </c>
      <c r="DS2" s="13" t="s">
        <v>77</v>
      </c>
    </row>
    <row r="3" spans="1:123" ht="11.25">
      <c r="A3" s="74" t="s">
        <v>344</v>
      </c>
      <c r="B3" s="20"/>
      <c r="C3" s="20"/>
      <c r="D3" s="118"/>
      <c r="E3" s="13"/>
      <c r="F3" s="13"/>
      <c r="G3" s="13"/>
      <c r="H3" s="13"/>
      <c r="I3" s="118"/>
      <c r="J3" s="13"/>
      <c r="K3" s="13"/>
      <c r="L3" s="13"/>
      <c r="M3" s="13"/>
      <c r="N3" s="13"/>
      <c r="O3" s="13"/>
      <c r="P3" s="13"/>
      <c r="Q3" s="13"/>
      <c r="R3" s="13"/>
      <c r="S3" s="13"/>
      <c r="U3" s="25" t="s">
        <v>345</v>
      </c>
      <c r="V3" s="25"/>
      <c r="W3" s="25"/>
      <c r="X3" s="25"/>
      <c r="Y3" s="25"/>
      <c r="Z3" s="25"/>
      <c r="AA3" s="25"/>
      <c r="AB3" s="25"/>
      <c r="AC3" s="25"/>
      <c r="AD3" s="25"/>
      <c r="AE3" s="25"/>
      <c r="AF3" s="25"/>
      <c r="AG3" s="25"/>
      <c r="AH3" s="25"/>
      <c r="AI3" s="25"/>
      <c r="AJ3" s="25"/>
      <c r="AK3" s="25"/>
      <c r="AL3" s="25"/>
      <c r="AM3" s="25"/>
      <c r="AN3" s="25"/>
      <c r="AO3" s="25"/>
      <c r="AP3" s="25"/>
      <c r="AQ3" s="25"/>
      <c r="AT3" s="13" t="s">
        <v>168</v>
      </c>
      <c r="AU3" s="13" t="s">
        <v>169</v>
      </c>
      <c r="AV3" s="13" t="s">
        <v>170</v>
      </c>
      <c r="AW3" s="13" t="s">
        <v>171</v>
      </c>
      <c r="AX3" s="13" t="s">
        <v>172</v>
      </c>
      <c r="AY3" s="13" t="s">
        <v>173</v>
      </c>
      <c r="AZ3" s="13" t="s">
        <v>174</v>
      </c>
      <c r="BA3" s="13" t="s">
        <v>175</v>
      </c>
      <c r="BB3" s="13" t="s">
        <v>176</v>
      </c>
      <c r="BC3" s="13" t="s">
        <v>177</v>
      </c>
      <c r="BD3" s="13" t="s">
        <v>178</v>
      </c>
      <c r="BE3" s="13" t="s">
        <v>179</v>
      </c>
      <c r="BF3" s="13" t="s">
        <v>180</v>
      </c>
      <c r="BG3" s="13" t="s">
        <v>181</v>
      </c>
      <c r="BH3" s="13" t="s">
        <v>182</v>
      </c>
      <c r="BI3" s="13" t="s">
        <v>183</v>
      </c>
      <c r="BJ3" s="13" t="s">
        <v>184</v>
      </c>
      <c r="BK3" s="13" t="s">
        <v>185</v>
      </c>
      <c r="BL3" s="13" t="s">
        <v>186</v>
      </c>
      <c r="BM3" s="13" t="s">
        <v>187</v>
      </c>
      <c r="BN3" s="13" t="s">
        <v>188</v>
      </c>
      <c r="BO3" s="13" t="s">
        <v>189</v>
      </c>
      <c r="BP3" s="16" t="s">
        <v>346</v>
      </c>
      <c r="BQ3" s="16" t="s">
        <v>347</v>
      </c>
      <c r="BR3" s="16" t="s">
        <v>348</v>
      </c>
      <c r="BS3" s="16" t="s">
        <v>349</v>
      </c>
      <c r="BT3" s="104" t="s">
        <v>225</v>
      </c>
      <c r="BU3" s="16" t="s">
        <v>227</v>
      </c>
      <c r="BV3" s="16" t="s">
        <v>350</v>
      </c>
      <c r="BW3" s="16" t="s">
        <v>231</v>
      </c>
      <c r="BX3" s="16" t="s">
        <v>351</v>
      </c>
      <c r="BY3" s="16" t="s">
        <v>235</v>
      </c>
      <c r="BZ3" s="16" t="s">
        <v>352</v>
      </c>
      <c r="CA3" s="16" t="s">
        <v>353</v>
      </c>
      <c r="CB3" s="16" t="s">
        <v>354</v>
      </c>
      <c r="CC3" s="16" t="s">
        <v>242</v>
      </c>
      <c r="CD3" s="13" t="s">
        <v>201</v>
      </c>
      <c r="CE3" s="16" t="s">
        <v>246</v>
      </c>
      <c r="CF3" s="16" t="s">
        <v>247</v>
      </c>
      <c r="CG3" s="16" t="s">
        <v>248</v>
      </c>
      <c r="CH3" s="13" t="s">
        <v>355</v>
      </c>
      <c r="CI3" s="16" t="s">
        <v>356</v>
      </c>
      <c r="CJ3" s="16" t="s">
        <v>252</v>
      </c>
      <c r="CK3" s="16" t="s">
        <v>253</v>
      </c>
      <c r="CL3" s="16" t="s">
        <v>255</v>
      </c>
      <c r="CM3" s="16" t="s">
        <v>257</v>
      </c>
      <c r="CN3" s="16" t="s">
        <v>258</v>
      </c>
      <c r="CO3" s="16" t="s">
        <v>260</v>
      </c>
      <c r="CP3" s="16" t="s">
        <v>357</v>
      </c>
      <c r="CQ3" s="16" t="s">
        <v>265</v>
      </c>
      <c r="CR3" s="16" t="s">
        <v>267</v>
      </c>
      <c r="CS3" s="16" t="s">
        <v>268</v>
      </c>
      <c r="CT3" s="16" t="s">
        <v>269</v>
      </c>
      <c r="CU3" s="16" t="s">
        <v>210</v>
      </c>
      <c r="CV3" s="16" t="s">
        <v>271</v>
      </c>
      <c r="CW3" s="16" t="s">
        <v>272</v>
      </c>
      <c r="CX3" s="16" t="s">
        <v>273</v>
      </c>
      <c r="CY3" s="16" t="s">
        <v>275</v>
      </c>
      <c r="CZ3" s="16" t="s">
        <v>276</v>
      </c>
      <c r="DA3" s="16" t="s">
        <v>277</v>
      </c>
      <c r="DB3" s="16" t="s">
        <v>278</v>
      </c>
      <c r="DC3" s="16" t="s">
        <v>279</v>
      </c>
      <c r="DD3" s="16" t="s">
        <v>280</v>
      </c>
      <c r="DE3" s="16" t="s">
        <v>281</v>
      </c>
      <c r="DF3" s="16" t="s">
        <v>358</v>
      </c>
      <c r="DG3" s="16" t="s">
        <v>217</v>
      </c>
      <c r="DH3" s="16" t="s">
        <v>285</v>
      </c>
      <c r="DI3" s="16" t="s">
        <v>286</v>
      </c>
      <c r="DJ3" s="16" t="s">
        <v>287</v>
      </c>
      <c r="DK3" s="16" t="s">
        <v>359</v>
      </c>
      <c r="DL3" s="16" t="s">
        <v>360</v>
      </c>
      <c r="DM3" s="16" t="s">
        <v>290</v>
      </c>
      <c r="DN3" s="16" t="s">
        <v>361</v>
      </c>
      <c r="DO3" s="16" t="s">
        <v>293</v>
      </c>
      <c r="DP3" s="16" t="s">
        <v>294</v>
      </c>
      <c r="DQ3" s="16" t="s">
        <v>362</v>
      </c>
      <c r="DR3" s="16" t="s">
        <v>363</v>
      </c>
      <c r="DS3" s="16" t="s">
        <v>364</v>
      </c>
    </row>
    <row r="4" spans="1:123" ht="18">
      <c r="A4" s="20" t="s">
        <v>365</v>
      </c>
      <c r="B4" s="20"/>
      <c r="C4" s="20"/>
      <c r="D4" s="72" t="s">
        <v>366</v>
      </c>
      <c r="E4" s="72"/>
      <c r="F4" s="72"/>
      <c r="G4" s="72"/>
      <c r="H4" s="72"/>
      <c r="I4" s="72"/>
      <c r="J4" s="72"/>
      <c r="K4" s="72"/>
      <c r="L4" s="72"/>
      <c r="M4" s="72"/>
      <c r="N4" s="72"/>
      <c r="O4" s="72"/>
      <c r="P4" s="72"/>
      <c r="Q4" s="72"/>
      <c r="R4" s="72"/>
      <c r="S4" s="72"/>
      <c r="Z4" s="4"/>
      <c r="AA4" s="4"/>
      <c r="AB4" s="4"/>
      <c r="BT4" s="57"/>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13" t="s">
        <v>367</v>
      </c>
      <c r="DG4" s="92"/>
      <c r="DH4" s="92"/>
      <c r="DI4" s="92"/>
      <c r="DJ4" s="92"/>
      <c r="DK4" s="92"/>
      <c r="DL4" s="92"/>
      <c r="DM4" s="92"/>
      <c r="DN4" s="92"/>
      <c r="DO4" s="92"/>
      <c r="DP4" s="92"/>
      <c r="DQ4" s="92"/>
      <c r="DR4" s="92"/>
      <c r="DS4" s="92"/>
    </row>
    <row r="5" spans="1:129" ht="11.25">
      <c r="A5" s="73"/>
      <c r="B5" s="19"/>
      <c r="C5" s="80"/>
      <c r="D5" s="22"/>
      <c r="E5" s="24" t="s">
        <v>368</v>
      </c>
      <c r="F5" s="24"/>
      <c r="G5" s="24"/>
      <c r="H5" s="56"/>
      <c r="I5" s="55" t="s">
        <v>369</v>
      </c>
      <c r="J5" s="24"/>
      <c r="K5" s="24"/>
      <c r="L5" s="56"/>
      <c r="M5" s="55" t="s">
        <v>370</v>
      </c>
      <c r="N5" s="24"/>
      <c r="O5" s="56"/>
      <c r="P5" s="165" t="s">
        <v>192</v>
      </c>
      <c r="Q5" s="166"/>
      <c r="R5" s="22"/>
      <c r="S5" s="196" t="s">
        <v>371</v>
      </c>
      <c r="U5" s="4"/>
      <c r="Y5" s="4"/>
      <c r="Z5" s="4" t="s">
        <v>372</v>
      </c>
      <c r="AA5" s="4" t="s">
        <v>372</v>
      </c>
      <c r="AB5" s="4" t="s">
        <v>372</v>
      </c>
      <c r="AC5" s="4"/>
      <c r="AD5" s="4"/>
      <c r="AE5" s="4"/>
      <c r="AF5" s="4"/>
      <c r="AJ5" s="4" t="s">
        <v>334</v>
      </c>
      <c r="AK5" s="4" t="s">
        <v>334</v>
      </c>
      <c r="AL5" s="4" t="s">
        <v>373</v>
      </c>
      <c r="AM5" s="4" t="s">
        <v>374</v>
      </c>
      <c r="AN5" s="4" t="s">
        <v>375</v>
      </c>
      <c r="AO5" s="4" t="s">
        <v>376</v>
      </c>
      <c r="AP5" s="4" t="s">
        <v>375</v>
      </c>
      <c r="AQ5" s="13" t="s">
        <v>371</v>
      </c>
      <c r="BP5" s="2" t="s">
        <v>165</v>
      </c>
      <c r="BT5" s="103" t="s">
        <v>226</v>
      </c>
      <c r="BU5" s="118" t="s">
        <v>228</v>
      </c>
      <c r="BV5" s="118" t="s">
        <v>230</v>
      </c>
      <c r="BW5" s="118" t="s">
        <v>226</v>
      </c>
      <c r="BX5" s="118" t="s">
        <v>234</v>
      </c>
      <c r="BY5" s="118" t="s">
        <v>226</v>
      </c>
      <c r="BZ5" s="118" t="s">
        <v>237</v>
      </c>
      <c r="CA5" s="118" t="s">
        <v>239</v>
      </c>
      <c r="CB5" s="118" t="s">
        <v>241</v>
      </c>
      <c r="CC5" s="118" t="s">
        <v>243</v>
      </c>
      <c r="CD5" s="118" t="s">
        <v>245</v>
      </c>
      <c r="CE5" s="118" t="s">
        <v>239</v>
      </c>
      <c r="CF5" s="118" t="s">
        <v>239</v>
      </c>
      <c r="CG5" s="118" t="s">
        <v>249</v>
      </c>
      <c r="CH5" s="118" t="s">
        <v>241</v>
      </c>
      <c r="CI5" s="118" t="s">
        <v>226</v>
      </c>
      <c r="CJ5" s="118" t="s">
        <v>226</v>
      </c>
      <c r="CK5" s="118" t="s">
        <v>254</v>
      </c>
      <c r="CL5" s="118" t="s">
        <v>256</v>
      </c>
      <c r="CM5" s="118" t="s">
        <v>245</v>
      </c>
      <c r="CN5" s="118" t="s">
        <v>259</v>
      </c>
      <c r="CO5" s="118" t="s">
        <v>261</v>
      </c>
      <c r="CP5" s="118" t="s">
        <v>264</v>
      </c>
      <c r="CQ5" s="118" t="s">
        <v>266</v>
      </c>
      <c r="CR5" s="118" t="s">
        <v>266</v>
      </c>
      <c r="CS5" s="118" t="s">
        <v>254</v>
      </c>
      <c r="CT5" s="118" t="s">
        <v>245</v>
      </c>
      <c r="CU5" s="118" t="s">
        <v>270</v>
      </c>
      <c r="CV5" s="118" t="s">
        <v>226</v>
      </c>
      <c r="CW5" s="118" t="s">
        <v>234</v>
      </c>
      <c r="CX5" s="118" t="s">
        <v>274</v>
      </c>
      <c r="CY5" s="118" t="s">
        <v>226</v>
      </c>
      <c r="CZ5" s="118" t="s">
        <v>226</v>
      </c>
      <c r="DA5" s="118" t="s">
        <v>226</v>
      </c>
      <c r="DB5" s="118" t="s">
        <v>226</v>
      </c>
      <c r="DC5" s="118" t="s">
        <v>226</v>
      </c>
      <c r="DD5" s="118" t="s">
        <v>226</v>
      </c>
      <c r="DE5" s="118" t="s">
        <v>228</v>
      </c>
      <c r="DF5" s="118" t="s">
        <v>234</v>
      </c>
      <c r="DG5" s="118" t="s">
        <v>284</v>
      </c>
      <c r="DH5" s="118" t="s">
        <v>249</v>
      </c>
      <c r="DI5" s="118" t="s">
        <v>249</v>
      </c>
      <c r="DJ5" s="118" t="s">
        <v>249</v>
      </c>
      <c r="DK5" s="118" t="s">
        <v>249</v>
      </c>
      <c r="DL5" s="118" t="s">
        <v>249</v>
      </c>
      <c r="DM5" s="118" t="s">
        <v>249</v>
      </c>
      <c r="DN5" s="118" t="s">
        <v>249</v>
      </c>
      <c r="DO5" s="118" t="s">
        <v>228</v>
      </c>
      <c r="DP5" s="118" t="s">
        <v>249</v>
      </c>
      <c r="DQ5" s="118" t="s">
        <v>226</v>
      </c>
      <c r="DR5" s="118" t="s">
        <v>230</v>
      </c>
      <c r="DS5" s="118" t="s">
        <v>298</v>
      </c>
      <c r="DT5" s="20"/>
      <c r="DU5" s="20"/>
      <c r="DV5" s="20"/>
      <c r="DW5" s="20"/>
      <c r="DX5" s="20"/>
      <c r="DY5" s="20"/>
    </row>
    <row r="6" spans="1:129" ht="11.25">
      <c r="A6" s="57"/>
      <c r="B6" s="20"/>
      <c r="C6" s="28"/>
      <c r="D6" s="23"/>
      <c r="E6" s="20"/>
      <c r="F6" s="20"/>
      <c r="G6" s="20"/>
      <c r="H6" s="28"/>
      <c r="I6" s="168" t="s">
        <v>377</v>
      </c>
      <c r="J6" s="62" t="s">
        <v>378</v>
      </c>
      <c r="K6" s="62" t="s">
        <v>154</v>
      </c>
      <c r="L6" s="118"/>
      <c r="M6" s="168" t="s">
        <v>379</v>
      </c>
      <c r="N6" s="118"/>
      <c r="O6" s="67" t="s">
        <v>380</v>
      </c>
      <c r="P6" s="57"/>
      <c r="Q6" s="28"/>
      <c r="R6" s="69" t="s">
        <v>381</v>
      </c>
      <c r="S6" s="197" t="s">
        <v>212</v>
      </c>
      <c r="U6" s="4"/>
      <c r="V6" s="4"/>
      <c r="W6" s="4"/>
      <c r="X6" s="4"/>
      <c r="Y6" s="4" t="s">
        <v>383</v>
      </c>
      <c r="Z6" s="4" t="s">
        <v>377</v>
      </c>
      <c r="AA6" s="4" t="s">
        <v>378</v>
      </c>
      <c r="AB6" s="4" t="s">
        <v>154</v>
      </c>
      <c r="AC6" s="4" t="s">
        <v>372</v>
      </c>
      <c r="AD6" s="4" t="s">
        <v>379</v>
      </c>
      <c r="AE6" s="4" t="s">
        <v>384</v>
      </c>
      <c r="AF6" s="4" t="s">
        <v>385</v>
      </c>
      <c r="AI6" s="4" t="s">
        <v>381</v>
      </c>
      <c r="AJ6" s="4" t="s">
        <v>386</v>
      </c>
      <c r="AK6" s="4" t="s">
        <v>386</v>
      </c>
      <c r="AL6" s="4" t="s">
        <v>386</v>
      </c>
      <c r="AM6" s="4" t="s">
        <v>387</v>
      </c>
      <c r="AN6" s="4" t="s">
        <v>372</v>
      </c>
      <c r="AO6" s="4" t="s">
        <v>388</v>
      </c>
      <c r="AP6" s="4" t="s">
        <v>372</v>
      </c>
      <c r="AQ6" s="13" t="s">
        <v>212</v>
      </c>
      <c r="BP6" s="2" t="s">
        <v>389</v>
      </c>
      <c r="BT6" s="65">
        <v>1318831</v>
      </c>
      <c r="BU6" s="66">
        <v>485615</v>
      </c>
      <c r="BV6" s="66">
        <v>1347518</v>
      </c>
      <c r="BW6" s="66">
        <v>1227083</v>
      </c>
      <c r="BX6" s="66">
        <v>690190</v>
      </c>
      <c r="BY6" s="66">
        <v>1932364</v>
      </c>
      <c r="BZ6" s="66">
        <v>945000</v>
      </c>
      <c r="CA6" s="66">
        <v>1184745</v>
      </c>
      <c r="CB6" s="66">
        <v>269500</v>
      </c>
      <c r="CC6" s="66">
        <v>171681</v>
      </c>
      <c r="CD6" s="66">
        <v>0</v>
      </c>
      <c r="CE6" s="66">
        <v>310031</v>
      </c>
      <c r="CF6" s="66">
        <v>710683</v>
      </c>
      <c r="CG6" s="66">
        <v>4655071</v>
      </c>
      <c r="CH6" s="66">
        <v>1818849</v>
      </c>
      <c r="CI6" s="66">
        <v>304992</v>
      </c>
      <c r="CJ6" s="66">
        <v>1049561</v>
      </c>
      <c r="CK6" s="66">
        <v>5823505</v>
      </c>
      <c r="CL6" s="66">
        <v>360936</v>
      </c>
      <c r="CM6" s="66">
        <v>50699</v>
      </c>
      <c r="CN6" s="66">
        <v>653023</v>
      </c>
      <c r="CO6" s="66">
        <v>2649822</v>
      </c>
      <c r="CP6" s="66">
        <v>1000000</v>
      </c>
      <c r="CQ6" s="66">
        <v>2995704</v>
      </c>
      <c r="CR6" s="66">
        <v>551615</v>
      </c>
      <c r="CS6" s="66">
        <v>22500</v>
      </c>
      <c r="CT6" s="66">
        <v>25556</v>
      </c>
      <c r="CU6" s="66">
        <v>2103600</v>
      </c>
      <c r="CV6" s="66">
        <v>660650</v>
      </c>
      <c r="CW6" s="66">
        <v>1372757</v>
      </c>
      <c r="CX6" s="66">
        <v>1466431</v>
      </c>
      <c r="CY6" s="66">
        <v>499460</v>
      </c>
      <c r="CZ6" s="66">
        <v>38822</v>
      </c>
      <c r="DA6" s="66">
        <v>55819</v>
      </c>
      <c r="DB6" s="66">
        <v>147667</v>
      </c>
      <c r="DC6" s="66">
        <v>40448</v>
      </c>
      <c r="DD6" s="66">
        <v>4633917</v>
      </c>
      <c r="DE6" s="66">
        <v>86431</v>
      </c>
      <c r="DF6" s="66">
        <v>52353775</v>
      </c>
      <c r="DG6" s="66">
        <v>234737</v>
      </c>
      <c r="DH6" s="66">
        <v>594740</v>
      </c>
      <c r="DI6" s="66">
        <v>839950</v>
      </c>
      <c r="DJ6" s="66">
        <v>620262</v>
      </c>
      <c r="DK6" s="66">
        <v>73</v>
      </c>
      <c r="DL6" s="66">
        <v>51128</v>
      </c>
      <c r="DM6" s="66">
        <v>1505472</v>
      </c>
      <c r="DN6" s="66">
        <v>293309</v>
      </c>
      <c r="DO6" s="66">
        <v>171339</v>
      </c>
      <c r="DP6" s="66">
        <v>273700</v>
      </c>
      <c r="DQ6" s="66">
        <v>114540</v>
      </c>
      <c r="DR6" s="66">
        <v>750000</v>
      </c>
      <c r="DS6" s="66">
        <v>4376255</v>
      </c>
      <c r="DT6" s="20">
        <f>SUM(BT6:DS6)</f>
        <v>105840356</v>
      </c>
      <c r="DU6" s="20" t="s">
        <v>390</v>
      </c>
      <c r="DV6" s="20"/>
      <c r="DW6" s="20"/>
      <c r="DX6" s="20"/>
      <c r="DY6" s="20"/>
    </row>
    <row r="7" spans="1:125" ht="11.25">
      <c r="A7" s="57"/>
      <c r="B7" s="74" t="s">
        <v>391</v>
      </c>
      <c r="C7" s="28"/>
      <c r="D7" s="69" t="s">
        <v>301</v>
      </c>
      <c r="E7" s="20"/>
      <c r="F7" s="20"/>
      <c r="G7" s="20"/>
      <c r="H7" s="28"/>
      <c r="I7" s="168" t="s">
        <v>392</v>
      </c>
      <c r="J7" s="62" t="s">
        <v>393</v>
      </c>
      <c r="K7" s="62" t="s">
        <v>394</v>
      </c>
      <c r="L7" s="62" t="s">
        <v>395</v>
      </c>
      <c r="M7" s="168" t="s">
        <v>396</v>
      </c>
      <c r="N7" s="62" t="s">
        <v>397</v>
      </c>
      <c r="O7" s="67" t="s">
        <v>398</v>
      </c>
      <c r="P7" s="168" t="s">
        <v>399</v>
      </c>
      <c r="Q7" s="67" t="s">
        <v>400</v>
      </c>
      <c r="R7" s="69" t="s">
        <v>401</v>
      </c>
      <c r="S7" s="197" t="s">
        <v>402</v>
      </c>
      <c r="U7" s="4" t="s">
        <v>334</v>
      </c>
      <c r="V7" s="4" t="s">
        <v>334</v>
      </c>
      <c r="W7" s="4" t="s">
        <v>403</v>
      </c>
      <c r="X7" s="4" t="s">
        <v>404</v>
      </c>
      <c r="Y7" s="4" t="s">
        <v>394</v>
      </c>
      <c r="Z7" s="4" t="s">
        <v>392</v>
      </c>
      <c r="AA7" s="4" t="s">
        <v>393</v>
      </c>
      <c r="AB7" s="4" t="s">
        <v>394</v>
      </c>
      <c r="AC7" s="4" t="s">
        <v>395</v>
      </c>
      <c r="AD7" s="4" t="s">
        <v>396</v>
      </c>
      <c r="AE7" s="4" t="s">
        <v>394</v>
      </c>
      <c r="AF7" s="4" t="s">
        <v>398</v>
      </c>
      <c r="AI7" s="4" t="s">
        <v>401</v>
      </c>
      <c r="AJ7" s="4" t="s">
        <v>90</v>
      </c>
      <c r="AK7" s="4" t="s">
        <v>405</v>
      </c>
      <c r="AL7" s="4" t="s">
        <v>405</v>
      </c>
      <c r="AM7" s="4" t="s">
        <v>406</v>
      </c>
      <c r="AN7" s="4" t="s">
        <v>407</v>
      </c>
      <c r="AO7" s="4" t="s">
        <v>407</v>
      </c>
      <c r="AP7" s="4" t="s">
        <v>408</v>
      </c>
      <c r="AQ7" s="13" t="s">
        <v>402</v>
      </c>
      <c r="BO7" s="2" t="s">
        <v>409</v>
      </c>
      <c r="BT7" s="65">
        <v>1462427.0162327006</v>
      </c>
      <c r="BU7" s="9">
        <v>519335.26926466206</v>
      </c>
      <c r="BV7" s="9">
        <v>1407667.6974642545</v>
      </c>
      <c r="BW7" s="9">
        <v>1358325.9950563312</v>
      </c>
      <c r="BX7" s="9">
        <v>765246.5088656655</v>
      </c>
      <c r="BY7" s="9">
        <v>2043216.5889818433</v>
      </c>
      <c r="BZ7" s="9">
        <v>945000</v>
      </c>
      <c r="CA7" s="9">
        <v>1184745</v>
      </c>
      <c r="CB7" s="9">
        <v>269500</v>
      </c>
      <c r="CC7" s="9">
        <v>178927.3187636866</v>
      </c>
      <c r="CD7" s="9">
        <v>81671.93632834694</v>
      </c>
      <c r="CE7" s="9">
        <v>338721.7459450939</v>
      </c>
      <c r="CF7" s="9">
        <v>754512.4015391732</v>
      </c>
      <c r="CG7" s="9">
        <v>5057851.37008415</v>
      </c>
      <c r="CH7" s="9">
        <v>2037614.1087034147</v>
      </c>
      <c r="CI7" s="9">
        <v>335247.82389080786</v>
      </c>
      <c r="CJ7" s="9">
        <v>1148533.6257333087</v>
      </c>
      <c r="CK7" s="9">
        <v>6610398.60055558</v>
      </c>
      <c r="CL7" s="9">
        <v>390779.09691681137</v>
      </c>
      <c r="CM7" s="9">
        <v>52621.7039171708</v>
      </c>
      <c r="CN7" s="9">
        <v>849975.1429647559</v>
      </c>
      <c r="CO7" s="9">
        <v>2816056.318031316</v>
      </c>
      <c r="CP7" s="9">
        <v>1000000</v>
      </c>
      <c r="CQ7" s="9">
        <v>3001061.1370282383</v>
      </c>
      <c r="CR7" s="9">
        <v>640411.1725315148</v>
      </c>
      <c r="CS7" s="9">
        <v>27492.319466503763</v>
      </c>
      <c r="CT7" s="9">
        <v>27342.64260133156</v>
      </c>
      <c r="CU7" s="9">
        <v>2104974.6395022045</v>
      </c>
      <c r="CV7" s="9">
        <v>730859.4659906437</v>
      </c>
      <c r="CW7" s="9">
        <v>1478450.9028068543</v>
      </c>
      <c r="CX7" s="9">
        <v>1660448.8207372397</v>
      </c>
      <c r="CY7" s="9">
        <v>641793.3914167307</v>
      </c>
      <c r="CZ7" s="9">
        <v>39754.767229274694</v>
      </c>
      <c r="DA7" s="9">
        <v>452427.7946861968</v>
      </c>
      <c r="DB7" s="9">
        <v>567428.7999506769</v>
      </c>
      <c r="DC7" s="9">
        <v>217306.51927476813</v>
      </c>
      <c r="DD7" s="9">
        <v>4919919.239791175</v>
      </c>
      <c r="DE7" s="9">
        <v>90781.67860290027</v>
      </c>
      <c r="DF7" s="9">
        <v>55345297.65071617</v>
      </c>
      <c r="DG7" s="9">
        <v>242153.50848663854</v>
      </c>
      <c r="DH7" s="9">
        <v>881140.72969578</v>
      </c>
      <c r="DI7" s="9">
        <v>989341.0331098197</v>
      </c>
      <c r="DJ7" s="9">
        <v>791345.1462636853</v>
      </c>
      <c r="DK7" s="9">
        <v>73.80298443776195</v>
      </c>
      <c r="DL7" s="9">
        <v>56543.67767917027</v>
      </c>
      <c r="DM7" s="9">
        <v>1641654.5739882907</v>
      </c>
      <c r="DN7" s="9">
        <v>321318.37144448864</v>
      </c>
      <c r="DO7" s="9">
        <v>173152.83184703605</v>
      </c>
      <c r="DP7" s="9">
        <v>518482.8425288361</v>
      </c>
      <c r="DQ7" s="9">
        <v>115799.91558220895</v>
      </c>
      <c r="DR7" s="9">
        <v>750000</v>
      </c>
      <c r="DS7" s="9">
        <v>4410067.244701869</v>
      </c>
      <c r="DT7" s="17">
        <f>SUM(BT7:DS7)</f>
        <v>114445199.88988374</v>
      </c>
      <c r="DU7" s="2" t="s">
        <v>410</v>
      </c>
    </row>
    <row r="8" spans="1:72" ht="11.25">
      <c r="A8" s="75"/>
      <c r="B8" s="76" t="s">
        <v>163</v>
      </c>
      <c r="C8" s="81" t="s">
        <v>411</v>
      </c>
      <c r="D8" s="86" t="s">
        <v>412</v>
      </c>
      <c r="E8" s="27" t="s">
        <v>334</v>
      </c>
      <c r="F8" s="77" t="s">
        <v>413</v>
      </c>
      <c r="G8" s="27" t="s">
        <v>414</v>
      </c>
      <c r="H8" s="78" t="s">
        <v>415</v>
      </c>
      <c r="I8" s="169" t="s">
        <v>416</v>
      </c>
      <c r="J8" s="27" t="s">
        <v>154</v>
      </c>
      <c r="K8" s="27" t="s">
        <v>417</v>
      </c>
      <c r="L8" s="27" t="s">
        <v>120</v>
      </c>
      <c r="M8" s="169" t="s">
        <v>418</v>
      </c>
      <c r="N8" s="27" t="s">
        <v>419</v>
      </c>
      <c r="O8" s="78" t="s">
        <v>420</v>
      </c>
      <c r="P8" s="169" t="s">
        <v>315</v>
      </c>
      <c r="Q8" s="78" t="s">
        <v>421</v>
      </c>
      <c r="R8" s="79" t="s">
        <v>422</v>
      </c>
      <c r="S8" s="198" t="s">
        <v>423</v>
      </c>
      <c r="U8" s="4" t="s">
        <v>382</v>
      </c>
      <c r="V8" s="4" t="s">
        <v>424</v>
      </c>
      <c r="W8" s="4" t="s">
        <v>425</v>
      </c>
      <c r="X8" s="4" t="s">
        <v>383</v>
      </c>
      <c r="Y8" s="4" t="s">
        <v>426</v>
      </c>
      <c r="Z8" s="4" t="s">
        <v>416</v>
      </c>
      <c r="AA8" s="4" t="s">
        <v>154</v>
      </c>
      <c r="AB8" s="4" t="s">
        <v>417</v>
      </c>
      <c r="AC8" s="4" t="s">
        <v>120</v>
      </c>
      <c r="AD8" s="4" t="s">
        <v>418</v>
      </c>
      <c r="AE8" s="4" t="s">
        <v>419</v>
      </c>
      <c r="AF8" s="4" t="s">
        <v>420</v>
      </c>
      <c r="AG8" s="4" t="s">
        <v>315</v>
      </c>
      <c r="AH8" s="4" t="s">
        <v>421</v>
      </c>
      <c r="AI8" s="4" t="s">
        <v>422</v>
      </c>
      <c r="AJ8" s="4" t="s">
        <v>427</v>
      </c>
      <c r="AK8" s="4" t="s">
        <v>428</v>
      </c>
      <c r="AL8" s="4" t="s">
        <v>428</v>
      </c>
      <c r="AN8" s="4" t="s">
        <v>429</v>
      </c>
      <c r="AO8" s="4" t="s">
        <v>429</v>
      </c>
      <c r="AP8" s="4" t="s">
        <v>429</v>
      </c>
      <c r="AQ8" s="13" t="s">
        <v>166</v>
      </c>
      <c r="BT8" s="57"/>
    </row>
    <row r="9" spans="1:72" ht="11.25">
      <c r="A9" s="57"/>
      <c r="B9" s="20"/>
      <c r="C9" s="28"/>
      <c r="D9" s="176">
        <v>600</v>
      </c>
      <c r="E9" s="174">
        <v>360</v>
      </c>
      <c r="F9" s="170">
        <v>370</v>
      </c>
      <c r="G9" s="170" t="s">
        <v>430</v>
      </c>
      <c r="H9" s="177">
        <v>380</v>
      </c>
      <c r="I9" s="171" t="s">
        <v>431</v>
      </c>
      <c r="J9" s="170">
        <v>132</v>
      </c>
      <c r="K9" s="170">
        <v>131</v>
      </c>
      <c r="L9" s="170">
        <v>154</v>
      </c>
      <c r="M9" s="174">
        <v>250</v>
      </c>
      <c r="N9" s="170">
        <v>257</v>
      </c>
      <c r="O9" s="177">
        <v>259</v>
      </c>
      <c r="P9" s="170">
        <v>342</v>
      </c>
      <c r="Q9" s="170" t="s">
        <v>432</v>
      </c>
      <c r="R9" s="195"/>
      <c r="S9" s="195" t="s">
        <v>433</v>
      </c>
      <c r="U9" s="4" t="s">
        <v>241</v>
      </c>
      <c r="V9" s="4" t="s">
        <v>249</v>
      </c>
      <c r="W9" s="4" t="s">
        <v>237</v>
      </c>
      <c r="X9" s="4" t="s">
        <v>239</v>
      </c>
      <c r="Y9" s="4" t="s">
        <v>270</v>
      </c>
      <c r="Z9" s="4" t="s">
        <v>228</v>
      </c>
      <c r="AA9" s="4" t="s">
        <v>266</v>
      </c>
      <c r="AB9" s="4" t="s">
        <v>243</v>
      </c>
      <c r="AC9" s="4" t="s">
        <v>309</v>
      </c>
      <c r="AD9" s="4" t="s">
        <v>226</v>
      </c>
      <c r="AE9" s="4" t="s">
        <v>264</v>
      </c>
      <c r="AF9" s="4" t="s">
        <v>230</v>
      </c>
      <c r="AG9" s="4" t="s">
        <v>314</v>
      </c>
      <c r="AH9" s="4" t="s">
        <v>234</v>
      </c>
      <c r="AI9" s="4" t="s">
        <v>284</v>
      </c>
      <c r="AJ9" s="4" t="s">
        <v>245</v>
      </c>
      <c r="AK9" s="4" t="s">
        <v>259</v>
      </c>
      <c r="AL9" s="4" t="s">
        <v>256</v>
      </c>
      <c r="AM9" s="4" t="s">
        <v>274</v>
      </c>
      <c r="AN9" s="4" t="s">
        <v>254</v>
      </c>
      <c r="AO9" s="4" t="s">
        <v>323</v>
      </c>
      <c r="AP9" s="4" t="s">
        <v>261</v>
      </c>
      <c r="AQ9" s="13" t="s">
        <v>298</v>
      </c>
      <c r="BT9" s="57"/>
    </row>
    <row r="10" spans="1:123" ht="11.25">
      <c r="A10" s="82" t="s">
        <v>434</v>
      </c>
      <c r="B10" s="74" t="s">
        <v>2</v>
      </c>
      <c r="C10" s="83" t="s">
        <v>168</v>
      </c>
      <c r="D10" s="57">
        <v>54076</v>
      </c>
      <c r="E10" s="57">
        <f>G10+H10</f>
        <v>2695</v>
      </c>
      <c r="F10" s="20">
        <v>649</v>
      </c>
      <c r="G10" s="58">
        <v>2190</v>
      </c>
      <c r="H10" s="28">
        <v>505</v>
      </c>
      <c r="I10" s="63">
        <v>1492.27</v>
      </c>
      <c r="J10" s="20">
        <v>231.71</v>
      </c>
      <c r="K10" s="64">
        <v>883.24</v>
      </c>
      <c r="L10" s="20">
        <v>609.03</v>
      </c>
      <c r="M10" s="187">
        <v>109617</v>
      </c>
      <c r="N10" s="188">
        <v>20706</v>
      </c>
      <c r="O10" s="123">
        <v>14042</v>
      </c>
      <c r="P10" s="20">
        <v>766894</v>
      </c>
      <c r="Q10" s="68">
        <v>1211081</v>
      </c>
      <c r="R10" s="23"/>
      <c r="S10" s="23">
        <v>51177182</v>
      </c>
      <c r="U10" s="8">
        <f aca="true" t="shared" si="0" ref="U10:AG10">D10/D$89</f>
        <v>0.050102658750454</v>
      </c>
      <c r="V10" s="8">
        <f t="shared" si="0"/>
        <v>0.0746082719672222</v>
      </c>
      <c r="W10" s="8">
        <f t="shared" si="0"/>
        <v>0.08775013520822066</v>
      </c>
      <c r="X10" s="8">
        <f t="shared" si="0"/>
        <v>0.07977560833454757</v>
      </c>
      <c r="Y10" s="8">
        <f t="shared" si="0"/>
        <v>0.058246828143021914</v>
      </c>
      <c r="Z10" s="8">
        <f t="shared" si="0"/>
        <v>0.17262053488802515</v>
      </c>
      <c r="AA10" s="8">
        <f t="shared" si="0"/>
        <v>0.12576871929872174</v>
      </c>
      <c r="AB10" s="8">
        <f t="shared" si="0"/>
        <v>0.18368955541736945</v>
      </c>
      <c r="AC10" s="8">
        <f t="shared" si="0"/>
        <v>0.15910872154994038</v>
      </c>
      <c r="AD10" s="8">
        <f t="shared" si="0"/>
        <v>0.15678188986826921</v>
      </c>
      <c r="AE10" s="8">
        <f t="shared" si="0"/>
        <v>0.11765882129624665</v>
      </c>
      <c r="AF10" s="8">
        <f t="shared" si="0"/>
        <v>0.3010489783876548</v>
      </c>
      <c r="AG10" s="8">
        <f t="shared" si="0"/>
        <v>0.12922810835294632</v>
      </c>
      <c r="AH10" s="8">
        <f>Q10/$Q$89</f>
        <v>0.11727305985135303</v>
      </c>
      <c r="AI10" s="8">
        <f aca="true" t="shared" si="1" ref="AI10:AI21">+R10/R$89</f>
        <v>0</v>
      </c>
      <c r="AJ10" s="8">
        <f aca="true" t="shared" si="2" ref="AJ10:AJ21">M10/(SUM(M$10:M$27)-M$26+M$30)</f>
        <v>0.19201912886584394</v>
      </c>
      <c r="AK10" s="8">
        <f>M10/(M$10+M$17+M$23+M$19)</f>
        <v>0.40505725719733504</v>
      </c>
      <c r="AL10" s="8">
        <f>N10/(N$10+N$17+N$23+N$19)</f>
        <v>0.33049224286535145</v>
      </c>
      <c r="AM10" s="8">
        <f aca="true" t="shared" si="3" ref="AM10:AM24">+(AE10+AD10)/2</f>
        <v>0.13722035558225792</v>
      </c>
      <c r="AN10" s="8">
        <f aca="true" t="shared" si="4" ref="AN10:AN24">(V10+AB10)/2</f>
        <v>0.1291489136922958</v>
      </c>
      <c r="AO10" s="8">
        <f aca="true" t="shared" si="5" ref="AO10:AO24">(V10+Z10)/2</f>
        <v>0.12361440342762367</v>
      </c>
      <c r="AP10" s="8">
        <f aca="true" t="shared" si="6" ref="AP10:AP24">(Y10+AB10)/2</f>
        <v>0.12096819178019569</v>
      </c>
      <c r="AQ10" s="15">
        <f aca="true" t="shared" si="7" ref="AQ10:AQ21">S10/S$89</f>
        <v>0.12764841458050244</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105">
        <f>+AD10</f>
        <v>0.15678188986826921</v>
      </c>
      <c r="BU10" s="8">
        <f>+Z10</f>
        <v>0.17262053488802515</v>
      </c>
      <c r="BV10" s="8">
        <f>+AF10</f>
        <v>0.3010489783876548</v>
      </c>
      <c r="BW10" s="8">
        <f>+BT10</f>
        <v>0.15678188986826921</v>
      </c>
      <c r="BX10" s="8">
        <f>AH10</f>
        <v>0.11727305985135303</v>
      </c>
      <c r="BY10" s="8">
        <f>+BW10</f>
        <v>0.15678188986826921</v>
      </c>
      <c r="BZ10" s="8">
        <f>+W10</f>
        <v>0.08775013520822066</v>
      </c>
      <c r="CA10" s="8">
        <f>+X10</f>
        <v>0.07977560833454757</v>
      </c>
      <c r="CB10" s="8">
        <f>+U10</f>
        <v>0.050102658750454</v>
      </c>
      <c r="CC10" s="8">
        <f>+AB10</f>
        <v>0.18368955541736945</v>
      </c>
      <c r="CD10" s="8">
        <f>+AJ10</f>
        <v>0.19201912886584394</v>
      </c>
      <c r="CE10" s="8">
        <f>+X10</f>
        <v>0.07977560833454757</v>
      </c>
      <c r="CF10" s="8">
        <f aca="true" t="shared" si="8" ref="CF10:CF74">+CE10</f>
        <v>0.07977560833454757</v>
      </c>
      <c r="CG10" s="8">
        <f>+V10</f>
        <v>0.0746082719672222</v>
      </c>
      <c r="CH10" s="8">
        <f>+U10</f>
        <v>0.050102658750454</v>
      </c>
      <c r="CI10" s="8">
        <f>+BY10</f>
        <v>0.15678188986826921</v>
      </c>
      <c r="CJ10" s="8">
        <f aca="true" t="shared" si="9" ref="CJ10:CJ74">+CI10</f>
        <v>0.15678188986826921</v>
      </c>
      <c r="CK10" s="8">
        <f>+AN10</f>
        <v>0.1291489136922958</v>
      </c>
      <c r="CL10" s="8">
        <f>+AL10</f>
        <v>0.33049224286535145</v>
      </c>
      <c r="CM10" s="8">
        <f>+AJ10</f>
        <v>0.19201912886584394</v>
      </c>
      <c r="CN10" s="8">
        <f>+AK10</f>
        <v>0.40505725719733504</v>
      </c>
      <c r="CO10" s="8">
        <f>+AP10</f>
        <v>0.12096819178019569</v>
      </c>
      <c r="CP10" s="8">
        <f>+AE10</f>
        <v>0.11765882129624665</v>
      </c>
      <c r="CQ10" s="8">
        <f>+AA10</f>
        <v>0.12576871929872174</v>
      </c>
      <c r="CR10" s="8">
        <f>AA10</f>
        <v>0.12576871929872174</v>
      </c>
      <c r="CS10" s="8">
        <f>+AN10</f>
        <v>0.1291489136922958</v>
      </c>
      <c r="CT10" s="8">
        <f>+AJ10</f>
        <v>0.19201912886584394</v>
      </c>
      <c r="CU10" s="8">
        <f>+Y10</f>
        <v>0.058246828143021914</v>
      </c>
      <c r="CV10" s="8">
        <f>+CJ10</f>
        <v>0.15678188986826921</v>
      </c>
      <c r="CW10" s="8">
        <f>AH10</f>
        <v>0.11727305985135303</v>
      </c>
      <c r="CX10" s="8">
        <f>+AM10</f>
        <v>0.13722035558225792</v>
      </c>
      <c r="CY10" s="8">
        <f>+CV10</f>
        <v>0.15678188986826921</v>
      </c>
      <c r="CZ10" s="8">
        <f>CV10</f>
        <v>0.15678188986826921</v>
      </c>
      <c r="DA10" s="8">
        <f aca="true" t="shared" si="10" ref="DA10:DA41">+CZ10</f>
        <v>0.15678188986826921</v>
      </c>
      <c r="DB10" s="8">
        <f>+CY10</f>
        <v>0.15678188986826921</v>
      </c>
      <c r="DC10" s="8">
        <f>+CZ10</f>
        <v>0.15678188986826921</v>
      </c>
      <c r="DD10" s="8">
        <f>+DA10</f>
        <v>0.15678188986826921</v>
      </c>
      <c r="DE10" s="8">
        <f>+Z10</f>
        <v>0.17262053488802515</v>
      </c>
      <c r="DF10" s="8">
        <f>AH10</f>
        <v>0.11727305985135303</v>
      </c>
      <c r="DG10" s="8">
        <f>+AI10</f>
        <v>0</v>
      </c>
      <c r="DH10" s="8">
        <f>+V10</f>
        <v>0.0746082719672222</v>
      </c>
      <c r="DI10" s="8">
        <f>V10</f>
        <v>0.0746082719672222</v>
      </c>
      <c r="DJ10" s="8">
        <f>V10</f>
        <v>0.0746082719672222</v>
      </c>
      <c r="DK10" s="8">
        <f>V10</f>
        <v>0.0746082719672222</v>
      </c>
      <c r="DL10" s="8">
        <f>V10</f>
        <v>0.0746082719672222</v>
      </c>
      <c r="DM10" s="8">
        <f>V10</f>
        <v>0.0746082719672222</v>
      </c>
      <c r="DN10" s="8">
        <f>V10</f>
        <v>0.0746082719672222</v>
      </c>
      <c r="DO10" s="8">
        <f>+Z10</f>
        <v>0.17262053488802515</v>
      </c>
      <c r="DP10" s="8">
        <f>+V10</f>
        <v>0.0746082719672222</v>
      </c>
      <c r="DQ10" s="8">
        <f>+AD10</f>
        <v>0.15678188986826921</v>
      </c>
      <c r="DR10" s="8">
        <f>+AF10</f>
        <v>0.3010489783876548</v>
      </c>
      <c r="DS10" s="8">
        <f>+AQ10</f>
        <v>0.12764841458050244</v>
      </c>
    </row>
    <row r="11" spans="1:123" ht="11.25">
      <c r="A11" s="82" t="s">
        <v>434</v>
      </c>
      <c r="B11" s="74" t="s">
        <v>3</v>
      </c>
      <c r="C11" s="83" t="s">
        <v>169</v>
      </c>
      <c r="D11" s="57">
        <v>128149</v>
      </c>
      <c r="E11" s="57">
        <f aca="true" t="shared" si="11" ref="E11:E27">G11+H11</f>
        <v>4124</v>
      </c>
      <c r="F11" s="20">
        <v>694</v>
      </c>
      <c r="G11" s="58">
        <v>3165</v>
      </c>
      <c r="H11" s="28">
        <v>959</v>
      </c>
      <c r="I11" s="63">
        <v>274.16</v>
      </c>
      <c r="J11" s="20">
        <v>108.46</v>
      </c>
      <c r="K11" s="64">
        <v>206.79</v>
      </c>
      <c r="L11" s="20">
        <v>67.37</v>
      </c>
      <c r="M11" s="189">
        <v>32303</v>
      </c>
      <c r="N11" s="125">
        <v>522</v>
      </c>
      <c r="O11" s="179">
        <v>1932</v>
      </c>
      <c r="P11" s="20">
        <v>74602</v>
      </c>
      <c r="Q11" s="68">
        <v>128395</v>
      </c>
      <c r="R11" s="23"/>
      <c r="S11" s="23">
        <v>23278054</v>
      </c>
      <c r="U11" s="8">
        <f aca="true" t="shared" si="12" ref="U11:U21">D11/D$89</f>
        <v>0.11873299830260983</v>
      </c>
      <c r="V11" s="8">
        <f aca="true" t="shared" si="13" ref="V11:V21">E11/E$89</f>
        <v>0.11416865068379381</v>
      </c>
      <c r="W11" s="8">
        <f aca="true" t="shared" si="14" ref="W11:W21">F11/F$89</f>
        <v>0.09383450513791239</v>
      </c>
      <c r="X11" s="8">
        <f aca="true" t="shared" si="15" ref="X11:X21">G11/G$89</f>
        <v>0.11529214629170917</v>
      </c>
      <c r="Y11" s="8">
        <f aca="true" t="shared" si="16" ref="Y11:Y21">H11/H$89</f>
        <v>0.11061130334486736</v>
      </c>
      <c r="Z11" s="8">
        <f aca="true" t="shared" si="17" ref="Z11:Z21">I11/I$89</f>
        <v>0.031713862668887656</v>
      </c>
      <c r="AA11" s="8">
        <f aca="true" t="shared" si="18" ref="AA11:AA21">J11/J$89</f>
        <v>0.05887046435259315</v>
      </c>
      <c r="AB11" s="8">
        <f aca="true" t="shared" si="19" ref="AB11:AB21">K11/K$89</f>
        <v>0.04300661560250648</v>
      </c>
      <c r="AC11" s="8">
        <f aca="true" t="shared" si="20" ref="AC11:AC21">L11/L$89</f>
        <v>0.017600372019144352</v>
      </c>
      <c r="AD11" s="8">
        <f aca="true" t="shared" si="21" ref="AD11:AD21">M11/M$89</f>
        <v>0.046202006882278296</v>
      </c>
      <c r="AE11" s="8">
        <f aca="true" t="shared" si="22" ref="AE11:AE21">N11/N$89</f>
        <v>0.0029661887721742853</v>
      </c>
      <c r="AF11" s="8">
        <f aca="true" t="shared" si="23" ref="AF11:AF21">O11/O$89</f>
        <v>0.04142049752492161</v>
      </c>
      <c r="AG11" s="8">
        <f aca="true" t="shared" si="24" ref="AG11:AG21">P11/P$89</f>
        <v>0.0125710663264369</v>
      </c>
      <c r="AH11" s="8">
        <f aca="true" t="shared" si="25" ref="AH11:AH74">Q11/$Q$89</f>
        <v>0.012432921100747573</v>
      </c>
      <c r="AI11" s="8">
        <f t="shared" si="1"/>
        <v>0</v>
      </c>
      <c r="AJ11" s="8">
        <f t="shared" si="2"/>
        <v>0.056586057999702205</v>
      </c>
      <c r="AK11" s="8">
        <v>0</v>
      </c>
      <c r="AL11" s="8">
        <v>0</v>
      </c>
      <c r="AM11" s="8">
        <f t="shared" si="3"/>
        <v>0.02458409782722629</v>
      </c>
      <c r="AN11" s="8">
        <f t="shared" si="4"/>
        <v>0.07858763314315015</v>
      </c>
      <c r="AO11" s="8">
        <f t="shared" si="5"/>
        <v>0.07294125667634073</v>
      </c>
      <c r="AP11" s="8">
        <f t="shared" si="6"/>
        <v>0.07680895947368692</v>
      </c>
      <c r="AQ11" s="15">
        <f t="shared" si="7"/>
        <v>0.058061162641181045</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105">
        <f aca="true" t="shared" si="26" ref="BT11:BT75">+AD11</f>
        <v>0.046202006882278296</v>
      </c>
      <c r="BU11" s="8">
        <f aca="true" t="shared" si="27" ref="BU11:BU75">+Z11</f>
        <v>0.031713862668887656</v>
      </c>
      <c r="BV11" s="8">
        <f aca="true" t="shared" si="28" ref="BV11:BV75">+AF11</f>
        <v>0.04142049752492161</v>
      </c>
      <c r="BW11" s="8">
        <f aca="true" t="shared" si="29" ref="BW11:BW75">+BT11</f>
        <v>0.046202006882278296</v>
      </c>
      <c r="BX11" s="8">
        <f aca="true" t="shared" si="30" ref="BX11:BX74">AH11</f>
        <v>0.012432921100747573</v>
      </c>
      <c r="BY11" s="8">
        <f aca="true" t="shared" si="31" ref="BY11:BY75">+BW11</f>
        <v>0.046202006882278296</v>
      </c>
      <c r="BZ11" s="8">
        <f aca="true" t="shared" si="32" ref="BZ11:BZ75">+W11</f>
        <v>0.09383450513791239</v>
      </c>
      <c r="CA11" s="8">
        <f aca="true" t="shared" si="33" ref="CA11:CA75">+X11</f>
        <v>0.11529214629170917</v>
      </c>
      <c r="CB11" s="8">
        <f aca="true" t="shared" si="34" ref="CB11:CB75">+U11</f>
        <v>0.11873299830260983</v>
      </c>
      <c r="CC11" s="8">
        <f aca="true" t="shared" si="35" ref="CC11:CC74">+AB11</f>
        <v>0.04300661560250648</v>
      </c>
      <c r="CD11" s="8">
        <f aca="true" t="shared" si="36" ref="CD11:CD75">+AJ11</f>
        <v>0.056586057999702205</v>
      </c>
      <c r="CE11" s="8">
        <f aca="true" t="shared" si="37" ref="CE11:CE75">+X11</f>
        <v>0.11529214629170917</v>
      </c>
      <c r="CF11" s="8">
        <f t="shared" si="8"/>
        <v>0.11529214629170917</v>
      </c>
      <c r="CG11" s="8">
        <f aca="true" t="shared" si="38" ref="CG11:CG75">+V11</f>
        <v>0.11416865068379381</v>
      </c>
      <c r="CH11" s="8">
        <f aca="true" t="shared" si="39" ref="CH11:CH75">+U11</f>
        <v>0.11873299830260983</v>
      </c>
      <c r="CI11" s="8">
        <f aca="true" t="shared" si="40" ref="CI11:CI75">+BY11</f>
        <v>0.046202006882278296</v>
      </c>
      <c r="CJ11" s="8">
        <f t="shared" si="9"/>
        <v>0.046202006882278296</v>
      </c>
      <c r="CK11" s="8">
        <f aca="true" t="shared" si="41" ref="CK11:CK75">+AN11</f>
        <v>0.07858763314315015</v>
      </c>
      <c r="CL11" s="8">
        <f aca="true" t="shared" si="42" ref="CL11:CL75">+AL11</f>
        <v>0</v>
      </c>
      <c r="CM11" s="8">
        <f aca="true" t="shared" si="43" ref="CM11:CM75">+AJ11</f>
        <v>0.056586057999702205</v>
      </c>
      <c r="CN11" s="8">
        <f aca="true" t="shared" si="44" ref="CN11:CN75">+AK11</f>
        <v>0</v>
      </c>
      <c r="CO11" s="8">
        <f aca="true" t="shared" si="45" ref="CO11:CO75">+AP11</f>
        <v>0.07680895947368692</v>
      </c>
      <c r="CP11" s="8">
        <f aca="true" t="shared" si="46" ref="CP11:CP75">+AE11</f>
        <v>0.0029661887721742853</v>
      </c>
      <c r="CQ11" s="8">
        <f aca="true" t="shared" si="47" ref="CQ11:CQ75">+AA11</f>
        <v>0.05887046435259315</v>
      </c>
      <c r="CR11" s="8">
        <f aca="true" t="shared" si="48" ref="CR11:CR75">AA11</f>
        <v>0.05887046435259315</v>
      </c>
      <c r="CS11" s="8">
        <f aca="true" t="shared" si="49" ref="CS11:CS75">+AN11</f>
        <v>0.07858763314315015</v>
      </c>
      <c r="CT11" s="8">
        <f aca="true" t="shared" si="50" ref="CT11:CT75">+AJ11</f>
        <v>0.056586057999702205</v>
      </c>
      <c r="CU11" s="8">
        <f aca="true" t="shared" si="51" ref="CU11:CU75">+Y11</f>
        <v>0.11061130334486736</v>
      </c>
      <c r="CV11" s="8">
        <f aca="true" t="shared" si="52" ref="CV11:CV75">+CJ11</f>
        <v>0.046202006882278296</v>
      </c>
      <c r="CW11" s="8">
        <f aca="true" t="shared" si="53" ref="CW11:CW74">AH11</f>
        <v>0.012432921100747573</v>
      </c>
      <c r="CX11" s="8">
        <f aca="true" t="shared" si="54" ref="CX11:CX75">+AM11</f>
        <v>0.02458409782722629</v>
      </c>
      <c r="CY11" s="8">
        <f aca="true" t="shared" si="55" ref="CY11:CY75">+CV11</f>
        <v>0.046202006882278296</v>
      </c>
      <c r="CZ11" s="8">
        <f aca="true" t="shared" si="56" ref="CZ11:CZ75">CV11</f>
        <v>0.046202006882278296</v>
      </c>
      <c r="DA11" s="8">
        <f t="shared" si="10"/>
        <v>0.046202006882278296</v>
      </c>
      <c r="DB11" s="8">
        <f aca="true" t="shared" si="57" ref="DB11:DB75">+CY11</f>
        <v>0.046202006882278296</v>
      </c>
      <c r="DC11" s="8">
        <f aca="true" t="shared" si="58" ref="DC11:DC75">+CZ11</f>
        <v>0.046202006882278296</v>
      </c>
      <c r="DD11" s="8">
        <f aca="true" t="shared" si="59" ref="DD11:DD75">+DA11</f>
        <v>0.046202006882278296</v>
      </c>
      <c r="DE11" s="8">
        <f aca="true" t="shared" si="60" ref="DE11:DE75">+Z11</f>
        <v>0.031713862668887656</v>
      </c>
      <c r="DF11" s="8">
        <f aca="true" t="shared" si="61" ref="DF11:DF74">AH11</f>
        <v>0.012432921100747573</v>
      </c>
      <c r="DG11" s="8">
        <f aca="true" t="shared" si="62" ref="DG11:DG75">+AI11</f>
        <v>0</v>
      </c>
      <c r="DH11" s="8">
        <f aca="true" t="shared" si="63" ref="DH11:DH75">+V11</f>
        <v>0.11416865068379381</v>
      </c>
      <c r="DI11" s="8">
        <f aca="true" t="shared" si="64" ref="DI11:DI75">V11</f>
        <v>0.11416865068379381</v>
      </c>
      <c r="DJ11" s="8">
        <f aca="true" t="shared" si="65" ref="DJ11:DJ75">V11</f>
        <v>0.11416865068379381</v>
      </c>
      <c r="DK11" s="8">
        <f aca="true" t="shared" si="66" ref="DK11:DK75">V11</f>
        <v>0.11416865068379381</v>
      </c>
      <c r="DL11" s="8">
        <f aca="true" t="shared" si="67" ref="DL11:DL75">V11</f>
        <v>0.11416865068379381</v>
      </c>
      <c r="DM11" s="8">
        <f aca="true" t="shared" si="68" ref="DM11:DM75">V11</f>
        <v>0.11416865068379381</v>
      </c>
      <c r="DN11" s="8">
        <f aca="true" t="shared" si="69" ref="DN11:DN75">V11</f>
        <v>0.11416865068379381</v>
      </c>
      <c r="DO11" s="8">
        <f aca="true" t="shared" si="70" ref="DO11:DO75">+Z11</f>
        <v>0.031713862668887656</v>
      </c>
      <c r="DP11" s="8">
        <f aca="true" t="shared" si="71" ref="DP11:DP75">+V11</f>
        <v>0.11416865068379381</v>
      </c>
      <c r="DQ11" s="8">
        <f aca="true" t="shared" si="72" ref="DQ11:DQ75">+AD11</f>
        <v>0.046202006882278296</v>
      </c>
      <c r="DR11" s="8">
        <f aca="true" t="shared" si="73" ref="DR11:DR75">+AF11</f>
        <v>0.04142049752492161</v>
      </c>
      <c r="DS11" s="8">
        <f aca="true" t="shared" si="74" ref="DS11:DS75">+AQ11</f>
        <v>0.058061162641181045</v>
      </c>
    </row>
    <row r="12" spans="1:123" ht="11.25">
      <c r="A12" s="82" t="s">
        <v>434</v>
      </c>
      <c r="B12" s="74" t="s">
        <v>4</v>
      </c>
      <c r="C12" s="83" t="s">
        <v>170</v>
      </c>
      <c r="D12" s="57">
        <v>34865</v>
      </c>
      <c r="E12" s="57">
        <f t="shared" si="11"/>
        <v>1213</v>
      </c>
      <c r="F12" s="20">
        <v>118</v>
      </c>
      <c r="G12" s="58">
        <v>556</v>
      </c>
      <c r="H12" s="28">
        <v>657</v>
      </c>
      <c r="I12" s="63">
        <v>205.96</v>
      </c>
      <c r="J12" s="20">
        <v>79.37</v>
      </c>
      <c r="K12" s="64">
        <v>149.51</v>
      </c>
      <c r="L12" s="20">
        <v>56.45</v>
      </c>
      <c r="M12" s="189">
        <v>19163</v>
      </c>
      <c r="N12" s="125">
        <v>7033</v>
      </c>
      <c r="O12" s="179">
        <v>263</v>
      </c>
      <c r="P12" s="20">
        <v>87707</v>
      </c>
      <c r="Q12" s="68">
        <v>162212</v>
      </c>
      <c r="R12" s="23"/>
      <c r="S12" s="23">
        <v>11320382</v>
      </c>
      <c r="U12" s="8">
        <f t="shared" si="12"/>
        <v>0.03230322504132293</v>
      </c>
      <c r="V12" s="8">
        <f t="shared" si="13"/>
        <v>0.03358064337522839</v>
      </c>
      <c r="W12" s="8">
        <f t="shared" si="14"/>
        <v>0.0159545700378583</v>
      </c>
      <c r="X12" s="8">
        <f t="shared" si="15"/>
        <v>0.020253533440186506</v>
      </c>
      <c r="Y12" s="8">
        <f t="shared" si="16"/>
        <v>0.07577854671280276</v>
      </c>
      <c r="Z12" s="8">
        <f t="shared" si="17"/>
        <v>0.023824727003516562</v>
      </c>
      <c r="AA12" s="8">
        <f t="shared" si="18"/>
        <v>0.043080847830216845</v>
      </c>
      <c r="AB12" s="8">
        <f t="shared" si="19"/>
        <v>0.031093955697716252</v>
      </c>
      <c r="AC12" s="8">
        <f t="shared" si="20"/>
        <v>0.01474752858068426</v>
      </c>
      <c r="AD12" s="8">
        <f t="shared" si="21"/>
        <v>0.027408261086744233</v>
      </c>
      <c r="AE12" s="8">
        <f t="shared" si="22"/>
        <v>0.0399639954687773</v>
      </c>
      <c r="AF12" s="8">
        <f t="shared" si="23"/>
        <v>0.005638504580255891</v>
      </c>
      <c r="AG12" s="8">
        <f t="shared" si="24"/>
        <v>0.014779369377400087</v>
      </c>
      <c r="AH12" s="8">
        <f t="shared" si="25"/>
        <v>0.015707535321425797</v>
      </c>
      <c r="AI12" s="8">
        <f t="shared" si="1"/>
        <v>0</v>
      </c>
      <c r="AJ12" s="8">
        <f t="shared" si="2"/>
        <v>0.033568356791885995</v>
      </c>
      <c r="AK12" s="8">
        <v>0</v>
      </c>
      <c r="AL12" s="8">
        <v>0</v>
      </c>
      <c r="AM12" s="8">
        <f t="shared" si="3"/>
        <v>0.03368612827776077</v>
      </c>
      <c r="AN12" s="8">
        <f t="shared" si="4"/>
        <v>0.032337299536472325</v>
      </c>
      <c r="AO12" s="8">
        <f t="shared" si="5"/>
        <v>0.028702685189372475</v>
      </c>
      <c r="AP12" s="8">
        <f t="shared" si="6"/>
        <v>0.05343625120525951</v>
      </c>
      <c r="AQ12" s="15">
        <f t="shared" si="7"/>
        <v>0.02823580272054951</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105">
        <f t="shared" si="26"/>
        <v>0.027408261086744233</v>
      </c>
      <c r="BU12" s="8">
        <f t="shared" si="27"/>
        <v>0.023824727003516562</v>
      </c>
      <c r="BV12" s="8">
        <f t="shared" si="28"/>
        <v>0.005638504580255891</v>
      </c>
      <c r="BW12" s="8">
        <f t="shared" si="29"/>
        <v>0.027408261086744233</v>
      </c>
      <c r="BX12" s="8">
        <f t="shared" si="30"/>
        <v>0.015707535321425797</v>
      </c>
      <c r="BY12" s="8">
        <f t="shared" si="31"/>
        <v>0.027408261086744233</v>
      </c>
      <c r="BZ12" s="8">
        <f t="shared" si="32"/>
        <v>0.0159545700378583</v>
      </c>
      <c r="CA12" s="8">
        <f t="shared" si="33"/>
        <v>0.020253533440186506</v>
      </c>
      <c r="CB12" s="8">
        <f t="shared" si="34"/>
        <v>0.03230322504132293</v>
      </c>
      <c r="CC12" s="8">
        <f t="shared" si="35"/>
        <v>0.031093955697716252</v>
      </c>
      <c r="CD12" s="8">
        <f t="shared" si="36"/>
        <v>0.033568356791885995</v>
      </c>
      <c r="CE12" s="8">
        <f t="shared" si="37"/>
        <v>0.020253533440186506</v>
      </c>
      <c r="CF12" s="8">
        <f t="shared" si="8"/>
        <v>0.020253533440186506</v>
      </c>
      <c r="CG12" s="8">
        <f t="shared" si="38"/>
        <v>0.03358064337522839</v>
      </c>
      <c r="CH12" s="8">
        <f t="shared" si="39"/>
        <v>0.03230322504132293</v>
      </c>
      <c r="CI12" s="8">
        <f t="shared" si="40"/>
        <v>0.027408261086744233</v>
      </c>
      <c r="CJ12" s="8">
        <f t="shared" si="9"/>
        <v>0.027408261086744233</v>
      </c>
      <c r="CK12" s="8">
        <f t="shared" si="41"/>
        <v>0.032337299536472325</v>
      </c>
      <c r="CL12" s="8">
        <f t="shared" si="42"/>
        <v>0</v>
      </c>
      <c r="CM12" s="8">
        <f t="shared" si="43"/>
        <v>0.033568356791885995</v>
      </c>
      <c r="CN12" s="8">
        <f t="shared" si="44"/>
        <v>0</v>
      </c>
      <c r="CO12" s="8">
        <f t="shared" si="45"/>
        <v>0.05343625120525951</v>
      </c>
      <c r="CP12" s="8">
        <f t="shared" si="46"/>
        <v>0.0399639954687773</v>
      </c>
      <c r="CQ12" s="8">
        <f t="shared" si="47"/>
        <v>0.043080847830216845</v>
      </c>
      <c r="CR12" s="8">
        <f t="shared" si="48"/>
        <v>0.043080847830216845</v>
      </c>
      <c r="CS12" s="8">
        <f t="shared" si="49"/>
        <v>0.032337299536472325</v>
      </c>
      <c r="CT12" s="8">
        <f t="shared" si="50"/>
        <v>0.033568356791885995</v>
      </c>
      <c r="CU12" s="8">
        <f t="shared" si="51"/>
        <v>0.07577854671280276</v>
      </c>
      <c r="CV12" s="8">
        <f t="shared" si="52"/>
        <v>0.027408261086744233</v>
      </c>
      <c r="CW12" s="8">
        <f t="shared" si="53"/>
        <v>0.015707535321425797</v>
      </c>
      <c r="CX12" s="8">
        <f t="shared" si="54"/>
        <v>0.03368612827776077</v>
      </c>
      <c r="CY12" s="8">
        <f t="shared" si="55"/>
        <v>0.027408261086744233</v>
      </c>
      <c r="CZ12" s="8">
        <f t="shared" si="56"/>
        <v>0.027408261086744233</v>
      </c>
      <c r="DA12" s="8">
        <f t="shared" si="10"/>
        <v>0.027408261086744233</v>
      </c>
      <c r="DB12" s="8">
        <f t="shared" si="57"/>
        <v>0.027408261086744233</v>
      </c>
      <c r="DC12" s="8">
        <f t="shared" si="58"/>
        <v>0.027408261086744233</v>
      </c>
      <c r="DD12" s="8">
        <f t="shared" si="59"/>
        <v>0.027408261086744233</v>
      </c>
      <c r="DE12" s="8">
        <f t="shared" si="60"/>
        <v>0.023824727003516562</v>
      </c>
      <c r="DF12" s="8">
        <f t="shared" si="61"/>
        <v>0.015707535321425797</v>
      </c>
      <c r="DG12" s="8">
        <f t="shared" si="62"/>
        <v>0</v>
      </c>
      <c r="DH12" s="8">
        <f t="shared" si="63"/>
        <v>0.03358064337522839</v>
      </c>
      <c r="DI12" s="8">
        <f t="shared" si="64"/>
        <v>0.03358064337522839</v>
      </c>
      <c r="DJ12" s="8">
        <f t="shared" si="65"/>
        <v>0.03358064337522839</v>
      </c>
      <c r="DK12" s="8">
        <f t="shared" si="66"/>
        <v>0.03358064337522839</v>
      </c>
      <c r="DL12" s="8">
        <f t="shared" si="67"/>
        <v>0.03358064337522839</v>
      </c>
      <c r="DM12" s="8">
        <f t="shared" si="68"/>
        <v>0.03358064337522839</v>
      </c>
      <c r="DN12" s="8">
        <f t="shared" si="69"/>
        <v>0.03358064337522839</v>
      </c>
      <c r="DO12" s="8">
        <f t="shared" si="70"/>
        <v>0.023824727003516562</v>
      </c>
      <c r="DP12" s="8">
        <f t="shared" si="71"/>
        <v>0.03358064337522839</v>
      </c>
      <c r="DQ12" s="8">
        <f t="shared" si="72"/>
        <v>0.027408261086744233</v>
      </c>
      <c r="DR12" s="8">
        <f t="shared" si="73"/>
        <v>0.005638504580255891</v>
      </c>
      <c r="DS12" s="8">
        <f t="shared" si="74"/>
        <v>0.02823580272054951</v>
      </c>
    </row>
    <row r="13" spans="1:123" ht="11.25">
      <c r="A13" s="82" t="s">
        <v>434</v>
      </c>
      <c r="B13" s="74" t="s">
        <v>5</v>
      </c>
      <c r="C13" s="83" t="s">
        <v>171</v>
      </c>
      <c r="D13" s="57">
        <v>176733</v>
      </c>
      <c r="E13" s="57">
        <f t="shared" si="11"/>
        <v>6759</v>
      </c>
      <c r="F13" s="20">
        <v>1097</v>
      </c>
      <c r="G13" s="58">
        <v>4822</v>
      </c>
      <c r="H13" s="28">
        <v>1937</v>
      </c>
      <c r="I13" s="63">
        <v>982.04</v>
      </c>
      <c r="J13" s="20">
        <v>340.77</v>
      </c>
      <c r="K13" s="64">
        <v>728.09</v>
      </c>
      <c r="L13" s="20">
        <v>253.95</v>
      </c>
      <c r="M13" s="189">
        <v>134173</v>
      </c>
      <c r="N13" s="125">
        <v>60582</v>
      </c>
      <c r="O13" s="179">
        <v>10237</v>
      </c>
      <c r="P13" s="20">
        <v>1034098</v>
      </c>
      <c r="Q13" s="68">
        <v>1864118</v>
      </c>
      <c r="R13" s="23"/>
      <c r="S13" s="23">
        <v>59333666</v>
      </c>
      <c r="U13" s="8">
        <f t="shared" si="12"/>
        <v>0.16374719263525384</v>
      </c>
      <c r="V13" s="8">
        <f t="shared" si="13"/>
        <v>0.18711588505619844</v>
      </c>
      <c r="W13" s="8">
        <f t="shared" si="14"/>
        <v>0.14832341806381827</v>
      </c>
      <c r="X13" s="8">
        <f t="shared" si="15"/>
        <v>0.17565204720967506</v>
      </c>
      <c r="Y13" s="8">
        <f t="shared" si="16"/>
        <v>0.22341407151095732</v>
      </c>
      <c r="Z13" s="8">
        <f t="shared" si="17"/>
        <v>0.11359892652230241</v>
      </c>
      <c r="AA13" s="8">
        <f t="shared" si="18"/>
        <v>0.18496485466930823</v>
      </c>
      <c r="AB13" s="8">
        <f t="shared" si="19"/>
        <v>0.1514226353016536</v>
      </c>
      <c r="AC13" s="8">
        <f t="shared" si="20"/>
        <v>0.06634428490814469</v>
      </c>
      <c r="AD13" s="8">
        <f t="shared" si="21"/>
        <v>0.19190359624232814</v>
      </c>
      <c r="AE13" s="8">
        <f t="shared" si="22"/>
        <v>0.3442483681913076</v>
      </c>
      <c r="AF13" s="8">
        <f t="shared" si="23"/>
        <v>0.21947289501170936</v>
      </c>
      <c r="AG13" s="8">
        <f t="shared" si="24"/>
        <v>0.17425423642845697</v>
      </c>
      <c r="AH13" s="8">
        <f t="shared" si="25"/>
        <v>0.18050883614224358</v>
      </c>
      <c r="AI13" s="8">
        <f t="shared" si="1"/>
        <v>0</v>
      </c>
      <c r="AJ13" s="8">
        <f t="shared" si="2"/>
        <v>0.23503455282772634</v>
      </c>
      <c r="AK13" s="8">
        <v>0</v>
      </c>
      <c r="AL13" s="8">
        <v>0</v>
      </c>
      <c r="AM13" s="8">
        <f t="shared" si="3"/>
        <v>0.2680759822168179</v>
      </c>
      <c r="AN13" s="8">
        <f t="shared" si="4"/>
        <v>0.16926926017892602</v>
      </c>
      <c r="AO13" s="8">
        <f t="shared" si="5"/>
        <v>0.15035740578925044</v>
      </c>
      <c r="AP13" s="8">
        <f t="shared" si="6"/>
        <v>0.18741835340630547</v>
      </c>
      <c r="AQ13" s="15">
        <f t="shared" si="7"/>
        <v>0.14799268150694703</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105">
        <f t="shared" si="26"/>
        <v>0.19190359624232814</v>
      </c>
      <c r="BU13" s="8">
        <f t="shared" si="27"/>
        <v>0.11359892652230241</v>
      </c>
      <c r="BV13" s="8">
        <f t="shared" si="28"/>
        <v>0.21947289501170936</v>
      </c>
      <c r="BW13" s="8">
        <f t="shared" si="29"/>
        <v>0.19190359624232814</v>
      </c>
      <c r="BX13" s="8">
        <f t="shared" si="30"/>
        <v>0.18050883614224358</v>
      </c>
      <c r="BY13" s="8">
        <f t="shared" si="31"/>
        <v>0.19190359624232814</v>
      </c>
      <c r="BZ13" s="8">
        <f t="shared" si="32"/>
        <v>0.14832341806381827</v>
      </c>
      <c r="CA13" s="8">
        <f t="shared" si="33"/>
        <v>0.17565204720967506</v>
      </c>
      <c r="CB13" s="8">
        <f t="shared" si="34"/>
        <v>0.16374719263525384</v>
      </c>
      <c r="CC13" s="8">
        <f t="shared" si="35"/>
        <v>0.1514226353016536</v>
      </c>
      <c r="CD13" s="8">
        <f t="shared" si="36"/>
        <v>0.23503455282772634</v>
      </c>
      <c r="CE13" s="8">
        <f t="shared" si="37"/>
        <v>0.17565204720967506</v>
      </c>
      <c r="CF13" s="8">
        <f t="shared" si="8"/>
        <v>0.17565204720967506</v>
      </c>
      <c r="CG13" s="8">
        <f t="shared" si="38"/>
        <v>0.18711588505619844</v>
      </c>
      <c r="CH13" s="8">
        <f t="shared" si="39"/>
        <v>0.16374719263525384</v>
      </c>
      <c r="CI13" s="8">
        <f t="shared" si="40"/>
        <v>0.19190359624232814</v>
      </c>
      <c r="CJ13" s="8">
        <f t="shared" si="9"/>
        <v>0.19190359624232814</v>
      </c>
      <c r="CK13" s="8">
        <f t="shared" si="41"/>
        <v>0.16926926017892602</v>
      </c>
      <c r="CL13" s="8">
        <f t="shared" si="42"/>
        <v>0</v>
      </c>
      <c r="CM13" s="8">
        <f t="shared" si="43"/>
        <v>0.23503455282772634</v>
      </c>
      <c r="CN13" s="8">
        <f t="shared" si="44"/>
        <v>0</v>
      </c>
      <c r="CO13" s="8">
        <f t="shared" si="45"/>
        <v>0.18741835340630547</v>
      </c>
      <c r="CP13" s="8">
        <f t="shared" si="46"/>
        <v>0.3442483681913076</v>
      </c>
      <c r="CQ13" s="8">
        <f t="shared" si="47"/>
        <v>0.18496485466930823</v>
      </c>
      <c r="CR13" s="8">
        <f t="shared" si="48"/>
        <v>0.18496485466930823</v>
      </c>
      <c r="CS13" s="8">
        <f t="shared" si="49"/>
        <v>0.16926926017892602</v>
      </c>
      <c r="CT13" s="8">
        <f t="shared" si="50"/>
        <v>0.23503455282772634</v>
      </c>
      <c r="CU13" s="8">
        <f t="shared" si="51"/>
        <v>0.22341407151095732</v>
      </c>
      <c r="CV13" s="8">
        <f t="shared" si="52"/>
        <v>0.19190359624232814</v>
      </c>
      <c r="CW13" s="8">
        <f t="shared" si="53"/>
        <v>0.18050883614224358</v>
      </c>
      <c r="CX13" s="8">
        <f t="shared" si="54"/>
        <v>0.2680759822168179</v>
      </c>
      <c r="CY13" s="8">
        <f t="shared" si="55"/>
        <v>0.19190359624232814</v>
      </c>
      <c r="CZ13" s="8">
        <f t="shared" si="56"/>
        <v>0.19190359624232814</v>
      </c>
      <c r="DA13" s="8">
        <f t="shared" si="10"/>
        <v>0.19190359624232814</v>
      </c>
      <c r="DB13" s="8">
        <f t="shared" si="57"/>
        <v>0.19190359624232814</v>
      </c>
      <c r="DC13" s="8">
        <f t="shared" si="58"/>
        <v>0.19190359624232814</v>
      </c>
      <c r="DD13" s="8">
        <f t="shared" si="59"/>
        <v>0.19190359624232814</v>
      </c>
      <c r="DE13" s="8">
        <f t="shared" si="60"/>
        <v>0.11359892652230241</v>
      </c>
      <c r="DF13" s="8">
        <f t="shared" si="61"/>
        <v>0.18050883614224358</v>
      </c>
      <c r="DG13" s="8">
        <f t="shared" si="62"/>
        <v>0</v>
      </c>
      <c r="DH13" s="8">
        <f t="shared" si="63"/>
        <v>0.18711588505619844</v>
      </c>
      <c r="DI13" s="8">
        <f t="shared" si="64"/>
        <v>0.18711588505619844</v>
      </c>
      <c r="DJ13" s="8">
        <f t="shared" si="65"/>
        <v>0.18711588505619844</v>
      </c>
      <c r="DK13" s="8">
        <f t="shared" si="66"/>
        <v>0.18711588505619844</v>
      </c>
      <c r="DL13" s="8">
        <f t="shared" si="67"/>
        <v>0.18711588505619844</v>
      </c>
      <c r="DM13" s="8">
        <f t="shared" si="68"/>
        <v>0.18711588505619844</v>
      </c>
      <c r="DN13" s="8">
        <f t="shared" si="69"/>
        <v>0.18711588505619844</v>
      </c>
      <c r="DO13" s="8">
        <f t="shared" si="70"/>
        <v>0.11359892652230241</v>
      </c>
      <c r="DP13" s="8">
        <f t="shared" si="71"/>
        <v>0.18711588505619844</v>
      </c>
      <c r="DQ13" s="8">
        <f t="shared" si="72"/>
        <v>0.19190359624232814</v>
      </c>
      <c r="DR13" s="8">
        <f t="shared" si="73"/>
        <v>0.21947289501170936</v>
      </c>
      <c r="DS13" s="8">
        <f t="shared" si="74"/>
        <v>0.14799268150694703</v>
      </c>
    </row>
    <row r="14" spans="1:123" ht="11.25">
      <c r="A14" s="82" t="s">
        <v>434</v>
      </c>
      <c r="B14" s="74" t="s">
        <v>6</v>
      </c>
      <c r="C14" s="83" t="s">
        <v>172</v>
      </c>
      <c r="D14" s="57">
        <v>77744</v>
      </c>
      <c r="E14" s="57">
        <f t="shared" si="11"/>
        <v>2754</v>
      </c>
      <c r="F14" s="20">
        <v>508</v>
      </c>
      <c r="G14" s="58">
        <v>2041</v>
      </c>
      <c r="H14" s="28">
        <v>713</v>
      </c>
      <c r="I14" s="63">
        <v>426.56</v>
      </c>
      <c r="J14" s="20">
        <v>184.24</v>
      </c>
      <c r="K14" s="64">
        <v>299.65</v>
      </c>
      <c r="L14" s="20">
        <v>126.91</v>
      </c>
      <c r="M14" s="189">
        <v>28630</v>
      </c>
      <c r="N14" s="125">
        <v>1367</v>
      </c>
      <c r="O14" s="179">
        <v>2384</v>
      </c>
      <c r="P14" s="20">
        <v>539236</v>
      </c>
      <c r="Q14" s="68">
        <v>899279</v>
      </c>
      <c r="R14" s="23"/>
      <c r="S14" s="23">
        <v>20864063</v>
      </c>
      <c r="U14" s="8">
        <f t="shared" si="12"/>
        <v>0.07203160555320837</v>
      </c>
      <c r="V14" s="8">
        <f t="shared" si="13"/>
        <v>0.07624162560212613</v>
      </c>
      <c r="W14" s="8">
        <f t="shared" si="14"/>
        <v>0.06868577609518658</v>
      </c>
      <c r="X14" s="8">
        <f t="shared" si="15"/>
        <v>0.07434795279032493</v>
      </c>
      <c r="Y14" s="8">
        <f t="shared" si="16"/>
        <v>0.08223760092272203</v>
      </c>
      <c r="Z14" s="8">
        <f t="shared" si="17"/>
        <v>0.049342957616139174</v>
      </c>
      <c r="AA14" s="8">
        <f t="shared" si="18"/>
        <v>0.10000271392514995</v>
      </c>
      <c r="AB14" s="8">
        <f t="shared" si="19"/>
        <v>0.06231893401659203</v>
      </c>
      <c r="AC14" s="8">
        <f t="shared" si="20"/>
        <v>0.03315516124312913</v>
      </c>
      <c r="AD14" s="8">
        <f t="shared" si="21"/>
        <v>0.04094862573258297</v>
      </c>
      <c r="AE14" s="8">
        <f t="shared" si="22"/>
        <v>0.007767777876556031</v>
      </c>
      <c r="AF14" s="8">
        <f t="shared" si="23"/>
        <v>0.05111100729783287</v>
      </c>
      <c r="AG14" s="8">
        <f t="shared" si="24"/>
        <v>0.09086581487899156</v>
      </c>
      <c r="AH14" s="8">
        <f t="shared" si="25"/>
        <v>0.08708022005965323</v>
      </c>
      <c r="AI14" s="8">
        <f t="shared" si="1"/>
        <v>0</v>
      </c>
      <c r="AJ14" s="8">
        <f t="shared" si="2"/>
        <v>0.05015196237289026</v>
      </c>
      <c r="AK14" s="8">
        <v>0</v>
      </c>
      <c r="AL14" s="8">
        <v>0</v>
      </c>
      <c r="AM14" s="8">
        <f t="shared" si="3"/>
        <v>0.0243582018045695</v>
      </c>
      <c r="AN14" s="8">
        <f t="shared" si="4"/>
        <v>0.06928027980935908</v>
      </c>
      <c r="AO14" s="8">
        <f t="shared" si="5"/>
        <v>0.06279229160913266</v>
      </c>
      <c r="AP14" s="8">
        <f t="shared" si="6"/>
        <v>0.07227826746965703</v>
      </c>
      <c r="AQ14" s="15">
        <f t="shared" si="7"/>
        <v>0.05204007840169319</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105">
        <f t="shared" si="26"/>
        <v>0.04094862573258297</v>
      </c>
      <c r="BU14" s="8">
        <f t="shared" si="27"/>
        <v>0.049342957616139174</v>
      </c>
      <c r="BV14" s="8">
        <f t="shared" si="28"/>
        <v>0.05111100729783287</v>
      </c>
      <c r="BW14" s="8">
        <f t="shared" si="29"/>
        <v>0.04094862573258297</v>
      </c>
      <c r="BX14" s="8">
        <f t="shared" si="30"/>
        <v>0.08708022005965323</v>
      </c>
      <c r="BY14" s="8">
        <f t="shared" si="31"/>
        <v>0.04094862573258297</v>
      </c>
      <c r="BZ14" s="8">
        <f t="shared" si="32"/>
        <v>0.06868577609518658</v>
      </c>
      <c r="CA14" s="8">
        <f t="shared" si="33"/>
        <v>0.07434795279032493</v>
      </c>
      <c r="CB14" s="8">
        <f t="shared" si="34"/>
        <v>0.07203160555320837</v>
      </c>
      <c r="CC14" s="8">
        <f t="shared" si="35"/>
        <v>0.06231893401659203</v>
      </c>
      <c r="CD14" s="8">
        <f t="shared" si="36"/>
        <v>0.05015196237289026</v>
      </c>
      <c r="CE14" s="8">
        <f t="shared" si="37"/>
        <v>0.07434795279032493</v>
      </c>
      <c r="CF14" s="8">
        <f t="shared" si="8"/>
        <v>0.07434795279032493</v>
      </c>
      <c r="CG14" s="8">
        <f t="shared" si="38"/>
        <v>0.07624162560212613</v>
      </c>
      <c r="CH14" s="8">
        <f t="shared" si="39"/>
        <v>0.07203160555320837</v>
      </c>
      <c r="CI14" s="8">
        <f t="shared" si="40"/>
        <v>0.04094862573258297</v>
      </c>
      <c r="CJ14" s="8">
        <f t="shared" si="9"/>
        <v>0.04094862573258297</v>
      </c>
      <c r="CK14" s="8">
        <f t="shared" si="41"/>
        <v>0.06928027980935908</v>
      </c>
      <c r="CL14" s="8">
        <f t="shared" si="42"/>
        <v>0</v>
      </c>
      <c r="CM14" s="8">
        <f t="shared" si="43"/>
        <v>0.05015196237289026</v>
      </c>
      <c r="CN14" s="8">
        <f t="shared" si="44"/>
        <v>0</v>
      </c>
      <c r="CO14" s="8">
        <f t="shared" si="45"/>
        <v>0.07227826746965703</v>
      </c>
      <c r="CP14" s="8">
        <f t="shared" si="46"/>
        <v>0.007767777876556031</v>
      </c>
      <c r="CQ14" s="8">
        <f t="shared" si="47"/>
        <v>0.10000271392514995</v>
      </c>
      <c r="CR14" s="8">
        <f t="shared" si="48"/>
        <v>0.10000271392514995</v>
      </c>
      <c r="CS14" s="8">
        <f t="shared" si="49"/>
        <v>0.06928027980935908</v>
      </c>
      <c r="CT14" s="8">
        <f t="shared" si="50"/>
        <v>0.05015196237289026</v>
      </c>
      <c r="CU14" s="8">
        <f t="shared" si="51"/>
        <v>0.08223760092272203</v>
      </c>
      <c r="CV14" s="8">
        <f t="shared" si="52"/>
        <v>0.04094862573258297</v>
      </c>
      <c r="CW14" s="8">
        <f t="shared" si="53"/>
        <v>0.08708022005965323</v>
      </c>
      <c r="CX14" s="8">
        <f t="shared" si="54"/>
        <v>0.0243582018045695</v>
      </c>
      <c r="CY14" s="8">
        <f t="shared" si="55"/>
        <v>0.04094862573258297</v>
      </c>
      <c r="CZ14" s="8">
        <f t="shared" si="56"/>
        <v>0.04094862573258297</v>
      </c>
      <c r="DA14" s="8">
        <f t="shared" si="10"/>
        <v>0.04094862573258297</v>
      </c>
      <c r="DB14" s="8">
        <f t="shared" si="57"/>
        <v>0.04094862573258297</v>
      </c>
      <c r="DC14" s="8">
        <f t="shared" si="58"/>
        <v>0.04094862573258297</v>
      </c>
      <c r="DD14" s="8">
        <f t="shared" si="59"/>
        <v>0.04094862573258297</v>
      </c>
      <c r="DE14" s="8">
        <f t="shared" si="60"/>
        <v>0.049342957616139174</v>
      </c>
      <c r="DF14" s="8">
        <f t="shared" si="61"/>
        <v>0.08708022005965323</v>
      </c>
      <c r="DG14" s="8">
        <f t="shared" si="62"/>
        <v>0</v>
      </c>
      <c r="DH14" s="8">
        <f t="shared" si="63"/>
        <v>0.07624162560212613</v>
      </c>
      <c r="DI14" s="8">
        <f t="shared" si="64"/>
        <v>0.07624162560212613</v>
      </c>
      <c r="DJ14" s="8">
        <f t="shared" si="65"/>
        <v>0.07624162560212613</v>
      </c>
      <c r="DK14" s="8">
        <f t="shared" si="66"/>
        <v>0.07624162560212613</v>
      </c>
      <c r="DL14" s="8">
        <f t="shared" si="67"/>
        <v>0.07624162560212613</v>
      </c>
      <c r="DM14" s="8">
        <f t="shared" si="68"/>
        <v>0.07624162560212613</v>
      </c>
      <c r="DN14" s="8">
        <f t="shared" si="69"/>
        <v>0.07624162560212613</v>
      </c>
      <c r="DO14" s="8">
        <f t="shared" si="70"/>
        <v>0.049342957616139174</v>
      </c>
      <c r="DP14" s="8">
        <f t="shared" si="71"/>
        <v>0.07624162560212613</v>
      </c>
      <c r="DQ14" s="8">
        <f t="shared" si="72"/>
        <v>0.04094862573258297</v>
      </c>
      <c r="DR14" s="8">
        <f t="shared" si="73"/>
        <v>0.05111100729783287</v>
      </c>
      <c r="DS14" s="8">
        <f t="shared" si="74"/>
        <v>0.05204007840169319</v>
      </c>
    </row>
    <row r="15" spans="1:123" ht="11.25">
      <c r="A15" s="82" t="s">
        <v>434</v>
      </c>
      <c r="B15" s="74" t="s">
        <v>7</v>
      </c>
      <c r="C15" s="83" t="s">
        <v>173</v>
      </c>
      <c r="D15" s="57">
        <v>14240</v>
      </c>
      <c r="E15" s="57">
        <f t="shared" si="11"/>
        <v>572</v>
      </c>
      <c r="F15" s="20">
        <v>0</v>
      </c>
      <c r="G15" s="58">
        <v>479</v>
      </c>
      <c r="H15" s="28">
        <v>93</v>
      </c>
      <c r="I15" s="63">
        <v>127.5</v>
      </c>
      <c r="J15" s="20">
        <v>28.69</v>
      </c>
      <c r="K15" s="64">
        <v>90.53</v>
      </c>
      <c r="L15" s="20">
        <v>36.97</v>
      </c>
      <c r="M15" s="189">
        <v>10010</v>
      </c>
      <c r="N15" s="125">
        <v>1525</v>
      </c>
      <c r="O15" s="179">
        <v>2954</v>
      </c>
      <c r="P15" s="20">
        <v>50269</v>
      </c>
      <c r="Q15" s="68">
        <v>70467</v>
      </c>
      <c r="R15" s="23"/>
      <c r="S15" s="23">
        <v>4228250</v>
      </c>
      <c r="U15" s="8">
        <f t="shared" si="12"/>
        <v>0.013193687783979306</v>
      </c>
      <c r="V15" s="8">
        <f t="shared" si="13"/>
        <v>0.015835225070594098</v>
      </c>
      <c r="W15" s="8">
        <f t="shared" si="14"/>
        <v>0</v>
      </c>
      <c r="X15" s="8">
        <f t="shared" si="15"/>
        <v>0.017448637622031183</v>
      </c>
      <c r="Y15" s="8">
        <f t="shared" si="16"/>
        <v>0.010726643598615917</v>
      </c>
      <c r="Z15" s="8">
        <f t="shared" si="17"/>
        <v>0.014748750694058853</v>
      </c>
      <c r="AA15" s="8">
        <f t="shared" si="18"/>
        <v>0.015572502510380766</v>
      </c>
      <c r="AB15" s="8">
        <f t="shared" si="19"/>
        <v>0.018827742688209838</v>
      </c>
      <c r="AC15" s="8">
        <f t="shared" si="20"/>
        <v>0.00965839028570234</v>
      </c>
      <c r="AD15" s="8">
        <f t="shared" si="21"/>
        <v>0.014317001173005781</v>
      </c>
      <c r="AE15" s="8">
        <f t="shared" si="22"/>
        <v>0.008665589803765873</v>
      </c>
      <c r="AF15" s="8">
        <f t="shared" si="23"/>
        <v>0.06333134041853955</v>
      </c>
      <c r="AG15" s="8">
        <f t="shared" si="24"/>
        <v>0.008470750558479083</v>
      </c>
      <c r="AH15" s="8">
        <f t="shared" si="25"/>
        <v>0.006823557390913814</v>
      </c>
      <c r="AI15" s="8">
        <f t="shared" si="1"/>
        <v>0</v>
      </c>
      <c r="AJ15" s="8">
        <f t="shared" si="2"/>
        <v>0.017534793690277037</v>
      </c>
      <c r="AK15" s="8">
        <v>0</v>
      </c>
      <c r="AL15" s="8">
        <v>0</v>
      </c>
      <c r="AM15" s="8">
        <f t="shared" si="3"/>
        <v>0.011491295488385827</v>
      </c>
      <c r="AN15" s="8">
        <f t="shared" si="4"/>
        <v>0.01733148387940197</v>
      </c>
      <c r="AO15" s="8">
        <f t="shared" si="5"/>
        <v>0.015291987882326476</v>
      </c>
      <c r="AP15" s="8">
        <f t="shared" si="6"/>
        <v>0.014777193143412876</v>
      </c>
      <c r="AQ15" s="15">
        <f t="shared" si="7"/>
        <v>0.010546290121054524</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105">
        <f t="shared" si="26"/>
        <v>0.014317001173005781</v>
      </c>
      <c r="BU15" s="8">
        <f t="shared" si="27"/>
        <v>0.014748750694058853</v>
      </c>
      <c r="BV15" s="8">
        <f t="shared" si="28"/>
        <v>0.06333134041853955</v>
      </c>
      <c r="BW15" s="8">
        <f t="shared" si="29"/>
        <v>0.014317001173005781</v>
      </c>
      <c r="BX15" s="8">
        <f t="shared" si="30"/>
        <v>0.006823557390913814</v>
      </c>
      <c r="BY15" s="8">
        <f t="shared" si="31"/>
        <v>0.014317001173005781</v>
      </c>
      <c r="BZ15" s="8">
        <f t="shared" si="32"/>
        <v>0</v>
      </c>
      <c r="CA15" s="8">
        <f t="shared" si="33"/>
        <v>0.017448637622031183</v>
      </c>
      <c r="CB15" s="8">
        <f t="shared" si="34"/>
        <v>0.013193687783979306</v>
      </c>
      <c r="CC15" s="8">
        <f t="shared" si="35"/>
        <v>0.018827742688209838</v>
      </c>
      <c r="CD15" s="8">
        <f t="shared" si="36"/>
        <v>0.017534793690277037</v>
      </c>
      <c r="CE15" s="8">
        <f t="shared" si="37"/>
        <v>0.017448637622031183</v>
      </c>
      <c r="CF15" s="8">
        <f t="shared" si="8"/>
        <v>0.017448637622031183</v>
      </c>
      <c r="CG15" s="8">
        <f t="shared" si="38"/>
        <v>0.015835225070594098</v>
      </c>
      <c r="CH15" s="8">
        <f t="shared" si="39"/>
        <v>0.013193687783979306</v>
      </c>
      <c r="CI15" s="8">
        <f t="shared" si="40"/>
        <v>0.014317001173005781</v>
      </c>
      <c r="CJ15" s="8">
        <f t="shared" si="9"/>
        <v>0.014317001173005781</v>
      </c>
      <c r="CK15" s="8">
        <f t="shared" si="41"/>
        <v>0.01733148387940197</v>
      </c>
      <c r="CL15" s="8">
        <f t="shared" si="42"/>
        <v>0</v>
      </c>
      <c r="CM15" s="8">
        <f t="shared" si="43"/>
        <v>0.017534793690277037</v>
      </c>
      <c r="CN15" s="8">
        <f t="shared" si="44"/>
        <v>0</v>
      </c>
      <c r="CO15" s="8">
        <f t="shared" si="45"/>
        <v>0.014777193143412876</v>
      </c>
      <c r="CP15" s="8">
        <f t="shared" si="46"/>
        <v>0.008665589803765873</v>
      </c>
      <c r="CQ15" s="8">
        <f t="shared" si="47"/>
        <v>0.015572502510380766</v>
      </c>
      <c r="CR15" s="8">
        <f t="shared" si="48"/>
        <v>0.015572502510380766</v>
      </c>
      <c r="CS15" s="8">
        <f t="shared" si="49"/>
        <v>0.01733148387940197</v>
      </c>
      <c r="CT15" s="8">
        <f t="shared" si="50"/>
        <v>0.017534793690277037</v>
      </c>
      <c r="CU15" s="8">
        <f t="shared" si="51"/>
        <v>0.010726643598615917</v>
      </c>
      <c r="CV15" s="8">
        <f t="shared" si="52"/>
        <v>0.014317001173005781</v>
      </c>
      <c r="CW15" s="8">
        <f t="shared" si="53"/>
        <v>0.006823557390913814</v>
      </c>
      <c r="CX15" s="8">
        <f t="shared" si="54"/>
        <v>0.011491295488385827</v>
      </c>
      <c r="CY15" s="8">
        <f t="shared" si="55"/>
        <v>0.014317001173005781</v>
      </c>
      <c r="CZ15" s="8">
        <f t="shared" si="56"/>
        <v>0.014317001173005781</v>
      </c>
      <c r="DA15" s="8">
        <f t="shared" si="10"/>
        <v>0.014317001173005781</v>
      </c>
      <c r="DB15" s="8">
        <f t="shared" si="57"/>
        <v>0.014317001173005781</v>
      </c>
      <c r="DC15" s="8">
        <f t="shared" si="58"/>
        <v>0.014317001173005781</v>
      </c>
      <c r="DD15" s="8">
        <f t="shared" si="59"/>
        <v>0.014317001173005781</v>
      </c>
      <c r="DE15" s="8">
        <f t="shared" si="60"/>
        <v>0.014748750694058853</v>
      </c>
      <c r="DF15" s="8">
        <f t="shared" si="61"/>
        <v>0.006823557390913814</v>
      </c>
      <c r="DG15" s="8">
        <f t="shared" si="62"/>
        <v>0</v>
      </c>
      <c r="DH15" s="8">
        <f t="shared" si="63"/>
        <v>0.015835225070594098</v>
      </c>
      <c r="DI15" s="8">
        <f t="shared" si="64"/>
        <v>0.015835225070594098</v>
      </c>
      <c r="DJ15" s="8">
        <f t="shared" si="65"/>
        <v>0.015835225070594098</v>
      </c>
      <c r="DK15" s="8">
        <f t="shared" si="66"/>
        <v>0.015835225070594098</v>
      </c>
      <c r="DL15" s="8">
        <f t="shared" si="67"/>
        <v>0.015835225070594098</v>
      </c>
      <c r="DM15" s="8">
        <f t="shared" si="68"/>
        <v>0.015835225070594098</v>
      </c>
      <c r="DN15" s="8">
        <f t="shared" si="69"/>
        <v>0.015835225070594098</v>
      </c>
      <c r="DO15" s="8">
        <f t="shared" si="70"/>
        <v>0.014748750694058853</v>
      </c>
      <c r="DP15" s="8">
        <f t="shared" si="71"/>
        <v>0.015835225070594098</v>
      </c>
      <c r="DQ15" s="8">
        <f t="shared" si="72"/>
        <v>0.014317001173005781</v>
      </c>
      <c r="DR15" s="8">
        <f t="shared" si="73"/>
        <v>0.06333134041853955</v>
      </c>
      <c r="DS15" s="8">
        <f t="shared" si="74"/>
        <v>0.010546290121054524</v>
      </c>
    </row>
    <row r="16" spans="1:123" ht="11.25">
      <c r="A16" s="82" t="s">
        <v>434</v>
      </c>
      <c r="B16" s="74" t="s">
        <v>8</v>
      </c>
      <c r="C16" s="83" t="s">
        <v>174</v>
      </c>
      <c r="D16" s="57">
        <v>18117</v>
      </c>
      <c r="E16" s="57">
        <f t="shared" si="11"/>
        <v>603</v>
      </c>
      <c r="F16" s="20">
        <v>0</v>
      </c>
      <c r="G16" s="58">
        <v>0</v>
      </c>
      <c r="H16" s="28">
        <v>603</v>
      </c>
      <c r="I16" s="63">
        <v>86.77</v>
      </c>
      <c r="J16" s="20">
        <v>29.25</v>
      </c>
      <c r="K16" s="64">
        <v>55.27</v>
      </c>
      <c r="L16" s="20">
        <v>31.5</v>
      </c>
      <c r="M16" s="189">
        <v>8239</v>
      </c>
      <c r="N16" s="125">
        <v>31</v>
      </c>
      <c r="O16" s="179">
        <v>1152</v>
      </c>
      <c r="P16" s="20">
        <v>49766</v>
      </c>
      <c r="Q16" s="68">
        <v>75748</v>
      </c>
      <c r="R16" s="23"/>
      <c r="S16" s="23">
        <v>7902777</v>
      </c>
      <c r="U16" s="8">
        <f t="shared" si="12"/>
        <v>0.016785817526850638</v>
      </c>
      <c r="V16" s="8">
        <f t="shared" si="13"/>
        <v>0.016693427827916506</v>
      </c>
      <c r="W16" s="8">
        <f t="shared" si="14"/>
        <v>0</v>
      </c>
      <c r="X16" s="8">
        <f t="shared" si="15"/>
        <v>0</v>
      </c>
      <c r="Y16" s="8">
        <f t="shared" si="16"/>
        <v>0.06955017301038062</v>
      </c>
      <c r="Z16" s="8">
        <f t="shared" si="17"/>
        <v>0.01003724782528225</v>
      </c>
      <c r="AA16" s="8">
        <f t="shared" si="18"/>
        <v>0.015876462127174532</v>
      </c>
      <c r="AB16" s="8">
        <f t="shared" si="19"/>
        <v>0.01149463535156697</v>
      </c>
      <c r="AC16" s="8">
        <f t="shared" si="20"/>
        <v>0.00822935607248103</v>
      </c>
      <c r="AD16" s="8">
        <f t="shared" si="21"/>
        <v>0.011783993273166296</v>
      </c>
      <c r="AE16" s="8">
        <f t="shared" si="22"/>
        <v>0.0001761529730601587</v>
      </c>
      <c r="AF16" s="8">
        <f t="shared" si="23"/>
        <v>0.024697936412375613</v>
      </c>
      <c r="AG16" s="8">
        <f t="shared" si="24"/>
        <v>0.0083859908152792</v>
      </c>
      <c r="AH16" s="8">
        <f t="shared" si="25"/>
        <v>0.007334934440900558</v>
      </c>
      <c r="AI16" s="8">
        <f t="shared" si="1"/>
        <v>0</v>
      </c>
      <c r="AJ16" s="8">
        <f t="shared" si="2"/>
        <v>0.014432484037381867</v>
      </c>
      <c r="AK16" s="8">
        <v>0</v>
      </c>
      <c r="AL16" s="8">
        <v>0</v>
      </c>
      <c r="AM16" s="8">
        <f t="shared" si="3"/>
        <v>0.005980073123113228</v>
      </c>
      <c r="AN16" s="8">
        <f t="shared" si="4"/>
        <v>0.014094031589741738</v>
      </c>
      <c r="AO16" s="8">
        <f t="shared" si="5"/>
        <v>0.013365337826599377</v>
      </c>
      <c r="AP16" s="8">
        <f t="shared" si="6"/>
        <v>0.040522404180973796</v>
      </c>
      <c r="AQ16" s="15">
        <f t="shared" si="7"/>
        <v>0.019711459588245</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105">
        <f t="shared" si="26"/>
        <v>0.011783993273166296</v>
      </c>
      <c r="BU16" s="8">
        <f t="shared" si="27"/>
        <v>0.01003724782528225</v>
      </c>
      <c r="BV16" s="8">
        <f t="shared" si="28"/>
        <v>0.024697936412375613</v>
      </c>
      <c r="BW16" s="8">
        <f t="shared" si="29"/>
        <v>0.011783993273166296</v>
      </c>
      <c r="BX16" s="8">
        <f t="shared" si="30"/>
        <v>0.007334934440900558</v>
      </c>
      <c r="BY16" s="8">
        <f t="shared" si="31"/>
        <v>0.011783993273166296</v>
      </c>
      <c r="BZ16" s="8">
        <f t="shared" si="32"/>
        <v>0</v>
      </c>
      <c r="CA16" s="8">
        <f t="shared" si="33"/>
        <v>0</v>
      </c>
      <c r="CB16" s="8">
        <f t="shared" si="34"/>
        <v>0.016785817526850638</v>
      </c>
      <c r="CC16" s="8">
        <f t="shared" si="35"/>
        <v>0.01149463535156697</v>
      </c>
      <c r="CD16" s="8">
        <f t="shared" si="36"/>
        <v>0.014432484037381867</v>
      </c>
      <c r="CE16" s="8">
        <f t="shared" si="37"/>
        <v>0</v>
      </c>
      <c r="CF16" s="8">
        <f t="shared" si="8"/>
        <v>0</v>
      </c>
      <c r="CG16" s="8">
        <f t="shared" si="38"/>
        <v>0.016693427827916506</v>
      </c>
      <c r="CH16" s="8">
        <f t="shared" si="39"/>
        <v>0.016785817526850638</v>
      </c>
      <c r="CI16" s="8">
        <f t="shared" si="40"/>
        <v>0.011783993273166296</v>
      </c>
      <c r="CJ16" s="8">
        <f t="shared" si="9"/>
        <v>0.011783993273166296</v>
      </c>
      <c r="CK16" s="8">
        <f t="shared" si="41"/>
        <v>0.014094031589741738</v>
      </c>
      <c r="CL16" s="8">
        <f t="shared" si="42"/>
        <v>0</v>
      </c>
      <c r="CM16" s="8">
        <f t="shared" si="43"/>
        <v>0.014432484037381867</v>
      </c>
      <c r="CN16" s="8">
        <f t="shared" si="44"/>
        <v>0</v>
      </c>
      <c r="CO16" s="8">
        <f t="shared" si="45"/>
        <v>0.040522404180973796</v>
      </c>
      <c r="CP16" s="8">
        <f t="shared" si="46"/>
        <v>0.0001761529730601587</v>
      </c>
      <c r="CQ16" s="8">
        <f t="shared" si="47"/>
        <v>0.015876462127174532</v>
      </c>
      <c r="CR16" s="8">
        <f t="shared" si="48"/>
        <v>0.015876462127174532</v>
      </c>
      <c r="CS16" s="8">
        <f t="shared" si="49"/>
        <v>0.014094031589741738</v>
      </c>
      <c r="CT16" s="8">
        <f t="shared" si="50"/>
        <v>0.014432484037381867</v>
      </c>
      <c r="CU16" s="8">
        <f t="shared" si="51"/>
        <v>0.06955017301038062</v>
      </c>
      <c r="CV16" s="8">
        <f t="shared" si="52"/>
        <v>0.011783993273166296</v>
      </c>
      <c r="CW16" s="8">
        <f t="shared" si="53"/>
        <v>0.007334934440900558</v>
      </c>
      <c r="CX16" s="8">
        <f t="shared" si="54"/>
        <v>0.005980073123113228</v>
      </c>
      <c r="CY16" s="8">
        <f t="shared" si="55"/>
        <v>0.011783993273166296</v>
      </c>
      <c r="CZ16" s="8">
        <f t="shared" si="56"/>
        <v>0.011783993273166296</v>
      </c>
      <c r="DA16" s="8">
        <f t="shared" si="10"/>
        <v>0.011783993273166296</v>
      </c>
      <c r="DB16" s="8">
        <f t="shared" si="57"/>
        <v>0.011783993273166296</v>
      </c>
      <c r="DC16" s="8">
        <f t="shared" si="58"/>
        <v>0.011783993273166296</v>
      </c>
      <c r="DD16" s="8">
        <f t="shared" si="59"/>
        <v>0.011783993273166296</v>
      </c>
      <c r="DE16" s="8">
        <f t="shared" si="60"/>
        <v>0.01003724782528225</v>
      </c>
      <c r="DF16" s="8">
        <f t="shared" si="61"/>
        <v>0.007334934440900558</v>
      </c>
      <c r="DG16" s="8">
        <f t="shared" si="62"/>
        <v>0</v>
      </c>
      <c r="DH16" s="8">
        <f t="shared" si="63"/>
        <v>0.016693427827916506</v>
      </c>
      <c r="DI16" s="8">
        <f t="shared" si="64"/>
        <v>0.016693427827916506</v>
      </c>
      <c r="DJ16" s="8">
        <f t="shared" si="65"/>
        <v>0.016693427827916506</v>
      </c>
      <c r="DK16" s="8">
        <f t="shared" si="66"/>
        <v>0.016693427827916506</v>
      </c>
      <c r="DL16" s="8">
        <f t="shared" si="67"/>
        <v>0.016693427827916506</v>
      </c>
      <c r="DM16" s="8">
        <f t="shared" si="68"/>
        <v>0.016693427827916506</v>
      </c>
      <c r="DN16" s="8">
        <f t="shared" si="69"/>
        <v>0.016693427827916506</v>
      </c>
      <c r="DO16" s="8">
        <f t="shared" si="70"/>
        <v>0.01003724782528225</v>
      </c>
      <c r="DP16" s="8">
        <f t="shared" si="71"/>
        <v>0.016693427827916506</v>
      </c>
      <c r="DQ16" s="8">
        <f t="shared" si="72"/>
        <v>0.011783993273166296</v>
      </c>
      <c r="DR16" s="8">
        <f t="shared" si="73"/>
        <v>0.024697936412375613</v>
      </c>
      <c r="DS16" s="8">
        <f t="shared" si="74"/>
        <v>0.019711459588245</v>
      </c>
    </row>
    <row r="17" spans="1:123" ht="11.25">
      <c r="A17" s="82" t="s">
        <v>434</v>
      </c>
      <c r="B17" s="74" t="s">
        <v>9</v>
      </c>
      <c r="C17" s="83" t="s">
        <v>175</v>
      </c>
      <c r="D17" s="57">
        <v>501465</v>
      </c>
      <c r="E17" s="57">
        <f t="shared" si="11"/>
        <v>15051</v>
      </c>
      <c r="F17" s="20">
        <v>4033</v>
      </c>
      <c r="G17" s="58">
        <v>12957</v>
      </c>
      <c r="H17" s="28">
        <v>2094</v>
      </c>
      <c r="I17" s="63">
        <v>1398.18</v>
      </c>
      <c r="J17" s="20">
        <v>584.42</v>
      </c>
      <c r="K17" s="64">
        <v>1096.28</v>
      </c>
      <c r="L17" s="20">
        <v>301.9</v>
      </c>
      <c r="M17" s="189">
        <v>122289</v>
      </c>
      <c r="N17" s="125">
        <v>32382</v>
      </c>
      <c r="O17" s="179">
        <v>4404</v>
      </c>
      <c r="P17" s="20">
        <v>1113938</v>
      </c>
      <c r="Q17" s="68">
        <f>1886295+4378</f>
        <v>1890673</v>
      </c>
      <c r="R17" s="23"/>
      <c r="S17" s="23">
        <v>82249079</v>
      </c>
      <c r="U17" s="8">
        <f t="shared" si="12"/>
        <v>0.46461886549109427</v>
      </c>
      <c r="V17" s="8">
        <f t="shared" si="13"/>
        <v>0.4166712806599856</v>
      </c>
      <c r="W17" s="8">
        <f t="shared" si="14"/>
        <v>0.5452947539210384</v>
      </c>
      <c r="X17" s="8">
        <f t="shared" si="15"/>
        <v>0.47198746903686434</v>
      </c>
      <c r="Y17" s="8">
        <f t="shared" si="16"/>
        <v>0.24152249134948098</v>
      </c>
      <c r="Z17" s="8">
        <f t="shared" si="17"/>
        <v>0.16173653525818987</v>
      </c>
      <c r="AA17" s="8">
        <f t="shared" si="18"/>
        <v>0.3172144272260971</v>
      </c>
      <c r="AB17" s="8">
        <f t="shared" si="19"/>
        <v>0.22799599861074427</v>
      </c>
      <c r="AC17" s="8">
        <f t="shared" si="20"/>
        <v>0.0788711935962547</v>
      </c>
      <c r="AD17" s="8">
        <f t="shared" si="21"/>
        <v>0.1749062693751952</v>
      </c>
      <c r="AE17" s="8">
        <f t="shared" si="22"/>
        <v>0.18400598624626</v>
      </c>
      <c r="AF17" s="8">
        <f t="shared" si="23"/>
        <v>0.09441815274314427</v>
      </c>
      <c r="AG17" s="8">
        <f t="shared" si="24"/>
        <v>0.187707949941536</v>
      </c>
      <c r="AH17" s="8">
        <f t="shared" si="25"/>
        <v>0.18308024639833106</v>
      </c>
      <c r="AI17" s="8">
        <f t="shared" si="1"/>
        <v>0</v>
      </c>
      <c r="AJ17" s="8">
        <f t="shared" si="2"/>
        <v>0.21421702153749136</v>
      </c>
      <c r="AK17" s="8">
        <f>M17/(M$10+M$17+M$23+M$19)</f>
        <v>0.45188289157160755</v>
      </c>
      <c r="AL17" s="8">
        <f>N17/(N$10+N$17+N$23+N$19)</f>
        <v>0.5168550086190385</v>
      </c>
      <c r="AM17" s="8">
        <f t="shared" si="3"/>
        <v>0.17945612781072762</v>
      </c>
      <c r="AN17" s="8">
        <f t="shared" si="4"/>
        <v>0.32233363963536493</v>
      </c>
      <c r="AO17" s="8">
        <f t="shared" si="5"/>
        <v>0.28920390795908774</v>
      </c>
      <c r="AP17" s="8">
        <f t="shared" si="6"/>
        <v>0.23475924498011264</v>
      </c>
      <c r="AQ17" s="15">
        <f t="shared" si="7"/>
        <v>0.2051493287585959</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105">
        <f t="shared" si="26"/>
        <v>0.1749062693751952</v>
      </c>
      <c r="BU17" s="8">
        <f t="shared" si="27"/>
        <v>0.16173653525818987</v>
      </c>
      <c r="BV17" s="8">
        <f t="shared" si="28"/>
        <v>0.09441815274314427</v>
      </c>
      <c r="BW17" s="8">
        <f t="shared" si="29"/>
        <v>0.1749062693751952</v>
      </c>
      <c r="BX17" s="8">
        <f t="shared" si="30"/>
        <v>0.18308024639833106</v>
      </c>
      <c r="BY17" s="8">
        <f t="shared" si="31"/>
        <v>0.1749062693751952</v>
      </c>
      <c r="BZ17" s="8">
        <f t="shared" si="32"/>
        <v>0.5452947539210384</v>
      </c>
      <c r="CA17" s="8">
        <f t="shared" si="33"/>
        <v>0.47198746903686434</v>
      </c>
      <c r="CB17" s="8">
        <f t="shared" si="34"/>
        <v>0.46461886549109427</v>
      </c>
      <c r="CC17" s="8">
        <f t="shared" si="35"/>
        <v>0.22799599861074427</v>
      </c>
      <c r="CD17" s="8">
        <f t="shared" si="36"/>
        <v>0.21421702153749136</v>
      </c>
      <c r="CE17" s="8">
        <f t="shared" si="37"/>
        <v>0.47198746903686434</v>
      </c>
      <c r="CF17" s="8">
        <f t="shared" si="8"/>
        <v>0.47198746903686434</v>
      </c>
      <c r="CG17" s="8">
        <f t="shared" si="38"/>
        <v>0.4166712806599856</v>
      </c>
      <c r="CH17" s="8">
        <f t="shared" si="39"/>
        <v>0.46461886549109427</v>
      </c>
      <c r="CI17" s="8">
        <f t="shared" si="40"/>
        <v>0.1749062693751952</v>
      </c>
      <c r="CJ17" s="8">
        <f t="shared" si="9"/>
        <v>0.1749062693751952</v>
      </c>
      <c r="CK17" s="8">
        <f t="shared" si="41"/>
        <v>0.32233363963536493</v>
      </c>
      <c r="CL17" s="8">
        <f t="shared" si="42"/>
        <v>0.5168550086190385</v>
      </c>
      <c r="CM17" s="8">
        <f t="shared" si="43"/>
        <v>0.21421702153749136</v>
      </c>
      <c r="CN17" s="8">
        <f t="shared" si="44"/>
        <v>0.45188289157160755</v>
      </c>
      <c r="CO17" s="8">
        <f t="shared" si="45"/>
        <v>0.23475924498011264</v>
      </c>
      <c r="CP17" s="8">
        <f t="shared" si="46"/>
        <v>0.18400598624626</v>
      </c>
      <c r="CQ17" s="8">
        <f t="shared" si="47"/>
        <v>0.3172144272260971</v>
      </c>
      <c r="CR17" s="8">
        <f t="shared" si="48"/>
        <v>0.3172144272260971</v>
      </c>
      <c r="CS17" s="8">
        <f t="shared" si="49"/>
        <v>0.32233363963536493</v>
      </c>
      <c r="CT17" s="8">
        <f t="shared" si="50"/>
        <v>0.21421702153749136</v>
      </c>
      <c r="CU17" s="8">
        <f t="shared" si="51"/>
        <v>0.24152249134948098</v>
      </c>
      <c r="CV17" s="8">
        <f t="shared" si="52"/>
        <v>0.1749062693751952</v>
      </c>
      <c r="CW17" s="8">
        <f t="shared" si="53"/>
        <v>0.18308024639833106</v>
      </c>
      <c r="CX17" s="8">
        <f t="shared" si="54"/>
        <v>0.17945612781072762</v>
      </c>
      <c r="CY17" s="8">
        <f t="shared" si="55"/>
        <v>0.1749062693751952</v>
      </c>
      <c r="CZ17" s="8">
        <f t="shared" si="56"/>
        <v>0.1749062693751952</v>
      </c>
      <c r="DA17" s="8">
        <f t="shared" si="10"/>
        <v>0.1749062693751952</v>
      </c>
      <c r="DB17" s="8">
        <f t="shared" si="57"/>
        <v>0.1749062693751952</v>
      </c>
      <c r="DC17" s="8">
        <f t="shared" si="58"/>
        <v>0.1749062693751952</v>
      </c>
      <c r="DD17" s="8">
        <f t="shared" si="59"/>
        <v>0.1749062693751952</v>
      </c>
      <c r="DE17" s="8">
        <f t="shared" si="60"/>
        <v>0.16173653525818987</v>
      </c>
      <c r="DF17" s="8">
        <f t="shared" si="61"/>
        <v>0.18308024639833106</v>
      </c>
      <c r="DG17" s="8">
        <f t="shared" si="62"/>
        <v>0</v>
      </c>
      <c r="DH17" s="8">
        <f t="shared" si="63"/>
        <v>0.4166712806599856</v>
      </c>
      <c r="DI17" s="8">
        <f t="shared" si="64"/>
        <v>0.4166712806599856</v>
      </c>
      <c r="DJ17" s="8">
        <f t="shared" si="65"/>
        <v>0.4166712806599856</v>
      </c>
      <c r="DK17" s="8">
        <f t="shared" si="66"/>
        <v>0.4166712806599856</v>
      </c>
      <c r="DL17" s="8">
        <f t="shared" si="67"/>
        <v>0.4166712806599856</v>
      </c>
      <c r="DM17" s="8">
        <f t="shared" si="68"/>
        <v>0.4166712806599856</v>
      </c>
      <c r="DN17" s="8">
        <f t="shared" si="69"/>
        <v>0.4166712806599856</v>
      </c>
      <c r="DO17" s="8">
        <f t="shared" si="70"/>
        <v>0.16173653525818987</v>
      </c>
      <c r="DP17" s="8">
        <f t="shared" si="71"/>
        <v>0.4166712806599856</v>
      </c>
      <c r="DQ17" s="8">
        <f t="shared" si="72"/>
        <v>0.1749062693751952</v>
      </c>
      <c r="DR17" s="8">
        <f t="shared" si="73"/>
        <v>0.09441815274314427</v>
      </c>
      <c r="DS17" s="8">
        <f t="shared" si="74"/>
        <v>0.2051493287585959</v>
      </c>
    </row>
    <row r="18" spans="1:123" ht="11.25">
      <c r="A18" s="82" t="s">
        <v>434</v>
      </c>
      <c r="B18" s="74" t="s">
        <v>10</v>
      </c>
      <c r="C18" s="83" t="s">
        <v>176</v>
      </c>
      <c r="D18" s="57">
        <v>35078</v>
      </c>
      <c r="E18" s="57">
        <f t="shared" si="11"/>
        <v>1291</v>
      </c>
      <c r="F18" s="20">
        <v>200</v>
      </c>
      <c r="G18" s="58">
        <v>1082</v>
      </c>
      <c r="H18" s="28">
        <v>209</v>
      </c>
      <c r="I18" s="63">
        <v>128.04</v>
      </c>
      <c r="J18" s="20">
        <v>48.23</v>
      </c>
      <c r="K18" s="64">
        <v>91.54</v>
      </c>
      <c r="L18" s="20">
        <v>36.5</v>
      </c>
      <c r="M18" s="189">
        <v>9985</v>
      </c>
      <c r="N18" s="125">
        <v>1959</v>
      </c>
      <c r="O18" s="179">
        <v>529</v>
      </c>
      <c r="P18" s="20">
        <v>131680</v>
      </c>
      <c r="Q18" s="68">
        <v>223047</v>
      </c>
      <c r="R18" s="23"/>
      <c r="S18" s="23">
        <v>7018976</v>
      </c>
      <c r="U18" s="8">
        <f t="shared" si="12"/>
        <v>0.03250057444427149</v>
      </c>
      <c r="V18" s="8">
        <f t="shared" si="13"/>
        <v>0.035739992248491226</v>
      </c>
      <c r="W18" s="8">
        <f t="shared" si="14"/>
        <v>0.02704164413196322</v>
      </c>
      <c r="X18" s="8">
        <f t="shared" si="15"/>
        <v>0.039414250327844964</v>
      </c>
      <c r="Y18" s="8">
        <f t="shared" si="16"/>
        <v>0.024106113033448673</v>
      </c>
      <c r="Z18" s="8">
        <f t="shared" si="17"/>
        <v>0.014811215991116044</v>
      </c>
      <c r="AA18" s="8">
        <f t="shared" si="18"/>
        <v>0.02617852199636334</v>
      </c>
      <c r="AB18" s="8">
        <f t="shared" si="19"/>
        <v>0.01903779482689416</v>
      </c>
      <c r="AC18" s="8">
        <f t="shared" si="20"/>
        <v>0.00953560306811294</v>
      </c>
      <c r="AD18" s="8">
        <f t="shared" si="21"/>
        <v>0.014281244426819453</v>
      </c>
      <c r="AE18" s="8">
        <f t="shared" si="22"/>
        <v>0.011131731426608095</v>
      </c>
      <c r="AF18" s="8">
        <f t="shared" si="23"/>
        <v>0.011341326703252344</v>
      </c>
      <c r="AG18" s="8">
        <f t="shared" si="24"/>
        <v>0.022189190824176443</v>
      </c>
      <c r="AH18" s="8">
        <f t="shared" si="25"/>
        <v>0.021598393650519444</v>
      </c>
      <c r="AI18" s="8">
        <f t="shared" si="1"/>
        <v>0</v>
      </c>
      <c r="AJ18" s="8">
        <f t="shared" si="2"/>
        <v>0.017491000499242376</v>
      </c>
      <c r="AK18" s="8">
        <v>0</v>
      </c>
      <c r="AL18" s="8">
        <v>0</v>
      </c>
      <c r="AM18" s="8">
        <f t="shared" si="3"/>
        <v>0.012706487926713774</v>
      </c>
      <c r="AN18" s="8">
        <f t="shared" si="4"/>
        <v>0.027388893537692693</v>
      </c>
      <c r="AO18" s="8">
        <f t="shared" si="5"/>
        <v>0.025275604119803636</v>
      </c>
      <c r="AP18" s="8">
        <f t="shared" si="6"/>
        <v>0.021571953930171417</v>
      </c>
      <c r="AQ18" s="15">
        <f t="shared" si="7"/>
        <v>0.017507043634770604</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105">
        <f t="shared" si="26"/>
        <v>0.014281244426819453</v>
      </c>
      <c r="BU18" s="8">
        <f t="shared" si="27"/>
        <v>0.014811215991116044</v>
      </c>
      <c r="BV18" s="8">
        <f t="shared" si="28"/>
        <v>0.011341326703252344</v>
      </c>
      <c r="BW18" s="8">
        <f t="shared" si="29"/>
        <v>0.014281244426819453</v>
      </c>
      <c r="BX18" s="8">
        <f t="shared" si="30"/>
        <v>0.021598393650519444</v>
      </c>
      <c r="BY18" s="8">
        <f t="shared" si="31"/>
        <v>0.014281244426819453</v>
      </c>
      <c r="BZ18" s="8">
        <f t="shared" si="32"/>
        <v>0.02704164413196322</v>
      </c>
      <c r="CA18" s="8">
        <f t="shared" si="33"/>
        <v>0.039414250327844964</v>
      </c>
      <c r="CB18" s="8">
        <f t="shared" si="34"/>
        <v>0.03250057444427149</v>
      </c>
      <c r="CC18" s="8">
        <f t="shared" si="35"/>
        <v>0.01903779482689416</v>
      </c>
      <c r="CD18" s="8">
        <f t="shared" si="36"/>
        <v>0.017491000499242376</v>
      </c>
      <c r="CE18" s="8">
        <f t="shared" si="37"/>
        <v>0.039414250327844964</v>
      </c>
      <c r="CF18" s="8">
        <f t="shared" si="8"/>
        <v>0.039414250327844964</v>
      </c>
      <c r="CG18" s="8">
        <f t="shared" si="38"/>
        <v>0.035739992248491226</v>
      </c>
      <c r="CH18" s="8">
        <f t="shared" si="39"/>
        <v>0.03250057444427149</v>
      </c>
      <c r="CI18" s="8">
        <f t="shared" si="40"/>
        <v>0.014281244426819453</v>
      </c>
      <c r="CJ18" s="8">
        <f t="shared" si="9"/>
        <v>0.014281244426819453</v>
      </c>
      <c r="CK18" s="8">
        <f t="shared" si="41"/>
        <v>0.027388893537692693</v>
      </c>
      <c r="CL18" s="8">
        <f t="shared" si="42"/>
        <v>0</v>
      </c>
      <c r="CM18" s="8">
        <f t="shared" si="43"/>
        <v>0.017491000499242376</v>
      </c>
      <c r="CN18" s="8">
        <f t="shared" si="44"/>
        <v>0</v>
      </c>
      <c r="CO18" s="8">
        <f t="shared" si="45"/>
        <v>0.021571953930171417</v>
      </c>
      <c r="CP18" s="8">
        <f t="shared" si="46"/>
        <v>0.011131731426608095</v>
      </c>
      <c r="CQ18" s="8">
        <f t="shared" si="47"/>
        <v>0.02617852199636334</v>
      </c>
      <c r="CR18" s="8">
        <f t="shared" si="48"/>
        <v>0.02617852199636334</v>
      </c>
      <c r="CS18" s="8">
        <f t="shared" si="49"/>
        <v>0.027388893537692693</v>
      </c>
      <c r="CT18" s="8">
        <f t="shared" si="50"/>
        <v>0.017491000499242376</v>
      </c>
      <c r="CU18" s="8">
        <f t="shared" si="51"/>
        <v>0.024106113033448673</v>
      </c>
      <c r="CV18" s="8">
        <f t="shared" si="52"/>
        <v>0.014281244426819453</v>
      </c>
      <c r="CW18" s="8">
        <f t="shared" si="53"/>
        <v>0.021598393650519444</v>
      </c>
      <c r="CX18" s="8">
        <f t="shared" si="54"/>
        <v>0.012706487926713774</v>
      </c>
      <c r="CY18" s="8">
        <f t="shared" si="55"/>
        <v>0.014281244426819453</v>
      </c>
      <c r="CZ18" s="8">
        <f t="shared" si="56"/>
        <v>0.014281244426819453</v>
      </c>
      <c r="DA18" s="8">
        <f t="shared" si="10"/>
        <v>0.014281244426819453</v>
      </c>
      <c r="DB18" s="8">
        <f t="shared" si="57"/>
        <v>0.014281244426819453</v>
      </c>
      <c r="DC18" s="8">
        <f t="shared" si="58"/>
        <v>0.014281244426819453</v>
      </c>
      <c r="DD18" s="8">
        <f t="shared" si="59"/>
        <v>0.014281244426819453</v>
      </c>
      <c r="DE18" s="8">
        <f t="shared" si="60"/>
        <v>0.014811215991116044</v>
      </c>
      <c r="DF18" s="8">
        <f t="shared" si="61"/>
        <v>0.021598393650519444</v>
      </c>
      <c r="DG18" s="8">
        <f t="shared" si="62"/>
        <v>0</v>
      </c>
      <c r="DH18" s="8">
        <f t="shared" si="63"/>
        <v>0.035739992248491226</v>
      </c>
      <c r="DI18" s="8">
        <f t="shared" si="64"/>
        <v>0.035739992248491226</v>
      </c>
      <c r="DJ18" s="8">
        <f t="shared" si="65"/>
        <v>0.035739992248491226</v>
      </c>
      <c r="DK18" s="8">
        <f t="shared" si="66"/>
        <v>0.035739992248491226</v>
      </c>
      <c r="DL18" s="8">
        <f t="shared" si="67"/>
        <v>0.035739992248491226</v>
      </c>
      <c r="DM18" s="8">
        <f t="shared" si="68"/>
        <v>0.035739992248491226</v>
      </c>
      <c r="DN18" s="8">
        <f t="shared" si="69"/>
        <v>0.035739992248491226</v>
      </c>
      <c r="DO18" s="8">
        <f t="shared" si="70"/>
        <v>0.014811215991116044</v>
      </c>
      <c r="DP18" s="8">
        <f t="shared" si="71"/>
        <v>0.035739992248491226</v>
      </c>
      <c r="DQ18" s="8">
        <f t="shared" si="72"/>
        <v>0.014281244426819453</v>
      </c>
      <c r="DR18" s="8">
        <f t="shared" si="73"/>
        <v>0.011341326703252344</v>
      </c>
      <c r="DS18" s="8">
        <f t="shared" si="74"/>
        <v>0.017507043634770604</v>
      </c>
    </row>
    <row r="19" spans="1:123" ht="11.25">
      <c r="A19" s="82" t="s">
        <v>434</v>
      </c>
      <c r="B19" s="74" t="s">
        <v>11</v>
      </c>
      <c r="C19" s="83" t="s">
        <v>177</v>
      </c>
      <c r="D19" s="57">
        <v>16451</v>
      </c>
      <c r="E19" s="57">
        <f t="shared" si="11"/>
        <v>444</v>
      </c>
      <c r="F19" s="20">
        <v>0</v>
      </c>
      <c r="G19" s="58">
        <v>0</v>
      </c>
      <c r="H19" s="28">
        <v>444</v>
      </c>
      <c r="I19" s="63">
        <v>345.96</v>
      </c>
      <c r="J19" s="20">
        <v>77.07</v>
      </c>
      <c r="K19" s="64">
        <v>197.39</v>
      </c>
      <c r="L19" s="20">
        <v>148.57</v>
      </c>
      <c r="M19" s="189">
        <v>26284</v>
      </c>
      <c r="N19" s="125">
        <v>3815</v>
      </c>
      <c r="O19" s="179">
        <v>786</v>
      </c>
      <c r="P19" s="20">
        <v>315951</v>
      </c>
      <c r="Q19" s="68">
        <v>499906</v>
      </c>
      <c r="R19" s="23"/>
      <c r="S19" s="23">
        <v>14046793</v>
      </c>
      <c r="U19" s="8">
        <f t="shared" si="12"/>
        <v>0.015242230177966542</v>
      </c>
      <c r="V19" s="8">
        <f t="shared" si="13"/>
        <v>0.012291678201649964</v>
      </c>
      <c r="W19" s="8">
        <f t="shared" si="14"/>
        <v>0</v>
      </c>
      <c r="X19" s="8">
        <f t="shared" si="15"/>
        <v>0</v>
      </c>
      <c r="Y19" s="8">
        <f t="shared" si="16"/>
        <v>0.05121107266435986</v>
      </c>
      <c r="Z19" s="8">
        <f t="shared" si="17"/>
        <v>0.04001943364797334</v>
      </c>
      <c r="AA19" s="8">
        <f t="shared" si="18"/>
        <v>0.041832442261242435</v>
      </c>
      <c r="AB19" s="8">
        <f t="shared" si="19"/>
        <v>0.04105167490584049</v>
      </c>
      <c r="AC19" s="8">
        <f t="shared" si="20"/>
        <v>0.03881382322820656</v>
      </c>
      <c r="AD19" s="8">
        <f t="shared" si="21"/>
        <v>0.03759321267045794</v>
      </c>
      <c r="AE19" s="8">
        <f t="shared" si="22"/>
        <v>0.021678180394338886</v>
      </c>
      <c r="AF19" s="8">
        <f t="shared" si="23"/>
        <v>0.01685119619802711</v>
      </c>
      <c r="AG19" s="8">
        <f t="shared" si="24"/>
        <v>0.05324040879472488</v>
      </c>
      <c r="AH19" s="8">
        <f t="shared" si="25"/>
        <v>0.04840758484201344</v>
      </c>
      <c r="AI19" s="8">
        <f t="shared" si="1"/>
        <v>0</v>
      </c>
      <c r="AJ19" s="8">
        <f t="shared" si="2"/>
        <v>0.046042409326197964</v>
      </c>
      <c r="AK19" s="8">
        <f>M19/(M$10+M$17+M$23+M$19)</f>
        <v>0.09712476119739415</v>
      </c>
      <c r="AL19" s="8">
        <f>N19/(N$10+N$17+N$23+N$19)</f>
        <v>0.06089191087275746</v>
      </c>
      <c r="AM19" s="8">
        <f t="shared" si="3"/>
        <v>0.029635696532398413</v>
      </c>
      <c r="AN19" s="8">
        <f t="shared" si="4"/>
        <v>0.02667167655374523</v>
      </c>
      <c r="AO19" s="8">
        <f t="shared" si="5"/>
        <v>0.026155555924811655</v>
      </c>
      <c r="AP19" s="8">
        <f t="shared" si="6"/>
        <v>0.046131373785100176</v>
      </c>
      <c r="AQ19" s="15">
        <f t="shared" si="7"/>
        <v>0.03503613888686758</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105">
        <f t="shared" si="26"/>
        <v>0.03759321267045794</v>
      </c>
      <c r="BU19" s="8">
        <f t="shared" si="27"/>
        <v>0.04001943364797334</v>
      </c>
      <c r="BV19" s="8">
        <f t="shared" si="28"/>
        <v>0.01685119619802711</v>
      </c>
      <c r="BW19" s="8">
        <f t="shared" si="29"/>
        <v>0.03759321267045794</v>
      </c>
      <c r="BX19" s="8">
        <f t="shared" si="30"/>
        <v>0.04840758484201344</v>
      </c>
      <c r="BY19" s="8">
        <f t="shared" si="31"/>
        <v>0.03759321267045794</v>
      </c>
      <c r="BZ19" s="8">
        <f t="shared" si="32"/>
        <v>0</v>
      </c>
      <c r="CA19" s="8">
        <f t="shared" si="33"/>
        <v>0</v>
      </c>
      <c r="CB19" s="8">
        <f t="shared" si="34"/>
        <v>0.015242230177966542</v>
      </c>
      <c r="CC19" s="8">
        <f t="shared" si="35"/>
        <v>0.04105167490584049</v>
      </c>
      <c r="CD19" s="8">
        <f t="shared" si="36"/>
        <v>0.046042409326197964</v>
      </c>
      <c r="CE19" s="8">
        <f t="shared" si="37"/>
        <v>0</v>
      </c>
      <c r="CF19" s="8">
        <f t="shared" si="8"/>
        <v>0</v>
      </c>
      <c r="CG19" s="8">
        <f t="shared" si="38"/>
        <v>0.012291678201649964</v>
      </c>
      <c r="CH19" s="8">
        <f t="shared" si="39"/>
        <v>0.015242230177966542</v>
      </c>
      <c r="CI19" s="8">
        <f t="shared" si="40"/>
        <v>0.03759321267045794</v>
      </c>
      <c r="CJ19" s="8">
        <f t="shared" si="9"/>
        <v>0.03759321267045794</v>
      </c>
      <c r="CK19" s="8">
        <f t="shared" si="41"/>
        <v>0.02667167655374523</v>
      </c>
      <c r="CL19" s="8">
        <f t="shared" si="42"/>
        <v>0.06089191087275746</v>
      </c>
      <c r="CM19" s="8">
        <f t="shared" si="43"/>
        <v>0.046042409326197964</v>
      </c>
      <c r="CN19" s="8">
        <f t="shared" si="44"/>
        <v>0.09712476119739415</v>
      </c>
      <c r="CO19" s="8">
        <f t="shared" si="45"/>
        <v>0.046131373785100176</v>
      </c>
      <c r="CP19" s="8">
        <f t="shared" si="46"/>
        <v>0.021678180394338886</v>
      </c>
      <c r="CQ19" s="8">
        <f t="shared" si="47"/>
        <v>0.041832442261242435</v>
      </c>
      <c r="CR19" s="8">
        <f t="shared" si="48"/>
        <v>0.041832442261242435</v>
      </c>
      <c r="CS19" s="8">
        <f t="shared" si="49"/>
        <v>0.02667167655374523</v>
      </c>
      <c r="CT19" s="8">
        <f t="shared" si="50"/>
        <v>0.046042409326197964</v>
      </c>
      <c r="CU19" s="8">
        <f t="shared" si="51"/>
        <v>0.05121107266435986</v>
      </c>
      <c r="CV19" s="8">
        <f t="shared" si="52"/>
        <v>0.03759321267045794</v>
      </c>
      <c r="CW19" s="8">
        <f t="shared" si="53"/>
        <v>0.04840758484201344</v>
      </c>
      <c r="CX19" s="8">
        <f t="shared" si="54"/>
        <v>0.029635696532398413</v>
      </c>
      <c r="CY19" s="8">
        <f t="shared" si="55"/>
        <v>0.03759321267045794</v>
      </c>
      <c r="CZ19" s="8">
        <f t="shared" si="56"/>
        <v>0.03759321267045794</v>
      </c>
      <c r="DA19" s="8">
        <f t="shared" si="10"/>
        <v>0.03759321267045794</v>
      </c>
      <c r="DB19" s="8">
        <f t="shared" si="57"/>
        <v>0.03759321267045794</v>
      </c>
      <c r="DC19" s="8">
        <f t="shared" si="58"/>
        <v>0.03759321267045794</v>
      </c>
      <c r="DD19" s="8">
        <f t="shared" si="59"/>
        <v>0.03759321267045794</v>
      </c>
      <c r="DE19" s="8">
        <f t="shared" si="60"/>
        <v>0.04001943364797334</v>
      </c>
      <c r="DF19" s="8">
        <f t="shared" si="61"/>
        <v>0.04840758484201344</v>
      </c>
      <c r="DG19" s="8">
        <f t="shared" si="62"/>
        <v>0</v>
      </c>
      <c r="DH19" s="8">
        <f t="shared" si="63"/>
        <v>0.012291678201649964</v>
      </c>
      <c r="DI19" s="8">
        <f t="shared" si="64"/>
        <v>0.012291678201649964</v>
      </c>
      <c r="DJ19" s="8">
        <f t="shared" si="65"/>
        <v>0.012291678201649964</v>
      </c>
      <c r="DK19" s="8">
        <f t="shared" si="66"/>
        <v>0.012291678201649964</v>
      </c>
      <c r="DL19" s="8">
        <f t="shared" si="67"/>
        <v>0.012291678201649964</v>
      </c>
      <c r="DM19" s="8">
        <f t="shared" si="68"/>
        <v>0.012291678201649964</v>
      </c>
      <c r="DN19" s="8">
        <f t="shared" si="69"/>
        <v>0.012291678201649964</v>
      </c>
      <c r="DO19" s="8">
        <f t="shared" si="70"/>
        <v>0.04001943364797334</v>
      </c>
      <c r="DP19" s="8">
        <f t="shared" si="71"/>
        <v>0.012291678201649964</v>
      </c>
      <c r="DQ19" s="8">
        <f t="shared" si="72"/>
        <v>0.03759321267045794</v>
      </c>
      <c r="DR19" s="8">
        <f t="shared" si="73"/>
        <v>0.01685119619802711</v>
      </c>
      <c r="DS19" s="8">
        <f t="shared" si="74"/>
        <v>0.03503613888686758</v>
      </c>
    </row>
    <row r="20" spans="1:123" ht="11.25">
      <c r="A20" s="82" t="s">
        <v>434</v>
      </c>
      <c r="B20" s="74" t="s">
        <v>12</v>
      </c>
      <c r="C20" s="83" t="s">
        <v>178</v>
      </c>
      <c r="D20" s="57">
        <v>2428</v>
      </c>
      <c r="E20" s="57">
        <f t="shared" si="11"/>
        <v>0</v>
      </c>
      <c r="F20" s="20"/>
      <c r="G20" s="58">
        <v>0</v>
      </c>
      <c r="H20" s="28"/>
      <c r="I20" s="63">
        <v>5.5</v>
      </c>
      <c r="J20" s="20">
        <v>0</v>
      </c>
      <c r="K20" s="64">
        <v>0</v>
      </c>
      <c r="L20" s="20">
        <v>5.5</v>
      </c>
      <c r="M20" s="189">
        <v>171</v>
      </c>
      <c r="N20" s="125">
        <v>0</v>
      </c>
      <c r="O20" s="179">
        <v>10</v>
      </c>
      <c r="P20" s="20">
        <v>18349</v>
      </c>
      <c r="Q20" s="68">
        <v>31726</v>
      </c>
      <c r="R20" s="23"/>
      <c r="S20" s="23">
        <v>159573</v>
      </c>
      <c r="U20" s="8">
        <f t="shared" si="12"/>
        <v>0.0022495978890099545</v>
      </c>
      <c r="V20" s="8">
        <f t="shared" si="13"/>
        <v>0</v>
      </c>
      <c r="W20" s="8">
        <f t="shared" si="14"/>
        <v>0</v>
      </c>
      <c r="X20" s="8">
        <f t="shared" si="15"/>
        <v>0</v>
      </c>
      <c r="Y20" s="8">
        <f t="shared" si="16"/>
        <v>0</v>
      </c>
      <c r="Z20" s="8">
        <f t="shared" si="17"/>
        <v>0.0006362206181750878</v>
      </c>
      <c r="AA20" s="8">
        <f t="shared" si="18"/>
        <v>0</v>
      </c>
      <c r="AB20" s="8">
        <f t="shared" si="19"/>
        <v>0</v>
      </c>
      <c r="AC20" s="8">
        <f t="shared" si="20"/>
        <v>0.0014368716951951006</v>
      </c>
      <c r="AD20" s="8">
        <f t="shared" si="21"/>
        <v>0.00024457614391448437</v>
      </c>
      <c r="AE20" s="8">
        <f t="shared" si="22"/>
        <v>0</v>
      </c>
      <c r="AF20" s="8">
        <f t="shared" si="23"/>
        <v>0.000214391809135205</v>
      </c>
      <c r="AG20" s="8">
        <f t="shared" si="24"/>
        <v>0.00309196128822003</v>
      </c>
      <c r="AH20" s="8">
        <f t="shared" si="25"/>
        <v>0.0030721356348947975</v>
      </c>
      <c r="AI20" s="8">
        <f t="shared" si="1"/>
        <v>0</v>
      </c>
      <c r="AJ20" s="8">
        <f t="shared" si="2"/>
        <v>0.00029954542667706024</v>
      </c>
      <c r="AK20" s="8">
        <v>0</v>
      </c>
      <c r="AL20" s="8">
        <v>0</v>
      </c>
      <c r="AM20" s="8">
        <f t="shared" si="3"/>
        <v>0.00012228807195724219</v>
      </c>
      <c r="AN20" s="8">
        <f t="shared" si="4"/>
        <v>0</v>
      </c>
      <c r="AO20" s="8">
        <f t="shared" si="5"/>
        <v>0.0003181103090875439</v>
      </c>
      <c r="AP20" s="8">
        <f t="shared" si="6"/>
        <v>0</v>
      </c>
      <c r="AQ20" s="15">
        <f t="shared" si="7"/>
        <v>0.0003980141083159779</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105">
        <f t="shared" si="26"/>
        <v>0.00024457614391448437</v>
      </c>
      <c r="BU20" s="8">
        <f t="shared" si="27"/>
        <v>0.0006362206181750878</v>
      </c>
      <c r="BV20" s="8">
        <f t="shared" si="28"/>
        <v>0.000214391809135205</v>
      </c>
      <c r="BW20" s="8">
        <f t="shared" si="29"/>
        <v>0.00024457614391448437</v>
      </c>
      <c r="BX20" s="8">
        <f t="shared" si="30"/>
        <v>0.0030721356348947975</v>
      </c>
      <c r="BY20" s="8">
        <f t="shared" si="31"/>
        <v>0.00024457614391448437</v>
      </c>
      <c r="BZ20" s="8">
        <f t="shared" si="32"/>
        <v>0</v>
      </c>
      <c r="CA20" s="8">
        <f t="shared" si="33"/>
        <v>0</v>
      </c>
      <c r="CB20" s="8">
        <f t="shared" si="34"/>
        <v>0.0022495978890099545</v>
      </c>
      <c r="CC20" s="8">
        <f t="shared" si="35"/>
        <v>0</v>
      </c>
      <c r="CD20" s="8">
        <f t="shared" si="36"/>
        <v>0.00029954542667706024</v>
      </c>
      <c r="CE20" s="8">
        <f t="shared" si="37"/>
        <v>0</v>
      </c>
      <c r="CF20" s="8">
        <f t="shared" si="8"/>
        <v>0</v>
      </c>
      <c r="CG20" s="8">
        <f t="shared" si="38"/>
        <v>0</v>
      </c>
      <c r="CH20" s="8">
        <f t="shared" si="39"/>
        <v>0.0022495978890099545</v>
      </c>
      <c r="CI20" s="8">
        <f t="shared" si="40"/>
        <v>0.00024457614391448437</v>
      </c>
      <c r="CJ20" s="8">
        <f t="shared" si="9"/>
        <v>0.00024457614391448437</v>
      </c>
      <c r="CK20" s="8">
        <f t="shared" si="41"/>
        <v>0</v>
      </c>
      <c r="CL20" s="8">
        <f t="shared" si="42"/>
        <v>0</v>
      </c>
      <c r="CM20" s="8">
        <f t="shared" si="43"/>
        <v>0.00029954542667706024</v>
      </c>
      <c r="CN20" s="8">
        <f t="shared" si="44"/>
        <v>0</v>
      </c>
      <c r="CO20" s="8">
        <f t="shared" si="45"/>
        <v>0</v>
      </c>
      <c r="CP20" s="8">
        <f t="shared" si="46"/>
        <v>0</v>
      </c>
      <c r="CQ20" s="8">
        <f t="shared" si="47"/>
        <v>0</v>
      </c>
      <c r="CR20" s="8">
        <f t="shared" si="48"/>
        <v>0</v>
      </c>
      <c r="CS20" s="8">
        <f t="shared" si="49"/>
        <v>0</v>
      </c>
      <c r="CT20" s="8">
        <f t="shared" si="50"/>
        <v>0.00029954542667706024</v>
      </c>
      <c r="CU20" s="8">
        <f t="shared" si="51"/>
        <v>0</v>
      </c>
      <c r="CV20" s="8">
        <f t="shared" si="52"/>
        <v>0.00024457614391448437</v>
      </c>
      <c r="CW20" s="8">
        <f t="shared" si="53"/>
        <v>0.0030721356348947975</v>
      </c>
      <c r="CX20" s="8">
        <f t="shared" si="54"/>
        <v>0.00012228807195724219</v>
      </c>
      <c r="CY20" s="8">
        <f t="shared" si="55"/>
        <v>0.00024457614391448437</v>
      </c>
      <c r="CZ20" s="8">
        <f t="shared" si="56"/>
        <v>0.00024457614391448437</v>
      </c>
      <c r="DA20" s="8">
        <f t="shared" si="10"/>
        <v>0.00024457614391448437</v>
      </c>
      <c r="DB20" s="8">
        <f t="shared" si="57"/>
        <v>0.00024457614391448437</v>
      </c>
      <c r="DC20" s="8">
        <f t="shared" si="58"/>
        <v>0.00024457614391448437</v>
      </c>
      <c r="DD20" s="8">
        <f t="shared" si="59"/>
        <v>0.00024457614391448437</v>
      </c>
      <c r="DE20" s="8">
        <f t="shared" si="60"/>
        <v>0.0006362206181750878</v>
      </c>
      <c r="DF20" s="8">
        <f t="shared" si="61"/>
        <v>0.0030721356348947975</v>
      </c>
      <c r="DG20" s="8">
        <f t="shared" si="62"/>
        <v>0</v>
      </c>
      <c r="DH20" s="8">
        <f t="shared" si="63"/>
        <v>0</v>
      </c>
      <c r="DI20" s="8">
        <f t="shared" si="64"/>
        <v>0</v>
      </c>
      <c r="DJ20" s="8">
        <f t="shared" si="65"/>
        <v>0</v>
      </c>
      <c r="DK20" s="8">
        <f t="shared" si="66"/>
        <v>0</v>
      </c>
      <c r="DL20" s="8">
        <f t="shared" si="67"/>
        <v>0</v>
      </c>
      <c r="DM20" s="8">
        <f t="shared" si="68"/>
        <v>0</v>
      </c>
      <c r="DN20" s="8">
        <f t="shared" si="69"/>
        <v>0</v>
      </c>
      <c r="DO20" s="8">
        <f t="shared" si="70"/>
        <v>0.0006362206181750878</v>
      </c>
      <c r="DP20" s="8">
        <f t="shared" si="71"/>
        <v>0</v>
      </c>
      <c r="DQ20" s="8">
        <f t="shared" si="72"/>
        <v>0.00024457614391448437</v>
      </c>
      <c r="DR20" s="8">
        <f t="shared" si="73"/>
        <v>0.000214391809135205</v>
      </c>
      <c r="DS20" s="8">
        <f t="shared" si="74"/>
        <v>0.0003980141083159779</v>
      </c>
    </row>
    <row r="21" spans="1:123" ht="11.25">
      <c r="A21" s="82" t="s">
        <v>434</v>
      </c>
      <c r="B21" s="74" t="s">
        <v>13</v>
      </c>
      <c r="C21" s="83" t="s">
        <v>179</v>
      </c>
      <c r="D21" s="57">
        <v>2142</v>
      </c>
      <c r="E21" s="57">
        <f t="shared" si="11"/>
        <v>160</v>
      </c>
      <c r="F21" s="20">
        <v>97</v>
      </c>
      <c r="G21" s="58">
        <v>160</v>
      </c>
      <c r="H21" s="28">
        <v>0</v>
      </c>
      <c r="I21" s="63">
        <v>63.81</v>
      </c>
      <c r="J21" s="20">
        <v>3.48</v>
      </c>
      <c r="K21" s="64">
        <v>43.58</v>
      </c>
      <c r="L21" s="20">
        <v>20.23</v>
      </c>
      <c r="M21" s="189">
        <v>5529</v>
      </c>
      <c r="N21" s="125">
        <v>1294</v>
      </c>
      <c r="O21" s="179">
        <v>24</v>
      </c>
      <c r="P21" s="20">
        <v>79</v>
      </c>
      <c r="Q21" s="68">
        <v>2228</v>
      </c>
      <c r="R21" s="23"/>
      <c r="S21" s="23">
        <v>2028618</v>
      </c>
      <c r="U21" s="8">
        <f t="shared" si="12"/>
        <v>0.001984612305708123</v>
      </c>
      <c r="V21" s="8">
        <f t="shared" si="13"/>
        <v>0.004429433586180167</v>
      </c>
      <c r="W21" s="8">
        <f t="shared" si="14"/>
        <v>0.013115197404002164</v>
      </c>
      <c r="X21" s="8">
        <f t="shared" si="15"/>
        <v>0.005828354946816261</v>
      </c>
      <c r="Y21" s="8">
        <f t="shared" si="16"/>
        <v>0</v>
      </c>
      <c r="Z21" s="8">
        <f t="shared" si="17"/>
        <v>0.007381315935591337</v>
      </c>
      <c r="AA21" s="8">
        <f t="shared" si="18"/>
        <v>0.0018888919043612779</v>
      </c>
      <c r="AB21" s="8">
        <f t="shared" si="19"/>
        <v>0.009063437825606811</v>
      </c>
      <c r="AC21" s="8">
        <f t="shared" si="20"/>
        <v>0.005285075344326706</v>
      </c>
      <c r="AD21" s="8">
        <f t="shared" si="21"/>
        <v>0.007907961986568329</v>
      </c>
      <c r="AE21" s="8">
        <f t="shared" si="22"/>
        <v>0.007352966036769206</v>
      </c>
      <c r="AF21" s="8">
        <f t="shared" si="23"/>
        <v>0.0005145403419244919</v>
      </c>
      <c r="AG21" s="8">
        <f t="shared" si="24"/>
        <v>1.3312166427019586E-05</v>
      </c>
      <c r="AH21" s="8">
        <f t="shared" si="25"/>
        <v>0.00021574475807052917</v>
      </c>
      <c r="AI21" s="8">
        <f t="shared" si="1"/>
        <v>0</v>
      </c>
      <c r="AJ21" s="8">
        <f t="shared" si="2"/>
        <v>0.009685302129224948</v>
      </c>
      <c r="AK21" s="8">
        <v>0</v>
      </c>
      <c r="AL21" s="8">
        <v>0</v>
      </c>
      <c r="AM21" s="8">
        <f t="shared" si="3"/>
        <v>0.007630464011668767</v>
      </c>
      <c r="AN21" s="8">
        <f t="shared" si="4"/>
        <v>0.006746435705893489</v>
      </c>
      <c r="AO21" s="8">
        <f t="shared" si="5"/>
        <v>0.005905374760885752</v>
      </c>
      <c r="AP21" s="8">
        <f t="shared" si="6"/>
        <v>0.0045317189128034055</v>
      </c>
      <c r="AQ21" s="15">
        <f t="shared" si="7"/>
        <v>0.0050598696796058384</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105">
        <f t="shared" si="26"/>
        <v>0.007907961986568329</v>
      </c>
      <c r="BU21" s="8">
        <f t="shared" si="27"/>
        <v>0.007381315935591337</v>
      </c>
      <c r="BV21" s="8">
        <f t="shared" si="28"/>
        <v>0.0005145403419244919</v>
      </c>
      <c r="BW21" s="8">
        <f t="shared" si="29"/>
        <v>0.007907961986568329</v>
      </c>
      <c r="BX21" s="8">
        <f t="shared" si="30"/>
        <v>0.00021574475807052917</v>
      </c>
      <c r="BY21" s="8">
        <f t="shared" si="31"/>
        <v>0.007907961986568329</v>
      </c>
      <c r="BZ21" s="8">
        <f t="shared" si="32"/>
        <v>0.013115197404002164</v>
      </c>
      <c r="CA21" s="8">
        <f t="shared" si="33"/>
        <v>0.005828354946816261</v>
      </c>
      <c r="CB21" s="8">
        <f t="shared" si="34"/>
        <v>0.001984612305708123</v>
      </c>
      <c r="CC21" s="8">
        <f t="shared" si="35"/>
        <v>0.009063437825606811</v>
      </c>
      <c r="CD21" s="8">
        <f t="shared" si="36"/>
        <v>0.009685302129224948</v>
      </c>
      <c r="CE21" s="8">
        <f t="shared" si="37"/>
        <v>0.005828354946816261</v>
      </c>
      <c r="CF21" s="8">
        <f t="shared" si="8"/>
        <v>0.005828354946816261</v>
      </c>
      <c r="CG21" s="8">
        <f t="shared" si="38"/>
        <v>0.004429433586180167</v>
      </c>
      <c r="CH21" s="8">
        <f t="shared" si="39"/>
        <v>0.001984612305708123</v>
      </c>
      <c r="CI21" s="8">
        <f t="shared" si="40"/>
        <v>0.007907961986568329</v>
      </c>
      <c r="CJ21" s="8">
        <f t="shared" si="9"/>
        <v>0.007907961986568329</v>
      </c>
      <c r="CK21" s="8">
        <f t="shared" si="41"/>
        <v>0.006746435705893489</v>
      </c>
      <c r="CL21" s="8">
        <f t="shared" si="42"/>
        <v>0</v>
      </c>
      <c r="CM21" s="8">
        <f t="shared" si="43"/>
        <v>0.009685302129224948</v>
      </c>
      <c r="CN21" s="8">
        <f t="shared" si="44"/>
        <v>0</v>
      </c>
      <c r="CO21" s="8">
        <f t="shared" si="45"/>
        <v>0.0045317189128034055</v>
      </c>
      <c r="CP21" s="8">
        <f t="shared" si="46"/>
        <v>0.007352966036769206</v>
      </c>
      <c r="CQ21" s="8">
        <f t="shared" si="47"/>
        <v>0.0018888919043612779</v>
      </c>
      <c r="CR21" s="8">
        <f t="shared" si="48"/>
        <v>0.0018888919043612779</v>
      </c>
      <c r="CS21" s="8">
        <f t="shared" si="49"/>
        <v>0.006746435705893489</v>
      </c>
      <c r="CT21" s="8">
        <f t="shared" si="50"/>
        <v>0.009685302129224948</v>
      </c>
      <c r="CU21" s="8">
        <f t="shared" si="51"/>
        <v>0</v>
      </c>
      <c r="CV21" s="8">
        <f t="shared" si="52"/>
        <v>0.007907961986568329</v>
      </c>
      <c r="CW21" s="8">
        <f t="shared" si="53"/>
        <v>0.00021574475807052917</v>
      </c>
      <c r="CX21" s="8">
        <f t="shared" si="54"/>
        <v>0.007630464011668767</v>
      </c>
      <c r="CY21" s="8">
        <f t="shared" si="55"/>
        <v>0.007907961986568329</v>
      </c>
      <c r="CZ21" s="8">
        <f t="shared" si="56"/>
        <v>0.007907961986568329</v>
      </c>
      <c r="DA21" s="8">
        <f t="shared" si="10"/>
        <v>0.007907961986568329</v>
      </c>
      <c r="DB21" s="8">
        <f t="shared" si="57"/>
        <v>0.007907961986568329</v>
      </c>
      <c r="DC21" s="8">
        <f t="shared" si="58"/>
        <v>0.007907961986568329</v>
      </c>
      <c r="DD21" s="8">
        <f t="shared" si="59"/>
        <v>0.007907961986568329</v>
      </c>
      <c r="DE21" s="8">
        <f t="shared" si="60"/>
        <v>0.007381315935591337</v>
      </c>
      <c r="DF21" s="8">
        <f t="shared" si="61"/>
        <v>0.00021574475807052917</v>
      </c>
      <c r="DG21" s="8">
        <f t="shared" si="62"/>
        <v>0</v>
      </c>
      <c r="DH21" s="8">
        <f t="shared" si="63"/>
        <v>0.004429433586180167</v>
      </c>
      <c r="DI21" s="8">
        <f t="shared" si="64"/>
        <v>0.004429433586180167</v>
      </c>
      <c r="DJ21" s="8">
        <f t="shared" si="65"/>
        <v>0.004429433586180167</v>
      </c>
      <c r="DK21" s="8">
        <f t="shared" si="66"/>
        <v>0.004429433586180167</v>
      </c>
      <c r="DL21" s="8">
        <f t="shared" si="67"/>
        <v>0.004429433586180167</v>
      </c>
      <c r="DM21" s="8">
        <f t="shared" si="68"/>
        <v>0.004429433586180167</v>
      </c>
      <c r="DN21" s="8">
        <f t="shared" si="69"/>
        <v>0.004429433586180167</v>
      </c>
      <c r="DO21" s="8">
        <f t="shared" si="70"/>
        <v>0.007381315935591337</v>
      </c>
      <c r="DP21" s="8">
        <f t="shared" si="71"/>
        <v>0.004429433586180167</v>
      </c>
      <c r="DQ21" s="8">
        <f t="shared" si="72"/>
        <v>0.007907961986568329</v>
      </c>
      <c r="DR21" s="8">
        <f t="shared" si="73"/>
        <v>0.0005145403419244919</v>
      </c>
      <c r="DS21" s="8">
        <f t="shared" si="74"/>
        <v>0.0050598696796058384</v>
      </c>
    </row>
    <row r="22" spans="1:123" ht="11.25">
      <c r="A22" s="82" t="s">
        <v>434</v>
      </c>
      <c r="B22" s="74" t="s">
        <v>14</v>
      </c>
      <c r="C22" s="83" t="s">
        <v>180</v>
      </c>
      <c r="D22" s="57">
        <v>3621</v>
      </c>
      <c r="E22" s="57">
        <f t="shared" si="11"/>
        <v>104</v>
      </c>
      <c r="F22" s="20">
        <v>0</v>
      </c>
      <c r="G22" s="58">
        <v>0</v>
      </c>
      <c r="H22" s="28">
        <v>104</v>
      </c>
      <c r="I22" s="63">
        <v>26.99</v>
      </c>
      <c r="J22" s="20">
        <v>9.17</v>
      </c>
      <c r="K22" s="64">
        <v>20.99</v>
      </c>
      <c r="L22" s="20">
        <v>6</v>
      </c>
      <c r="M22" s="189">
        <v>2563</v>
      </c>
      <c r="N22" s="125">
        <v>53</v>
      </c>
      <c r="O22" s="179">
        <v>327</v>
      </c>
      <c r="P22" s="20">
        <v>9718</v>
      </c>
      <c r="Q22" s="68">
        <v>16679</v>
      </c>
      <c r="R22" s="23"/>
      <c r="S22" s="23">
        <v>1897017</v>
      </c>
      <c r="U22" s="8">
        <f aca="true" t="shared" si="75" ref="U22:AG24">D22/D$89</f>
        <v>0.0033549398501256365</v>
      </c>
      <c r="V22" s="8">
        <f t="shared" si="75"/>
        <v>0.0028791318310171085</v>
      </c>
      <c r="W22" s="8">
        <f t="shared" si="75"/>
        <v>0</v>
      </c>
      <c r="X22" s="8">
        <f t="shared" si="75"/>
        <v>0</v>
      </c>
      <c r="Y22" s="8">
        <f t="shared" si="75"/>
        <v>0.011995386389850057</v>
      </c>
      <c r="Z22" s="8">
        <f t="shared" si="75"/>
        <v>0.0031221080880992035</v>
      </c>
      <c r="AA22" s="8">
        <f t="shared" si="75"/>
        <v>0.004977338724997965</v>
      </c>
      <c r="AB22" s="8">
        <f t="shared" si="75"/>
        <v>0.004365340981172257</v>
      </c>
      <c r="AC22" s="8">
        <f t="shared" si="75"/>
        <v>0.0015674963947582916</v>
      </c>
      <c r="AD22" s="8">
        <f t="shared" si="75"/>
        <v>0.0036657816190223593</v>
      </c>
      <c r="AE22" s="8">
        <f t="shared" si="75"/>
        <v>0.00030116476039317457</v>
      </c>
      <c r="AF22" s="8">
        <f t="shared" si="75"/>
        <v>0.007010612158721203</v>
      </c>
      <c r="AG22" s="8">
        <f t="shared" si="75"/>
        <v>0.001637564978959194</v>
      </c>
      <c r="AH22" s="8">
        <f t="shared" si="25"/>
        <v>0.001615083850923858</v>
      </c>
      <c r="AI22" s="8">
        <f>+R22/R$89</f>
        <v>0</v>
      </c>
      <c r="AJ22" s="8">
        <f>M22/(SUM(M$10:M$27)-M$26+M$30)</f>
        <v>0.004489677944873131</v>
      </c>
      <c r="AK22" s="8">
        <v>0</v>
      </c>
      <c r="AL22" s="8">
        <v>0</v>
      </c>
      <c r="AM22" s="8">
        <f t="shared" si="3"/>
        <v>0.0019834731897077668</v>
      </c>
      <c r="AN22" s="8">
        <f t="shared" si="4"/>
        <v>0.0036222364060946827</v>
      </c>
      <c r="AO22" s="8">
        <f t="shared" si="5"/>
        <v>0.003000619959558156</v>
      </c>
      <c r="AP22" s="8">
        <f t="shared" si="6"/>
        <v>0.008180363685511158</v>
      </c>
      <c r="AQ22" s="15">
        <f aca="true" t="shared" si="76" ref="AQ22:AQ54">S22/S$89</f>
        <v>0.004731624583828414</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105">
        <f t="shared" si="26"/>
        <v>0.0036657816190223593</v>
      </c>
      <c r="BU22" s="8">
        <f t="shared" si="27"/>
        <v>0.0031221080880992035</v>
      </c>
      <c r="BV22" s="8">
        <f t="shared" si="28"/>
        <v>0.007010612158721203</v>
      </c>
      <c r="BW22" s="8">
        <f t="shared" si="29"/>
        <v>0.0036657816190223593</v>
      </c>
      <c r="BX22" s="8">
        <f t="shared" si="30"/>
        <v>0.001615083850923858</v>
      </c>
      <c r="BY22" s="8">
        <f t="shared" si="31"/>
        <v>0.0036657816190223593</v>
      </c>
      <c r="BZ22" s="8">
        <f t="shared" si="32"/>
        <v>0</v>
      </c>
      <c r="CA22" s="8">
        <f t="shared" si="33"/>
        <v>0</v>
      </c>
      <c r="CB22" s="8">
        <f t="shared" si="34"/>
        <v>0.0033549398501256365</v>
      </c>
      <c r="CC22" s="8">
        <f t="shared" si="35"/>
        <v>0.004365340981172257</v>
      </c>
      <c r="CD22" s="8">
        <f t="shared" si="36"/>
        <v>0.004489677944873131</v>
      </c>
      <c r="CE22" s="8">
        <f t="shared" si="37"/>
        <v>0</v>
      </c>
      <c r="CF22" s="8">
        <f t="shared" si="8"/>
        <v>0</v>
      </c>
      <c r="CG22" s="8">
        <f t="shared" si="38"/>
        <v>0.0028791318310171085</v>
      </c>
      <c r="CH22" s="8">
        <f t="shared" si="39"/>
        <v>0.0033549398501256365</v>
      </c>
      <c r="CI22" s="8">
        <f t="shared" si="40"/>
        <v>0.0036657816190223593</v>
      </c>
      <c r="CJ22" s="8">
        <f t="shared" si="9"/>
        <v>0.0036657816190223593</v>
      </c>
      <c r="CK22" s="8">
        <f t="shared" si="41"/>
        <v>0.0036222364060946827</v>
      </c>
      <c r="CL22" s="8">
        <f t="shared" si="42"/>
        <v>0</v>
      </c>
      <c r="CM22" s="8">
        <f t="shared" si="43"/>
        <v>0.004489677944873131</v>
      </c>
      <c r="CN22" s="8">
        <f t="shared" si="44"/>
        <v>0</v>
      </c>
      <c r="CO22" s="8">
        <f t="shared" si="45"/>
        <v>0.008180363685511158</v>
      </c>
      <c r="CP22" s="8">
        <f t="shared" si="46"/>
        <v>0.00030116476039317457</v>
      </c>
      <c r="CQ22" s="8">
        <f t="shared" si="47"/>
        <v>0.004977338724997965</v>
      </c>
      <c r="CR22" s="8">
        <f t="shared" si="48"/>
        <v>0.004977338724997965</v>
      </c>
      <c r="CS22" s="8">
        <f t="shared" si="49"/>
        <v>0.0036222364060946827</v>
      </c>
      <c r="CT22" s="8">
        <f t="shared" si="50"/>
        <v>0.004489677944873131</v>
      </c>
      <c r="CU22" s="8">
        <f t="shared" si="51"/>
        <v>0.011995386389850057</v>
      </c>
      <c r="CV22" s="8">
        <f t="shared" si="52"/>
        <v>0.0036657816190223593</v>
      </c>
      <c r="CW22" s="8">
        <f t="shared" si="53"/>
        <v>0.001615083850923858</v>
      </c>
      <c r="CX22" s="8">
        <f t="shared" si="54"/>
        <v>0.0019834731897077668</v>
      </c>
      <c r="CY22" s="8">
        <f t="shared" si="55"/>
        <v>0.0036657816190223593</v>
      </c>
      <c r="CZ22" s="8">
        <f t="shared" si="56"/>
        <v>0.0036657816190223593</v>
      </c>
      <c r="DA22" s="8">
        <f t="shared" si="10"/>
        <v>0.0036657816190223593</v>
      </c>
      <c r="DB22" s="8">
        <f t="shared" si="57"/>
        <v>0.0036657816190223593</v>
      </c>
      <c r="DC22" s="8">
        <f t="shared" si="58"/>
        <v>0.0036657816190223593</v>
      </c>
      <c r="DD22" s="8">
        <f t="shared" si="59"/>
        <v>0.0036657816190223593</v>
      </c>
      <c r="DE22" s="8">
        <f t="shared" si="60"/>
        <v>0.0031221080880992035</v>
      </c>
      <c r="DF22" s="8">
        <f t="shared" si="61"/>
        <v>0.001615083850923858</v>
      </c>
      <c r="DG22" s="8">
        <f t="shared" si="62"/>
        <v>0</v>
      </c>
      <c r="DH22" s="8">
        <f t="shared" si="63"/>
        <v>0.0028791318310171085</v>
      </c>
      <c r="DI22" s="8">
        <f t="shared" si="64"/>
        <v>0.0028791318310171085</v>
      </c>
      <c r="DJ22" s="8">
        <f t="shared" si="65"/>
        <v>0.0028791318310171085</v>
      </c>
      <c r="DK22" s="8">
        <f t="shared" si="66"/>
        <v>0.0028791318310171085</v>
      </c>
      <c r="DL22" s="8">
        <f t="shared" si="67"/>
        <v>0.0028791318310171085</v>
      </c>
      <c r="DM22" s="8">
        <f t="shared" si="68"/>
        <v>0.0028791318310171085</v>
      </c>
      <c r="DN22" s="8">
        <f t="shared" si="69"/>
        <v>0.0028791318310171085</v>
      </c>
      <c r="DO22" s="8">
        <f t="shared" si="70"/>
        <v>0.0031221080880992035</v>
      </c>
      <c r="DP22" s="8">
        <f t="shared" si="71"/>
        <v>0.0028791318310171085</v>
      </c>
      <c r="DQ22" s="8">
        <f t="shared" si="72"/>
        <v>0.0036657816190223593</v>
      </c>
      <c r="DR22" s="8">
        <f t="shared" si="73"/>
        <v>0.007010612158721203</v>
      </c>
      <c r="DS22" s="8">
        <f t="shared" si="74"/>
        <v>0.004731624583828414</v>
      </c>
    </row>
    <row r="23" spans="1:123" ht="11.25">
      <c r="A23" s="82" t="s">
        <v>434</v>
      </c>
      <c r="B23" s="74" t="s">
        <v>15</v>
      </c>
      <c r="C23" s="83" t="s">
        <v>181</v>
      </c>
      <c r="D23" s="57"/>
      <c r="E23" s="57">
        <f t="shared" si="11"/>
        <v>0</v>
      </c>
      <c r="F23" s="20"/>
      <c r="G23" s="58">
        <v>0</v>
      </c>
      <c r="H23" s="28"/>
      <c r="I23" s="63">
        <v>116.2</v>
      </c>
      <c r="J23" s="20">
        <v>0</v>
      </c>
      <c r="K23" s="64">
        <v>75.65</v>
      </c>
      <c r="L23" s="20">
        <v>40.55</v>
      </c>
      <c r="M23" s="189">
        <v>12431</v>
      </c>
      <c r="N23" s="125">
        <v>5749</v>
      </c>
      <c r="O23" s="179">
        <v>1985</v>
      </c>
      <c r="P23" s="20">
        <v>161641</v>
      </c>
      <c r="Q23" s="68">
        <v>304825</v>
      </c>
      <c r="R23" s="23"/>
      <c r="S23" s="23">
        <v>3385459</v>
      </c>
      <c r="U23" s="8">
        <f t="shared" si="75"/>
        <v>0</v>
      </c>
      <c r="V23" s="8">
        <f t="shared" si="75"/>
        <v>0</v>
      </c>
      <c r="W23" s="8">
        <f t="shared" si="75"/>
        <v>0</v>
      </c>
      <c r="X23" s="8">
        <f t="shared" si="75"/>
        <v>0</v>
      </c>
      <c r="Y23" s="8">
        <f t="shared" si="75"/>
        <v>0</v>
      </c>
      <c r="Z23" s="8">
        <f t="shared" si="75"/>
        <v>0.013441606514899129</v>
      </c>
      <c r="AA23" s="8">
        <f t="shared" si="75"/>
        <v>0</v>
      </c>
      <c r="AB23" s="8">
        <f t="shared" si="75"/>
        <v>0.015733113159870478</v>
      </c>
      <c r="AC23" s="8">
        <f t="shared" si="75"/>
        <v>0.010593663134574787</v>
      </c>
      <c r="AD23" s="8">
        <f t="shared" si="75"/>
        <v>0.017779684473689796</v>
      </c>
      <c r="AE23" s="8">
        <f t="shared" si="75"/>
        <v>0.032667852971704915</v>
      </c>
      <c r="AF23" s="8">
        <f t="shared" si="75"/>
        <v>0.04255677411333819</v>
      </c>
      <c r="AG23" s="8">
        <f t="shared" si="75"/>
        <v>0.027237872068732568</v>
      </c>
      <c r="AH23" s="8">
        <f t="shared" si="25"/>
        <v>0.029517233338801192</v>
      </c>
      <c r="AI23" s="8">
        <f>+R23/R$89</f>
        <v>0</v>
      </c>
      <c r="AJ23" s="8">
        <f>M23/(SUM(M$10:M$27)-M$26+M$30)</f>
        <v>0.02177572631007331</v>
      </c>
      <c r="AK23" s="8">
        <f>M23/(M$10+M$17+M$23+M$19)</f>
        <v>0.04593509003366331</v>
      </c>
      <c r="AL23" s="8">
        <f>N23/(N$10+N$17+N$23+N$19)</f>
        <v>0.09176083764285259</v>
      </c>
      <c r="AM23" s="8">
        <f t="shared" si="3"/>
        <v>0.025223768722697354</v>
      </c>
      <c r="AN23" s="8">
        <f t="shared" si="4"/>
        <v>0.007866556579935239</v>
      </c>
      <c r="AO23" s="8">
        <f t="shared" si="5"/>
        <v>0.006720803257449564</v>
      </c>
      <c r="AP23" s="8">
        <f t="shared" si="6"/>
        <v>0.007866556579935239</v>
      </c>
      <c r="AQ23" s="15">
        <f t="shared" si="76"/>
        <v>0.008444163142419471</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105">
        <f t="shared" si="26"/>
        <v>0.017779684473689796</v>
      </c>
      <c r="BU23" s="8">
        <f t="shared" si="27"/>
        <v>0.013441606514899129</v>
      </c>
      <c r="BV23" s="8">
        <f t="shared" si="28"/>
        <v>0.04255677411333819</v>
      </c>
      <c r="BW23" s="8">
        <f t="shared" si="29"/>
        <v>0.017779684473689796</v>
      </c>
      <c r="BX23" s="8">
        <f t="shared" si="30"/>
        <v>0.029517233338801192</v>
      </c>
      <c r="BY23" s="8">
        <f t="shared" si="31"/>
        <v>0.017779684473689796</v>
      </c>
      <c r="BZ23" s="8">
        <f t="shared" si="32"/>
        <v>0</v>
      </c>
      <c r="CA23" s="8">
        <f t="shared" si="33"/>
        <v>0</v>
      </c>
      <c r="CB23" s="8">
        <f t="shared" si="34"/>
        <v>0</v>
      </c>
      <c r="CC23" s="8">
        <f t="shared" si="35"/>
        <v>0.015733113159870478</v>
      </c>
      <c r="CD23" s="8">
        <f t="shared" si="36"/>
        <v>0.02177572631007331</v>
      </c>
      <c r="CE23" s="8">
        <f t="shared" si="37"/>
        <v>0</v>
      </c>
      <c r="CF23" s="8">
        <f t="shared" si="8"/>
        <v>0</v>
      </c>
      <c r="CG23" s="8">
        <f t="shared" si="38"/>
        <v>0</v>
      </c>
      <c r="CH23" s="8">
        <f t="shared" si="39"/>
        <v>0</v>
      </c>
      <c r="CI23" s="8">
        <f t="shared" si="40"/>
        <v>0.017779684473689796</v>
      </c>
      <c r="CJ23" s="8">
        <f t="shared" si="9"/>
        <v>0.017779684473689796</v>
      </c>
      <c r="CK23" s="8">
        <f t="shared" si="41"/>
        <v>0.007866556579935239</v>
      </c>
      <c r="CL23" s="8">
        <f t="shared" si="42"/>
        <v>0.09176083764285259</v>
      </c>
      <c r="CM23" s="8">
        <f t="shared" si="43"/>
        <v>0.02177572631007331</v>
      </c>
      <c r="CN23" s="8">
        <f t="shared" si="44"/>
        <v>0.04593509003366331</v>
      </c>
      <c r="CO23" s="8">
        <f t="shared" si="45"/>
        <v>0.007866556579935239</v>
      </c>
      <c r="CP23" s="8">
        <f t="shared" si="46"/>
        <v>0.032667852971704915</v>
      </c>
      <c r="CQ23" s="8">
        <f t="shared" si="47"/>
        <v>0</v>
      </c>
      <c r="CR23" s="8">
        <f t="shared" si="48"/>
        <v>0</v>
      </c>
      <c r="CS23" s="8">
        <f t="shared" si="49"/>
        <v>0.007866556579935239</v>
      </c>
      <c r="CT23" s="8">
        <f t="shared" si="50"/>
        <v>0.02177572631007331</v>
      </c>
      <c r="CU23" s="8">
        <f t="shared" si="51"/>
        <v>0</v>
      </c>
      <c r="CV23" s="8">
        <f t="shared" si="52"/>
        <v>0.017779684473689796</v>
      </c>
      <c r="CW23" s="8">
        <f t="shared" si="53"/>
        <v>0.029517233338801192</v>
      </c>
      <c r="CX23" s="8">
        <f t="shared" si="54"/>
        <v>0.025223768722697354</v>
      </c>
      <c r="CY23" s="8">
        <f t="shared" si="55"/>
        <v>0.017779684473689796</v>
      </c>
      <c r="CZ23" s="8">
        <f t="shared" si="56"/>
        <v>0.017779684473689796</v>
      </c>
      <c r="DA23" s="8">
        <f t="shared" si="10"/>
        <v>0.017779684473689796</v>
      </c>
      <c r="DB23" s="8">
        <f t="shared" si="57"/>
        <v>0.017779684473689796</v>
      </c>
      <c r="DC23" s="8">
        <f t="shared" si="58"/>
        <v>0.017779684473689796</v>
      </c>
      <c r="DD23" s="8">
        <f t="shared" si="59"/>
        <v>0.017779684473689796</v>
      </c>
      <c r="DE23" s="8">
        <f t="shared" si="60"/>
        <v>0.013441606514899129</v>
      </c>
      <c r="DF23" s="8">
        <f t="shared" si="61"/>
        <v>0.029517233338801192</v>
      </c>
      <c r="DG23" s="8">
        <f t="shared" si="62"/>
        <v>0</v>
      </c>
      <c r="DH23" s="8">
        <f t="shared" si="63"/>
        <v>0</v>
      </c>
      <c r="DI23" s="8">
        <f t="shared" si="64"/>
        <v>0</v>
      </c>
      <c r="DJ23" s="8">
        <f t="shared" si="65"/>
        <v>0</v>
      </c>
      <c r="DK23" s="8">
        <f t="shared" si="66"/>
        <v>0</v>
      </c>
      <c r="DL23" s="8">
        <f t="shared" si="67"/>
        <v>0</v>
      </c>
      <c r="DM23" s="8">
        <f t="shared" si="68"/>
        <v>0</v>
      </c>
      <c r="DN23" s="8">
        <f t="shared" si="69"/>
        <v>0</v>
      </c>
      <c r="DO23" s="8">
        <f t="shared" si="70"/>
        <v>0.013441606514899129</v>
      </c>
      <c r="DP23" s="8">
        <f t="shared" si="71"/>
        <v>0</v>
      </c>
      <c r="DQ23" s="8">
        <f t="shared" si="72"/>
        <v>0.017779684473689796</v>
      </c>
      <c r="DR23" s="8">
        <f t="shared" si="73"/>
        <v>0.04255677411333819</v>
      </c>
      <c r="DS23" s="8">
        <f t="shared" si="74"/>
        <v>0.008444163142419471</v>
      </c>
    </row>
    <row r="24" spans="1:123" ht="11.25">
      <c r="A24" s="82" t="s">
        <v>434</v>
      </c>
      <c r="B24" s="74">
        <v>66</v>
      </c>
      <c r="C24" s="83" t="s">
        <v>182</v>
      </c>
      <c r="D24" s="57"/>
      <c r="E24" s="57">
        <f t="shared" si="11"/>
        <v>0</v>
      </c>
      <c r="F24" s="20"/>
      <c r="G24" s="58">
        <v>0</v>
      </c>
      <c r="H24" s="28"/>
      <c r="I24" s="63">
        <v>6.58</v>
      </c>
      <c r="J24" s="20"/>
      <c r="K24" s="64">
        <v>3.05</v>
      </c>
      <c r="L24" s="20">
        <v>3.53</v>
      </c>
      <c r="M24" s="189">
        <v>943</v>
      </c>
      <c r="N24" s="125">
        <v>321</v>
      </c>
      <c r="O24" s="179">
        <v>2</v>
      </c>
      <c r="P24" s="20">
        <v>17788</v>
      </c>
      <c r="Q24" s="68">
        <v>30536</v>
      </c>
      <c r="R24" s="23"/>
      <c r="S24" s="23">
        <v>678628</v>
      </c>
      <c r="U24" s="8">
        <f t="shared" si="75"/>
        <v>0</v>
      </c>
      <c r="V24" s="8">
        <f t="shared" si="75"/>
        <v>0</v>
      </c>
      <c r="W24" s="8">
        <f t="shared" si="75"/>
        <v>0</v>
      </c>
      <c r="X24" s="8">
        <f t="shared" si="75"/>
        <v>0</v>
      </c>
      <c r="Y24" s="8">
        <f t="shared" si="75"/>
        <v>0</v>
      </c>
      <c r="Z24" s="8">
        <f t="shared" si="75"/>
        <v>0.0007611512122894687</v>
      </c>
      <c r="AA24" s="8">
        <f t="shared" si="75"/>
        <v>0</v>
      </c>
      <c r="AB24" s="8">
        <f t="shared" si="75"/>
        <v>0.0006343158643437535</v>
      </c>
      <c r="AC24" s="8">
        <f t="shared" si="75"/>
        <v>0.0009222103789161282</v>
      </c>
      <c r="AD24" s="8">
        <f t="shared" si="75"/>
        <v>0.0013487444661482969</v>
      </c>
      <c r="AE24" s="8">
        <f t="shared" si="75"/>
        <v>0.001824035624268095</v>
      </c>
      <c r="AF24" s="8">
        <f t="shared" si="75"/>
        <v>4.2878361827041E-05</v>
      </c>
      <c r="AG24" s="8">
        <f t="shared" si="75"/>
        <v>0.002997428055744613</v>
      </c>
      <c r="AH24" s="8">
        <f t="shared" si="25"/>
        <v>0.0029569039194082937</v>
      </c>
      <c r="AI24" s="8">
        <f>+R24/R$89</f>
        <v>0</v>
      </c>
      <c r="AJ24" s="8">
        <f>M24/(SUM(M$10:M$27)-M$26+M$30)</f>
        <v>0.0016518791658272972</v>
      </c>
      <c r="AK24" s="8">
        <v>0</v>
      </c>
      <c r="AL24" s="8">
        <v>0</v>
      </c>
      <c r="AM24" s="8">
        <f t="shared" si="3"/>
        <v>0.001586390045208196</v>
      </c>
      <c r="AN24" s="8">
        <f t="shared" si="4"/>
        <v>0.00031715793217187673</v>
      </c>
      <c r="AO24" s="8">
        <f t="shared" si="5"/>
        <v>0.00038057560614473436</v>
      </c>
      <c r="AP24" s="8">
        <f t="shared" si="6"/>
        <v>0.00031715793217187673</v>
      </c>
      <c r="AQ24" s="15">
        <f t="shared" si="76"/>
        <v>0.0016926642871805096</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105">
        <f t="shared" si="26"/>
        <v>0.0013487444661482969</v>
      </c>
      <c r="BU24" s="8">
        <f t="shared" si="27"/>
        <v>0.0007611512122894687</v>
      </c>
      <c r="BV24" s="8">
        <f t="shared" si="28"/>
        <v>4.2878361827041E-05</v>
      </c>
      <c r="BW24" s="8">
        <f t="shared" si="29"/>
        <v>0.0013487444661482969</v>
      </c>
      <c r="BX24" s="8">
        <f t="shared" si="30"/>
        <v>0.0029569039194082937</v>
      </c>
      <c r="BY24" s="8">
        <f t="shared" si="31"/>
        <v>0.0013487444661482969</v>
      </c>
      <c r="BZ24" s="8">
        <f t="shared" si="32"/>
        <v>0</v>
      </c>
      <c r="CA24" s="8">
        <f t="shared" si="33"/>
        <v>0</v>
      </c>
      <c r="CB24" s="8">
        <f t="shared" si="34"/>
        <v>0</v>
      </c>
      <c r="CC24" s="8">
        <f t="shared" si="35"/>
        <v>0.0006343158643437535</v>
      </c>
      <c r="CD24" s="8">
        <f t="shared" si="36"/>
        <v>0.0016518791658272972</v>
      </c>
      <c r="CE24" s="8">
        <f t="shared" si="37"/>
        <v>0</v>
      </c>
      <c r="CF24" s="8">
        <f t="shared" si="8"/>
        <v>0</v>
      </c>
      <c r="CG24" s="8">
        <f t="shared" si="38"/>
        <v>0</v>
      </c>
      <c r="CH24" s="8">
        <f t="shared" si="39"/>
        <v>0</v>
      </c>
      <c r="CI24" s="8">
        <f t="shared" si="40"/>
        <v>0.0013487444661482969</v>
      </c>
      <c r="CJ24" s="8">
        <f t="shared" si="9"/>
        <v>0.0013487444661482969</v>
      </c>
      <c r="CK24" s="8">
        <f t="shared" si="41"/>
        <v>0.00031715793217187673</v>
      </c>
      <c r="CL24" s="8">
        <f t="shared" si="42"/>
        <v>0</v>
      </c>
      <c r="CM24" s="8">
        <f t="shared" si="43"/>
        <v>0.0016518791658272972</v>
      </c>
      <c r="CN24" s="8">
        <f t="shared" si="44"/>
        <v>0</v>
      </c>
      <c r="CO24" s="8">
        <f t="shared" si="45"/>
        <v>0.00031715793217187673</v>
      </c>
      <c r="CP24" s="8">
        <f t="shared" si="46"/>
        <v>0.001824035624268095</v>
      </c>
      <c r="CQ24" s="8">
        <f t="shared" si="47"/>
        <v>0</v>
      </c>
      <c r="CR24" s="8">
        <f t="shared" si="48"/>
        <v>0</v>
      </c>
      <c r="CS24" s="8">
        <f t="shared" si="49"/>
        <v>0.00031715793217187673</v>
      </c>
      <c r="CT24" s="8">
        <f t="shared" si="50"/>
        <v>0.0016518791658272972</v>
      </c>
      <c r="CU24" s="8">
        <f t="shared" si="51"/>
        <v>0</v>
      </c>
      <c r="CV24" s="8">
        <f t="shared" si="52"/>
        <v>0.0013487444661482969</v>
      </c>
      <c r="CW24" s="8">
        <f t="shared" si="53"/>
        <v>0.0029569039194082937</v>
      </c>
      <c r="CX24" s="8">
        <f t="shared" si="54"/>
        <v>0.001586390045208196</v>
      </c>
      <c r="CY24" s="8">
        <f t="shared" si="55"/>
        <v>0.0013487444661482969</v>
      </c>
      <c r="CZ24" s="8">
        <f t="shared" si="56"/>
        <v>0.0013487444661482969</v>
      </c>
      <c r="DA24" s="8">
        <f t="shared" si="10"/>
        <v>0.0013487444661482969</v>
      </c>
      <c r="DB24" s="8">
        <f t="shared" si="57"/>
        <v>0.0013487444661482969</v>
      </c>
      <c r="DC24" s="8">
        <f t="shared" si="58"/>
        <v>0.0013487444661482969</v>
      </c>
      <c r="DD24" s="8">
        <f t="shared" si="59"/>
        <v>0.0013487444661482969</v>
      </c>
      <c r="DE24" s="8">
        <f t="shared" si="60"/>
        <v>0.0007611512122894687</v>
      </c>
      <c r="DF24" s="8">
        <f t="shared" si="61"/>
        <v>0.0029569039194082937</v>
      </c>
      <c r="DG24" s="8">
        <f t="shared" si="62"/>
        <v>0</v>
      </c>
      <c r="DH24" s="8">
        <f t="shared" si="63"/>
        <v>0</v>
      </c>
      <c r="DI24" s="8">
        <f t="shared" si="64"/>
        <v>0</v>
      </c>
      <c r="DJ24" s="8">
        <f t="shared" si="65"/>
        <v>0</v>
      </c>
      <c r="DK24" s="8">
        <f t="shared" si="66"/>
        <v>0</v>
      </c>
      <c r="DL24" s="8">
        <f t="shared" si="67"/>
        <v>0</v>
      </c>
      <c r="DM24" s="8">
        <f t="shared" si="68"/>
        <v>0</v>
      </c>
      <c r="DN24" s="8">
        <f t="shared" si="69"/>
        <v>0</v>
      </c>
      <c r="DO24" s="8">
        <f t="shared" si="70"/>
        <v>0.0007611512122894687</v>
      </c>
      <c r="DP24" s="8">
        <f t="shared" si="71"/>
        <v>0</v>
      </c>
      <c r="DQ24" s="8">
        <f t="shared" si="72"/>
        <v>0.0013487444661482969</v>
      </c>
      <c r="DR24" s="8">
        <f t="shared" si="73"/>
        <v>4.2878361827041E-05</v>
      </c>
      <c r="DS24" s="8">
        <f t="shared" si="74"/>
        <v>0.0016926642871805096</v>
      </c>
    </row>
    <row r="25" spans="1:123" ht="11.25">
      <c r="A25" s="82" t="s">
        <v>434</v>
      </c>
      <c r="B25" s="74" t="s">
        <v>16</v>
      </c>
      <c r="C25" s="83" t="s">
        <v>183</v>
      </c>
      <c r="D25" s="57">
        <v>8959</v>
      </c>
      <c r="E25" s="57">
        <f t="shared" si="11"/>
        <v>289</v>
      </c>
      <c r="F25" s="20">
        <v>0</v>
      </c>
      <c r="G25" s="58">
        <v>0</v>
      </c>
      <c r="H25" s="28">
        <v>289</v>
      </c>
      <c r="I25" s="63">
        <v>47.65</v>
      </c>
      <c r="J25" s="20">
        <v>13</v>
      </c>
      <c r="K25" s="64">
        <v>39.05</v>
      </c>
      <c r="L25" s="20">
        <v>8.6</v>
      </c>
      <c r="M25" s="189">
        <v>4132</v>
      </c>
      <c r="N25" s="125">
        <v>2537</v>
      </c>
      <c r="O25" s="179">
        <v>12</v>
      </c>
      <c r="P25" s="20">
        <v>14583</v>
      </c>
      <c r="Q25" s="68">
        <v>23074</v>
      </c>
      <c r="R25" s="23"/>
      <c r="S25" s="23">
        <v>1746059</v>
      </c>
      <c r="U25" s="8">
        <f aca="true" t="shared" si="77" ref="U25:U87">D25/D$89</f>
        <v>0.0083007197230808</v>
      </c>
      <c r="V25" s="8">
        <f aca="true" t="shared" si="78" ref="V25:V87">E25/E$89</f>
        <v>0.008000664415037927</v>
      </c>
      <c r="W25" s="8">
        <f aca="true" t="shared" si="79" ref="W25:W87">F25/F$89</f>
        <v>0</v>
      </c>
      <c r="X25" s="8">
        <f aca="true" t="shared" si="80" ref="X25:X87">G25/G$89</f>
        <v>0</v>
      </c>
      <c r="Y25" s="8">
        <f aca="true" t="shared" si="81" ref="Y25:Y87">H25/H$89</f>
        <v>0.03333333333333333</v>
      </c>
      <c r="Z25" s="8">
        <f aca="true" t="shared" si="82" ref="Z25:Z87">I25/I$89</f>
        <v>0.0055119840829168975</v>
      </c>
      <c r="AA25" s="8">
        <f aca="true" t="shared" si="83" ref="AA25:AA87">J25/J$89</f>
        <v>0.007056205389855348</v>
      </c>
      <c r="AB25" s="8">
        <f aca="true" t="shared" si="84" ref="AB25:AB87">K25/K$89</f>
        <v>0.008121322787745433</v>
      </c>
      <c r="AC25" s="8">
        <f aca="true" t="shared" si="85" ref="AC25:AC87">L25/L$89</f>
        <v>0.0022467448324868847</v>
      </c>
      <c r="AD25" s="8">
        <f aca="true" t="shared" si="86" ref="AD25:AD87">M25/M$89</f>
        <v>0.005909875009676313</v>
      </c>
      <c r="AE25" s="8">
        <f aca="true" t="shared" si="87" ref="AE25:AE87">N25/N$89</f>
        <v>0.014416132021084601</v>
      </c>
      <c r="AF25" s="8">
        <f aca="true" t="shared" si="88" ref="AF25:AF87">O25/O$89</f>
        <v>0.00025727017096224597</v>
      </c>
      <c r="AG25" s="8">
        <f aca="true" t="shared" si="89" ref="AG25:AG57">P25/P$89</f>
        <v>0.0024573585190535018</v>
      </c>
      <c r="AH25" s="8">
        <f t="shared" si="25"/>
        <v>0.002234333279945866</v>
      </c>
      <c r="AI25" s="8">
        <f aca="true" t="shared" si="90" ref="AI25:AI87">+R25/R$89</f>
        <v>0</v>
      </c>
      <c r="AJ25" s="8">
        <f>M25/(SUM(M$10:M$27)-M$26+M$30)</f>
        <v>0.007238138614208263</v>
      </c>
      <c r="AK25" s="8">
        <v>0</v>
      </c>
      <c r="AL25" s="8">
        <v>0</v>
      </c>
      <c r="AM25" s="8">
        <f aca="true" t="shared" si="91" ref="AM25:AM87">+(AE25+AD25)/2</f>
        <v>0.010163003515380457</v>
      </c>
      <c r="AN25" s="8">
        <f aca="true" t="shared" si="92" ref="AN25:AN87">(V25+AB25)/2</f>
        <v>0.00806099360139168</v>
      </c>
      <c r="AO25" s="8">
        <f aca="true" t="shared" si="93" ref="AO25:AO87">(V25+Z25)/2</f>
        <v>0.006756324248977413</v>
      </c>
      <c r="AP25" s="8">
        <f aca="true" t="shared" si="94" ref="AP25:AP87">(Y25+AB25)/2</f>
        <v>0.020727328060539382</v>
      </c>
      <c r="AQ25" s="15">
        <f t="shared" si="76"/>
        <v>0.004355098393538306</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105">
        <f t="shared" si="26"/>
        <v>0.005909875009676313</v>
      </c>
      <c r="BU25" s="8">
        <f t="shared" si="27"/>
        <v>0.0055119840829168975</v>
      </c>
      <c r="BV25" s="8">
        <f t="shared" si="28"/>
        <v>0.00025727017096224597</v>
      </c>
      <c r="BW25" s="8">
        <f t="shared" si="29"/>
        <v>0.005909875009676313</v>
      </c>
      <c r="BX25" s="8">
        <f t="shared" si="30"/>
        <v>0.002234333279945866</v>
      </c>
      <c r="BY25" s="8">
        <f t="shared" si="31"/>
        <v>0.005909875009676313</v>
      </c>
      <c r="BZ25" s="8">
        <f t="shared" si="32"/>
        <v>0</v>
      </c>
      <c r="CA25" s="8">
        <f t="shared" si="33"/>
        <v>0</v>
      </c>
      <c r="CB25" s="8">
        <f t="shared" si="34"/>
        <v>0.0083007197230808</v>
      </c>
      <c r="CC25" s="8">
        <f t="shared" si="35"/>
        <v>0.008121322787745433</v>
      </c>
      <c r="CD25" s="8">
        <f t="shared" si="36"/>
        <v>0.007238138614208263</v>
      </c>
      <c r="CE25" s="8">
        <f t="shared" si="37"/>
        <v>0</v>
      </c>
      <c r="CF25" s="8">
        <f t="shared" si="8"/>
        <v>0</v>
      </c>
      <c r="CG25" s="8">
        <f t="shared" si="38"/>
        <v>0.008000664415037927</v>
      </c>
      <c r="CH25" s="8">
        <f t="shared" si="39"/>
        <v>0.0083007197230808</v>
      </c>
      <c r="CI25" s="8">
        <f t="shared" si="40"/>
        <v>0.005909875009676313</v>
      </c>
      <c r="CJ25" s="8">
        <f t="shared" si="9"/>
        <v>0.005909875009676313</v>
      </c>
      <c r="CK25" s="8">
        <f t="shared" si="41"/>
        <v>0.00806099360139168</v>
      </c>
      <c r="CL25" s="8">
        <f t="shared" si="42"/>
        <v>0</v>
      </c>
      <c r="CM25" s="8">
        <f t="shared" si="43"/>
        <v>0.007238138614208263</v>
      </c>
      <c r="CN25" s="8">
        <f t="shared" si="44"/>
        <v>0</v>
      </c>
      <c r="CO25" s="8">
        <f t="shared" si="45"/>
        <v>0.020727328060539382</v>
      </c>
      <c r="CP25" s="8">
        <f t="shared" si="46"/>
        <v>0.014416132021084601</v>
      </c>
      <c r="CQ25" s="8">
        <f t="shared" si="47"/>
        <v>0.007056205389855348</v>
      </c>
      <c r="CR25" s="8">
        <f t="shared" si="48"/>
        <v>0.007056205389855348</v>
      </c>
      <c r="CS25" s="8">
        <f t="shared" si="49"/>
        <v>0.00806099360139168</v>
      </c>
      <c r="CT25" s="8">
        <f t="shared" si="50"/>
        <v>0.007238138614208263</v>
      </c>
      <c r="CU25" s="8">
        <f t="shared" si="51"/>
        <v>0.03333333333333333</v>
      </c>
      <c r="CV25" s="8">
        <f t="shared" si="52"/>
        <v>0.005909875009676313</v>
      </c>
      <c r="CW25" s="8">
        <f t="shared" si="53"/>
        <v>0.002234333279945866</v>
      </c>
      <c r="CX25" s="8">
        <f t="shared" si="54"/>
        <v>0.010163003515380457</v>
      </c>
      <c r="CY25" s="8">
        <f t="shared" si="55"/>
        <v>0.005909875009676313</v>
      </c>
      <c r="CZ25" s="8">
        <f t="shared" si="56"/>
        <v>0.005909875009676313</v>
      </c>
      <c r="DA25" s="8">
        <f t="shared" si="10"/>
        <v>0.005909875009676313</v>
      </c>
      <c r="DB25" s="8">
        <f t="shared" si="57"/>
        <v>0.005909875009676313</v>
      </c>
      <c r="DC25" s="8">
        <f t="shared" si="58"/>
        <v>0.005909875009676313</v>
      </c>
      <c r="DD25" s="8">
        <f t="shared" si="59"/>
        <v>0.005909875009676313</v>
      </c>
      <c r="DE25" s="8">
        <f t="shared" si="60"/>
        <v>0.0055119840829168975</v>
      </c>
      <c r="DF25" s="8">
        <f t="shared" si="61"/>
        <v>0.002234333279945866</v>
      </c>
      <c r="DG25" s="8">
        <f t="shared" si="62"/>
        <v>0</v>
      </c>
      <c r="DH25" s="8">
        <f t="shared" si="63"/>
        <v>0.008000664415037927</v>
      </c>
      <c r="DI25" s="8">
        <f t="shared" si="64"/>
        <v>0.008000664415037927</v>
      </c>
      <c r="DJ25" s="8">
        <f t="shared" si="65"/>
        <v>0.008000664415037927</v>
      </c>
      <c r="DK25" s="8">
        <f t="shared" si="66"/>
        <v>0.008000664415037927</v>
      </c>
      <c r="DL25" s="8">
        <f t="shared" si="67"/>
        <v>0.008000664415037927</v>
      </c>
      <c r="DM25" s="8">
        <f t="shared" si="68"/>
        <v>0.008000664415037927</v>
      </c>
      <c r="DN25" s="8">
        <f t="shared" si="69"/>
        <v>0.008000664415037927</v>
      </c>
      <c r="DO25" s="8">
        <f t="shared" si="70"/>
        <v>0.0055119840829168975</v>
      </c>
      <c r="DP25" s="8">
        <f t="shared" si="71"/>
        <v>0.008000664415037927</v>
      </c>
      <c r="DQ25" s="8">
        <f t="shared" si="72"/>
        <v>0.005909875009676313</v>
      </c>
      <c r="DR25" s="8">
        <f t="shared" si="73"/>
        <v>0.00025727017096224597</v>
      </c>
      <c r="DS25" s="8">
        <f t="shared" si="74"/>
        <v>0.004355098393538306</v>
      </c>
    </row>
    <row r="26" spans="1:123" ht="11.25">
      <c r="A26" s="82" t="s">
        <v>434</v>
      </c>
      <c r="B26" s="74" t="s">
        <v>17</v>
      </c>
      <c r="C26" s="83" t="s">
        <v>435</v>
      </c>
      <c r="D26" s="57"/>
      <c r="E26" s="57">
        <f t="shared" si="11"/>
        <v>0</v>
      </c>
      <c r="F26" s="20"/>
      <c r="G26" s="58">
        <v>0</v>
      </c>
      <c r="H26" s="28"/>
      <c r="I26" s="63">
        <v>92.51</v>
      </c>
      <c r="J26" s="20">
        <v>0</v>
      </c>
      <c r="K26" s="64">
        <v>40.83</v>
      </c>
      <c r="L26" s="20">
        <v>51.68</v>
      </c>
      <c r="M26" s="189">
        <v>8895</v>
      </c>
      <c r="N26" s="125">
        <v>320</v>
      </c>
      <c r="O26" s="179">
        <v>412</v>
      </c>
      <c r="P26" s="20">
        <v>12277</v>
      </c>
      <c r="Q26" s="68">
        <v>12374</v>
      </c>
      <c r="R26" s="23"/>
      <c r="S26" s="23">
        <v>2501208</v>
      </c>
      <c r="U26" s="8">
        <f t="shared" si="77"/>
        <v>0</v>
      </c>
      <c r="V26" s="8">
        <f t="shared" si="78"/>
        <v>0</v>
      </c>
      <c r="W26" s="8">
        <f t="shared" si="79"/>
        <v>0</v>
      </c>
      <c r="X26" s="8">
        <f t="shared" si="80"/>
        <v>0</v>
      </c>
      <c r="Y26" s="8">
        <f t="shared" si="81"/>
        <v>0</v>
      </c>
      <c r="Z26" s="8">
        <f t="shared" si="82"/>
        <v>0.010701230797704978</v>
      </c>
      <c r="AA26" s="8">
        <f t="shared" si="83"/>
        <v>0</v>
      </c>
      <c r="AB26" s="8">
        <f t="shared" si="84"/>
        <v>0.008491513685624738</v>
      </c>
      <c r="AC26" s="8">
        <f t="shared" si="85"/>
        <v>0.013501368946851418</v>
      </c>
      <c r="AD26" s="8">
        <f t="shared" si="86"/>
        <v>0.012722250293095547</v>
      </c>
      <c r="AE26" s="8">
        <f t="shared" si="87"/>
        <v>0.0018183532702984125</v>
      </c>
      <c r="AF26" s="8">
        <f t="shared" si="88"/>
        <v>0.008832942536370446</v>
      </c>
      <c r="AG26" s="8">
        <f t="shared" si="89"/>
        <v>0.002068778066133158</v>
      </c>
      <c r="AH26" s="8">
        <f t="shared" si="25"/>
        <v>0.0011982161743109192</v>
      </c>
      <c r="AI26" s="8">
        <f t="shared" si="90"/>
        <v>0</v>
      </c>
      <c r="AJ26" s="8">
        <v>0</v>
      </c>
      <c r="AK26" s="8">
        <v>0</v>
      </c>
      <c r="AL26" s="8">
        <v>0</v>
      </c>
      <c r="AM26" s="8">
        <f t="shared" si="91"/>
        <v>0.0072703017816969796</v>
      </c>
      <c r="AN26" s="8">
        <f t="shared" si="92"/>
        <v>0.004245756842812369</v>
      </c>
      <c r="AO26" s="8">
        <f t="shared" si="93"/>
        <v>0.005350615398852489</v>
      </c>
      <c r="AP26" s="8">
        <f t="shared" si="94"/>
        <v>0.004245756842812369</v>
      </c>
      <c r="AQ26" s="15">
        <f t="shared" si="76"/>
        <v>0.0062386247788334525</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105">
        <f t="shared" si="26"/>
        <v>0.012722250293095547</v>
      </c>
      <c r="BU26" s="8">
        <f t="shared" si="27"/>
        <v>0.010701230797704978</v>
      </c>
      <c r="BV26" s="8">
        <f t="shared" si="28"/>
        <v>0.008832942536370446</v>
      </c>
      <c r="BW26" s="8">
        <f t="shared" si="29"/>
        <v>0.012722250293095547</v>
      </c>
      <c r="BX26" s="8">
        <f t="shared" si="30"/>
        <v>0.0011982161743109192</v>
      </c>
      <c r="BY26" s="8">
        <f t="shared" si="31"/>
        <v>0.012722250293095547</v>
      </c>
      <c r="BZ26" s="8">
        <f t="shared" si="32"/>
        <v>0</v>
      </c>
      <c r="CA26" s="8">
        <f t="shared" si="33"/>
        <v>0</v>
      </c>
      <c r="CB26" s="8">
        <f t="shared" si="34"/>
        <v>0</v>
      </c>
      <c r="CC26" s="8">
        <f t="shared" si="35"/>
        <v>0.008491513685624738</v>
      </c>
      <c r="CD26" s="8">
        <f t="shared" si="36"/>
        <v>0</v>
      </c>
      <c r="CE26" s="8">
        <f t="shared" si="37"/>
        <v>0</v>
      </c>
      <c r="CF26" s="8">
        <f t="shared" si="8"/>
        <v>0</v>
      </c>
      <c r="CG26" s="8">
        <f t="shared" si="38"/>
        <v>0</v>
      </c>
      <c r="CH26" s="8">
        <f t="shared" si="39"/>
        <v>0</v>
      </c>
      <c r="CI26" s="8">
        <f t="shared" si="40"/>
        <v>0.012722250293095547</v>
      </c>
      <c r="CJ26" s="8">
        <f t="shared" si="9"/>
        <v>0.012722250293095547</v>
      </c>
      <c r="CK26" s="8">
        <f t="shared" si="41"/>
        <v>0.004245756842812369</v>
      </c>
      <c r="CL26" s="8">
        <f t="shared" si="42"/>
        <v>0</v>
      </c>
      <c r="CM26" s="8">
        <f t="shared" si="43"/>
        <v>0</v>
      </c>
      <c r="CN26" s="8">
        <f t="shared" si="44"/>
        <v>0</v>
      </c>
      <c r="CO26" s="8">
        <f t="shared" si="45"/>
        <v>0.004245756842812369</v>
      </c>
      <c r="CP26" s="8">
        <f t="shared" si="46"/>
        <v>0.0018183532702984125</v>
      </c>
      <c r="CQ26" s="8">
        <f t="shared" si="47"/>
        <v>0</v>
      </c>
      <c r="CR26" s="8">
        <f t="shared" si="48"/>
        <v>0</v>
      </c>
      <c r="CS26" s="8">
        <f t="shared" si="49"/>
        <v>0.004245756842812369</v>
      </c>
      <c r="CT26" s="8">
        <f t="shared" si="50"/>
        <v>0</v>
      </c>
      <c r="CU26" s="8">
        <f t="shared" si="51"/>
        <v>0</v>
      </c>
      <c r="CV26" s="8">
        <f t="shared" si="52"/>
        <v>0.012722250293095547</v>
      </c>
      <c r="CW26" s="8">
        <f t="shared" si="53"/>
        <v>0.0011982161743109192</v>
      </c>
      <c r="CX26" s="8">
        <f t="shared" si="54"/>
        <v>0.0072703017816969796</v>
      </c>
      <c r="CY26" s="8">
        <f t="shared" si="55"/>
        <v>0.012722250293095547</v>
      </c>
      <c r="CZ26" s="8">
        <f t="shared" si="56"/>
        <v>0.012722250293095547</v>
      </c>
      <c r="DA26" s="8">
        <f t="shared" si="10"/>
        <v>0.012722250293095547</v>
      </c>
      <c r="DB26" s="8">
        <f t="shared" si="57"/>
        <v>0.012722250293095547</v>
      </c>
      <c r="DC26" s="8">
        <f t="shared" si="58"/>
        <v>0.012722250293095547</v>
      </c>
      <c r="DD26" s="8">
        <f t="shared" si="59"/>
        <v>0.012722250293095547</v>
      </c>
      <c r="DE26" s="8">
        <f t="shared" si="60"/>
        <v>0.010701230797704978</v>
      </c>
      <c r="DF26" s="8">
        <f t="shared" si="61"/>
        <v>0.0011982161743109192</v>
      </c>
      <c r="DG26" s="8">
        <f t="shared" si="62"/>
        <v>0</v>
      </c>
      <c r="DH26" s="8">
        <f t="shared" si="63"/>
        <v>0</v>
      </c>
      <c r="DI26" s="8">
        <f t="shared" si="64"/>
        <v>0</v>
      </c>
      <c r="DJ26" s="8">
        <f t="shared" si="65"/>
        <v>0</v>
      </c>
      <c r="DK26" s="8">
        <f t="shared" si="66"/>
        <v>0</v>
      </c>
      <c r="DL26" s="8">
        <f t="shared" si="67"/>
        <v>0</v>
      </c>
      <c r="DM26" s="8">
        <f t="shared" si="68"/>
        <v>0</v>
      </c>
      <c r="DN26" s="8">
        <f t="shared" si="69"/>
        <v>0</v>
      </c>
      <c r="DO26" s="8">
        <f t="shared" si="70"/>
        <v>0.010701230797704978</v>
      </c>
      <c r="DP26" s="8">
        <f t="shared" si="71"/>
        <v>0</v>
      </c>
      <c r="DQ26" s="8">
        <f t="shared" si="72"/>
        <v>0.012722250293095547</v>
      </c>
      <c r="DR26" s="8">
        <f t="shared" si="73"/>
        <v>0.008832942536370446</v>
      </c>
      <c r="DS26" s="8">
        <f t="shared" si="74"/>
        <v>0.0062386247788334525</v>
      </c>
    </row>
    <row r="27" spans="1:123" ht="11.25">
      <c r="A27" s="82" t="s">
        <v>434</v>
      </c>
      <c r="B27" s="74" t="s">
        <v>18</v>
      </c>
      <c r="C27" s="83" t="s">
        <v>185</v>
      </c>
      <c r="D27" s="57">
        <v>5236</v>
      </c>
      <c r="E27" s="57">
        <f t="shared" si="11"/>
        <v>63</v>
      </c>
      <c r="F27" s="20">
        <v>0</v>
      </c>
      <c r="G27" s="58">
        <v>0</v>
      </c>
      <c r="H27" s="28">
        <v>63</v>
      </c>
      <c r="I27" s="63">
        <v>60.39</v>
      </c>
      <c r="J27" s="20">
        <v>15</v>
      </c>
      <c r="K27" s="64">
        <v>52.79</v>
      </c>
      <c r="L27" s="20">
        <v>7.6</v>
      </c>
      <c r="M27" s="189">
        <v>5074</v>
      </c>
      <c r="N27" s="125">
        <v>1847</v>
      </c>
      <c r="O27" s="179">
        <v>357</v>
      </c>
      <c r="P27" s="20">
        <v>13004</v>
      </c>
      <c r="Q27" s="68">
        <v>24516</v>
      </c>
      <c r="R27" s="23"/>
      <c r="S27" s="23">
        <v>1912992</v>
      </c>
      <c r="U27" s="8">
        <f t="shared" si="77"/>
        <v>0.004851274525064301</v>
      </c>
      <c r="V27" s="8">
        <f t="shared" si="78"/>
        <v>0.0017440894745584408</v>
      </c>
      <c r="W27" s="8">
        <f t="shared" si="79"/>
        <v>0</v>
      </c>
      <c r="X27" s="8">
        <f t="shared" si="80"/>
        <v>0</v>
      </c>
      <c r="Y27" s="8">
        <f t="shared" si="81"/>
        <v>0.00726643598615917</v>
      </c>
      <c r="Z27" s="8">
        <f t="shared" si="82"/>
        <v>0.006985702387562465</v>
      </c>
      <c r="AA27" s="8">
        <f t="shared" si="83"/>
        <v>0.008141775449833095</v>
      </c>
      <c r="AB27" s="8">
        <f t="shared" si="84"/>
        <v>0.010978863763510408</v>
      </c>
      <c r="AC27" s="8">
        <f t="shared" si="85"/>
        <v>0.0019854954333605027</v>
      </c>
      <c r="AD27" s="8">
        <f t="shared" si="86"/>
        <v>0.007257189205977156</v>
      </c>
      <c r="AE27" s="8">
        <f t="shared" si="87"/>
        <v>0.01049530778200365</v>
      </c>
      <c r="AF27" s="8">
        <f t="shared" si="88"/>
        <v>0.007653787586126818</v>
      </c>
      <c r="AG27" s="8">
        <f t="shared" si="89"/>
        <v>0.002191283698948895</v>
      </c>
      <c r="AH27" s="8">
        <f t="shared" si="25"/>
        <v>0.002373967005770688</v>
      </c>
      <c r="AI27" s="8">
        <f t="shared" si="90"/>
        <v>0</v>
      </c>
      <c r="AJ27" s="8">
        <f>M27/(SUM(M$10:M$27)-M$26+M$30)</f>
        <v>0.008888266052394173</v>
      </c>
      <c r="AK27" s="8">
        <v>0</v>
      </c>
      <c r="AL27" s="8">
        <v>0</v>
      </c>
      <c r="AM27" s="8">
        <f t="shared" si="91"/>
        <v>0.008876248493990404</v>
      </c>
      <c r="AN27" s="8">
        <f t="shared" si="92"/>
        <v>0.006361476619034424</v>
      </c>
      <c r="AO27" s="8">
        <f t="shared" si="93"/>
        <v>0.004364895931060452</v>
      </c>
      <c r="AP27" s="8">
        <f t="shared" si="94"/>
        <v>0.009122649874834788</v>
      </c>
      <c r="AQ27" s="15">
        <f t="shared" si="76"/>
        <v>0.004771470142791069</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105">
        <f t="shared" si="26"/>
        <v>0.007257189205977156</v>
      </c>
      <c r="BU27" s="8">
        <f t="shared" si="27"/>
        <v>0.006985702387562465</v>
      </c>
      <c r="BV27" s="8">
        <f t="shared" si="28"/>
        <v>0.007653787586126818</v>
      </c>
      <c r="BW27" s="8">
        <f t="shared" si="29"/>
        <v>0.007257189205977156</v>
      </c>
      <c r="BX27" s="8">
        <f t="shared" si="30"/>
        <v>0.002373967005770688</v>
      </c>
      <c r="BY27" s="8">
        <f t="shared" si="31"/>
        <v>0.007257189205977156</v>
      </c>
      <c r="BZ27" s="8">
        <f t="shared" si="32"/>
        <v>0</v>
      </c>
      <c r="CA27" s="8">
        <f t="shared" si="33"/>
        <v>0</v>
      </c>
      <c r="CB27" s="8">
        <f t="shared" si="34"/>
        <v>0.004851274525064301</v>
      </c>
      <c r="CC27" s="8">
        <f t="shared" si="35"/>
        <v>0.010978863763510408</v>
      </c>
      <c r="CD27" s="8">
        <f t="shared" si="36"/>
        <v>0.008888266052394173</v>
      </c>
      <c r="CE27" s="8">
        <f t="shared" si="37"/>
        <v>0</v>
      </c>
      <c r="CF27" s="8">
        <f t="shared" si="8"/>
        <v>0</v>
      </c>
      <c r="CG27" s="8">
        <f t="shared" si="38"/>
        <v>0.0017440894745584408</v>
      </c>
      <c r="CH27" s="8">
        <f t="shared" si="39"/>
        <v>0.004851274525064301</v>
      </c>
      <c r="CI27" s="8">
        <f t="shared" si="40"/>
        <v>0.007257189205977156</v>
      </c>
      <c r="CJ27" s="8">
        <f t="shared" si="9"/>
        <v>0.007257189205977156</v>
      </c>
      <c r="CK27" s="8">
        <f t="shared" si="41"/>
        <v>0.006361476619034424</v>
      </c>
      <c r="CL27" s="8">
        <f t="shared" si="42"/>
        <v>0</v>
      </c>
      <c r="CM27" s="8">
        <f t="shared" si="43"/>
        <v>0.008888266052394173</v>
      </c>
      <c r="CN27" s="8">
        <f t="shared" si="44"/>
        <v>0</v>
      </c>
      <c r="CO27" s="8">
        <f t="shared" si="45"/>
        <v>0.009122649874834788</v>
      </c>
      <c r="CP27" s="8">
        <f t="shared" si="46"/>
        <v>0.01049530778200365</v>
      </c>
      <c r="CQ27" s="8">
        <f t="shared" si="47"/>
        <v>0.008141775449833095</v>
      </c>
      <c r="CR27" s="8">
        <f t="shared" si="48"/>
        <v>0.008141775449833095</v>
      </c>
      <c r="CS27" s="8">
        <f t="shared" si="49"/>
        <v>0.006361476619034424</v>
      </c>
      <c r="CT27" s="8">
        <f t="shared" si="50"/>
        <v>0.008888266052394173</v>
      </c>
      <c r="CU27" s="8">
        <f t="shared" si="51"/>
        <v>0.00726643598615917</v>
      </c>
      <c r="CV27" s="8">
        <f t="shared" si="52"/>
        <v>0.007257189205977156</v>
      </c>
      <c r="CW27" s="8">
        <f t="shared" si="53"/>
        <v>0.002373967005770688</v>
      </c>
      <c r="CX27" s="8">
        <f t="shared" si="54"/>
        <v>0.008876248493990404</v>
      </c>
      <c r="CY27" s="8">
        <f t="shared" si="55"/>
        <v>0.007257189205977156</v>
      </c>
      <c r="CZ27" s="8">
        <f t="shared" si="56"/>
        <v>0.007257189205977156</v>
      </c>
      <c r="DA27" s="8">
        <f t="shared" si="10"/>
        <v>0.007257189205977156</v>
      </c>
      <c r="DB27" s="8">
        <f t="shared" si="57"/>
        <v>0.007257189205977156</v>
      </c>
      <c r="DC27" s="8">
        <f t="shared" si="58"/>
        <v>0.007257189205977156</v>
      </c>
      <c r="DD27" s="8">
        <f t="shared" si="59"/>
        <v>0.007257189205977156</v>
      </c>
      <c r="DE27" s="8">
        <f t="shared" si="60"/>
        <v>0.006985702387562465</v>
      </c>
      <c r="DF27" s="8">
        <f t="shared" si="61"/>
        <v>0.002373967005770688</v>
      </c>
      <c r="DG27" s="8">
        <f t="shared" si="62"/>
        <v>0</v>
      </c>
      <c r="DH27" s="8">
        <f t="shared" si="63"/>
        <v>0.0017440894745584408</v>
      </c>
      <c r="DI27" s="8">
        <f t="shared" si="64"/>
        <v>0.0017440894745584408</v>
      </c>
      <c r="DJ27" s="8">
        <f t="shared" si="65"/>
        <v>0.0017440894745584408</v>
      </c>
      <c r="DK27" s="8">
        <f t="shared" si="66"/>
        <v>0.0017440894745584408</v>
      </c>
      <c r="DL27" s="8">
        <f t="shared" si="67"/>
        <v>0.0017440894745584408</v>
      </c>
      <c r="DM27" s="8">
        <f t="shared" si="68"/>
        <v>0.0017440894745584408</v>
      </c>
      <c r="DN27" s="8">
        <f t="shared" si="69"/>
        <v>0.0017440894745584408</v>
      </c>
      <c r="DO27" s="8">
        <f t="shared" si="70"/>
        <v>0.006985702387562465</v>
      </c>
      <c r="DP27" s="8">
        <f t="shared" si="71"/>
        <v>0.0017440894745584408</v>
      </c>
      <c r="DQ27" s="8">
        <f t="shared" si="72"/>
        <v>0.007257189205977156</v>
      </c>
      <c r="DR27" s="8">
        <f t="shared" si="73"/>
        <v>0.007653787586126818</v>
      </c>
      <c r="DS27" s="8">
        <f t="shared" si="74"/>
        <v>0.004771470142791069</v>
      </c>
    </row>
    <row r="28" spans="1:123" ht="11.25">
      <c r="A28" s="82" t="s">
        <v>434</v>
      </c>
      <c r="B28" s="74" t="s">
        <v>19</v>
      </c>
      <c r="C28" s="83" t="s">
        <v>186</v>
      </c>
      <c r="D28" s="23"/>
      <c r="E28" s="57"/>
      <c r="F28" s="20"/>
      <c r="G28" s="20"/>
      <c r="H28" s="28"/>
      <c r="I28" s="63">
        <v>27</v>
      </c>
      <c r="J28" s="20">
        <v>0</v>
      </c>
      <c r="K28" s="64">
        <v>16</v>
      </c>
      <c r="L28" s="20">
        <v>11</v>
      </c>
      <c r="M28" s="189">
        <v>5414</v>
      </c>
      <c r="N28" s="125">
        <v>326</v>
      </c>
      <c r="O28" s="179">
        <v>88</v>
      </c>
      <c r="P28" s="20">
        <v>8627</v>
      </c>
      <c r="Q28" s="68">
        <v>14538</v>
      </c>
      <c r="R28" s="23"/>
      <c r="S28" s="23">
        <v>1029516</v>
      </c>
      <c r="U28" s="8">
        <f t="shared" si="77"/>
        <v>0</v>
      </c>
      <c r="V28" s="8">
        <f t="shared" si="78"/>
        <v>0</v>
      </c>
      <c r="W28" s="8">
        <f t="shared" si="79"/>
        <v>0</v>
      </c>
      <c r="X28" s="8">
        <f t="shared" si="80"/>
        <v>0</v>
      </c>
      <c r="Y28" s="8">
        <f t="shared" si="81"/>
        <v>0</v>
      </c>
      <c r="Z28" s="8">
        <f t="shared" si="82"/>
        <v>0.003123264852859522</v>
      </c>
      <c r="AA28" s="8">
        <f t="shared" si="83"/>
        <v>0</v>
      </c>
      <c r="AB28" s="8">
        <f t="shared" si="84"/>
        <v>0.0033275586326229688</v>
      </c>
      <c r="AC28" s="8">
        <f t="shared" si="85"/>
        <v>0.0028737433903902013</v>
      </c>
      <c r="AD28" s="8">
        <f t="shared" si="86"/>
        <v>0.0077434809541112185</v>
      </c>
      <c r="AE28" s="8">
        <f t="shared" si="87"/>
        <v>0.0018524473941165078</v>
      </c>
      <c r="AF28" s="8">
        <f t="shared" si="88"/>
        <v>0.0018866479203898038</v>
      </c>
      <c r="AG28" s="8">
        <f t="shared" si="89"/>
        <v>0.0014537222755176959</v>
      </c>
      <c r="AH28" s="8">
        <f t="shared" si="25"/>
        <v>0.0014077635964225104</v>
      </c>
      <c r="AI28" s="8">
        <f t="shared" si="90"/>
        <v>0</v>
      </c>
      <c r="AJ28" s="8">
        <v>0</v>
      </c>
      <c r="AK28" s="8">
        <v>0</v>
      </c>
      <c r="AL28" s="8">
        <v>0</v>
      </c>
      <c r="AM28" s="8">
        <f t="shared" si="91"/>
        <v>0.004797964174113863</v>
      </c>
      <c r="AN28" s="8">
        <f t="shared" si="92"/>
        <v>0.0016637793163114844</v>
      </c>
      <c r="AO28" s="8">
        <f t="shared" si="93"/>
        <v>0.001561632426429761</v>
      </c>
      <c r="AP28" s="8">
        <f t="shared" si="94"/>
        <v>0.0016637793163114844</v>
      </c>
      <c r="AQ28" s="15">
        <f t="shared" si="76"/>
        <v>0.0025678648188417357</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105">
        <f t="shared" si="26"/>
        <v>0.0077434809541112185</v>
      </c>
      <c r="BU28" s="8">
        <f t="shared" si="27"/>
        <v>0.003123264852859522</v>
      </c>
      <c r="BV28" s="8">
        <f t="shared" si="28"/>
        <v>0.0018866479203898038</v>
      </c>
      <c r="BW28" s="8">
        <f t="shared" si="29"/>
        <v>0.0077434809541112185</v>
      </c>
      <c r="BX28" s="8">
        <f t="shared" si="30"/>
        <v>0.0014077635964225104</v>
      </c>
      <c r="BY28" s="8">
        <f t="shared" si="31"/>
        <v>0.0077434809541112185</v>
      </c>
      <c r="BZ28" s="8">
        <f t="shared" si="32"/>
        <v>0</v>
      </c>
      <c r="CA28" s="8">
        <f t="shared" si="33"/>
        <v>0</v>
      </c>
      <c r="CB28" s="8">
        <f t="shared" si="34"/>
        <v>0</v>
      </c>
      <c r="CC28" s="8">
        <f t="shared" si="35"/>
        <v>0.0033275586326229688</v>
      </c>
      <c r="CD28" s="8">
        <f t="shared" si="36"/>
        <v>0</v>
      </c>
      <c r="CE28" s="8">
        <f t="shared" si="37"/>
        <v>0</v>
      </c>
      <c r="CF28" s="8">
        <f t="shared" si="8"/>
        <v>0</v>
      </c>
      <c r="CG28" s="8">
        <f t="shared" si="38"/>
        <v>0</v>
      </c>
      <c r="CH28" s="8">
        <f t="shared" si="39"/>
        <v>0</v>
      </c>
      <c r="CI28" s="8">
        <f t="shared" si="40"/>
        <v>0.0077434809541112185</v>
      </c>
      <c r="CJ28" s="8">
        <f t="shared" si="9"/>
        <v>0.0077434809541112185</v>
      </c>
      <c r="CK28" s="8">
        <f t="shared" si="41"/>
        <v>0.0016637793163114844</v>
      </c>
      <c r="CL28" s="8">
        <f t="shared" si="42"/>
        <v>0</v>
      </c>
      <c r="CM28" s="8">
        <f t="shared" si="43"/>
        <v>0</v>
      </c>
      <c r="CN28" s="8">
        <f t="shared" si="44"/>
        <v>0</v>
      </c>
      <c r="CO28" s="8">
        <f t="shared" si="45"/>
        <v>0.0016637793163114844</v>
      </c>
      <c r="CP28" s="8">
        <f t="shared" si="46"/>
        <v>0.0018524473941165078</v>
      </c>
      <c r="CQ28" s="8">
        <f t="shared" si="47"/>
        <v>0</v>
      </c>
      <c r="CR28" s="8">
        <f t="shared" si="48"/>
        <v>0</v>
      </c>
      <c r="CS28" s="8">
        <f t="shared" si="49"/>
        <v>0.0016637793163114844</v>
      </c>
      <c r="CT28" s="8">
        <f t="shared" si="50"/>
        <v>0</v>
      </c>
      <c r="CU28" s="8">
        <f t="shared" si="51"/>
        <v>0</v>
      </c>
      <c r="CV28" s="8">
        <f t="shared" si="52"/>
        <v>0.0077434809541112185</v>
      </c>
      <c r="CW28" s="8">
        <f t="shared" si="53"/>
        <v>0.0014077635964225104</v>
      </c>
      <c r="CX28" s="8">
        <f t="shared" si="54"/>
        <v>0.004797964174113863</v>
      </c>
      <c r="CY28" s="8">
        <f t="shared" si="55"/>
        <v>0.0077434809541112185</v>
      </c>
      <c r="CZ28" s="8">
        <f t="shared" si="56"/>
        <v>0.0077434809541112185</v>
      </c>
      <c r="DA28" s="8">
        <f t="shared" si="10"/>
        <v>0.0077434809541112185</v>
      </c>
      <c r="DB28" s="8">
        <f t="shared" si="57"/>
        <v>0.0077434809541112185</v>
      </c>
      <c r="DC28" s="8">
        <f t="shared" si="58"/>
        <v>0.0077434809541112185</v>
      </c>
      <c r="DD28" s="8">
        <f t="shared" si="59"/>
        <v>0.0077434809541112185</v>
      </c>
      <c r="DE28" s="8">
        <f t="shared" si="60"/>
        <v>0.003123264852859522</v>
      </c>
      <c r="DF28" s="8">
        <f t="shared" si="61"/>
        <v>0.0014077635964225104</v>
      </c>
      <c r="DG28" s="8">
        <f t="shared" si="62"/>
        <v>0</v>
      </c>
      <c r="DH28" s="8">
        <f t="shared" si="63"/>
        <v>0</v>
      </c>
      <c r="DI28" s="8">
        <f t="shared" si="64"/>
        <v>0</v>
      </c>
      <c r="DJ28" s="8">
        <f t="shared" si="65"/>
        <v>0</v>
      </c>
      <c r="DK28" s="8">
        <f t="shared" si="66"/>
        <v>0</v>
      </c>
      <c r="DL28" s="8">
        <f t="shared" si="67"/>
        <v>0</v>
      </c>
      <c r="DM28" s="8">
        <f t="shared" si="68"/>
        <v>0</v>
      </c>
      <c r="DN28" s="8">
        <f t="shared" si="69"/>
        <v>0</v>
      </c>
      <c r="DO28" s="8">
        <f t="shared" si="70"/>
        <v>0.003123264852859522</v>
      </c>
      <c r="DP28" s="8">
        <f t="shared" si="71"/>
        <v>0</v>
      </c>
      <c r="DQ28" s="8">
        <f t="shared" si="72"/>
        <v>0.0077434809541112185</v>
      </c>
      <c r="DR28" s="8">
        <f t="shared" si="73"/>
        <v>0.0018866479203898038</v>
      </c>
      <c r="DS28" s="8">
        <f t="shared" si="74"/>
        <v>0.0025678648188417357</v>
      </c>
    </row>
    <row r="29" spans="1:123" ht="11.25">
      <c r="A29" s="82" t="s">
        <v>434</v>
      </c>
      <c r="B29" s="74" t="s">
        <v>20</v>
      </c>
      <c r="C29" s="83" t="s">
        <v>187</v>
      </c>
      <c r="D29" s="23"/>
      <c r="E29" s="57"/>
      <c r="F29" s="20"/>
      <c r="G29" s="20"/>
      <c r="H29" s="28"/>
      <c r="I29" s="63">
        <v>344.3</v>
      </c>
      <c r="J29" s="20">
        <v>82.25</v>
      </c>
      <c r="K29" s="64">
        <v>117.75</v>
      </c>
      <c r="L29" s="20">
        <v>226.55</v>
      </c>
      <c r="M29" s="189">
        <v>26229</v>
      </c>
      <c r="N29" s="125">
        <v>858</v>
      </c>
      <c r="O29" s="179">
        <v>984</v>
      </c>
      <c r="P29" s="20">
        <v>754284</v>
      </c>
      <c r="Q29" s="68">
        <v>1048812</v>
      </c>
      <c r="R29" s="23"/>
      <c r="S29" s="23">
        <v>13849629</v>
      </c>
      <c r="U29" s="8">
        <f t="shared" si="77"/>
        <v>0</v>
      </c>
      <c r="V29" s="8">
        <f t="shared" si="78"/>
        <v>0</v>
      </c>
      <c r="W29" s="8">
        <f t="shared" si="79"/>
        <v>0</v>
      </c>
      <c r="X29" s="8">
        <f t="shared" si="80"/>
        <v>0</v>
      </c>
      <c r="Y29" s="8">
        <f t="shared" si="81"/>
        <v>0</v>
      </c>
      <c r="Z29" s="8">
        <f t="shared" si="82"/>
        <v>0.0398274106977605</v>
      </c>
      <c r="AA29" s="8">
        <f t="shared" si="83"/>
        <v>0.0446440687165848</v>
      </c>
      <c r="AB29" s="8">
        <f t="shared" si="84"/>
        <v>0.024488751811959662</v>
      </c>
      <c r="AC29" s="8">
        <f t="shared" si="85"/>
        <v>0.05918605137208183</v>
      </c>
      <c r="AD29" s="8">
        <f t="shared" si="86"/>
        <v>0.03751454782884801</v>
      </c>
      <c r="AE29" s="8">
        <f t="shared" si="87"/>
        <v>0.004875459705987619</v>
      </c>
      <c r="AF29" s="8">
        <f t="shared" si="88"/>
        <v>0.021096154018904172</v>
      </c>
      <c r="AG29" s="8">
        <f t="shared" si="89"/>
        <v>0.12710321697769672</v>
      </c>
      <c r="AH29" s="8">
        <f t="shared" si="25"/>
        <v>0.1015600050275888</v>
      </c>
      <c r="AI29" s="8">
        <f t="shared" si="90"/>
        <v>0</v>
      </c>
      <c r="AJ29" s="8">
        <v>0</v>
      </c>
      <c r="AK29" s="8">
        <v>0</v>
      </c>
      <c r="AL29" s="8">
        <v>0</v>
      </c>
      <c r="AM29" s="8">
        <f t="shared" si="91"/>
        <v>0.021195003767417817</v>
      </c>
      <c r="AN29" s="8">
        <f t="shared" si="92"/>
        <v>0.012244375905979831</v>
      </c>
      <c r="AO29" s="8">
        <f t="shared" si="93"/>
        <v>0.01991370534888025</v>
      </c>
      <c r="AP29" s="8">
        <f t="shared" si="94"/>
        <v>0.012244375905979831</v>
      </c>
      <c r="AQ29" s="15">
        <f t="shared" si="76"/>
        <v>0.03454436362631591</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105">
        <f t="shared" si="26"/>
        <v>0.03751454782884801</v>
      </c>
      <c r="BU29" s="8">
        <f t="shared" si="27"/>
        <v>0.0398274106977605</v>
      </c>
      <c r="BV29" s="8">
        <f t="shared" si="28"/>
        <v>0.021096154018904172</v>
      </c>
      <c r="BW29" s="8">
        <f t="shared" si="29"/>
        <v>0.03751454782884801</v>
      </c>
      <c r="BX29" s="8">
        <f t="shared" si="30"/>
        <v>0.1015600050275888</v>
      </c>
      <c r="BY29" s="8">
        <f t="shared" si="31"/>
        <v>0.03751454782884801</v>
      </c>
      <c r="BZ29" s="8">
        <f t="shared" si="32"/>
        <v>0</v>
      </c>
      <c r="CA29" s="8">
        <f t="shared" si="33"/>
        <v>0</v>
      </c>
      <c r="CB29" s="8">
        <f t="shared" si="34"/>
        <v>0</v>
      </c>
      <c r="CC29" s="8">
        <f t="shared" si="35"/>
        <v>0.024488751811959662</v>
      </c>
      <c r="CD29" s="8">
        <f t="shared" si="36"/>
        <v>0</v>
      </c>
      <c r="CE29" s="8">
        <f t="shared" si="37"/>
        <v>0</v>
      </c>
      <c r="CF29" s="8">
        <f t="shared" si="8"/>
        <v>0</v>
      </c>
      <c r="CG29" s="8">
        <f t="shared" si="38"/>
        <v>0</v>
      </c>
      <c r="CH29" s="8">
        <f t="shared" si="39"/>
        <v>0</v>
      </c>
      <c r="CI29" s="8">
        <f t="shared" si="40"/>
        <v>0.03751454782884801</v>
      </c>
      <c r="CJ29" s="8">
        <f t="shared" si="9"/>
        <v>0.03751454782884801</v>
      </c>
      <c r="CK29" s="8">
        <f t="shared" si="41"/>
        <v>0.012244375905979831</v>
      </c>
      <c r="CL29" s="8">
        <f t="shared" si="42"/>
        <v>0</v>
      </c>
      <c r="CM29" s="8">
        <f t="shared" si="43"/>
        <v>0</v>
      </c>
      <c r="CN29" s="8">
        <f t="shared" si="44"/>
        <v>0</v>
      </c>
      <c r="CO29" s="8">
        <f t="shared" si="45"/>
        <v>0.012244375905979831</v>
      </c>
      <c r="CP29" s="8">
        <f t="shared" si="46"/>
        <v>0.004875459705987619</v>
      </c>
      <c r="CQ29" s="8">
        <f t="shared" si="47"/>
        <v>0.0446440687165848</v>
      </c>
      <c r="CR29" s="8">
        <f t="shared" si="48"/>
        <v>0.0446440687165848</v>
      </c>
      <c r="CS29" s="8">
        <f t="shared" si="49"/>
        <v>0.012244375905979831</v>
      </c>
      <c r="CT29" s="8">
        <f t="shared" si="50"/>
        <v>0</v>
      </c>
      <c r="CU29" s="8">
        <f t="shared" si="51"/>
        <v>0</v>
      </c>
      <c r="CV29" s="8">
        <f t="shared" si="52"/>
        <v>0.03751454782884801</v>
      </c>
      <c r="CW29" s="8">
        <f t="shared" si="53"/>
        <v>0.1015600050275888</v>
      </c>
      <c r="CX29" s="8">
        <f t="shared" si="54"/>
        <v>0.021195003767417817</v>
      </c>
      <c r="CY29" s="8">
        <f t="shared" si="55"/>
        <v>0.03751454782884801</v>
      </c>
      <c r="CZ29" s="8">
        <f t="shared" si="56"/>
        <v>0.03751454782884801</v>
      </c>
      <c r="DA29" s="8">
        <f t="shared" si="10"/>
        <v>0.03751454782884801</v>
      </c>
      <c r="DB29" s="8">
        <f t="shared" si="57"/>
        <v>0.03751454782884801</v>
      </c>
      <c r="DC29" s="8">
        <f t="shared" si="58"/>
        <v>0.03751454782884801</v>
      </c>
      <c r="DD29" s="8">
        <f t="shared" si="59"/>
        <v>0.03751454782884801</v>
      </c>
      <c r="DE29" s="8">
        <f t="shared" si="60"/>
        <v>0.0398274106977605</v>
      </c>
      <c r="DF29" s="8">
        <f t="shared" si="61"/>
        <v>0.1015600050275888</v>
      </c>
      <c r="DG29" s="8">
        <f t="shared" si="62"/>
        <v>0</v>
      </c>
      <c r="DH29" s="8">
        <f t="shared" si="63"/>
        <v>0</v>
      </c>
      <c r="DI29" s="8">
        <f t="shared" si="64"/>
        <v>0</v>
      </c>
      <c r="DJ29" s="8">
        <f t="shared" si="65"/>
        <v>0</v>
      </c>
      <c r="DK29" s="8">
        <f t="shared" si="66"/>
        <v>0</v>
      </c>
      <c r="DL29" s="8">
        <f t="shared" si="67"/>
        <v>0</v>
      </c>
      <c r="DM29" s="8">
        <f t="shared" si="68"/>
        <v>0</v>
      </c>
      <c r="DN29" s="8">
        <f t="shared" si="69"/>
        <v>0</v>
      </c>
      <c r="DO29" s="8">
        <f t="shared" si="70"/>
        <v>0.0398274106977605</v>
      </c>
      <c r="DP29" s="8">
        <f t="shared" si="71"/>
        <v>0</v>
      </c>
      <c r="DQ29" s="8">
        <f t="shared" si="72"/>
        <v>0.03751454782884801</v>
      </c>
      <c r="DR29" s="8">
        <f t="shared" si="73"/>
        <v>0.021096154018904172</v>
      </c>
      <c r="DS29" s="8">
        <f t="shared" si="74"/>
        <v>0.03454436362631591</v>
      </c>
    </row>
    <row r="30" spans="1:123" ht="11.25">
      <c r="A30" s="82" t="s">
        <v>434</v>
      </c>
      <c r="B30" s="74" t="s">
        <v>21</v>
      </c>
      <c r="C30" s="83" t="s">
        <v>188</v>
      </c>
      <c r="D30" s="23"/>
      <c r="E30" s="57"/>
      <c r="F30" s="20"/>
      <c r="G30" s="20"/>
      <c r="H30" s="28"/>
      <c r="I30" s="63">
        <v>256.23</v>
      </c>
      <c r="J30" s="20">
        <v>0</v>
      </c>
      <c r="K30" s="64">
        <v>181.96</v>
      </c>
      <c r="L30" s="20">
        <v>74.27</v>
      </c>
      <c r="M30" s="189">
        <v>39329</v>
      </c>
      <c r="N30" s="125">
        <v>28193</v>
      </c>
      <c r="O30" s="179">
        <v>547</v>
      </c>
      <c r="P30" s="20">
        <v>91393</v>
      </c>
      <c r="Q30" s="68">
        <v>126749</v>
      </c>
      <c r="R30" s="23"/>
      <c r="S30" s="23">
        <v>10554484</v>
      </c>
      <c r="U30" s="8">
        <f t="shared" si="77"/>
        <v>0</v>
      </c>
      <c r="V30" s="8">
        <f t="shared" si="78"/>
        <v>0</v>
      </c>
      <c r="W30" s="8">
        <f t="shared" si="79"/>
        <v>0</v>
      </c>
      <c r="X30" s="8">
        <f t="shared" si="80"/>
        <v>0</v>
      </c>
      <c r="Y30" s="8">
        <f t="shared" si="81"/>
        <v>0</v>
      </c>
      <c r="Z30" s="8">
        <f t="shared" si="82"/>
        <v>0.029639783453636867</v>
      </c>
      <c r="AA30" s="8">
        <f t="shared" si="83"/>
        <v>0</v>
      </c>
      <c r="AB30" s="8">
        <f t="shared" si="84"/>
        <v>0.03784266054950471</v>
      </c>
      <c r="AC30" s="8">
        <f t="shared" si="85"/>
        <v>0.019402992873116386</v>
      </c>
      <c r="AD30" s="8">
        <f t="shared" si="86"/>
        <v>0.05625108283048395</v>
      </c>
      <c r="AE30" s="8">
        <f t="shared" si="87"/>
        <v>0.1602026054672598</v>
      </c>
      <c r="AF30" s="8">
        <f t="shared" si="88"/>
        <v>0.011727231959695713</v>
      </c>
      <c r="AG30" s="8">
        <f t="shared" si="89"/>
        <v>0.01540049147170381</v>
      </c>
      <c r="AH30" s="8">
        <f t="shared" si="25"/>
        <v>0.012273533366553636</v>
      </c>
      <c r="AI30" s="8">
        <f t="shared" si="90"/>
        <v>0</v>
      </c>
      <c r="AJ30" s="8">
        <f>M30/(SUM(M$10:M$27)-M$26+M$30)</f>
        <v>0.06889369640808247</v>
      </c>
      <c r="AK30" s="8">
        <v>0</v>
      </c>
      <c r="AL30" s="8">
        <v>0</v>
      </c>
      <c r="AM30" s="8">
        <f t="shared" si="91"/>
        <v>0.10822684414887188</v>
      </c>
      <c r="AN30" s="8">
        <f t="shared" si="92"/>
        <v>0.018921330274752356</v>
      </c>
      <c r="AO30" s="8">
        <f t="shared" si="93"/>
        <v>0.014819891726818434</v>
      </c>
      <c r="AP30" s="8">
        <f t="shared" si="94"/>
        <v>0.018921330274752356</v>
      </c>
      <c r="AQ30" s="15">
        <f t="shared" si="76"/>
        <v>0.026325465699054702</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105">
        <f t="shared" si="26"/>
        <v>0.05625108283048395</v>
      </c>
      <c r="BU30" s="8">
        <f t="shared" si="27"/>
        <v>0.029639783453636867</v>
      </c>
      <c r="BV30" s="8">
        <f t="shared" si="28"/>
        <v>0.011727231959695713</v>
      </c>
      <c r="BW30" s="8">
        <f t="shared" si="29"/>
        <v>0.05625108283048395</v>
      </c>
      <c r="BX30" s="8">
        <f t="shared" si="30"/>
        <v>0.012273533366553636</v>
      </c>
      <c r="BY30" s="8">
        <f t="shared" si="31"/>
        <v>0.05625108283048395</v>
      </c>
      <c r="BZ30" s="8">
        <f t="shared" si="32"/>
        <v>0</v>
      </c>
      <c r="CA30" s="8">
        <f t="shared" si="33"/>
        <v>0</v>
      </c>
      <c r="CB30" s="8">
        <f t="shared" si="34"/>
        <v>0</v>
      </c>
      <c r="CC30" s="8">
        <f t="shared" si="35"/>
        <v>0.03784266054950471</v>
      </c>
      <c r="CD30" s="8">
        <f t="shared" si="36"/>
        <v>0.06889369640808247</v>
      </c>
      <c r="CE30" s="8">
        <f t="shared" si="37"/>
        <v>0</v>
      </c>
      <c r="CF30" s="8">
        <f t="shared" si="8"/>
        <v>0</v>
      </c>
      <c r="CG30" s="8">
        <f t="shared" si="38"/>
        <v>0</v>
      </c>
      <c r="CH30" s="8">
        <f t="shared" si="39"/>
        <v>0</v>
      </c>
      <c r="CI30" s="8">
        <f t="shared" si="40"/>
        <v>0.05625108283048395</v>
      </c>
      <c r="CJ30" s="8">
        <f t="shared" si="9"/>
        <v>0.05625108283048395</v>
      </c>
      <c r="CK30" s="8">
        <f t="shared" si="41"/>
        <v>0.018921330274752356</v>
      </c>
      <c r="CL30" s="8">
        <f t="shared" si="42"/>
        <v>0</v>
      </c>
      <c r="CM30" s="8">
        <f t="shared" si="43"/>
        <v>0.06889369640808247</v>
      </c>
      <c r="CN30" s="8">
        <f t="shared" si="44"/>
        <v>0</v>
      </c>
      <c r="CO30" s="8">
        <f t="shared" si="45"/>
        <v>0.018921330274752356</v>
      </c>
      <c r="CP30" s="8">
        <f t="shared" si="46"/>
        <v>0.1602026054672598</v>
      </c>
      <c r="CQ30" s="8">
        <f t="shared" si="47"/>
        <v>0</v>
      </c>
      <c r="CR30" s="8">
        <f t="shared" si="48"/>
        <v>0</v>
      </c>
      <c r="CS30" s="8">
        <f t="shared" si="49"/>
        <v>0.018921330274752356</v>
      </c>
      <c r="CT30" s="8">
        <f t="shared" si="50"/>
        <v>0.06889369640808247</v>
      </c>
      <c r="CU30" s="8">
        <f t="shared" si="51"/>
        <v>0</v>
      </c>
      <c r="CV30" s="8">
        <f t="shared" si="52"/>
        <v>0.05625108283048395</v>
      </c>
      <c r="CW30" s="8">
        <f t="shared" si="53"/>
        <v>0.012273533366553636</v>
      </c>
      <c r="CX30" s="8">
        <f t="shared" si="54"/>
        <v>0.10822684414887188</v>
      </c>
      <c r="CY30" s="8">
        <f t="shared" si="55"/>
        <v>0.05625108283048395</v>
      </c>
      <c r="CZ30" s="8">
        <f t="shared" si="56"/>
        <v>0.05625108283048395</v>
      </c>
      <c r="DA30" s="8">
        <f t="shared" si="10"/>
        <v>0.05625108283048395</v>
      </c>
      <c r="DB30" s="8">
        <f t="shared" si="57"/>
        <v>0.05625108283048395</v>
      </c>
      <c r="DC30" s="8">
        <f t="shared" si="58"/>
        <v>0.05625108283048395</v>
      </c>
      <c r="DD30" s="8">
        <f t="shared" si="59"/>
        <v>0.05625108283048395</v>
      </c>
      <c r="DE30" s="8">
        <f t="shared" si="60"/>
        <v>0.029639783453636867</v>
      </c>
      <c r="DF30" s="8">
        <f t="shared" si="61"/>
        <v>0.012273533366553636</v>
      </c>
      <c r="DG30" s="8">
        <f t="shared" si="62"/>
        <v>0</v>
      </c>
      <c r="DH30" s="8">
        <f t="shared" si="63"/>
        <v>0</v>
      </c>
      <c r="DI30" s="8">
        <f t="shared" si="64"/>
        <v>0</v>
      </c>
      <c r="DJ30" s="8">
        <f t="shared" si="65"/>
        <v>0</v>
      </c>
      <c r="DK30" s="8">
        <f t="shared" si="66"/>
        <v>0</v>
      </c>
      <c r="DL30" s="8">
        <f t="shared" si="67"/>
        <v>0</v>
      </c>
      <c r="DM30" s="8">
        <f t="shared" si="68"/>
        <v>0</v>
      </c>
      <c r="DN30" s="8">
        <f t="shared" si="69"/>
        <v>0</v>
      </c>
      <c r="DO30" s="8">
        <f t="shared" si="70"/>
        <v>0.029639783453636867</v>
      </c>
      <c r="DP30" s="8">
        <f t="shared" si="71"/>
        <v>0</v>
      </c>
      <c r="DQ30" s="8">
        <f t="shared" si="72"/>
        <v>0.05625108283048395</v>
      </c>
      <c r="DR30" s="8">
        <f t="shared" si="73"/>
        <v>0.011727231959695713</v>
      </c>
      <c r="DS30" s="8">
        <f t="shared" si="74"/>
        <v>0.026325465699054702</v>
      </c>
    </row>
    <row r="31" spans="1:123" ht="11.25">
      <c r="A31" s="82" t="s">
        <v>434</v>
      </c>
      <c r="B31" s="74" t="s">
        <v>22</v>
      </c>
      <c r="C31" s="83" t="s">
        <v>189</v>
      </c>
      <c r="D31" s="23"/>
      <c r="E31" s="57"/>
      <c r="F31" s="20"/>
      <c r="G31" s="20"/>
      <c r="H31" s="28"/>
      <c r="I31" s="63">
        <v>42.57</v>
      </c>
      <c r="J31" s="20">
        <v>0</v>
      </c>
      <c r="K31" s="64">
        <v>37.57</v>
      </c>
      <c r="L31" s="20">
        <v>5</v>
      </c>
      <c r="M31" s="189">
        <v>1753</v>
      </c>
      <c r="N31" s="125">
        <v>1153</v>
      </c>
      <c r="O31" s="179">
        <v>421</v>
      </c>
      <c r="P31" s="20">
        <v>37019</v>
      </c>
      <c r="Q31" s="68">
        <v>58751</v>
      </c>
      <c r="R31" s="23"/>
      <c r="S31" s="23">
        <v>80000</v>
      </c>
      <c r="U31" s="8">
        <f t="shared" si="77"/>
        <v>0</v>
      </c>
      <c r="V31" s="8">
        <f t="shared" si="78"/>
        <v>0</v>
      </c>
      <c r="W31" s="8">
        <f t="shared" si="79"/>
        <v>0</v>
      </c>
      <c r="X31" s="8">
        <f t="shared" si="80"/>
        <v>0</v>
      </c>
      <c r="Y31" s="8">
        <f t="shared" si="81"/>
        <v>0</v>
      </c>
      <c r="Z31" s="8">
        <f t="shared" si="82"/>
        <v>0.00492434758467518</v>
      </c>
      <c r="AA31" s="8">
        <f t="shared" si="83"/>
        <v>0</v>
      </c>
      <c r="AB31" s="8">
        <f t="shared" si="84"/>
        <v>0.007813523614227809</v>
      </c>
      <c r="AC31" s="8">
        <f t="shared" si="85"/>
        <v>0.0013062469956319097</v>
      </c>
      <c r="AD31" s="8">
        <f t="shared" si="86"/>
        <v>0.002507263042585328</v>
      </c>
      <c r="AE31" s="8">
        <f t="shared" si="87"/>
        <v>0.006551754127043967</v>
      </c>
      <c r="AF31" s="8">
        <f t="shared" si="88"/>
        <v>0.00902589516459213</v>
      </c>
      <c r="AG31" s="8">
        <f t="shared" si="89"/>
        <v>0.006238013784327064</v>
      </c>
      <c r="AH31" s="8">
        <f t="shared" si="25"/>
        <v>0.005689057576930727</v>
      </c>
      <c r="AI31" s="8">
        <f t="shared" si="90"/>
        <v>0</v>
      </c>
      <c r="AJ31" s="8">
        <v>0</v>
      </c>
      <c r="AK31" s="8">
        <v>0</v>
      </c>
      <c r="AL31" s="8">
        <v>0</v>
      </c>
      <c r="AM31" s="8">
        <f t="shared" si="91"/>
        <v>0.004529508584814648</v>
      </c>
      <c r="AN31" s="8">
        <f t="shared" si="92"/>
        <v>0.003906761807113904</v>
      </c>
      <c r="AO31" s="8">
        <f t="shared" si="93"/>
        <v>0.00246217379233759</v>
      </c>
      <c r="AP31" s="8">
        <f t="shared" si="94"/>
        <v>0.003906761807113904</v>
      </c>
      <c r="AQ31" s="15">
        <f t="shared" si="76"/>
        <v>0.00019953957539983728</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105">
        <f t="shared" si="26"/>
        <v>0.002507263042585328</v>
      </c>
      <c r="BU31" s="8">
        <f t="shared" si="27"/>
        <v>0.00492434758467518</v>
      </c>
      <c r="BV31" s="8">
        <f t="shared" si="28"/>
        <v>0.00902589516459213</v>
      </c>
      <c r="BW31" s="8">
        <f t="shared" si="29"/>
        <v>0.002507263042585328</v>
      </c>
      <c r="BX31" s="8">
        <f t="shared" si="30"/>
        <v>0.005689057576930727</v>
      </c>
      <c r="BY31" s="8">
        <f t="shared" si="31"/>
        <v>0.002507263042585328</v>
      </c>
      <c r="BZ31" s="8">
        <f t="shared" si="32"/>
        <v>0</v>
      </c>
      <c r="CA31" s="8">
        <f t="shared" si="33"/>
        <v>0</v>
      </c>
      <c r="CB31" s="8">
        <f t="shared" si="34"/>
        <v>0</v>
      </c>
      <c r="CC31" s="8">
        <f t="shared" si="35"/>
        <v>0.007813523614227809</v>
      </c>
      <c r="CD31" s="8">
        <f t="shared" si="36"/>
        <v>0</v>
      </c>
      <c r="CE31" s="8">
        <f t="shared" si="37"/>
        <v>0</v>
      </c>
      <c r="CF31" s="8">
        <f t="shared" si="8"/>
        <v>0</v>
      </c>
      <c r="CG31" s="8">
        <f t="shared" si="38"/>
        <v>0</v>
      </c>
      <c r="CH31" s="8">
        <f t="shared" si="39"/>
        <v>0</v>
      </c>
      <c r="CI31" s="8">
        <f t="shared" si="40"/>
        <v>0.002507263042585328</v>
      </c>
      <c r="CJ31" s="8">
        <f t="shared" si="9"/>
        <v>0.002507263042585328</v>
      </c>
      <c r="CK31" s="8">
        <f t="shared" si="41"/>
        <v>0.003906761807113904</v>
      </c>
      <c r="CL31" s="8">
        <f t="shared" si="42"/>
        <v>0</v>
      </c>
      <c r="CM31" s="8">
        <f t="shared" si="43"/>
        <v>0</v>
      </c>
      <c r="CN31" s="8">
        <f t="shared" si="44"/>
        <v>0</v>
      </c>
      <c r="CO31" s="8">
        <f t="shared" si="45"/>
        <v>0.003906761807113904</v>
      </c>
      <c r="CP31" s="8">
        <f t="shared" si="46"/>
        <v>0.006551754127043967</v>
      </c>
      <c r="CQ31" s="8">
        <f t="shared" si="47"/>
        <v>0</v>
      </c>
      <c r="CR31" s="8">
        <f t="shared" si="48"/>
        <v>0</v>
      </c>
      <c r="CS31" s="8">
        <f t="shared" si="49"/>
        <v>0.003906761807113904</v>
      </c>
      <c r="CT31" s="8">
        <f t="shared" si="50"/>
        <v>0</v>
      </c>
      <c r="CU31" s="8">
        <f t="shared" si="51"/>
        <v>0</v>
      </c>
      <c r="CV31" s="8">
        <f t="shared" si="52"/>
        <v>0.002507263042585328</v>
      </c>
      <c r="CW31" s="8">
        <f t="shared" si="53"/>
        <v>0.005689057576930727</v>
      </c>
      <c r="CX31" s="8">
        <f t="shared" si="54"/>
        <v>0.004529508584814648</v>
      </c>
      <c r="CY31" s="8">
        <f t="shared" si="55"/>
        <v>0.002507263042585328</v>
      </c>
      <c r="CZ31" s="8">
        <f t="shared" si="56"/>
        <v>0.002507263042585328</v>
      </c>
      <c r="DA31" s="8">
        <f t="shared" si="10"/>
        <v>0.002507263042585328</v>
      </c>
      <c r="DB31" s="8">
        <f t="shared" si="57"/>
        <v>0.002507263042585328</v>
      </c>
      <c r="DC31" s="8">
        <f t="shared" si="58"/>
        <v>0.002507263042585328</v>
      </c>
      <c r="DD31" s="8">
        <f t="shared" si="59"/>
        <v>0.002507263042585328</v>
      </c>
      <c r="DE31" s="8">
        <f t="shared" si="60"/>
        <v>0.00492434758467518</v>
      </c>
      <c r="DF31" s="8">
        <f t="shared" si="61"/>
        <v>0.005689057576930727</v>
      </c>
      <c r="DG31" s="8">
        <f t="shared" si="62"/>
        <v>0</v>
      </c>
      <c r="DH31" s="8">
        <f t="shared" si="63"/>
        <v>0</v>
      </c>
      <c r="DI31" s="8">
        <f t="shared" si="64"/>
        <v>0</v>
      </c>
      <c r="DJ31" s="8">
        <f t="shared" si="65"/>
        <v>0</v>
      </c>
      <c r="DK31" s="8">
        <f t="shared" si="66"/>
        <v>0</v>
      </c>
      <c r="DL31" s="8">
        <f t="shared" si="67"/>
        <v>0</v>
      </c>
      <c r="DM31" s="8">
        <f t="shared" si="68"/>
        <v>0</v>
      </c>
      <c r="DN31" s="8">
        <f t="shared" si="69"/>
        <v>0</v>
      </c>
      <c r="DO31" s="8">
        <f t="shared" si="70"/>
        <v>0.00492434758467518</v>
      </c>
      <c r="DP31" s="8">
        <f t="shared" si="71"/>
        <v>0</v>
      </c>
      <c r="DQ31" s="8">
        <f t="shared" si="72"/>
        <v>0.002507263042585328</v>
      </c>
      <c r="DR31" s="8">
        <f t="shared" si="73"/>
        <v>0.00902589516459213</v>
      </c>
      <c r="DS31" s="8">
        <f t="shared" si="74"/>
        <v>0.00019953957539983728</v>
      </c>
    </row>
    <row r="32" spans="1:123" ht="11.25">
      <c r="A32" s="82" t="s">
        <v>434</v>
      </c>
      <c r="B32" s="74" t="s">
        <v>23</v>
      </c>
      <c r="C32" s="83" t="s">
        <v>436</v>
      </c>
      <c r="D32" s="23"/>
      <c r="E32" s="57"/>
      <c r="F32" s="20"/>
      <c r="G32" s="20"/>
      <c r="H32" s="28"/>
      <c r="I32" s="63">
        <v>17.6</v>
      </c>
      <c r="J32" s="20">
        <v>0</v>
      </c>
      <c r="K32" s="64">
        <v>11</v>
      </c>
      <c r="L32" s="20">
        <v>6.6</v>
      </c>
      <c r="M32" s="189">
        <v>2126</v>
      </c>
      <c r="N32" s="125">
        <v>342</v>
      </c>
      <c r="O32" s="179">
        <v>1</v>
      </c>
      <c r="P32" s="20">
        <v>13008</v>
      </c>
      <c r="Q32" s="68">
        <v>17734</v>
      </c>
      <c r="R32" s="23"/>
      <c r="S32" s="23">
        <v>1988200</v>
      </c>
      <c r="U32" s="8">
        <f t="shared" si="77"/>
        <v>0</v>
      </c>
      <c r="V32" s="8">
        <f t="shared" si="78"/>
        <v>0</v>
      </c>
      <c r="W32" s="8">
        <f t="shared" si="79"/>
        <v>0</v>
      </c>
      <c r="X32" s="8">
        <f t="shared" si="80"/>
        <v>0</v>
      </c>
      <c r="Y32" s="8">
        <f t="shared" si="81"/>
        <v>0</v>
      </c>
      <c r="Z32" s="8">
        <f t="shared" si="82"/>
        <v>0.0020359059781602813</v>
      </c>
      <c r="AA32" s="8">
        <f t="shared" si="83"/>
        <v>0</v>
      </c>
      <c r="AB32" s="8">
        <f t="shared" si="84"/>
        <v>0.0022876965599282913</v>
      </c>
      <c r="AC32" s="8">
        <f t="shared" si="85"/>
        <v>0.0017242460342341206</v>
      </c>
      <c r="AD32" s="8">
        <f t="shared" si="86"/>
        <v>0.0030407536956853437</v>
      </c>
      <c r="AE32" s="8">
        <f t="shared" si="87"/>
        <v>0.0019433650576314283</v>
      </c>
      <c r="AF32" s="8">
        <f t="shared" si="88"/>
        <v>2.14391809135205E-05</v>
      </c>
      <c r="AG32" s="8">
        <f t="shared" si="89"/>
        <v>0.002191957732692035</v>
      </c>
      <c r="AH32" s="8">
        <f t="shared" si="25"/>
        <v>0.0017172430608719768</v>
      </c>
      <c r="AI32" s="8">
        <f t="shared" si="90"/>
        <v>0</v>
      </c>
      <c r="AJ32" s="8">
        <v>0</v>
      </c>
      <c r="AK32" s="8">
        <v>0</v>
      </c>
      <c r="AL32" s="8">
        <v>0</v>
      </c>
      <c r="AM32" s="8">
        <f t="shared" si="91"/>
        <v>0.002492059376658386</v>
      </c>
      <c r="AN32" s="8">
        <f t="shared" si="92"/>
        <v>0.0011438482799641457</v>
      </c>
      <c r="AO32" s="8">
        <f t="shared" si="93"/>
        <v>0.0010179529890801406</v>
      </c>
      <c r="AP32" s="8">
        <f t="shared" si="94"/>
        <v>0.0011438482799641457</v>
      </c>
      <c r="AQ32" s="15">
        <f t="shared" si="76"/>
        <v>0.004959057297624456</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105">
        <f t="shared" si="26"/>
        <v>0.0030407536956853437</v>
      </c>
      <c r="BU32" s="8">
        <f t="shared" si="27"/>
        <v>0.0020359059781602813</v>
      </c>
      <c r="BV32" s="8">
        <f t="shared" si="28"/>
        <v>2.14391809135205E-05</v>
      </c>
      <c r="BW32" s="8">
        <f t="shared" si="29"/>
        <v>0.0030407536956853437</v>
      </c>
      <c r="BX32" s="8">
        <f t="shared" si="30"/>
        <v>0.0017172430608719768</v>
      </c>
      <c r="BY32" s="8">
        <f t="shared" si="31"/>
        <v>0.0030407536956853437</v>
      </c>
      <c r="BZ32" s="8">
        <f t="shared" si="32"/>
        <v>0</v>
      </c>
      <c r="CA32" s="8">
        <f t="shared" si="33"/>
        <v>0</v>
      </c>
      <c r="CB32" s="8">
        <f t="shared" si="34"/>
        <v>0</v>
      </c>
      <c r="CC32" s="8">
        <f t="shared" si="35"/>
        <v>0.0022876965599282913</v>
      </c>
      <c r="CD32" s="8">
        <f t="shared" si="36"/>
        <v>0</v>
      </c>
      <c r="CE32" s="8">
        <f t="shared" si="37"/>
        <v>0</v>
      </c>
      <c r="CF32" s="8">
        <f t="shared" si="8"/>
        <v>0</v>
      </c>
      <c r="CG32" s="8">
        <f t="shared" si="38"/>
        <v>0</v>
      </c>
      <c r="CH32" s="8">
        <f t="shared" si="39"/>
        <v>0</v>
      </c>
      <c r="CI32" s="8">
        <f t="shared" si="40"/>
        <v>0.0030407536956853437</v>
      </c>
      <c r="CJ32" s="8">
        <f t="shared" si="9"/>
        <v>0.0030407536956853437</v>
      </c>
      <c r="CK32" s="8">
        <f t="shared" si="41"/>
        <v>0.0011438482799641457</v>
      </c>
      <c r="CL32" s="8">
        <f t="shared" si="42"/>
        <v>0</v>
      </c>
      <c r="CM32" s="8">
        <f t="shared" si="43"/>
        <v>0</v>
      </c>
      <c r="CN32" s="8">
        <f t="shared" si="44"/>
        <v>0</v>
      </c>
      <c r="CO32" s="8">
        <f t="shared" si="45"/>
        <v>0.0011438482799641457</v>
      </c>
      <c r="CP32" s="8">
        <f t="shared" si="46"/>
        <v>0.0019433650576314283</v>
      </c>
      <c r="CQ32" s="8">
        <f t="shared" si="47"/>
        <v>0</v>
      </c>
      <c r="CR32" s="8">
        <f t="shared" si="48"/>
        <v>0</v>
      </c>
      <c r="CS32" s="8">
        <f t="shared" si="49"/>
        <v>0.0011438482799641457</v>
      </c>
      <c r="CT32" s="8">
        <f t="shared" si="50"/>
        <v>0</v>
      </c>
      <c r="CU32" s="8">
        <f t="shared" si="51"/>
        <v>0</v>
      </c>
      <c r="CV32" s="8">
        <f t="shared" si="52"/>
        <v>0.0030407536956853437</v>
      </c>
      <c r="CW32" s="8">
        <f t="shared" si="53"/>
        <v>0.0017172430608719768</v>
      </c>
      <c r="CX32" s="8">
        <f t="shared" si="54"/>
        <v>0.002492059376658386</v>
      </c>
      <c r="CY32" s="8">
        <f t="shared" si="55"/>
        <v>0.0030407536956853437</v>
      </c>
      <c r="CZ32" s="8">
        <f t="shared" si="56"/>
        <v>0.0030407536956853437</v>
      </c>
      <c r="DA32" s="8">
        <f t="shared" si="10"/>
        <v>0.0030407536956853437</v>
      </c>
      <c r="DB32" s="8">
        <f t="shared" si="57"/>
        <v>0.0030407536956853437</v>
      </c>
      <c r="DC32" s="8">
        <f t="shared" si="58"/>
        <v>0.0030407536956853437</v>
      </c>
      <c r="DD32" s="8">
        <f t="shared" si="59"/>
        <v>0.0030407536956853437</v>
      </c>
      <c r="DE32" s="8">
        <f t="shared" si="60"/>
        <v>0.0020359059781602813</v>
      </c>
      <c r="DF32" s="8">
        <f t="shared" si="61"/>
        <v>0.0017172430608719768</v>
      </c>
      <c r="DG32" s="8">
        <f t="shared" si="62"/>
        <v>0</v>
      </c>
      <c r="DH32" s="8">
        <f t="shared" si="63"/>
        <v>0</v>
      </c>
      <c r="DI32" s="8">
        <f t="shared" si="64"/>
        <v>0</v>
      </c>
      <c r="DJ32" s="8">
        <f t="shared" si="65"/>
        <v>0</v>
      </c>
      <c r="DK32" s="8">
        <f t="shared" si="66"/>
        <v>0</v>
      </c>
      <c r="DL32" s="8">
        <f t="shared" si="67"/>
        <v>0</v>
      </c>
      <c r="DM32" s="8">
        <f t="shared" si="68"/>
        <v>0</v>
      </c>
      <c r="DN32" s="8">
        <f t="shared" si="69"/>
        <v>0</v>
      </c>
      <c r="DO32" s="8">
        <f t="shared" si="70"/>
        <v>0.0020359059781602813</v>
      </c>
      <c r="DP32" s="8">
        <f t="shared" si="71"/>
        <v>0</v>
      </c>
      <c r="DQ32" s="8">
        <f t="shared" si="72"/>
        <v>0.0030407536956853437</v>
      </c>
      <c r="DR32" s="8">
        <f t="shared" si="73"/>
        <v>2.14391809135205E-05</v>
      </c>
      <c r="DS32" s="8">
        <f t="shared" si="74"/>
        <v>0.004959057297624456</v>
      </c>
    </row>
    <row r="33" spans="1:123" ht="11.25">
      <c r="A33" s="82" t="s">
        <v>434</v>
      </c>
      <c r="B33" s="74" t="s">
        <v>24</v>
      </c>
      <c r="C33" s="83" t="s">
        <v>347</v>
      </c>
      <c r="D33" s="23"/>
      <c r="E33" s="57"/>
      <c r="F33" s="20"/>
      <c r="G33" s="20"/>
      <c r="H33" s="28"/>
      <c r="I33" s="63">
        <v>23.8</v>
      </c>
      <c r="J33" s="20">
        <v>6</v>
      </c>
      <c r="K33" s="64">
        <v>12</v>
      </c>
      <c r="L33" s="20">
        <v>11.8</v>
      </c>
      <c r="M33" s="189">
        <v>3352</v>
      </c>
      <c r="N33" s="125">
        <v>188</v>
      </c>
      <c r="O33" s="179">
        <v>7</v>
      </c>
      <c r="P33" s="20">
        <v>24844</v>
      </c>
      <c r="Q33" s="68">
        <v>38656</v>
      </c>
      <c r="R33" s="23"/>
      <c r="S33" s="23">
        <v>918100</v>
      </c>
      <c r="U33" s="8">
        <f t="shared" si="77"/>
        <v>0</v>
      </c>
      <c r="V33" s="8">
        <f t="shared" si="78"/>
        <v>0</v>
      </c>
      <c r="W33" s="8">
        <f t="shared" si="79"/>
        <v>0</v>
      </c>
      <c r="X33" s="8">
        <f t="shared" si="80"/>
        <v>0</v>
      </c>
      <c r="Y33" s="8">
        <f t="shared" si="81"/>
        <v>0</v>
      </c>
      <c r="Z33" s="8">
        <f t="shared" si="82"/>
        <v>0.002753100129557653</v>
      </c>
      <c r="AA33" s="8">
        <f t="shared" si="83"/>
        <v>0.0032567101799332375</v>
      </c>
      <c r="AB33" s="8">
        <f t="shared" si="84"/>
        <v>0.002495668974467227</v>
      </c>
      <c r="AC33" s="8">
        <f t="shared" si="85"/>
        <v>0.003082742909691307</v>
      </c>
      <c r="AD33" s="8">
        <f t="shared" si="86"/>
        <v>0.004794264528662875</v>
      </c>
      <c r="AE33" s="8">
        <f t="shared" si="87"/>
        <v>0.0010682825463003173</v>
      </c>
      <c r="AF33" s="8">
        <f t="shared" si="88"/>
        <v>0.0001500742663946435</v>
      </c>
      <c r="AG33" s="8">
        <f t="shared" si="89"/>
        <v>0.0041864235786439824</v>
      </c>
      <c r="AH33" s="8">
        <f t="shared" si="25"/>
        <v>0.0037431909191985527</v>
      </c>
      <c r="AI33" s="8">
        <f t="shared" si="90"/>
        <v>0</v>
      </c>
      <c r="AJ33" s="8">
        <v>0</v>
      </c>
      <c r="AK33" s="8">
        <v>0</v>
      </c>
      <c r="AL33" s="8">
        <v>0</v>
      </c>
      <c r="AM33" s="8">
        <f t="shared" si="91"/>
        <v>0.0029312735374815964</v>
      </c>
      <c r="AN33" s="8">
        <f t="shared" si="92"/>
        <v>0.0012478344872336134</v>
      </c>
      <c r="AO33" s="8">
        <f t="shared" si="93"/>
        <v>0.0013765500647788264</v>
      </c>
      <c r="AP33" s="8">
        <f t="shared" si="94"/>
        <v>0.0012478344872336134</v>
      </c>
      <c r="AQ33" s="15">
        <f t="shared" si="76"/>
        <v>0.0022899660521823826</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105">
        <f t="shared" si="26"/>
        <v>0.004794264528662875</v>
      </c>
      <c r="BU33" s="8">
        <f t="shared" si="27"/>
        <v>0.002753100129557653</v>
      </c>
      <c r="BV33" s="8">
        <f t="shared" si="28"/>
        <v>0.0001500742663946435</v>
      </c>
      <c r="BW33" s="8">
        <f t="shared" si="29"/>
        <v>0.004794264528662875</v>
      </c>
      <c r="BX33" s="8">
        <f t="shared" si="30"/>
        <v>0.0037431909191985527</v>
      </c>
      <c r="BY33" s="8">
        <f t="shared" si="31"/>
        <v>0.004794264528662875</v>
      </c>
      <c r="BZ33" s="8">
        <f t="shared" si="32"/>
        <v>0</v>
      </c>
      <c r="CA33" s="8">
        <f t="shared" si="33"/>
        <v>0</v>
      </c>
      <c r="CB33" s="8">
        <f t="shared" si="34"/>
        <v>0</v>
      </c>
      <c r="CC33" s="8">
        <f t="shared" si="35"/>
        <v>0.002495668974467227</v>
      </c>
      <c r="CD33" s="8">
        <f t="shared" si="36"/>
        <v>0</v>
      </c>
      <c r="CE33" s="8">
        <f t="shared" si="37"/>
        <v>0</v>
      </c>
      <c r="CF33" s="8">
        <f t="shared" si="8"/>
        <v>0</v>
      </c>
      <c r="CG33" s="8">
        <f t="shared" si="38"/>
        <v>0</v>
      </c>
      <c r="CH33" s="8">
        <f t="shared" si="39"/>
        <v>0</v>
      </c>
      <c r="CI33" s="8">
        <f t="shared" si="40"/>
        <v>0.004794264528662875</v>
      </c>
      <c r="CJ33" s="8">
        <f t="shared" si="9"/>
        <v>0.004794264528662875</v>
      </c>
      <c r="CK33" s="8">
        <f t="shared" si="41"/>
        <v>0.0012478344872336134</v>
      </c>
      <c r="CL33" s="8">
        <f t="shared" si="42"/>
        <v>0</v>
      </c>
      <c r="CM33" s="8">
        <f t="shared" si="43"/>
        <v>0</v>
      </c>
      <c r="CN33" s="8">
        <f t="shared" si="44"/>
        <v>0</v>
      </c>
      <c r="CO33" s="8">
        <f t="shared" si="45"/>
        <v>0.0012478344872336134</v>
      </c>
      <c r="CP33" s="8">
        <f t="shared" si="46"/>
        <v>0.0010682825463003173</v>
      </c>
      <c r="CQ33" s="8">
        <f t="shared" si="47"/>
        <v>0.0032567101799332375</v>
      </c>
      <c r="CR33" s="8">
        <f t="shared" si="48"/>
        <v>0.0032567101799332375</v>
      </c>
      <c r="CS33" s="8">
        <f t="shared" si="49"/>
        <v>0.0012478344872336134</v>
      </c>
      <c r="CT33" s="8">
        <f t="shared" si="50"/>
        <v>0</v>
      </c>
      <c r="CU33" s="8">
        <f t="shared" si="51"/>
        <v>0</v>
      </c>
      <c r="CV33" s="8">
        <f t="shared" si="52"/>
        <v>0.004794264528662875</v>
      </c>
      <c r="CW33" s="8">
        <f t="shared" si="53"/>
        <v>0.0037431909191985527</v>
      </c>
      <c r="CX33" s="8">
        <f t="shared" si="54"/>
        <v>0.0029312735374815964</v>
      </c>
      <c r="CY33" s="8">
        <f t="shared" si="55"/>
        <v>0.004794264528662875</v>
      </c>
      <c r="CZ33" s="8">
        <f t="shared" si="56"/>
        <v>0.004794264528662875</v>
      </c>
      <c r="DA33" s="8">
        <f t="shared" si="10"/>
        <v>0.004794264528662875</v>
      </c>
      <c r="DB33" s="8">
        <f t="shared" si="57"/>
        <v>0.004794264528662875</v>
      </c>
      <c r="DC33" s="8">
        <f t="shared" si="58"/>
        <v>0.004794264528662875</v>
      </c>
      <c r="DD33" s="8">
        <f t="shared" si="59"/>
        <v>0.004794264528662875</v>
      </c>
      <c r="DE33" s="8">
        <f t="shared" si="60"/>
        <v>0.002753100129557653</v>
      </c>
      <c r="DF33" s="8">
        <f t="shared" si="61"/>
        <v>0.0037431909191985527</v>
      </c>
      <c r="DG33" s="8">
        <f t="shared" si="62"/>
        <v>0</v>
      </c>
      <c r="DH33" s="8">
        <f t="shared" si="63"/>
        <v>0</v>
      </c>
      <c r="DI33" s="8">
        <f t="shared" si="64"/>
        <v>0</v>
      </c>
      <c r="DJ33" s="8">
        <f t="shared" si="65"/>
        <v>0</v>
      </c>
      <c r="DK33" s="8">
        <f t="shared" si="66"/>
        <v>0</v>
      </c>
      <c r="DL33" s="8">
        <f t="shared" si="67"/>
        <v>0</v>
      </c>
      <c r="DM33" s="8">
        <f t="shared" si="68"/>
        <v>0</v>
      </c>
      <c r="DN33" s="8">
        <f t="shared" si="69"/>
        <v>0</v>
      </c>
      <c r="DO33" s="8">
        <f t="shared" si="70"/>
        <v>0.002753100129557653</v>
      </c>
      <c r="DP33" s="8">
        <f t="shared" si="71"/>
        <v>0</v>
      </c>
      <c r="DQ33" s="8">
        <f t="shared" si="72"/>
        <v>0.004794264528662875</v>
      </c>
      <c r="DR33" s="8">
        <f t="shared" si="73"/>
        <v>0.0001500742663946435</v>
      </c>
      <c r="DS33" s="8">
        <f t="shared" si="74"/>
        <v>0.0022899660521823826</v>
      </c>
    </row>
    <row r="34" spans="1:123" ht="11.25">
      <c r="A34" s="82" t="s">
        <v>434</v>
      </c>
      <c r="B34" s="74" t="s">
        <v>25</v>
      </c>
      <c r="C34" s="83" t="s">
        <v>348</v>
      </c>
      <c r="D34" s="23"/>
      <c r="E34" s="57"/>
      <c r="F34" s="20"/>
      <c r="G34" s="20"/>
      <c r="H34" s="28"/>
      <c r="I34" s="20">
        <v>30.72</v>
      </c>
      <c r="J34" s="64">
        <v>0</v>
      </c>
      <c r="K34" s="64">
        <v>2.62</v>
      </c>
      <c r="L34" s="20">
        <v>28.1</v>
      </c>
      <c r="M34" s="189">
        <v>3133</v>
      </c>
      <c r="N34" s="190">
        <v>0</v>
      </c>
      <c r="O34" s="191">
        <v>0</v>
      </c>
      <c r="P34" s="20">
        <v>0</v>
      </c>
      <c r="Q34" s="68"/>
      <c r="R34" s="23"/>
      <c r="S34" s="23">
        <v>480094</v>
      </c>
      <c r="U34" s="8">
        <f t="shared" si="77"/>
        <v>0</v>
      </c>
      <c r="V34" s="8">
        <f t="shared" si="78"/>
        <v>0</v>
      </c>
      <c r="W34" s="8">
        <f t="shared" si="79"/>
        <v>0</v>
      </c>
      <c r="X34" s="8">
        <f t="shared" si="80"/>
        <v>0</v>
      </c>
      <c r="Y34" s="8">
        <f t="shared" si="81"/>
        <v>0</v>
      </c>
      <c r="Z34" s="8">
        <f t="shared" si="82"/>
        <v>0.003553581343697945</v>
      </c>
      <c r="AA34" s="8">
        <f t="shared" si="83"/>
        <v>0</v>
      </c>
      <c r="AB34" s="8">
        <f t="shared" si="84"/>
        <v>0.0005448877260920111</v>
      </c>
      <c r="AC34" s="8">
        <f t="shared" si="85"/>
        <v>0.007341108115451332</v>
      </c>
      <c r="AD34" s="8">
        <f t="shared" si="86"/>
        <v>0.004481035432070641</v>
      </c>
      <c r="AE34" s="8">
        <f t="shared" si="87"/>
        <v>0</v>
      </c>
      <c r="AF34" s="8">
        <f t="shared" si="88"/>
        <v>0</v>
      </c>
      <c r="AG34" s="8">
        <f t="shared" si="89"/>
        <v>0</v>
      </c>
      <c r="AH34" s="8">
        <f t="shared" si="25"/>
        <v>0</v>
      </c>
      <c r="AI34" s="8">
        <f t="shared" si="90"/>
        <v>0</v>
      </c>
      <c r="AJ34" s="8">
        <v>0</v>
      </c>
      <c r="AK34" s="8">
        <v>0</v>
      </c>
      <c r="AL34" s="8">
        <v>0</v>
      </c>
      <c r="AM34" s="8">
        <f t="shared" si="91"/>
        <v>0.0022405177160353205</v>
      </c>
      <c r="AN34" s="8">
        <f t="shared" si="92"/>
        <v>0.00027244386304600557</v>
      </c>
      <c r="AO34" s="8">
        <f t="shared" si="93"/>
        <v>0.0017767906718489726</v>
      </c>
      <c r="AP34" s="8">
        <f t="shared" si="94"/>
        <v>0.00027244386304600557</v>
      </c>
      <c r="AQ34" s="15">
        <f t="shared" si="76"/>
        <v>0.0011974719114001184</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105">
        <f t="shared" si="26"/>
        <v>0.004481035432070641</v>
      </c>
      <c r="BU34" s="8">
        <f t="shared" si="27"/>
        <v>0.003553581343697945</v>
      </c>
      <c r="BV34" s="8">
        <f t="shared" si="28"/>
        <v>0</v>
      </c>
      <c r="BW34" s="8">
        <f t="shared" si="29"/>
        <v>0.004481035432070641</v>
      </c>
      <c r="BX34" s="8">
        <f t="shared" si="30"/>
        <v>0</v>
      </c>
      <c r="BY34" s="8">
        <f t="shared" si="31"/>
        <v>0.004481035432070641</v>
      </c>
      <c r="BZ34" s="8">
        <f t="shared" si="32"/>
        <v>0</v>
      </c>
      <c r="CA34" s="8">
        <f t="shared" si="33"/>
        <v>0</v>
      </c>
      <c r="CB34" s="8">
        <f t="shared" si="34"/>
        <v>0</v>
      </c>
      <c r="CC34" s="8">
        <f t="shared" si="35"/>
        <v>0.0005448877260920111</v>
      </c>
      <c r="CD34" s="8">
        <f t="shared" si="36"/>
        <v>0</v>
      </c>
      <c r="CE34" s="8">
        <f t="shared" si="37"/>
        <v>0</v>
      </c>
      <c r="CF34" s="8">
        <f t="shared" si="8"/>
        <v>0</v>
      </c>
      <c r="CG34" s="8">
        <f t="shared" si="38"/>
        <v>0</v>
      </c>
      <c r="CH34" s="8">
        <f t="shared" si="39"/>
        <v>0</v>
      </c>
      <c r="CI34" s="8">
        <f t="shared" si="40"/>
        <v>0.004481035432070641</v>
      </c>
      <c r="CJ34" s="8">
        <f t="shared" si="9"/>
        <v>0.004481035432070641</v>
      </c>
      <c r="CK34" s="8">
        <f t="shared" si="41"/>
        <v>0.00027244386304600557</v>
      </c>
      <c r="CL34" s="8">
        <f t="shared" si="42"/>
        <v>0</v>
      </c>
      <c r="CM34" s="8">
        <f t="shared" si="43"/>
        <v>0</v>
      </c>
      <c r="CN34" s="8">
        <f t="shared" si="44"/>
        <v>0</v>
      </c>
      <c r="CO34" s="8">
        <f t="shared" si="45"/>
        <v>0.00027244386304600557</v>
      </c>
      <c r="CP34" s="8">
        <f t="shared" si="46"/>
        <v>0</v>
      </c>
      <c r="CQ34" s="8">
        <f t="shared" si="47"/>
        <v>0</v>
      </c>
      <c r="CR34" s="8">
        <f t="shared" si="48"/>
        <v>0</v>
      </c>
      <c r="CS34" s="8">
        <f t="shared" si="49"/>
        <v>0.00027244386304600557</v>
      </c>
      <c r="CT34" s="8">
        <f t="shared" si="50"/>
        <v>0</v>
      </c>
      <c r="CU34" s="8">
        <f t="shared" si="51"/>
        <v>0</v>
      </c>
      <c r="CV34" s="8">
        <f t="shared" si="52"/>
        <v>0.004481035432070641</v>
      </c>
      <c r="CW34" s="8">
        <f t="shared" si="53"/>
        <v>0</v>
      </c>
      <c r="CX34" s="8">
        <f t="shared" si="54"/>
        <v>0.0022405177160353205</v>
      </c>
      <c r="CY34" s="8">
        <f t="shared" si="55"/>
        <v>0.004481035432070641</v>
      </c>
      <c r="CZ34" s="8">
        <f t="shared" si="56"/>
        <v>0.004481035432070641</v>
      </c>
      <c r="DA34" s="8">
        <f t="shared" si="10"/>
        <v>0.004481035432070641</v>
      </c>
      <c r="DB34" s="8">
        <f t="shared" si="57"/>
        <v>0.004481035432070641</v>
      </c>
      <c r="DC34" s="8">
        <f t="shared" si="58"/>
        <v>0.004481035432070641</v>
      </c>
      <c r="DD34" s="8">
        <f t="shared" si="59"/>
        <v>0.004481035432070641</v>
      </c>
      <c r="DE34" s="8">
        <f t="shared" si="60"/>
        <v>0.003553581343697945</v>
      </c>
      <c r="DF34" s="8">
        <f t="shared" si="61"/>
        <v>0</v>
      </c>
      <c r="DG34" s="8">
        <f t="shared" si="62"/>
        <v>0</v>
      </c>
      <c r="DH34" s="8">
        <f t="shared" si="63"/>
        <v>0</v>
      </c>
      <c r="DI34" s="8">
        <f t="shared" si="64"/>
        <v>0</v>
      </c>
      <c r="DJ34" s="8">
        <f t="shared" si="65"/>
        <v>0</v>
      </c>
      <c r="DK34" s="8">
        <f t="shared" si="66"/>
        <v>0</v>
      </c>
      <c r="DL34" s="8">
        <f t="shared" si="67"/>
        <v>0</v>
      </c>
      <c r="DM34" s="8">
        <f t="shared" si="68"/>
        <v>0</v>
      </c>
      <c r="DN34" s="8">
        <f t="shared" si="69"/>
        <v>0</v>
      </c>
      <c r="DO34" s="8">
        <f t="shared" si="70"/>
        <v>0.003553581343697945</v>
      </c>
      <c r="DP34" s="8">
        <f t="shared" si="71"/>
        <v>0</v>
      </c>
      <c r="DQ34" s="8">
        <f t="shared" si="72"/>
        <v>0.004481035432070641</v>
      </c>
      <c r="DR34" s="8">
        <f t="shared" si="73"/>
        <v>0</v>
      </c>
      <c r="DS34" s="8">
        <f t="shared" si="74"/>
        <v>0.0011974719114001184</v>
      </c>
    </row>
    <row r="35" spans="1:123" ht="11.25">
      <c r="A35" s="57" t="s">
        <v>434</v>
      </c>
      <c r="B35" s="20" t="s">
        <v>26</v>
      </c>
      <c r="C35" s="28" t="s">
        <v>437</v>
      </c>
      <c r="D35" s="23"/>
      <c r="E35" s="57"/>
      <c r="F35" s="20"/>
      <c r="G35" s="20"/>
      <c r="H35" s="28"/>
      <c r="I35" s="57"/>
      <c r="J35" s="20"/>
      <c r="K35" s="20"/>
      <c r="L35" s="20"/>
      <c r="M35" s="189"/>
      <c r="N35" s="125"/>
      <c r="O35" s="179"/>
      <c r="P35" s="20">
        <v>0</v>
      </c>
      <c r="Q35" s="68">
        <f>60436+280574-17734-38656+3899+13985+5838+9722+146885+16115+130786+11617</f>
        <v>623467</v>
      </c>
      <c r="R35" s="23"/>
      <c r="S35" s="23"/>
      <c r="U35" s="8">
        <f t="shared" si="77"/>
        <v>0</v>
      </c>
      <c r="V35" s="8">
        <f t="shared" si="78"/>
        <v>0</v>
      </c>
      <c r="W35" s="8">
        <f t="shared" si="79"/>
        <v>0</v>
      </c>
      <c r="X35" s="8">
        <f t="shared" si="80"/>
        <v>0</v>
      </c>
      <c r="Y35" s="8">
        <f t="shared" si="81"/>
        <v>0</v>
      </c>
      <c r="Z35" s="8">
        <f t="shared" si="82"/>
        <v>0</v>
      </c>
      <c r="AA35" s="8">
        <f t="shared" si="83"/>
        <v>0</v>
      </c>
      <c r="AB35" s="8">
        <f t="shared" si="84"/>
        <v>0</v>
      </c>
      <c r="AC35" s="8">
        <f t="shared" si="85"/>
        <v>0</v>
      </c>
      <c r="AD35" s="8">
        <f t="shared" si="86"/>
        <v>0</v>
      </c>
      <c r="AE35" s="8">
        <f t="shared" si="87"/>
        <v>0</v>
      </c>
      <c r="AF35" s="8">
        <f t="shared" si="88"/>
        <v>0</v>
      </c>
      <c r="AG35" s="8">
        <f t="shared" si="89"/>
        <v>0</v>
      </c>
      <c r="AH35" s="8">
        <f t="shared" si="25"/>
        <v>0.060372413411112484</v>
      </c>
      <c r="AI35" s="8">
        <f t="shared" si="90"/>
        <v>0</v>
      </c>
      <c r="AJ35" s="8">
        <v>0</v>
      </c>
      <c r="AK35" s="8">
        <v>0</v>
      </c>
      <c r="AL35" s="8">
        <v>0</v>
      </c>
      <c r="AM35" s="8">
        <f t="shared" si="91"/>
        <v>0</v>
      </c>
      <c r="AN35" s="8">
        <f t="shared" si="92"/>
        <v>0</v>
      </c>
      <c r="AO35" s="8">
        <f t="shared" si="93"/>
        <v>0</v>
      </c>
      <c r="AP35" s="8">
        <f t="shared" si="94"/>
        <v>0</v>
      </c>
      <c r="AQ35" s="15">
        <f t="shared" si="76"/>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105">
        <f t="shared" si="26"/>
        <v>0</v>
      </c>
      <c r="BU35" s="8">
        <f t="shared" si="27"/>
        <v>0</v>
      </c>
      <c r="BV35" s="8">
        <f t="shared" si="28"/>
        <v>0</v>
      </c>
      <c r="BW35" s="8">
        <f t="shared" si="29"/>
        <v>0</v>
      </c>
      <c r="BX35" s="8">
        <f t="shared" si="30"/>
        <v>0.060372413411112484</v>
      </c>
      <c r="BY35" s="8">
        <f t="shared" si="31"/>
        <v>0</v>
      </c>
      <c r="BZ35" s="8">
        <f t="shared" si="32"/>
        <v>0</v>
      </c>
      <c r="CA35" s="8">
        <f t="shared" si="33"/>
        <v>0</v>
      </c>
      <c r="CB35" s="8">
        <f t="shared" si="34"/>
        <v>0</v>
      </c>
      <c r="CC35" s="8">
        <f t="shared" si="35"/>
        <v>0</v>
      </c>
      <c r="CD35" s="8">
        <f t="shared" si="36"/>
        <v>0</v>
      </c>
      <c r="CE35" s="8">
        <f t="shared" si="37"/>
        <v>0</v>
      </c>
      <c r="CF35" s="8">
        <f t="shared" si="8"/>
        <v>0</v>
      </c>
      <c r="CG35" s="8">
        <f t="shared" si="38"/>
        <v>0</v>
      </c>
      <c r="CH35" s="8">
        <f t="shared" si="39"/>
        <v>0</v>
      </c>
      <c r="CI35" s="8">
        <f t="shared" si="40"/>
        <v>0</v>
      </c>
      <c r="CJ35" s="8">
        <f t="shared" si="9"/>
        <v>0</v>
      </c>
      <c r="CK35" s="8">
        <f t="shared" si="41"/>
        <v>0</v>
      </c>
      <c r="CL35" s="8">
        <f t="shared" si="42"/>
        <v>0</v>
      </c>
      <c r="CM35" s="8">
        <f t="shared" si="43"/>
        <v>0</v>
      </c>
      <c r="CN35" s="8">
        <f t="shared" si="44"/>
        <v>0</v>
      </c>
      <c r="CO35" s="8">
        <f t="shared" si="45"/>
        <v>0</v>
      </c>
      <c r="CP35" s="8">
        <f t="shared" si="46"/>
        <v>0</v>
      </c>
      <c r="CQ35" s="8">
        <f t="shared" si="47"/>
        <v>0</v>
      </c>
      <c r="CR35" s="8">
        <f t="shared" si="48"/>
        <v>0</v>
      </c>
      <c r="CS35" s="8">
        <f t="shared" si="49"/>
        <v>0</v>
      </c>
      <c r="CT35" s="8">
        <f t="shared" si="50"/>
        <v>0</v>
      </c>
      <c r="CU35" s="8">
        <f t="shared" si="51"/>
        <v>0</v>
      </c>
      <c r="CV35" s="8">
        <f t="shared" si="52"/>
        <v>0</v>
      </c>
      <c r="CW35" s="8">
        <f t="shared" si="53"/>
        <v>0.060372413411112484</v>
      </c>
      <c r="CX35" s="8">
        <f t="shared" si="54"/>
        <v>0</v>
      </c>
      <c r="CY35" s="8">
        <f t="shared" si="55"/>
        <v>0</v>
      </c>
      <c r="CZ35" s="8">
        <f t="shared" si="56"/>
        <v>0</v>
      </c>
      <c r="DA35" s="8">
        <f t="shared" si="10"/>
        <v>0</v>
      </c>
      <c r="DB35" s="8">
        <f t="shared" si="57"/>
        <v>0</v>
      </c>
      <c r="DC35" s="8">
        <f t="shared" si="58"/>
        <v>0</v>
      </c>
      <c r="DD35" s="8">
        <f t="shared" si="59"/>
        <v>0</v>
      </c>
      <c r="DE35" s="8">
        <f t="shared" si="60"/>
        <v>0</v>
      </c>
      <c r="DF35" s="8">
        <f t="shared" si="61"/>
        <v>0.060372413411112484</v>
      </c>
      <c r="DG35" s="8">
        <f t="shared" si="62"/>
        <v>0</v>
      </c>
      <c r="DH35" s="8">
        <f t="shared" si="63"/>
        <v>0</v>
      </c>
      <c r="DI35" s="8">
        <f t="shared" si="64"/>
        <v>0</v>
      </c>
      <c r="DJ35" s="8">
        <f t="shared" si="65"/>
        <v>0</v>
      </c>
      <c r="DK35" s="8">
        <f t="shared" si="66"/>
        <v>0</v>
      </c>
      <c r="DL35" s="8">
        <f t="shared" si="67"/>
        <v>0</v>
      </c>
      <c r="DM35" s="8">
        <f t="shared" si="68"/>
        <v>0</v>
      </c>
      <c r="DN35" s="8">
        <f t="shared" si="69"/>
        <v>0</v>
      </c>
      <c r="DO35" s="8">
        <f t="shared" si="70"/>
        <v>0</v>
      </c>
      <c r="DP35" s="8">
        <f t="shared" si="71"/>
        <v>0</v>
      </c>
      <c r="DQ35" s="8">
        <f t="shared" si="72"/>
        <v>0</v>
      </c>
      <c r="DR35" s="8">
        <f t="shared" si="73"/>
        <v>0</v>
      </c>
      <c r="DS35" s="8">
        <f t="shared" si="74"/>
        <v>0</v>
      </c>
    </row>
    <row r="36" spans="1:123" ht="11.25">
      <c r="A36" s="82" t="s">
        <v>438</v>
      </c>
      <c r="B36" s="74" t="s">
        <v>28</v>
      </c>
      <c r="C36" s="83" t="s">
        <v>225</v>
      </c>
      <c r="D36" s="23"/>
      <c r="E36" s="57"/>
      <c r="F36" s="20"/>
      <c r="G36" s="20"/>
      <c r="H36" s="28"/>
      <c r="I36" s="63">
        <v>23</v>
      </c>
      <c r="J36" s="64">
        <v>0</v>
      </c>
      <c r="K36" s="64">
        <v>8.5</v>
      </c>
      <c r="L36" s="20">
        <v>13.5</v>
      </c>
      <c r="M36" s="189">
        <v>1872</v>
      </c>
      <c r="N36" s="190">
        <v>23</v>
      </c>
      <c r="O36" s="191">
        <v>293</v>
      </c>
      <c r="P36" s="58">
        <v>7441</v>
      </c>
      <c r="Q36" s="68">
        <v>10905</v>
      </c>
      <c r="R36" s="23"/>
      <c r="S36" s="23">
        <f>1099869+576401</f>
        <v>1676270</v>
      </c>
      <c r="U36" s="8">
        <f t="shared" si="77"/>
        <v>0</v>
      </c>
      <c r="V36" s="8">
        <f t="shared" si="78"/>
        <v>0</v>
      </c>
      <c r="W36" s="8">
        <f t="shared" si="79"/>
        <v>0</v>
      </c>
      <c r="X36" s="8">
        <f t="shared" si="80"/>
        <v>0</v>
      </c>
      <c r="Y36" s="8">
        <f t="shared" si="81"/>
        <v>0</v>
      </c>
      <c r="Z36" s="8">
        <f t="shared" si="82"/>
        <v>0.0026605589487321856</v>
      </c>
      <c r="AA36" s="8">
        <f t="shared" si="83"/>
        <v>0</v>
      </c>
      <c r="AB36" s="8">
        <f t="shared" si="84"/>
        <v>0.0017677655235809522</v>
      </c>
      <c r="AC36" s="8">
        <f t="shared" si="85"/>
        <v>0.0035268668882061562</v>
      </c>
      <c r="AD36" s="8">
        <f t="shared" si="86"/>
        <v>0.00267746515443225</v>
      </c>
      <c r="AE36" s="8">
        <f t="shared" si="87"/>
        <v>0.0001306941413026984</v>
      </c>
      <c r="AF36" s="8">
        <f t="shared" si="88"/>
        <v>0.006281680007661506</v>
      </c>
      <c r="AG36" s="8">
        <f t="shared" si="89"/>
        <v>0.001253871270676617</v>
      </c>
      <c r="AH36" s="8">
        <f t="shared" si="25"/>
        <v>0.0010559679473784204</v>
      </c>
      <c r="AI36" s="8">
        <f t="shared" si="90"/>
        <v>0</v>
      </c>
      <c r="AJ36" s="8">
        <v>0</v>
      </c>
      <c r="AK36" s="8">
        <v>0</v>
      </c>
      <c r="AL36" s="8">
        <v>0</v>
      </c>
      <c r="AM36" s="8">
        <f t="shared" si="91"/>
        <v>0.0014040796478674742</v>
      </c>
      <c r="AN36" s="8">
        <f t="shared" si="92"/>
        <v>0.0008838827617904761</v>
      </c>
      <c r="AO36" s="8">
        <f t="shared" si="93"/>
        <v>0.0013302794743660928</v>
      </c>
      <c r="AP36" s="8">
        <f t="shared" si="94"/>
        <v>0.0008838827617904761</v>
      </c>
      <c r="AQ36" s="15">
        <f t="shared" si="76"/>
        <v>0.004181027550693566</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105">
        <f t="shared" si="26"/>
        <v>0.00267746515443225</v>
      </c>
      <c r="BU36" s="8">
        <f t="shared" si="27"/>
        <v>0.0026605589487321856</v>
      </c>
      <c r="BV36" s="8">
        <f t="shared" si="28"/>
        <v>0.006281680007661506</v>
      </c>
      <c r="BW36" s="8">
        <f t="shared" si="29"/>
        <v>0.00267746515443225</v>
      </c>
      <c r="BX36" s="8">
        <f t="shared" si="30"/>
        <v>0.0010559679473784204</v>
      </c>
      <c r="BY36" s="8">
        <f t="shared" si="31"/>
        <v>0.00267746515443225</v>
      </c>
      <c r="BZ36" s="8">
        <f t="shared" si="32"/>
        <v>0</v>
      </c>
      <c r="CA36" s="8">
        <f t="shared" si="33"/>
        <v>0</v>
      </c>
      <c r="CB36" s="8">
        <f t="shared" si="34"/>
        <v>0</v>
      </c>
      <c r="CC36" s="8">
        <f t="shared" si="35"/>
        <v>0.0017677655235809522</v>
      </c>
      <c r="CD36" s="8">
        <f t="shared" si="36"/>
        <v>0</v>
      </c>
      <c r="CE36" s="8">
        <f t="shared" si="37"/>
        <v>0</v>
      </c>
      <c r="CF36" s="8">
        <f t="shared" si="8"/>
        <v>0</v>
      </c>
      <c r="CG36" s="8">
        <f t="shared" si="38"/>
        <v>0</v>
      </c>
      <c r="CH36" s="8">
        <f t="shared" si="39"/>
        <v>0</v>
      </c>
      <c r="CI36" s="8">
        <f t="shared" si="40"/>
        <v>0.00267746515443225</v>
      </c>
      <c r="CJ36" s="8">
        <f t="shared" si="9"/>
        <v>0.00267746515443225</v>
      </c>
      <c r="CK36" s="8">
        <f t="shared" si="41"/>
        <v>0.0008838827617904761</v>
      </c>
      <c r="CL36" s="8">
        <f t="shared" si="42"/>
        <v>0</v>
      </c>
      <c r="CM36" s="8">
        <f t="shared" si="43"/>
        <v>0</v>
      </c>
      <c r="CN36" s="8">
        <f t="shared" si="44"/>
        <v>0</v>
      </c>
      <c r="CO36" s="8">
        <f t="shared" si="45"/>
        <v>0.0008838827617904761</v>
      </c>
      <c r="CP36" s="8">
        <f t="shared" si="46"/>
        <v>0.0001306941413026984</v>
      </c>
      <c r="CQ36" s="8">
        <f t="shared" si="47"/>
        <v>0</v>
      </c>
      <c r="CR36" s="8">
        <f t="shared" si="48"/>
        <v>0</v>
      </c>
      <c r="CS36" s="8">
        <f t="shared" si="49"/>
        <v>0.0008838827617904761</v>
      </c>
      <c r="CT36" s="8">
        <f t="shared" si="50"/>
        <v>0</v>
      </c>
      <c r="CU36" s="8">
        <f t="shared" si="51"/>
        <v>0</v>
      </c>
      <c r="CV36" s="8">
        <f t="shared" si="52"/>
        <v>0.00267746515443225</v>
      </c>
      <c r="CW36" s="8">
        <f t="shared" si="53"/>
        <v>0.0010559679473784204</v>
      </c>
      <c r="CX36" s="8">
        <f t="shared" si="54"/>
        <v>0.0014040796478674742</v>
      </c>
      <c r="CY36" s="8">
        <f t="shared" si="55"/>
        <v>0.00267746515443225</v>
      </c>
      <c r="CZ36" s="8">
        <f t="shared" si="56"/>
        <v>0.00267746515443225</v>
      </c>
      <c r="DA36" s="8">
        <f t="shared" si="10"/>
        <v>0.00267746515443225</v>
      </c>
      <c r="DB36" s="8">
        <f t="shared" si="57"/>
        <v>0.00267746515443225</v>
      </c>
      <c r="DC36" s="8">
        <f t="shared" si="58"/>
        <v>0.00267746515443225</v>
      </c>
      <c r="DD36" s="8">
        <f t="shared" si="59"/>
        <v>0.00267746515443225</v>
      </c>
      <c r="DE36" s="8">
        <f t="shared" si="60"/>
        <v>0.0026605589487321856</v>
      </c>
      <c r="DF36" s="8">
        <f t="shared" si="61"/>
        <v>0.0010559679473784204</v>
      </c>
      <c r="DG36" s="8">
        <f t="shared" si="62"/>
        <v>0</v>
      </c>
      <c r="DH36" s="8">
        <f t="shared" si="63"/>
        <v>0</v>
      </c>
      <c r="DI36" s="8">
        <f t="shared" si="64"/>
        <v>0</v>
      </c>
      <c r="DJ36" s="8">
        <f t="shared" si="65"/>
        <v>0</v>
      </c>
      <c r="DK36" s="8">
        <f t="shared" si="66"/>
        <v>0</v>
      </c>
      <c r="DL36" s="8">
        <f t="shared" si="67"/>
        <v>0</v>
      </c>
      <c r="DM36" s="8">
        <f t="shared" si="68"/>
        <v>0</v>
      </c>
      <c r="DN36" s="8">
        <f t="shared" si="69"/>
        <v>0</v>
      </c>
      <c r="DO36" s="8">
        <f t="shared" si="70"/>
        <v>0.0026605589487321856</v>
      </c>
      <c r="DP36" s="8">
        <f t="shared" si="71"/>
        <v>0</v>
      </c>
      <c r="DQ36" s="8">
        <f t="shared" si="72"/>
        <v>0.00267746515443225</v>
      </c>
      <c r="DR36" s="8">
        <f t="shared" si="73"/>
        <v>0.006281680007661506</v>
      </c>
      <c r="DS36" s="8">
        <f t="shared" si="74"/>
        <v>0.004181027550693566</v>
      </c>
    </row>
    <row r="37" spans="1:123" ht="11.25">
      <c r="A37" s="82" t="s">
        <v>438</v>
      </c>
      <c r="B37" s="74" t="s">
        <v>29</v>
      </c>
      <c r="C37" s="83" t="s">
        <v>227</v>
      </c>
      <c r="D37" s="23"/>
      <c r="E37" s="57"/>
      <c r="F37" s="20"/>
      <c r="G37" s="20"/>
      <c r="H37" s="28"/>
      <c r="I37" s="63">
        <v>6</v>
      </c>
      <c r="J37" s="64">
        <v>0</v>
      </c>
      <c r="K37" s="64">
        <v>3</v>
      </c>
      <c r="L37" s="20">
        <v>3</v>
      </c>
      <c r="M37" s="189">
        <v>370</v>
      </c>
      <c r="N37" s="190">
        <v>0</v>
      </c>
      <c r="O37" s="191">
        <v>-5</v>
      </c>
      <c r="P37" s="58">
        <v>1825</v>
      </c>
      <c r="Q37" s="68">
        <v>3114</v>
      </c>
      <c r="R37" s="23"/>
      <c r="S37" s="23">
        <v>465107</v>
      </c>
      <c r="U37" s="8">
        <f t="shared" si="77"/>
        <v>0</v>
      </c>
      <c r="V37" s="8">
        <f t="shared" si="78"/>
        <v>0</v>
      </c>
      <c r="W37" s="8">
        <f t="shared" si="79"/>
        <v>0</v>
      </c>
      <c r="X37" s="8">
        <f t="shared" si="80"/>
        <v>0</v>
      </c>
      <c r="Y37" s="8">
        <f t="shared" si="81"/>
        <v>0</v>
      </c>
      <c r="Z37" s="8">
        <f t="shared" si="82"/>
        <v>0.0006940588561910049</v>
      </c>
      <c r="AA37" s="8">
        <f t="shared" si="83"/>
        <v>0</v>
      </c>
      <c r="AB37" s="8">
        <f t="shared" si="84"/>
        <v>0.0006239172436168067</v>
      </c>
      <c r="AC37" s="8">
        <f t="shared" si="85"/>
        <v>0.0007837481973791458</v>
      </c>
      <c r="AD37" s="8">
        <f t="shared" si="86"/>
        <v>0.0005291998435576563</v>
      </c>
      <c r="AE37" s="8">
        <f t="shared" si="87"/>
        <v>0</v>
      </c>
      <c r="AF37" s="8">
        <f t="shared" si="88"/>
        <v>-0.0001071959045676025</v>
      </c>
      <c r="AG37" s="8">
        <f t="shared" si="89"/>
        <v>0.00030752789530773093</v>
      </c>
      <c r="AH37" s="8">
        <f t="shared" si="25"/>
        <v>0.0003015391277520771</v>
      </c>
      <c r="AI37" s="8">
        <f t="shared" si="90"/>
        <v>0</v>
      </c>
      <c r="AJ37" s="8">
        <v>0</v>
      </c>
      <c r="AK37" s="8">
        <v>0</v>
      </c>
      <c r="AL37" s="8">
        <v>0</v>
      </c>
      <c r="AM37" s="8">
        <f t="shared" si="91"/>
        <v>0.00026459992177882814</v>
      </c>
      <c r="AN37" s="8">
        <f t="shared" si="92"/>
        <v>0.00031195862180840336</v>
      </c>
      <c r="AO37" s="8">
        <f t="shared" si="93"/>
        <v>0.00034702942809550246</v>
      </c>
      <c r="AP37" s="8">
        <f t="shared" si="94"/>
        <v>0.00031195862180840336</v>
      </c>
      <c r="AQ37" s="15">
        <f t="shared" si="76"/>
        <v>0.0011600906661936514</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105">
        <f t="shared" si="26"/>
        <v>0.0005291998435576563</v>
      </c>
      <c r="BU37" s="8">
        <f t="shared" si="27"/>
        <v>0.0006940588561910049</v>
      </c>
      <c r="BV37" s="8">
        <f t="shared" si="28"/>
        <v>-0.0001071959045676025</v>
      </c>
      <c r="BW37" s="8">
        <f t="shared" si="29"/>
        <v>0.0005291998435576563</v>
      </c>
      <c r="BX37" s="8">
        <f t="shared" si="30"/>
        <v>0.0003015391277520771</v>
      </c>
      <c r="BY37" s="8">
        <f t="shared" si="31"/>
        <v>0.0005291998435576563</v>
      </c>
      <c r="BZ37" s="8">
        <f t="shared" si="32"/>
        <v>0</v>
      </c>
      <c r="CA37" s="8">
        <f t="shared" si="33"/>
        <v>0</v>
      </c>
      <c r="CB37" s="8">
        <f t="shared" si="34"/>
        <v>0</v>
      </c>
      <c r="CC37" s="8">
        <f t="shared" si="35"/>
        <v>0.0006239172436168067</v>
      </c>
      <c r="CD37" s="8">
        <f t="shared" si="36"/>
        <v>0</v>
      </c>
      <c r="CE37" s="8">
        <f t="shared" si="37"/>
        <v>0</v>
      </c>
      <c r="CF37" s="8">
        <f t="shared" si="8"/>
        <v>0</v>
      </c>
      <c r="CG37" s="8">
        <f t="shared" si="38"/>
        <v>0</v>
      </c>
      <c r="CH37" s="8">
        <f t="shared" si="39"/>
        <v>0</v>
      </c>
      <c r="CI37" s="8">
        <f t="shared" si="40"/>
        <v>0.0005291998435576563</v>
      </c>
      <c r="CJ37" s="8">
        <f t="shared" si="9"/>
        <v>0.0005291998435576563</v>
      </c>
      <c r="CK37" s="8">
        <f t="shared" si="41"/>
        <v>0.00031195862180840336</v>
      </c>
      <c r="CL37" s="8">
        <f t="shared" si="42"/>
        <v>0</v>
      </c>
      <c r="CM37" s="8">
        <f t="shared" si="43"/>
        <v>0</v>
      </c>
      <c r="CN37" s="8">
        <f t="shared" si="44"/>
        <v>0</v>
      </c>
      <c r="CO37" s="8">
        <f t="shared" si="45"/>
        <v>0.00031195862180840336</v>
      </c>
      <c r="CP37" s="8">
        <f t="shared" si="46"/>
        <v>0</v>
      </c>
      <c r="CQ37" s="8">
        <f t="shared" si="47"/>
        <v>0</v>
      </c>
      <c r="CR37" s="8">
        <f t="shared" si="48"/>
        <v>0</v>
      </c>
      <c r="CS37" s="8">
        <f t="shared" si="49"/>
        <v>0.00031195862180840336</v>
      </c>
      <c r="CT37" s="8">
        <f t="shared" si="50"/>
        <v>0</v>
      </c>
      <c r="CU37" s="8">
        <f t="shared" si="51"/>
        <v>0</v>
      </c>
      <c r="CV37" s="8">
        <f t="shared" si="52"/>
        <v>0.0005291998435576563</v>
      </c>
      <c r="CW37" s="8">
        <f t="shared" si="53"/>
        <v>0.0003015391277520771</v>
      </c>
      <c r="CX37" s="8">
        <f t="shared" si="54"/>
        <v>0.00026459992177882814</v>
      </c>
      <c r="CY37" s="8">
        <f t="shared" si="55"/>
        <v>0.0005291998435576563</v>
      </c>
      <c r="CZ37" s="8">
        <f t="shared" si="56"/>
        <v>0.0005291998435576563</v>
      </c>
      <c r="DA37" s="8">
        <f t="shared" si="10"/>
        <v>0.0005291998435576563</v>
      </c>
      <c r="DB37" s="8">
        <f t="shared" si="57"/>
        <v>0.0005291998435576563</v>
      </c>
      <c r="DC37" s="8">
        <f t="shared" si="58"/>
        <v>0.0005291998435576563</v>
      </c>
      <c r="DD37" s="8">
        <f t="shared" si="59"/>
        <v>0.0005291998435576563</v>
      </c>
      <c r="DE37" s="8">
        <f t="shared" si="60"/>
        <v>0.0006940588561910049</v>
      </c>
      <c r="DF37" s="8">
        <f t="shared" si="61"/>
        <v>0.0003015391277520771</v>
      </c>
      <c r="DG37" s="8">
        <f t="shared" si="62"/>
        <v>0</v>
      </c>
      <c r="DH37" s="8">
        <f t="shared" si="63"/>
        <v>0</v>
      </c>
      <c r="DI37" s="8">
        <f t="shared" si="64"/>
        <v>0</v>
      </c>
      <c r="DJ37" s="8">
        <f t="shared" si="65"/>
        <v>0</v>
      </c>
      <c r="DK37" s="8">
        <f t="shared" si="66"/>
        <v>0</v>
      </c>
      <c r="DL37" s="8">
        <f t="shared" si="67"/>
        <v>0</v>
      </c>
      <c r="DM37" s="8">
        <f t="shared" si="68"/>
        <v>0</v>
      </c>
      <c r="DN37" s="8">
        <f t="shared" si="69"/>
        <v>0</v>
      </c>
      <c r="DO37" s="8">
        <f t="shared" si="70"/>
        <v>0.0006940588561910049</v>
      </c>
      <c r="DP37" s="8">
        <f t="shared" si="71"/>
        <v>0</v>
      </c>
      <c r="DQ37" s="8">
        <f t="shared" si="72"/>
        <v>0.0005291998435576563</v>
      </c>
      <c r="DR37" s="8">
        <f t="shared" si="73"/>
        <v>-0.0001071959045676025</v>
      </c>
      <c r="DS37" s="8">
        <f t="shared" si="74"/>
        <v>0.0011600906661936514</v>
      </c>
    </row>
    <row r="38" spans="1:123" ht="11.25">
      <c r="A38" s="82" t="s">
        <v>438</v>
      </c>
      <c r="B38" s="74" t="s">
        <v>30</v>
      </c>
      <c r="C38" s="83" t="s">
        <v>350</v>
      </c>
      <c r="D38" s="23"/>
      <c r="E38" s="57"/>
      <c r="F38" s="20"/>
      <c r="G38" s="20"/>
      <c r="H38" s="28"/>
      <c r="I38" s="63">
        <v>13.9</v>
      </c>
      <c r="J38" s="64">
        <v>0</v>
      </c>
      <c r="K38" s="64">
        <v>8.6</v>
      </c>
      <c r="L38" s="20">
        <v>4.8</v>
      </c>
      <c r="M38" s="189">
        <v>990</v>
      </c>
      <c r="N38" s="190">
        <v>0</v>
      </c>
      <c r="O38" s="191">
        <v>29</v>
      </c>
      <c r="P38" s="58">
        <v>1387</v>
      </c>
      <c r="Q38" s="68">
        <v>2366</v>
      </c>
      <c r="R38" s="23"/>
      <c r="S38" s="23">
        <v>1321324</v>
      </c>
      <c r="U38" s="8">
        <f t="shared" si="77"/>
        <v>0</v>
      </c>
      <c r="V38" s="8">
        <f t="shared" si="78"/>
        <v>0</v>
      </c>
      <c r="W38" s="8">
        <f t="shared" si="79"/>
        <v>0</v>
      </c>
      <c r="X38" s="8">
        <f t="shared" si="80"/>
        <v>0</v>
      </c>
      <c r="Y38" s="8">
        <f t="shared" si="81"/>
        <v>0</v>
      </c>
      <c r="Z38" s="8">
        <f t="shared" si="82"/>
        <v>0.0016079030168424948</v>
      </c>
      <c r="AA38" s="8">
        <f t="shared" si="83"/>
        <v>0</v>
      </c>
      <c r="AB38" s="8">
        <f t="shared" si="84"/>
        <v>0.0017885627650348456</v>
      </c>
      <c r="AC38" s="8">
        <f t="shared" si="85"/>
        <v>0.0012539971158066331</v>
      </c>
      <c r="AD38" s="8">
        <f t="shared" si="86"/>
        <v>0.0014159671489785937</v>
      </c>
      <c r="AE38" s="8">
        <f t="shared" si="87"/>
        <v>0</v>
      </c>
      <c r="AF38" s="8">
        <f t="shared" si="88"/>
        <v>0.0006217362464920944</v>
      </c>
      <c r="AG38" s="8">
        <f t="shared" si="89"/>
        <v>0.00023372120043387552</v>
      </c>
      <c r="AH38" s="8">
        <f t="shared" si="25"/>
        <v>0.00022910776373198923</v>
      </c>
      <c r="AI38" s="8">
        <f t="shared" si="90"/>
        <v>0</v>
      </c>
      <c r="AJ38" s="8">
        <v>0</v>
      </c>
      <c r="AK38" s="8">
        <v>0</v>
      </c>
      <c r="AL38" s="8">
        <v>0</v>
      </c>
      <c r="AM38" s="8">
        <f t="shared" si="91"/>
        <v>0.0007079835744892969</v>
      </c>
      <c r="AN38" s="8">
        <f t="shared" si="92"/>
        <v>0.0008942813825174228</v>
      </c>
      <c r="AO38" s="8">
        <f t="shared" si="93"/>
        <v>0.0008039515084212474</v>
      </c>
      <c r="AP38" s="8">
        <f t="shared" si="94"/>
        <v>0.0008942813825174228</v>
      </c>
      <c r="AQ38" s="15">
        <f t="shared" si="76"/>
        <v>0.0032957053740701823</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105">
        <f t="shared" si="26"/>
        <v>0.0014159671489785937</v>
      </c>
      <c r="BU38" s="8">
        <f t="shared" si="27"/>
        <v>0.0016079030168424948</v>
      </c>
      <c r="BV38" s="8">
        <f t="shared" si="28"/>
        <v>0.0006217362464920944</v>
      </c>
      <c r="BW38" s="8">
        <f t="shared" si="29"/>
        <v>0.0014159671489785937</v>
      </c>
      <c r="BX38" s="8">
        <f t="shared" si="30"/>
        <v>0.00022910776373198923</v>
      </c>
      <c r="BY38" s="8">
        <f t="shared" si="31"/>
        <v>0.0014159671489785937</v>
      </c>
      <c r="BZ38" s="8">
        <f t="shared" si="32"/>
        <v>0</v>
      </c>
      <c r="CA38" s="8">
        <f t="shared" si="33"/>
        <v>0</v>
      </c>
      <c r="CB38" s="8">
        <f t="shared" si="34"/>
        <v>0</v>
      </c>
      <c r="CC38" s="8">
        <f t="shared" si="35"/>
        <v>0.0017885627650348456</v>
      </c>
      <c r="CD38" s="8">
        <f t="shared" si="36"/>
        <v>0</v>
      </c>
      <c r="CE38" s="8">
        <f t="shared" si="37"/>
        <v>0</v>
      </c>
      <c r="CF38" s="8">
        <f t="shared" si="8"/>
        <v>0</v>
      </c>
      <c r="CG38" s="8">
        <f t="shared" si="38"/>
        <v>0</v>
      </c>
      <c r="CH38" s="8">
        <f t="shared" si="39"/>
        <v>0</v>
      </c>
      <c r="CI38" s="8">
        <f t="shared" si="40"/>
        <v>0.0014159671489785937</v>
      </c>
      <c r="CJ38" s="8">
        <f t="shared" si="9"/>
        <v>0.0014159671489785937</v>
      </c>
      <c r="CK38" s="8">
        <f t="shared" si="41"/>
        <v>0.0008942813825174228</v>
      </c>
      <c r="CL38" s="8">
        <f t="shared" si="42"/>
        <v>0</v>
      </c>
      <c r="CM38" s="8">
        <f t="shared" si="43"/>
        <v>0</v>
      </c>
      <c r="CN38" s="8">
        <f t="shared" si="44"/>
        <v>0</v>
      </c>
      <c r="CO38" s="8">
        <f t="shared" si="45"/>
        <v>0.0008942813825174228</v>
      </c>
      <c r="CP38" s="8">
        <f t="shared" si="46"/>
        <v>0</v>
      </c>
      <c r="CQ38" s="8">
        <f t="shared" si="47"/>
        <v>0</v>
      </c>
      <c r="CR38" s="8">
        <f t="shared" si="48"/>
        <v>0</v>
      </c>
      <c r="CS38" s="8">
        <f t="shared" si="49"/>
        <v>0.0008942813825174228</v>
      </c>
      <c r="CT38" s="8">
        <f t="shared" si="50"/>
        <v>0</v>
      </c>
      <c r="CU38" s="8">
        <f t="shared" si="51"/>
        <v>0</v>
      </c>
      <c r="CV38" s="8">
        <f t="shared" si="52"/>
        <v>0.0014159671489785937</v>
      </c>
      <c r="CW38" s="8">
        <f t="shared" si="53"/>
        <v>0.00022910776373198923</v>
      </c>
      <c r="CX38" s="8">
        <f t="shared" si="54"/>
        <v>0.0007079835744892969</v>
      </c>
      <c r="CY38" s="8">
        <f t="shared" si="55"/>
        <v>0.0014159671489785937</v>
      </c>
      <c r="CZ38" s="8">
        <f t="shared" si="56"/>
        <v>0.0014159671489785937</v>
      </c>
      <c r="DA38" s="8">
        <f t="shared" si="10"/>
        <v>0.0014159671489785937</v>
      </c>
      <c r="DB38" s="8">
        <f t="shared" si="57"/>
        <v>0.0014159671489785937</v>
      </c>
      <c r="DC38" s="8">
        <f t="shared" si="58"/>
        <v>0.0014159671489785937</v>
      </c>
      <c r="DD38" s="8">
        <f t="shared" si="59"/>
        <v>0.0014159671489785937</v>
      </c>
      <c r="DE38" s="8">
        <f t="shared" si="60"/>
        <v>0.0016079030168424948</v>
      </c>
      <c r="DF38" s="8">
        <f t="shared" si="61"/>
        <v>0.00022910776373198923</v>
      </c>
      <c r="DG38" s="8">
        <f t="shared" si="62"/>
        <v>0</v>
      </c>
      <c r="DH38" s="8">
        <f t="shared" si="63"/>
        <v>0</v>
      </c>
      <c r="DI38" s="8">
        <f t="shared" si="64"/>
        <v>0</v>
      </c>
      <c r="DJ38" s="8">
        <f t="shared" si="65"/>
        <v>0</v>
      </c>
      <c r="DK38" s="8">
        <f t="shared" si="66"/>
        <v>0</v>
      </c>
      <c r="DL38" s="8">
        <f t="shared" si="67"/>
        <v>0</v>
      </c>
      <c r="DM38" s="8">
        <f t="shared" si="68"/>
        <v>0</v>
      </c>
      <c r="DN38" s="8">
        <f t="shared" si="69"/>
        <v>0</v>
      </c>
      <c r="DO38" s="8">
        <f t="shared" si="70"/>
        <v>0.0016079030168424948</v>
      </c>
      <c r="DP38" s="8">
        <f t="shared" si="71"/>
        <v>0</v>
      </c>
      <c r="DQ38" s="8">
        <f t="shared" si="72"/>
        <v>0.0014159671489785937</v>
      </c>
      <c r="DR38" s="8">
        <f t="shared" si="73"/>
        <v>0.0006217362464920944</v>
      </c>
      <c r="DS38" s="8">
        <f t="shared" si="74"/>
        <v>0.0032957053740701823</v>
      </c>
    </row>
    <row r="39" spans="1:123" ht="11.25">
      <c r="A39" s="82" t="s">
        <v>438</v>
      </c>
      <c r="B39" s="74" t="s">
        <v>31</v>
      </c>
      <c r="C39" s="83" t="s">
        <v>231</v>
      </c>
      <c r="D39" s="23"/>
      <c r="E39" s="57"/>
      <c r="F39" s="20"/>
      <c r="G39" s="20"/>
      <c r="H39" s="28"/>
      <c r="I39" s="63">
        <v>31.03</v>
      </c>
      <c r="J39" s="64">
        <v>0</v>
      </c>
      <c r="K39" s="64">
        <v>24</v>
      </c>
      <c r="L39" s="20">
        <v>7.03</v>
      </c>
      <c r="M39" s="189">
        <v>1310</v>
      </c>
      <c r="N39" s="190">
        <v>0</v>
      </c>
      <c r="O39" s="191">
        <v>0</v>
      </c>
      <c r="P39" s="66">
        <v>6824</v>
      </c>
      <c r="Q39" s="68">
        <v>11150</v>
      </c>
      <c r="R39" s="23"/>
      <c r="S39" s="23">
        <v>1265251</v>
      </c>
      <c r="U39" s="8">
        <f t="shared" si="77"/>
        <v>0</v>
      </c>
      <c r="V39" s="8">
        <f t="shared" si="78"/>
        <v>0</v>
      </c>
      <c r="W39" s="8">
        <f t="shared" si="79"/>
        <v>0</v>
      </c>
      <c r="X39" s="8">
        <f t="shared" si="80"/>
        <v>0</v>
      </c>
      <c r="Y39" s="8">
        <f t="shared" si="81"/>
        <v>0</v>
      </c>
      <c r="Z39" s="8">
        <f t="shared" si="82"/>
        <v>0.003589441051267814</v>
      </c>
      <c r="AA39" s="8">
        <f t="shared" si="83"/>
        <v>0</v>
      </c>
      <c r="AB39" s="8">
        <f t="shared" si="84"/>
        <v>0.004991337948934454</v>
      </c>
      <c r="AC39" s="8">
        <f t="shared" si="85"/>
        <v>0.0018365832758584651</v>
      </c>
      <c r="AD39" s="8">
        <f t="shared" si="86"/>
        <v>0.0018736535001635938</v>
      </c>
      <c r="AE39" s="8">
        <f t="shared" si="87"/>
        <v>0</v>
      </c>
      <c r="AF39" s="8">
        <f t="shared" si="88"/>
        <v>0</v>
      </c>
      <c r="AG39" s="8">
        <f t="shared" si="89"/>
        <v>0.0011499015657972362</v>
      </c>
      <c r="AH39" s="8">
        <f t="shared" si="25"/>
        <v>0.00107969212409623</v>
      </c>
      <c r="AI39" s="8">
        <f t="shared" si="90"/>
        <v>0</v>
      </c>
      <c r="AJ39" s="8">
        <v>0</v>
      </c>
      <c r="AK39" s="8">
        <v>0</v>
      </c>
      <c r="AL39" s="8">
        <v>0</v>
      </c>
      <c r="AM39" s="8">
        <f t="shared" si="91"/>
        <v>0.0009368267500817969</v>
      </c>
      <c r="AN39" s="8">
        <f t="shared" si="92"/>
        <v>0.002495668974467227</v>
      </c>
      <c r="AO39" s="8">
        <f t="shared" si="93"/>
        <v>0.001794720525633907</v>
      </c>
      <c r="AP39" s="8">
        <f t="shared" si="94"/>
        <v>0.002495668974467227</v>
      </c>
      <c r="AQ39" s="15">
        <f t="shared" si="76"/>
        <v>0.003155845591427744</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105">
        <f t="shared" si="26"/>
        <v>0.0018736535001635938</v>
      </c>
      <c r="BU39" s="8">
        <f t="shared" si="27"/>
        <v>0.003589441051267814</v>
      </c>
      <c r="BV39" s="8">
        <f t="shared" si="28"/>
        <v>0</v>
      </c>
      <c r="BW39" s="8">
        <f t="shared" si="29"/>
        <v>0.0018736535001635938</v>
      </c>
      <c r="BX39" s="8">
        <f t="shared" si="30"/>
        <v>0.00107969212409623</v>
      </c>
      <c r="BY39" s="8">
        <f t="shared" si="31"/>
        <v>0.0018736535001635938</v>
      </c>
      <c r="BZ39" s="8">
        <f t="shared" si="32"/>
        <v>0</v>
      </c>
      <c r="CA39" s="8">
        <f t="shared" si="33"/>
        <v>0</v>
      </c>
      <c r="CB39" s="8">
        <f t="shared" si="34"/>
        <v>0</v>
      </c>
      <c r="CC39" s="8">
        <f t="shared" si="35"/>
        <v>0.004991337948934454</v>
      </c>
      <c r="CD39" s="8">
        <f t="shared" si="36"/>
        <v>0</v>
      </c>
      <c r="CE39" s="8">
        <f t="shared" si="37"/>
        <v>0</v>
      </c>
      <c r="CF39" s="8">
        <f t="shared" si="8"/>
        <v>0</v>
      </c>
      <c r="CG39" s="8">
        <f t="shared" si="38"/>
        <v>0</v>
      </c>
      <c r="CH39" s="8">
        <f t="shared" si="39"/>
        <v>0</v>
      </c>
      <c r="CI39" s="8">
        <f t="shared" si="40"/>
        <v>0.0018736535001635938</v>
      </c>
      <c r="CJ39" s="8">
        <f t="shared" si="9"/>
        <v>0.0018736535001635938</v>
      </c>
      <c r="CK39" s="8">
        <f t="shared" si="41"/>
        <v>0.002495668974467227</v>
      </c>
      <c r="CL39" s="8">
        <f t="shared" si="42"/>
        <v>0</v>
      </c>
      <c r="CM39" s="8">
        <f t="shared" si="43"/>
        <v>0</v>
      </c>
      <c r="CN39" s="8">
        <f t="shared" si="44"/>
        <v>0</v>
      </c>
      <c r="CO39" s="8">
        <f t="shared" si="45"/>
        <v>0.002495668974467227</v>
      </c>
      <c r="CP39" s="8">
        <f t="shared" si="46"/>
        <v>0</v>
      </c>
      <c r="CQ39" s="8">
        <f t="shared" si="47"/>
        <v>0</v>
      </c>
      <c r="CR39" s="8">
        <f t="shared" si="48"/>
        <v>0</v>
      </c>
      <c r="CS39" s="8">
        <f t="shared" si="49"/>
        <v>0.002495668974467227</v>
      </c>
      <c r="CT39" s="8">
        <f t="shared" si="50"/>
        <v>0</v>
      </c>
      <c r="CU39" s="8">
        <f t="shared" si="51"/>
        <v>0</v>
      </c>
      <c r="CV39" s="8">
        <f t="shared" si="52"/>
        <v>0.0018736535001635938</v>
      </c>
      <c r="CW39" s="8">
        <f t="shared" si="53"/>
        <v>0.00107969212409623</v>
      </c>
      <c r="CX39" s="8">
        <f t="shared" si="54"/>
        <v>0.0009368267500817969</v>
      </c>
      <c r="CY39" s="8">
        <f t="shared" si="55"/>
        <v>0.0018736535001635938</v>
      </c>
      <c r="CZ39" s="8">
        <f t="shared" si="56"/>
        <v>0.0018736535001635938</v>
      </c>
      <c r="DA39" s="8">
        <f t="shared" si="10"/>
        <v>0.0018736535001635938</v>
      </c>
      <c r="DB39" s="8">
        <f t="shared" si="57"/>
        <v>0.0018736535001635938</v>
      </c>
      <c r="DC39" s="8">
        <f t="shared" si="58"/>
        <v>0.0018736535001635938</v>
      </c>
      <c r="DD39" s="8">
        <f t="shared" si="59"/>
        <v>0.0018736535001635938</v>
      </c>
      <c r="DE39" s="8">
        <f t="shared" si="60"/>
        <v>0.003589441051267814</v>
      </c>
      <c r="DF39" s="8">
        <f t="shared" si="61"/>
        <v>0.00107969212409623</v>
      </c>
      <c r="DG39" s="8">
        <f t="shared" si="62"/>
        <v>0</v>
      </c>
      <c r="DH39" s="8">
        <f t="shared" si="63"/>
        <v>0</v>
      </c>
      <c r="DI39" s="8">
        <f t="shared" si="64"/>
        <v>0</v>
      </c>
      <c r="DJ39" s="8">
        <f t="shared" si="65"/>
        <v>0</v>
      </c>
      <c r="DK39" s="8">
        <f t="shared" si="66"/>
        <v>0</v>
      </c>
      <c r="DL39" s="8">
        <f t="shared" si="67"/>
        <v>0</v>
      </c>
      <c r="DM39" s="8">
        <f t="shared" si="68"/>
        <v>0</v>
      </c>
      <c r="DN39" s="8">
        <f t="shared" si="69"/>
        <v>0</v>
      </c>
      <c r="DO39" s="8">
        <f t="shared" si="70"/>
        <v>0.003589441051267814</v>
      </c>
      <c r="DP39" s="8">
        <f t="shared" si="71"/>
        <v>0</v>
      </c>
      <c r="DQ39" s="8">
        <f t="shared" si="72"/>
        <v>0.0018736535001635938</v>
      </c>
      <c r="DR39" s="8">
        <f t="shared" si="73"/>
        <v>0</v>
      </c>
      <c r="DS39" s="8">
        <f t="shared" si="74"/>
        <v>0.003155845591427744</v>
      </c>
    </row>
    <row r="40" spans="1:123" ht="11.25">
      <c r="A40" s="82" t="s">
        <v>438</v>
      </c>
      <c r="B40" s="74" t="s">
        <v>232</v>
      </c>
      <c r="C40" s="83" t="s">
        <v>351</v>
      </c>
      <c r="D40" s="23"/>
      <c r="E40" s="57"/>
      <c r="F40" s="20"/>
      <c r="G40" s="20"/>
      <c r="H40" s="28"/>
      <c r="I40" s="57"/>
      <c r="J40" s="20"/>
      <c r="K40" s="20"/>
      <c r="L40" s="20"/>
      <c r="M40" s="189">
        <v>3170</v>
      </c>
      <c r="N40" s="190"/>
      <c r="O40" s="191"/>
      <c r="P40" s="58"/>
      <c r="Q40" s="68"/>
      <c r="R40" s="23"/>
      <c r="S40" s="23">
        <v>697025</v>
      </c>
      <c r="U40" s="8">
        <f t="shared" si="77"/>
        <v>0</v>
      </c>
      <c r="V40" s="8">
        <f t="shared" si="78"/>
        <v>0</v>
      </c>
      <c r="W40" s="8">
        <f t="shared" si="79"/>
        <v>0</v>
      </c>
      <c r="X40" s="8">
        <f t="shared" si="80"/>
        <v>0</v>
      </c>
      <c r="Y40" s="8">
        <f t="shared" si="81"/>
        <v>0</v>
      </c>
      <c r="Z40" s="8">
        <f t="shared" si="82"/>
        <v>0</v>
      </c>
      <c r="AA40" s="8">
        <f t="shared" si="83"/>
        <v>0</v>
      </c>
      <c r="AB40" s="8">
        <f t="shared" si="84"/>
        <v>0</v>
      </c>
      <c r="AC40" s="8">
        <f t="shared" si="85"/>
        <v>0</v>
      </c>
      <c r="AD40" s="8">
        <f t="shared" si="86"/>
        <v>0.0045339554164264065</v>
      </c>
      <c r="AE40" s="8">
        <f t="shared" si="87"/>
        <v>0</v>
      </c>
      <c r="AF40" s="8">
        <f t="shared" si="88"/>
        <v>0</v>
      </c>
      <c r="AG40" s="8">
        <f t="shared" si="89"/>
        <v>0</v>
      </c>
      <c r="AH40" s="8">
        <f t="shared" si="25"/>
        <v>0</v>
      </c>
      <c r="AI40" s="8">
        <f t="shared" si="90"/>
        <v>0</v>
      </c>
      <c r="AJ40" s="8">
        <v>0</v>
      </c>
      <c r="AK40" s="8">
        <v>0</v>
      </c>
      <c r="AL40" s="8">
        <v>0</v>
      </c>
      <c r="AM40" s="8">
        <f t="shared" si="91"/>
        <v>0.0022669777082132032</v>
      </c>
      <c r="AN40" s="8">
        <f t="shared" si="92"/>
        <v>0</v>
      </c>
      <c r="AO40" s="8">
        <f t="shared" si="93"/>
        <v>0</v>
      </c>
      <c r="AP40" s="8">
        <f t="shared" si="94"/>
        <v>0</v>
      </c>
      <c r="AQ40" s="15">
        <f t="shared" si="76"/>
        <v>0.0017385509067883948</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105">
        <f t="shared" si="26"/>
        <v>0.0045339554164264065</v>
      </c>
      <c r="BU40" s="8">
        <f t="shared" si="27"/>
        <v>0</v>
      </c>
      <c r="BV40" s="8">
        <f t="shared" si="28"/>
        <v>0</v>
      </c>
      <c r="BW40" s="8">
        <f t="shared" si="29"/>
        <v>0.0045339554164264065</v>
      </c>
      <c r="BX40" s="8">
        <f t="shared" si="30"/>
        <v>0</v>
      </c>
      <c r="BY40" s="8">
        <f t="shared" si="31"/>
        <v>0.0045339554164264065</v>
      </c>
      <c r="BZ40" s="8">
        <f t="shared" si="32"/>
        <v>0</v>
      </c>
      <c r="CA40" s="8">
        <f t="shared" si="33"/>
        <v>0</v>
      </c>
      <c r="CB40" s="8">
        <f t="shared" si="34"/>
        <v>0</v>
      </c>
      <c r="CC40" s="8">
        <f t="shared" si="35"/>
        <v>0</v>
      </c>
      <c r="CD40" s="8">
        <f t="shared" si="36"/>
        <v>0</v>
      </c>
      <c r="CE40" s="8">
        <f t="shared" si="37"/>
        <v>0</v>
      </c>
      <c r="CF40" s="8">
        <f t="shared" si="8"/>
        <v>0</v>
      </c>
      <c r="CG40" s="8">
        <f t="shared" si="38"/>
        <v>0</v>
      </c>
      <c r="CH40" s="8">
        <f t="shared" si="39"/>
        <v>0</v>
      </c>
      <c r="CI40" s="8">
        <f t="shared" si="40"/>
        <v>0.0045339554164264065</v>
      </c>
      <c r="CJ40" s="8">
        <f t="shared" si="9"/>
        <v>0.0045339554164264065</v>
      </c>
      <c r="CK40" s="8">
        <f t="shared" si="41"/>
        <v>0</v>
      </c>
      <c r="CL40" s="8">
        <f t="shared" si="42"/>
        <v>0</v>
      </c>
      <c r="CM40" s="8">
        <f t="shared" si="43"/>
        <v>0</v>
      </c>
      <c r="CN40" s="8">
        <f t="shared" si="44"/>
        <v>0</v>
      </c>
      <c r="CO40" s="8">
        <f t="shared" si="45"/>
        <v>0</v>
      </c>
      <c r="CP40" s="8">
        <f t="shared" si="46"/>
        <v>0</v>
      </c>
      <c r="CQ40" s="8">
        <f t="shared" si="47"/>
        <v>0</v>
      </c>
      <c r="CR40" s="8">
        <f t="shared" si="48"/>
        <v>0</v>
      </c>
      <c r="CS40" s="8">
        <f t="shared" si="49"/>
        <v>0</v>
      </c>
      <c r="CT40" s="8">
        <f t="shared" si="50"/>
        <v>0</v>
      </c>
      <c r="CU40" s="8">
        <f t="shared" si="51"/>
        <v>0</v>
      </c>
      <c r="CV40" s="8">
        <f t="shared" si="52"/>
        <v>0.0045339554164264065</v>
      </c>
      <c r="CW40" s="8">
        <f t="shared" si="53"/>
        <v>0</v>
      </c>
      <c r="CX40" s="8">
        <f t="shared" si="54"/>
        <v>0.0022669777082132032</v>
      </c>
      <c r="CY40" s="8">
        <f t="shared" si="55"/>
        <v>0.0045339554164264065</v>
      </c>
      <c r="CZ40" s="8">
        <f t="shared" si="56"/>
        <v>0.0045339554164264065</v>
      </c>
      <c r="DA40" s="8">
        <f t="shared" si="10"/>
        <v>0.0045339554164264065</v>
      </c>
      <c r="DB40" s="8">
        <f t="shared" si="57"/>
        <v>0.0045339554164264065</v>
      </c>
      <c r="DC40" s="8">
        <f t="shared" si="58"/>
        <v>0.0045339554164264065</v>
      </c>
      <c r="DD40" s="8">
        <f t="shared" si="59"/>
        <v>0.0045339554164264065</v>
      </c>
      <c r="DE40" s="8">
        <f t="shared" si="60"/>
        <v>0</v>
      </c>
      <c r="DF40" s="8">
        <f t="shared" si="61"/>
        <v>0</v>
      </c>
      <c r="DG40" s="8">
        <f t="shared" si="62"/>
        <v>0</v>
      </c>
      <c r="DH40" s="8">
        <f t="shared" si="63"/>
        <v>0</v>
      </c>
      <c r="DI40" s="8">
        <f t="shared" si="64"/>
        <v>0</v>
      </c>
      <c r="DJ40" s="8">
        <f t="shared" si="65"/>
        <v>0</v>
      </c>
      <c r="DK40" s="8">
        <f t="shared" si="66"/>
        <v>0</v>
      </c>
      <c r="DL40" s="8">
        <f t="shared" si="67"/>
        <v>0</v>
      </c>
      <c r="DM40" s="8">
        <f t="shared" si="68"/>
        <v>0</v>
      </c>
      <c r="DN40" s="8">
        <f t="shared" si="69"/>
        <v>0</v>
      </c>
      <c r="DO40" s="8">
        <f t="shared" si="70"/>
        <v>0</v>
      </c>
      <c r="DP40" s="8">
        <f t="shared" si="71"/>
        <v>0</v>
      </c>
      <c r="DQ40" s="8">
        <f t="shared" si="72"/>
        <v>0.0045339554164264065</v>
      </c>
      <c r="DR40" s="8">
        <f t="shared" si="73"/>
        <v>0</v>
      </c>
      <c r="DS40" s="8">
        <f t="shared" si="74"/>
        <v>0.0017385509067883948</v>
      </c>
    </row>
    <row r="41" spans="1:123" ht="11.25">
      <c r="A41" s="82" t="s">
        <v>438</v>
      </c>
      <c r="B41" s="74" t="s">
        <v>33</v>
      </c>
      <c r="C41" s="83" t="s">
        <v>235</v>
      </c>
      <c r="D41" s="23"/>
      <c r="E41" s="57"/>
      <c r="F41" s="20"/>
      <c r="G41" s="20"/>
      <c r="H41" s="28"/>
      <c r="I41" s="63">
        <v>17.46</v>
      </c>
      <c r="J41" s="20">
        <v>0</v>
      </c>
      <c r="K41" s="64">
        <v>9.21</v>
      </c>
      <c r="L41" s="20">
        <v>7</v>
      </c>
      <c r="M41" s="189">
        <v>2033</v>
      </c>
      <c r="N41" s="125">
        <v>11</v>
      </c>
      <c r="O41" s="179">
        <v>106</v>
      </c>
      <c r="P41" s="20">
        <v>3653</v>
      </c>
      <c r="Q41" s="68">
        <v>5993</v>
      </c>
      <c r="R41" s="23"/>
      <c r="S41" s="23">
        <f>1540731+115413</f>
        <v>1656144</v>
      </c>
      <c r="U41" s="8">
        <f t="shared" si="77"/>
        <v>0</v>
      </c>
      <c r="V41" s="8">
        <f t="shared" si="78"/>
        <v>0</v>
      </c>
      <c r="W41" s="8">
        <f t="shared" si="79"/>
        <v>0</v>
      </c>
      <c r="X41" s="8">
        <f t="shared" si="80"/>
        <v>0</v>
      </c>
      <c r="Y41" s="8">
        <f t="shared" si="81"/>
        <v>0</v>
      </c>
      <c r="Z41" s="8">
        <f t="shared" si="82"/>
        <v>0.0020197112715158246</v>
      </c>
      <c r="AA41" s="8">
        <f t="shared" si="83"/>
        <v>0</v>
      </c>
      <c r="AB41" s="8">
        <f t="shared" si="84"/>
        <v>0.0019154259379035967</v>
      </c>
      <c r="AC41" s="8">
        <f t="shared" si="85"/>
        <v>0.0018287457938846736</v>
      </c>
      <c r="AD41" s="8">
        <f t="shared" si="86"/>
        <v>0.002907738599872203</v>
      </c>
      <c r="AE41" s="8">
        <f t="shared" si="87"/>
        <v>6.250589366650793E-05</v>
      </c>
      <c r="AF41" s="8">
        <f t="shared" si="88"/>
        <v>0.0022725531768331727</v>
      </c>
      <c r="AG41" s="8">
        <f t="shared" si="89"/>
        <v>0.000615561315922817</v>
      </c>
      <c r="AH41" s="8">
        <f t="shared" si="25"/>
        <v>0.0005803224125299288</v>
      </c>
      <c r="AI41" s="8">
        <f t="shared" si="90"/>
        <v>0</v>
      </c>
      <c r="AJ41" s="8">
        <v>0</v>
      </c>
      <c r="AK41" s="8">
        <v>0</v>
      </c>
      <c r="AL41" s="8">
        <v>0</v>
      </c>
      <c r="AM41" s="8">
        <f t="shared" si="91"/>
        <v>0.0014851222467693556</v>
      </c>
      <c r="AN41" s="8">
        <f t="shared" si="92"/>
        <v>0.0009577129689517983</v>
      </c>
      <c r="AO41" s="8">
        <f t="shared" si="93"/>
        <v>0.0010098556357579123</v>
      </c>
      <c r="AP41" s="8">
        <f t="shared" si="94"/>
        <v>0.0009577129689517983</v>
      </c>
      <c r="AQ41" s="15">
        <f t="shared" si="76"/>
        <v>0.004130828382012351</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105">
        <f t="shared" si="26"/>
        <v>0.002907738599872203</v>
      </c>
      <c r="BU41" s="8">
        <f t="shared" si="27"/>
        <v>0.0020197112715158246</v>
      </c>
      <c r="BV41" s="8">
        <f t="shared" si="28"/>
        <v>0.0022725531768331727</v>
      </c>
      <c r="BW41" s="8">
        <f t="shared" si="29"/>
        <v>0.002907738599872203</v>
      </c>
      <c r="BX41" s="8">
        <f t="shared" si="30"/>
        <v>0.0005803224125299288</v>
      </c>
      <c r="BY41" s="8">
        <f t="shared" si="31"/>
        <v>0.002907738599872203</v>
      </c>
      <c r="BZ41" s="8">
        <f t="shared" si="32"/>
        <v>0</v>
      </c>
      <c r="CA41" s="8">
        <f t="shared" si="33"/>
        <v>0</v>
      </c>
      <c r="CB41" s="8">
        <f t="shared" si="34"/>
        <v>0</v>
      </c>
      <c r="CC41" s="8">
        <f t="shared" si="35"/>
        <v>0.0019154259379035967</v>
      </c>
      <c r="CD41" s="8">
        <f t="shared" si="36"/>
        <v>0</v>
      </c>
      <c r="CE41" s="8">
        <f t="shared" si="37"/>
        <v>0</v>
      </c>
      <c r="CF41" s="8">
        <f t="shared" si="8"/>
        <v>0</v>
      </c>
      <c r="CG41" s="8">
        <f t="shared" si="38"/>
        <v>0</v>
      </c>
      <c r="CH41" s="8">
        <f t="shared" si="39"/>
        <v>0</v>
      </c>
      <c r="CI41" s="8">
        <f t="shared" si="40"/>
        <v>0.002907738599872203</v>
      </c>
      <c r="CJ41" s="8">
        <f t="shared" si="9"/>
        <v>0.002907738599872203</v>
      </c>
      <c r="CK41" s="8">
        <f t="shared" si="41"/>
        <v>0.0009577129689517983</v>
      </c>
      <c r="CL41" s="8">
        <f t="shared" si="42"/>
        <v>0</v>
      </c>
      <c r="CM41" s="8">
        <f t="shared" si="43"/>
        <v>0</v>
      </c>
      <c r="CN41" s="8">
        <f t="shared" si="44"/>
        <v>0</v>
      </c>
      <c r="CO41" s="8">
        <f t="shared" si="45"/>
        <v>0.0009577129689517983</v>
      </c>
      <c r="CP41" s="8">
        <f t="shared" si="46"/>
        <v>6.250589366650793E-05</v>
      </c>
      <c r="CQ41" s="8">
        <f t="shared" si="47"/>
        <v>0</v>
      </c>
      <c r="CR41" s="8">
        <f t="shared" si="48"/>
        <v>0</v>
      </c>
      <c r="CS41" s="8">
        <f t="shared" si="49"/>
        <v>0.0009577129689517983</v>
      </c>
      <c r="CT41" s="8">
        <f t="shared" si="50"/>
        <v>0</v>
      </c>
      <c r="CU41" s="8">
        <f t="shared" si="51"/>
        <v>0</v>
      </c>
      <c r="CV41" s="8">
        <f t="shared" si="52"/>
        <v>0.002907738599872203</v>
      </c>
      <c r="CW41" s="8">
        <f t="shared" si="53"/>
        <v>0.0005803224125299288</v>
      </c>
      <c r="CX41" s="8">
        <f t="shared" si="54"/>
        <v>0.0014851222467693556</v>
      </c>
      <c r="CY41" s="8">
        <f t="shared" si="55"/>
        <v>0.002907738599872203</v>
      </c>
      <c r="CZ41" s="8">
        <f t="shared" si="56"/>
        <v>0.002907738599872203</v>
      </c>
      <c r="DA41" s="8">
        <f t="shared" si="10"/>
        <v>0.002907738599872203</v>
      </c>
      <c r="DB41" s="8">
        <f t="shared" si="57"/>
        <v>0.002907738599872203</v>
      </c>
      <c r="DC41" s="8">
        <f t="shared" si="58"/>
        <v>0.002907738599872203</v>
      </c>
      <c r="DD41" s="8">
        <f t="shared" si="59"/>
        <v>0.002907738599872203</v>
      </c>
      <c r="DE41" s="8">
        <f t="shared" si="60"/>
        <v>0.0020197112715158246</v>
      </c>
      <c r="DF41" s="8">
        <f t="shared" si="61"/>
        <v>0.0005803224125299288</v>
      </c>
      <c r="DG41" s="8">
        <f t="shared" si="62"/>
        <v>0</v>
      </c>
      <c r="DH41" s="8">
        <f t="shared" si="63"/>
        <v>0</v>
      </c>
      <c r="DI41" s="8">
        <f t="shared" si="64"/>
        <v>0</v>
      </c>
      <c r="DJ41" s="8">
        <f t="shared" si="65"/>
        <v>0</v>
      </c>
      <c r="DK41" s="8">
        <f t="shared" si="66"/>
        <v>0</v>
      </c>
      <c r="DL41" s="8">
        <f t="shared" si="67"/>
        <v>0</v>
      </c>
      <c r="DM41" s="8">
        <f t="shared" si="68"/>
        <v>0</v>
      </c>
      <c r="DN41" s="8">
        <f t="shared" si="69"/>
        <v>0</v>
      </c>
      <c r="DO41" s="8">
        <f t="shared" si="70"/>
        <v>0.0020197112715158246</v>
      </c>
      <c r="DP41" s="8">
        <f t="shared" si="71"/>
        <v>0</v>
      </c>
      <c r="DQ41" s="8">
        <f t="shared" si="72"/>
        <v>0.002907738599872203</v>
      </c>
      <c r="DR41" s="8">
        <f t="shared" si="73"/>
        <v>0.0022725531768331727</v>
      </c>
      <c r="DS41" s="8">
        <f t="shared" si="74"/>
        <v>0.004130828382012351</v>
      </c>
    </row>
    <row r="42" spans="1:123" ht="11.25">
      <c r="A42" s="82" t="s">
        <v>438</v>
      </c>
      <c r="B42" s="74" t="s">
        <v>34</v>
      </c>
      <c r="C42" s="83" t="s">
        <v>352</v>
      </c>
      <c r="D42" s="23"/>
      <c r="E42" s="57"/>
      <c r="F42" s="20"/>
      <c r="G42" s="20"/>
      <c r="H42" s="28"/>
      <c r="I42" s="57"/>
      <c r="J42" s="20"/>
      <c r="K42" s="20"/>
      <c r="L42" s="20"/>
      <c r="M42" s="189"/>
      <c r="N42" s="125"/>
      <c r="O42" s="179"/>
      <c r="P42" s="20"/>
      <c r="Q42" s="68"/>
      <c r="R42" s="23"/>
      <c r="S42" s="23"/>
      <c r="U42" s="8">
        <f t="shared" si="77"/>
        <v>0</v>
      </c>
      <c r="V42" s="8">
        <f t="shared" si="78"/>
        <v>0</v>
      </c>
      <c r="W42" s="8">
        <f t="shared" si="79"/>
        <v>0</v>
      </c>
      <c r="X42" s="8">
        <f t="shared" si="80"/>
        <v>0</v>
      </c>
      <c r="Y42" s="8">
        <f t="shared" si="81"/>
        <v>0</v>
      </c>
      <c r="Z42" s="8">
        <f t="shared" si="82"/>
        <v>0</v>
      </c>
      <c r="AA42" s="8">
        <f t="shared" si="83"/>
        <v>0</v>
      </c>
      <c r="AB42" s="8">
        <f t="shared" si="84"/>
        <v>0</v>
      </c>
      <c r="AC42" s="8">
        <f t="shared" si="85"/>
        <v>0</v>
      </c>
      <c r="AD42" s="8">
        <f t="shared" si="86"/>
        <v>0</v>
      </c>
      <c r="AE42" s="8">
        <f t="shared" si="87"/>
        <v>0</v>
      </c>
      <c r="AF42" s="8">
        <f t="shared" si="88"/>
        <v>0</v>
      </c>
      <c r="AG42" s="8">
        <f t="shared" si="89"/>
        <v>0</v>
      </c>
      <c r="AH42" s="8">
        <f t="shared" si="25"/>
        <v>0</v>
      </c>
      <c r="AI42" s="8">
        <f t="shared" si="90"/>
        <v>0</v>
      </c>
      <c r="AJ42" s="8">
        <v>0</v>
      </c>
      <c r="AK42" s="8">
        <v>0</v>
      </c>
      <c r="AL42" s="8">
        <v>0</v>
      </c>
      <c r="AM42" s="8">
        <f t="shared" si="91"/>
        <v>0</v>
      </c>
      <c r="AN42" s="8">
        <f t="shared" si="92"/>
        <v>0</v>
      </c>
      <c r="AO42" s="8">
        <f t="shared" si="93"/>
        <v>0</v>
      </c>
      <c r="AP42" s="8">
        <f t="shared" si="94"/>
        <v>0</v>
      </c>
      <c r="AQ42" s="15">
        <f t="shared" si="76"/>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105">
        <f t="shared" si="26"/>
        <v>0</v>
      </c>
      <c r="BU42" s="8">
        <f t="shared" si="27"/>
        <v>0</v>
      </c>
      <c r="BV42" s="8">
        <f t="shared" si="28"/>
        <v>0</v>
      </c>
      <c r="BW42" s="8">
        <f t="shared" si="29"/>
        <v>0</v>
      </c>
      <c r="BX42" s="8">
        <f t="shared" si="30"/>
        <v>0</v>
      </c>
      <c r="BY42" s="8">
        <f t="shared" si="31"/>
        <v>0</v>
      </c>
      <c r="BZ42" s="8">
        <f t="shared" si="32"/>
        <v>0</v>
      </c>
      <c r="CA42" s="8">
        <f t="shared" si="33"/>
        <v>0</v>
      </c>
      <c r="CB42" s="8">
        <f t="shared" si="34"/>
        <v>0</v>
      </c>
      <c r="CC42" s="8">
        <f t="shared" si="35"/>
        <v>0</v>
      </c>
      <c r="CD42" s="8">
        <f t="shared" si="36"/>
        <v>0</v>
      </c>
      <c r="CE42" s="8">
        <f t="shared" si="37"/>
        <v>0</v>
      </c>
      <c r="CF42" s="8">
        <f t="shared" si="8"/>
        <v>0</v>
      </c>
      <c r="CG42" s="8">
        <f t="shared" si="38"/>
        <v>0</v>
      </c>
      <c r="CH42" s="8">
        <f t="shared" si="39"/>
        <v>0</v>
      </c>
      <c r="CI42" s="8">
        <f t="shared" si="40"/>
        <v>0</v>
      </c>
      <c r="CJ42" s="8">
        <f t="shared" si="9"/>
        <v>0</v>
      </c>
      <c r="CK42" s="8">
        <f t="shared" si="41"/>
        <v>0</v>
      </c>
      <c r="CL42" s="8">
        <f t="shared" si="42"/>
        <v>0</v>
      </c>
      <c r="CM42" s="8">
        <f t="shared" si="43"/>
        <v>0</v>
      </c>
      <c r="CN42" s="8">
        <f t="shared" si="44"/>
        <v>0</v>
      </c>
      <c r="CO42" s="8">
        <f t="shared" si="45"/>
        <v>0</v>
      </c>
      <c r="CP42" s="8">
        <f t="shared" si="46"/>
        <v>0</v>
      </c>
      <c r="CQ42" s="8">
        <f t="shared" si="47"/>
        <v>0</v>
      </c>
      <c r="CR42" s="8">
        <f t="shared" si="48"/>
        <v>0</v>
      </c>
      <c r="CS42" s="8">
        <f t="shared" si="49"/>
        <v>0</v>
      </c>
      <c r="CT42" s="8">
        <f t="shared" si="50"/>
        <v>0</v>
      </c>
      <c r="CU42" s="8">
        <f t="shared" si="51"/>
        <v>0</v>
      </c>
      <c r="CV42" s="8">
        <f t="shared" si="52"/>
        <v>0</v>
      </c>
      <c r="CW42" s="8">
        <f t="shared" si="53"/>
        <v>0</v>
      </c>
      <c r="CX42" s="8">
        <f t="shared" si="54"/>
        <v>0</v>
      </c>
      <c r="CY42" s="8">
        <f t="shared" si="55"/>
        <v>0</v>
      </c>
      <c r="CZ42" s="8">
        <f t="shared" si="56"/>
        <v>0</v>
      </c>
      <c r="DA42" s="8">
        <f aca="true" t="shared" si="95" ref="DA42:DA74">+CZ42</f>
        <v>0</v>
      </c>
      <c r="DB42" s="8">
        <f t="shared" si="57"/>
        <v>0</v>
      </c>
      <c r="DC42" s="8">
        <f t="shared" si="58"/>
        <v>0</v>
      </c>
      <c r="DD42" s="8">
        <f t="shared" si="59"/>
        <v>0</v>
      </c>
      <c r="DE42" s="8">
        <f t="shared" si="60"/>
        <v>0</v>
      </c>
      <c r="DF42" s="8">
        <f t="shared" si="61"/>
        <v>0</v>
      </c>
      <c r="DG42" s="8">
        <f t="shared" si="62"/>
        <v>0</v>
      </c>
      <c r="DH42" s="8">
        <f t="shared" si="63"/>
        <v>0</v>
      </c>
      <c r="DI42" s="8">
        <f t="shared" si="64"/>
        <v>0</v>
      </c>
      <c r="DJ42" s="8">
        <f t="shared" si="65"/>
        <v>0</v>
      </c>
      <c r="DK42" s="8">
        <f t="shared" si="66"/>
        <v>0</v>
      </c>
      <c r="DL42" s="8">
        <f t="shared" si="67"/>
        <v>0</v>
      </c>
      <c r="DM42" s="8">
        <f t="shared" si="68"/>
        <v>0</v>
      </c>
      <c r="DN42" s="8">
        <f t="shared" si="69"/>
        <v>0</v>
      </c>
      <c r="DO42" s="8">
        <f t="shared" si="70"/>
        <v>0</v>
      </c>
      <c r="DP42" s="8">
        <f t="shared" si="71"/>
        <v>0</v>
      </c>
      <c r="DQ42" s="8">
        <f t="shared" si="72"/>
        <v>0</v>
      </c>
      <c r="DR42" s="8">
        <f t="shared" si="73"/>
        <v>0</v>
      </c>
      <c r="DS42" s="8">
        <f t="shared" si="74"/>
        <v>0</v>
      </c>
    </row>
    <row r="43" spans="1:123" ht="11.25">
      <c r="A43" s="82" t="s">
        <v>438</v>
      </c>
      <c r="B43" s="74" t="s">
        <v>35</v>
      </c>
      <c r="C43" s="83" t="s">
        <v>353</v>
      </c>
      <c r="D43" s="23"/>
      <c r="E43" s="57"/>
      <c r="F43" s="20"/>
      <c r="G43" s="20"/>
      <c r="H43" s="28"/>
      <c r="I43" s="57"/>
      <c r="J43" s="20"/>
      <c r="K43" s="20"/>
      <c r="L43" s="20"/>
      <c r="M43" s="189"/>
      <c r="N43" s="125"/>
      <c r="O43" s="179"/>
      <c r="P43" s="20"/>
      <c r="Q43" s="68"/>
      <c r="R43" s="23"/>
      <c r="S43" s="23"/>
      <c r="U43" s="8">
        <f t="shared" si="77"/>
        <v>0</v>
      </c>
      <c r="V43" s="8">
        <f t="shared" si="78"/>
        <v>0</v>
      </c>
      <c r="W43" s="8">
        <f t="shared" si="79"/>
        <v>0</v>
      </c>
      <c r="X43" s="8">
        <f t="shared" si="80"/>
        <v>0</v>
      </c>
      <c r="Y43" s="8">
        <f t="shared" si="81"/>
        <v>0</v>
      </c>
      <c r="Z43" s="8">
        <f t="shared" si="82"/>
        <v>0</v>
      </c>
      <c r="AA43" s="8">
        <f t="shared" si="83"/>
        <v>0</v>
      </c>
      <c r="AB43" s="8">
        <f t="shared" si="84"/>
        <v>0</v>
      </c>
      <c r="AC43" s="8">
        <f t="shared" si="85"/>
        <v>0</v>
      </c>
      <c r="AD43" s="8">
        <f t="shared" si="86"/>
        <v>0</v>
      </c>
      <c r="AE43" s="8">
        <f t="shared" si="87"/>
        <v>0</v>
      </c>
      <c r="AF43" s="8">
        <f t="shared" si="88"/>
        <v>0</v>
      </c>
      <c r="AG43" s="8">
        <f t="shared" si="89"/>
        <v>0</v>
      </c>
      <c r="AH43" s="8">
        <f t="shared" si="25"/>
        <v>0</v>
      </c>
      <c r="AI43" s="8">
        <f t="shared" si="90"/>
        <v>0</v>
      </c>
      <c r="AJ43" s="8">
        <v>0</v>
      </c>
      <c r="AK43" s="8">
        <v>0</v>
      </c>
      <c r="AL43" s="8">
        <v>0</v>
      </c>
      <c r="AM43" s="8">
        <f t="shared" si="91"/>
        <v>0</v>
      </c>
      <c r="AN43" s="8">
        <f t="shared" si="92"/>
        <v>0</v>
      </c>
      <c r="AO43" s="8">
        <f t="shared" si="93"/>
        <v>0</v>
      </c>
      <c r="AP43" s="8">
        <f t="shared" si="94"/>
        <v>0</v>
      </c>
      <c r="AQ43" s="15">
        <f t="shared" si="76"/>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105">
        <f t="shared" si="26"/>
        <v>0</v>
      </c>
      <c r="BU43" s="8">
        <f t="shared" si="27"/>
        <v>0</v>
      </c>
      <c r="BV43" s="8">
        <f t="shared" si="28"/>
        <v>0</v>
      </c>
      <c r="BW43" s="8">
        <f t="shared" si="29"/>
        <v>0</v>
      </c>
      <c r="BX43" s="8">
        <f t="shared" si="30"/>
        <v>0</v>
      </c>
      <c r="BY43" s="8">
        <f t="shared" si="31"/>
        <v>0</v>
      </c>
      <c r="BZ43" s="8">
        <f t="shared" si="32"/>
        <v>0</v>
      </c>
      <c r="CA43" s="8">
        <f t="shared" si="33"/>
        <v>0</v>
      </c>
      <c r="CB43" s="8">
        <f t="shared" si="34"/>
        <v>0</v>
      </c>
      <c r="CC43" s="8">
        <f t="shared" si="35"/>
        <v>0</v>
      </c>
      <c r="CD43" s="8">
        <f t="shared" si="36"/>
        <v>0</v>
      </c>
      <c r="CE43" s="8">
        <f t="shared" si="37"/>
        <v>0</v>
      </c>
      <c r="CF43" s="8">
        <f t="shared" si="8"/>
        <v>0</v>
      </c>
      <c r="CG43" s="8">
        <f t="shared" si="38"/>
        <v>0</v>
      </c>
      <c r="CH43" s="8">
        <f t="shared" si="39"/>
        <v>0</v>
      </c>
      <c r="CI43" s="8">
        <f t="shared" si="40"/>
        <v>0</v>
      </c>
      <c r="CJ43" s="8">
        <f t="shared" si="9"/>
        <v>0</v>
      </c>
      <c r="CK43" s="8">
        <f t="shared" si="41"/>
        <v>0</v>
      </c>
      <c r="CL43" s="8">
        <f t="shared" si="42"/>
        <v>0</v>
      </c>
      <c r="CM43" s="8">
        <f t="shared" si="43"/>
        <v>0</v>
      </c>
      <c r="CN43" s="8">
        <f t="shared" si="44"/>
        <v>0</v>
      </c>
      <c r="CO43" s="8">
        <f t="shared" si="45"/>
        <v>0</v>
      </c>
      <c r="CP43" s="8">
        <f t="shared" si="46"/>
        <v>0</v>
      </c>
      <c r="CQ43" s="8">
        <f t="shared" si="47"/>
        <v>0</v>
      </c>
      <c r="CR43" s="8">
        <f t="shared" si="48"/>
        <v>0</v>
      </c>
      <c r="CS43" s="8">
        <f t="shared" si="49"/>
        <v>0</v>
      </c>
      <c r="CT43" s="8">
        <f t="shared" si="50"/>
        <v>0</v>
      </c>
      <c r="CU43" s="8">
        <f t="shared" si="51"/>
        <v>0</v>
      </c>
      <c r="CV43" s="8">
        <f t="shared" si="52"/>
        <v>0</v>
      </c>
      <c r="CW43" s="8">
        <f t="shared" si="53"/>
        <v>0</v>
      </c>
      <c r="CX43" s="8">
        <f t="shared" si="54"/>
        <v>0</v>
      </c>
      <c r="CY43" s="8">
        <f t="shared" si="55"/>
        <v>0</v>
      </c>
      <c r="CZ43" s="8">
        <f t="shared" si="56"/>
        <v>0</v>
      </c>
      <c r="DA43" s="8">
        <f t="shared" si="95"/>
        <v>0</v>
      </c>
      <c r="DB43" s="8">
        <f t="shared" si="57"/>
        <v>0</v>
      </c>
      <c r="DC43" s="8">
        <f t="shared" si="58"/>
        <v>0</v>
      </c>
      <c r="DD43" s="8">
        <f t="shared" si="59"/>
        <v>0</v>
      </c>
      <c r="DE43" s="8">
        <f t="shared" si="60"/>
        <v>0</v>
      </c>
      <c r="DF43" s="8">
        <f t="shared" si="61"/>
        <v>0</v>
      </c>
      <c r="DG43" s="8">
        <f t="shared" si="62"/>
        <v>0</v>
      </c>
      <c r="DH43" s="8">
        <f t="shared" si="63"/>
        <v>0</v>
      </c>
      <c r="DI43" s="8">
        <f t="shared" si="64"/>
        <v>0</v>
      </c>
      <c r="DJ43" s="8">
        <f t="shared" si="65"/>
        <v>0</v>
      </c>
      <c r="DK43" s="8">
        <f t="shared" si="66"/>
        <v>0</v>
      </c>
      <c r="DL43" s="8">
        <f t="shared" si="67"/>
        <v>0</v>
      </c>
      <c r="DM43" s="8">
        <f t="shared" si="68"/>
        <v>0</v>
      </c>
      <c r="DN43" s="8">
        <f t="shared" si="69"/>
        <v>0</v>
      </c>
      <c r="DO43" s="8">
        <f t="shared" si="70"/>
        <v>0</v>
      </c>
      <c r="DP43" s="8">
        <f t="shared" si="71"/>
        <v>0</v>
      </c>
      <c r="DQ43" s="8">
        <f t="shared" si="72"/>
        <v>0</v>
      </c>
      <c r="DR43" s="8">
        <f t="shared" si="73"/>
        <v>0</v>
      </c>
      <c r="DS43" s="8">
        <f t="shared" si="74"/>
        <v>0</v>
      </c>
    </row>
    <row r="44" spans="1:123" ht="11.25">
      <c r="A44" s="82" t="s">
        <v>438</v>
      </c>
      <c r="B44" s="74" t="s">
        <v>36</v>
      </c>
      <c r="C44" s="83" t="s">
        <v>354</v>
      </c>
      <c r="D44" s="23"/>
      <c r="E44" s="57"/>
      <c r="F44" s="20"/>
      <c r="G44" s="20"/>
      <c r="H44" s="28"/>
      <c r="I44" s="57"/>
      <c r="J44" s="20"/>
      <c r="K44" s="20"/>
      <c r="L44" s="20"/>
      <c r="M44" s="189"/>
      <c r="N44" s="125"/>
      <c r="O44" s="179"/>
      <c r="P44" s="20"/>
      <c r="Q44" s="68"/>
      <c r="R44" s="23"/>
      <c r="S44" s="23"/>
      <c r="U44" s="8">
        <f t="shared" si="77"/>
        <v>0</v>
      </c>
      <c r="V44" s="8">
        <f t="shared" si="78"/>
        <v>0</v>
      </c>
      <c r="W44" s="8">
        <f t="shared" si="79"/>
        <v>0</v>
      </c>
      <c r="X44" s="8">
        <f t="shared" si="80"/>
        <v>0</v>
      </c>
      <c r="Y44" s="8">
        <f t="shared" si="81"/>
        <v>0</v>
      </c>
      <c r="Z44" s="8">
        <f t="shared" si="82"/>
        <v>0</v>
      </c>
      <c r="AA44" s="8">
        <f t="shared" si="83"/>
        <v>0</v>
      </c>
      <c r="AB44" s="8">
        <f t="shared" si="84"/>
        <v>0</v>
      </c>
      <c r="AC44" s="8">
        <f t="shared" si="85"/>
        <v>0</v>
      </c>
      <c r="AD44" s="8">
        <f t="shared" si="86"/>
        <v>0</v>
      </c>
      <c r="AE44" s="8">
        <f t="shared" si="87"/>
        <v>0</v>
      </c>
      <c r="AF44" s="8">
        <f t="shared" si="88"/>
        <v>0</v>
      </c>
      <c r="AG44" s="8">
        <f t="shared" si="89"/>
        <v>0</v>
      </c>
      <c r="AH44" s="8">
        <f t="shared" si="25"/>
        <v>0</v>
      </c>
      <c r="AI44" s="8">
        <f t="shared" si="90"/>
        <v>0</v>
      </c>
      <c r="AJ44" s="8">
        <v>0</v>
      </c>
      <c r="AK44" s="8">
        <v>0</v>
      </c>
      <c r="AL44" s="8">
        <v>0</v>
      </c>
      <c r="AM44" s="8">
        <f t="shared" si="91"/>
        <v>0</v>
      </c>
      <c r="AN44" s="8">
        <f t="shared" si="92"/>
        <v>0</v>
      </c>
      <c r="AO44" s="8">
        <f t="shared" si="93"/>
        <v>0</v>
      </c>
      <c r="AP44" s="8">
        <f t="shared" si="94"/>
        <v>0</v>
      </c>
      <c r="AQ44" s="15">
        <f t="shared" si="76"/>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105">
        <f t="shared" si="26"/>
        <v>0</v>
      </c>
      <c r="BU44" s="8">
        <f t="shared" si="27"/>
        <v>0</v>
      </c>
      <c r="BV44" s="8">
        <f t="shared" si="28"/>
        <v>0</v>
      </c>
      <c r="BW44" s="8">
        <f t="shared" si="29"/>
        <v>0</v>
      </c>
      <c r="BX44" s="8">
        <f t="shared" si="30"/>
        <v>0</v>
      </c>
      <c r="BY44" s="8">
        <f t="shared" si="31"/>
        <v>0</v>
      </c>
      <c r="BZ44" s="8">
        <f t="shared" si="32"/>
        <v>0</v>
      </c>
      <c r="CA44" s="8">
        <f t="shared" si="33"/>
        <v>0</v>
      </c>
      <c r="CB44" s="8">
        <f t="shared" si="34"/>
        <v>0</v>
      </c>
      <c r="CC44" s="8">
        <f t="shared" si="35"/>
        <v>0</v>
      </c>
      <c r="CD44" s="8">
        <f t="shared" si="36"/>
        <v>0</v>
      </c>
      <c r="CE44" s="8">
        <f t="shared" si="37"/>
        <v>0</v>
      </c>
      <c r="CF44" s="8">
        <f t="shared" si="8"/>
        <v>0</v>
      </c>
      <c r="CG44" s="8">
        <f t="shared" si="38"/>
        <v>0</v>
      </c>
      <c r="CH44" s="8">
        <f t="shared" si="39"/>
        <v>0</v>
      </c>
      <c r="CI44" s="8">
        <f t="shared" si="40"/>
        <v>0</v>
      </c>
      <c r="CJ44" s="8">
        <f t="shared" si="9"/>
        <v>0</v>
      </c>
      <c r="CK44" s="8">
        <f t="shared" si="41"/>
        <v>0</v>
      </c>
      <c r="CL44" s="8">
        <f t="shared" si="42"/>
        <v>0</v>
      </c>
      <c r="CM44" s="8">
        <f t="shared" si="43"/>
        <v>0</v>
      </c>
      <c r="CN44" s="8">
        <f t="shared" si="44"/>
        <v>0</v>
      </c>
      <c r="CO44" s="8">
        <f t="shared" si="45"/>
        <v>0</v>
      </c>
      <c r="CP44" s="8">
        <f t="shared" si="46"/>
        <v>0</v>
      </c>
      <c r="CQ44" s="8">
        <f t="shared" si="47"/>
        <v>0</v>
      </c>
      <c r="CR44" s="8">
        <f t="shared" si="48"/>
        <v>0</v>
      </c>
      <c r="CS44" s="8">
        <f t="shared" si="49"/>
        <v>0</v>
      </c>
      <c r="CT44" s="8">
        <f t="shared" si="50"/>
        <v>0</v>
      </c>
      <c r="CU44" s="8">
        <f t="shared" si="51"/>
        <v>0</v>
      </c>
      <c r="CV44" s="8">
        <f t="shared" si="52"/>
        <v>0</v>
      </c>
      <c r="CW44" s="8">
        <f t="shared" si="53"/>
        <v>0</v>
      </c>
      <c r="CX44" s="8">
        <f t="shared" si="54"/>
        <v>0</v>
      </c>
      <c r="CY44" s="8">
        <f t="shared" si="55"/>
        <v>0</v>
      </c>
      <c r="CZ44" s="8">
        <f t="shared" si="56"/>
        <v>0</v>
      </c>
      <c r="DA44" s="8">
        <f t="shared" si="95"/>
        <v>0</v>
      </c>
      <c r="DB44" s="8">
        <f t="shared" si="57"/>
        <v>0</v>
      </c>
      <c r="DC44" s="8">
        <f t="shared" si="58"/>
        <v>0</v>
      </c>
      <c r="DD44" s="8">
        <f t="shared" si="59"/>
        <v>0</v>
      </c>
      <c r="DE44" s="8">
        <f t="shared" si="60"/>
        <v>0</v>
      </c>
      <c r="DF44" s="8">
        <f t="shared" si="61"/>
        <v>0</v>
      </c>
      <c r="DG44" s="8">
        <f t="shared" si="62"/>
        <v>0</v>
      </c>
      <c r="DH44" s="8">
        <f t="shared" si="63"/>
        <v>0</v>
      </c>
      <c r="DI44" s="8">
        <f t="shared" si="64"/>
        <v>0</v>
      </c>
      <c r="DJ44" s="8">
        <f t="shared" si="65"/>
        <v>0</v>
      </c>
      <c r="DK44" s="8">
        <f t="shared" si="66"/>
        <v>0</v>
      </c>
      <c r="DL44" s="8">
        <f t="shared" si="67"/>
        <v>0</v>
      </c>
      <c r="DM44" s="8">
        <f t="shared" si="68"/>
        <v>0</v>
      </c>
      <c r="DN44" s="8">
        <f t="shared" si="69"/>
        <v>0</v>
      </c>
      <c r="DO44" s="8">
        <f t="shared" si="70"/>
        <v>0</v>
      </c>
      <c r="DP44" s="8">
        <f t="shared" si="71"/>
        <v>0</v>
      </c>
      <c r="DQ44" s="8">
        <f t="shared" si="72"/>
        <v>0</v>
      </c>
      <c r="DR44" s="8">
        <f t="shared" si="73"/>
        <v>0</v>
      </c>
      <c r="DS44" s="8">
        <f t="shared" si="74"/>
        <v>0</v>
      </c>
    </row>
    <row r="45" spans="1:123" ht="11.25">
      <c r="A45" s="82" t="s">
        <v>438</v>
      </c>
      <c r="B45" s="100" t="s">
        <v>37</v>
      </c>
      <c r="C45" s="83" t="s">
        <v>242</v>
      </c>
      <c r="D45" s="23"/>
      <c r="E45" s="57"/>
      <c r="F45" s="20"/>
      <c r="G45" s="20"/>
      <c r="H45" s="28"/>
      <c r="I45" s="63">
        <v>3</v>
      </c>
      <c r="J45" s="20"/>
      <c r="K45" s="64">
        <v>2</v>
      </c>
      <c r="L45" s="20">
        <v>1</v>
      </c>
      <c r="M45" s="189">
        <v>143</v>
      </c>
      <c r="N45" s="125"/>
      <c r="O45" s="179"/>
      <c r="P45" s="20">
        <v>698</v>
      </c>
      <c r="Q45" s="68"/>
      <c r="R45" s="23"/>
      <c r="S45" s="23">
        <v>172181</v>
      </c>
      <c r="U45" s="8">
        <f aca="true" t="shared" si="96" ref="U45:AG45">D45/D$89</f>
        <v>0</v>
      </c>
      <c r="V45" s="8">
        <f t="shared" si="96"/>
        <v>0</v>
      </c>
      <c r="W45" s="8">
        <f t="shared" si="96"/>
        <v>0</v>
      </c>
      <c r="X45" s="8">
        <f t="shared" si="96"/>
        <v>0</v>
      </c>
      <c r="Y45" s="8">
        <f t="shared" si="96"/>
        <v>0</v>
      </c>
      <c r="Z45" s="8">
        <f t="shared" si="96"/>
        <v>0.00034702942809550246</v>
      </c>
      <c r="AA45" s="8">
        <f t="shared" si="96"/>
        <v>0</v>
      </c>
      <c r="AB45" s="8">
        <f t="shared" si="96"/>
        <v>0.0004159448290778711</v>
      </c>
      <c r="AC45" s="8">
        <f t="shared" si="96"/>
        <v>0.0002612493991263819</v>
      </c>
      <c r="AD45" s="8">
        <f t="shared" si="96"/>
        <v>0.00020452858818579688</v>
      </c>
      <c r="AE45" s="8">
        <f t="shared" si="96"/>
        <v>0</v>
      </c>
      <c r="AF45" s="8">
        <f t="shared" si="96"/>
        <v>0</v>
      </c>
      <c r="AG45" s="8">
        <f t="shared" si="96"/>
        <v>0.00011761888817797053</v>
      </c>
      <c r="AH45" s="8">
        <f t="shared" si="25"/>
        <v>0</v>
      </c>
      <c r="AI45" s="8">
        <f>+R45/R$89</f>
        <v>0</v>
      </c>
      <c r="AJ45" s="8">
        <v>0</v>
      </c>
      <c r="AK45" s="8">
        <v>0</v>
      </c>
      <c r="AL45" s="8">
        <v>0</v>
      </c>
      <c r="AM45" s="8">
        <f>+(AE45+AD45)/2</f>
        <v>0.00010226429409289844</v>
      </c>
      <c r="AN45" s="8">
        <f>(V45+AB45)/2</f>
        <v>0.00020797241453893555</v>
      </c>
      <c r="AO45" s="8">
        <f>(V45+Z45)/2</f>
        <v>0.00017351471404775123</v>
      </c>
      <c r="AP45" s="8">
        <f>(Y45+AB45)/2</f>
        <v>0.00020797241453893555</v>
      </c>
      <c r="AQ45" s="15">
        <f>S45/S$89</f>
        <v>0.00042946154539899226</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105">
        <f>+AD45</f>
        <v>0.00020452858818579688</v>
      </c>
      <c r="BU45" s="8">
        <f>+Z45</f>
        <v>0.00034702942809550246</v>
      </c>
      <c r="BV45" s="8">
        <f>+AF45</f>
        <v>0</v>
      </c>
      <c r="BW45" s="8">
        <f>+BT45</f>
        <v>0.00020452858818579688</v>
      </c>
      <c r="BX45" s="8">
        <f t="shared" si="30"/>
        <v>0</v>
      </c>
      <c r="BY45" s="8">
        <f>+BW45</f>
        <v>0.00020452858818579688</v>
      </c>
      <c r="BZ45" s="8">
        <f>+W45</f>
        <v>0</v>
      </c>
      <c r="CA45" s="8">
        <f>+X45</f>
        <v>0</v>
      </c>
      <c r="CB45" s="8">
        <f>+U45</f>
        <v>0</v>
      </c>
      <c r="CC45" s="8">
        <f t="shared" si="35"/>
        <v>0.0004159448290778711</v>
      </c>
      <c r="CD45" s="8">
        <f>+AJ45</f>
        <v>0</v>
      </c>
      <c r="CE45" s="8">
        <f>+X45</f>
        <v>0</v>
      </c>
      <c r="CF45" s="8">
        <f t="shared" si="8"/>
        <v>0</v>
      </c>
      <c r="CG45" s="8">
        <f>+V45</f>
        <v>0</v>
      </c>
      <c r="CH45" s="8">
        <f>+U45</f>
        <v>0</v>
      </c>
      <c r="CI45" s="8">
        <f>+BY45</f>
        <v>0.00020452858818579688</v>
      </c>
      <c r="CJ45" s="8">
        <f t="shared" si="9"/>
        <v>0.00020452858818579688</v>
      </c>
      <c r="CK45" s="8">
        <f>+AN45</f>
        <v>0.00020797241453893555</v>
      </c>
      <c r="CL45" s="8">
        <f>+AL45</f>
        <v>0</v>
      </c>
      <c r="CM45" s="8">
        <f>+AJ45</f>
        <v>0</v>
      </c>
      <c r="CN45" s="8">
        <f>+AK45</f>
        <v>0</v>
      </c>
      <c r="CO45" s="8">
        <f>+AP45</f>
        <v>0.00020797241453893555</v>
      </c>
      <c r="CP45" s="8">
        <f>+AE45</f>
        <v>0</v>
      </c>
      <c r="CQ45" s="8">
        <f>+AA45</f>
        <v>0</v>
      </c>
      <c r="CR45" s="8">
        <f>AA45</f>
        <v>0</v>
      </c>
      <c r="CS45" s="8">
        <f>+AN45</f>
        <v>0.00020797241453893555</v>
      </c>
      <c r="CT45" s="8">
        <f>+AJ45</f>
        <v>0</v>
      </c>
      <c r="CU45" s="8">
        <f>+Y45</f>
        <v>0</v>
      </c>
      <c r="CV45" s="8">
        <f>+CJ45</f>
        <v>0.00020452858818579688</v>
      </c>
      <c r="CW45" s="8">
        <f t="shared" si="53"/>
        <v>0</v>
      </c>
      <c r="CX45" s="8">
        <f>+AM45</f>
        <v>0.00010226429409289844</v>
      </c>
      <c r="CY45" s="8">
        <f>+CV45</f>
        <v>0.00020452858818579688</v>
      </c>
      <c r="CZ45" s="8">
        <f>CV45</f>
        <v>0.00020452858818579688</v>
      </c>
      <c r="DA45" s="8">
        <f t="shared" si="95"/>
        <v>0.00020452858818579688</v>
      </c>
      <c r="DB45" s="8">
        <f>+CY45</f>
        <v>0.00020452858818579688</v>
      </c>
      <c r="DC45" s="8">
        <f>+CZ45</f>
        <v>0.00020452858818579688</v>
      </c>
      <c r="DD45" s="8">
        <f>+DA45</f>
        <v>0.00020452858818579688</v>
      </c>
      <c r="DE45" s="8">
        <f>+Z45</f>
        <v>0.00034702942809550246</v>
      </c>
      <c r="DF45" s="8">
        <f t="shared" si="61"/>
        <v>0</v>
      </c>
      <c r="DG45" s="8">
        <f>+AI45</f>
        <v>0</v>
      </c>
      <c r="DH45" s="8">
        <f>+V45</f>
        <v>0</v>
      </c>
      <c r="DI45" s="8">
        <f>V45</f>
        <v>0</v>
      </c>
      <c r="DJ45" s="8">
        <f>V45</f>
        <v>0</v>
      </c>
      <c r="DK45" s="8">
        <f>V45</f>
        <v>0</v>
      </c>
      <c r="DL45" s="8">
        <f>V45</f>
        <v>0</v>
      </c>
      <c r="DM45" s="8">
        <f>V45</f>
        <v>0</v>
      </c>
      <c r="DN45" s="8">
        <f>V45</f>
        <v>0</v>
      </c>
      <c r="DO45" s="8">
        <f>+Z45</f>
        <v>0.00034702942809550246</v>
      </c>
      <c r="DP45" s="8">
        <f>+V45</f>
        <v>0</v>
      </c>
      <c r="DQ45" s="8">
        <f>+AD45</f>
        <v>0.00020452858818579688</v>
      </c>
      <c r="DR45" s="8">
        <f>+AF45</f>
        <v>0</v>
      </c>
      <c r="DS45" s="8">
        <f>+AQ45</f>
        <v>0.00042946154539899226</v>
      </c>
    </row>
    <row r="46" spans="1:123" ht="11.25">
      <c r="A46" s="82" t="s">
        <v>438</v>
      </c>
      <c r="B46" s="74" t="s">
        <v>38</v>
      </c>
      <c r="C46" s="83" t="s">
        <v>201</v>
      </c>
      <c r="D46" s="23"/>
      <c r="E46" s="57"/>
      <c r="F46" s="20"/>
      <c r="G46" s="20"/>
      <c r="H46" s="28"/>
      <c r="I46" s="63">
        <v>14.12</v>
      </c>
      <c r="J46" s="64">
        <v>0</v>
      </c>
      <c r="K46" s="64">
        <v>7.7</v>
      </c>
      <c r="L46" s="20">
        <v>6.42</v>
      </c>
      <c r="M46" s="189">
        <v>1624</v>
      </c>
      <c r="N46" s="125">
        <v>1566</v>
      </c>
      <c r="O46" s="179">
        <v>0</v>
      </c>
      <c r="P46" s="20">
        <v>3750</v>
      </c>
      <c r="Q46" s="68">
        <v>3896</v>
      </c>
      <c r="R46" s="23"/>
      <c r="S46" s="23"/>
      <c r="U46" s="8">
        <f t="shared" si="77"/>
        <v>0</v>
      </c>
      <c r="V46" s="8">
        <f t="shared" si="78"/>
        <v>0</v>
      </c>
      <c r="W46" s="8">
        <f t="shared" si="79"/>
        <v>0</v>
      </c>
      <c r="X46" s="8">
        <f t="shared" si="80"/>
        <v>0</v>
      </c>
      <c r="Y46" s="8">
        <f t="shared" si="81"/>
        <v>0</v>
      </c>
      <c r="Z46" s="8">
        <f t="shared" si="82"/>
        <v>0.0016333518415694982</v>
      </c>
      <c r="AA46" s="8">
        <f t="shared" si="83"/>
        <v>0</v>
      </c>
      <c r="AB46" s="8">
        <f t="shared" si="84"/>
        <v>0.0016013875919498038</v>
      </c>
      <c r="AC46" s="8">
        <f t="shared" si="85"/>
        <v>0.001677221142391372</v>
      </c>
      <c r="AD46" s="8">
        <f t="shared" si="86"/>
        <v>0.002322758232263875</v>
      </c>
      <c r="AE46" s="8">
        <f t="shared" si="87"/>
        <v>0.008898566316522857</v>
      </c>
      <c r="AF46" s="8">
        <f t="shared" si="88"/>
        <v>0</v>
      </c>
      <c r="AG46" s="8">
        <f t="shared" si="89"/>
        <v>0.0006319066341939677</v>
      </c>
      <c r="AH46" s="8">
        <f t="shared" si="25"/>
        <v>0.0003772628265003508</v>
      </c>
      <c r="AI46" s="8">
        <f t="shared" si="90"/>
        <v>0</v>
      </c>
      <c r="AJ46" s="8">
        <v>0</v>
      </c>
      <c r="AK46" s="8">
        <v>0</v>
      </c>
      <c r="AL46" s="8">
        <v>0</v>
      </c>
      <c r="AM46" s="8">
        <f t="shared" si="91"/>
        <v>0.005610662274393366</v>
      </c>
      <c r="AN46" s="8">
        <f t="shared" si="92"/>
        <v>0.0008006937959749019</v>
      </c>
      <c r="AO46" s="8">
        <f t="shared" si="93"/>
        <v>0.0008166759207847491</v>
      </c>
      <c r="AP46" s="8">
        <f t="shared" si="94"/>
        <v>0.0008006937959749019</v>
      </c>
      <c r="AQ46" s="15">
        <f t="shared" si="76"/>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105">
        <f t="shared" si="26"/>
        <v>0.002322758232263875</v>
      </c>
      <c r="BU46" s="8">
        <f t="shared" si="27"/>
        <v>0.0016333518415694982</v>
      </c>
      <c r="BV46" s="8">
        <f t="shared" si="28"/>
        <v>0</v>
      </c>
      <c r="BW46" s="8">
        <f t="shared" si="29"/>
        <v>0.002322758232263875</v>
      </c>
      <c r="BX46" s="8">
        <f t="shared" si="30"/>
        <v>0.0003772628265003508</v>
      </c>
      <c r="BY46" s="8">
        <f t="shared" si="31"/>
        <v>0.002322758232263875</v>
      </c>
      <c r="BZ46" s="8">
        <f t="shared" si="32"/>
        <v>0</v>
      </c>
      <c r="CA46" s="8">
        <f t="shared" si="33"/>
        <v>0</v>
      </c>
      <c r="CB46" s="8">
        <f t="shared" si="34"/>
        <v>0</v>
      </c>
      <c r="CC46" s="8">
        <f t="shared" si="35"/>
        <v>0.0016013875919498038</v>
      </c>
      <c r="CD46" s="8">
        <f t="shared" si="36"/>
        <v>0</v>
      </c>
      <c r="CE46" s="8">
        <f t="shared" si="37"/>
        <v>0</v>
      </c>
      <c r="CF46" s="8">
        <f t="shared" si="8"/>
        <v>0</v>
      </c>
      <c r="CG46" s="8">
        <f t="shared" si="38"/>
        <v>0</v>
      </c>
      <c r="CH46" s="8">
        <f t="shared" si="39"/>
        <v>0</v>
      </c>
      <c r="CI46" s="8">
        <f t="shared" si="40"/>
        <v>0.002322758232263875</v>
      </c>
      <c r="CJ46" s="8">
        <f t="shared" si="9"/>
        <v>0.002322758232263875</v>
      </c>
      <c r="CK46" s="8">
        <f t="shared" si="41"/>
        <v>0.0008006937959749019</v>
      </c>
      <c r="CL46" s="8">
        <f t="shared" si="42"/>
        <v>0</v>
      </c>
      <c r="CM46" s="8">
        <f t="shared" si="43"/>
        <v>0</v>
      </c>
      <c r="CN46" s="8">
        <f t="shared" si="44"/>
        <v>0</v>
      </c>
      <c r="CO46" s="8">
        <f t="shared" si="45"/>
        <v>0.0008006937959749019</v>
      </c>
      <c r="CP46" s="8">
        <f t="shared" si="46"/>
        <v>0.008898566316522857</v>
      </c>
      <c r="CQ46" s="8">
        <f t="shared" si="47"/>
        <v>0</v>
      </c>
      <c r="CR46" s="8">
        <f t="shared" si="48"/>
        <v>0</v>
      </c>
      <c r="CS46" s="8">
        <f t="shared" si="49"/>
        <v>0.0008006937959749019</v>
      </c>
      <c r="CT46" s="8">
        <f t="shared" si="50"/>
        <v>0</v>
      </c>
      <c r="CU46" s="8">
        <f t="shared" si="51"/>
        <v>0</v>
      </c>
      <c r="CV46" s="8">
        <f t="shared" si="52"/>
        <v>0.002322758232263875</v>
      </c>
      <c r="CW46" s="8">
        <f t="shared" si="53"/>
        <v>0.0003772628265003508</v>
      </c>
      <c r="CX46" s="8">
        <f t="shared" si="54"/>
        <v>0.005610662274393366</v>
      </c>
      <c r="CY46" s="8">
        <f t="shared" si="55"/>
        <v>0.002322758232263875</v>
      </c>
      <c r="CZ46" s="8">
        <f t="shared" si="56"/>
        <v>0.002322758232263875</v>
      </c>
      <c r="DA46" s="8">
        <f t="shared" si="95"/>
        <v>0.002322758232263875</v>
      </c>
      <c r="DB46" s="8">
        <f t="shared" si="57"/>
        <v>0.002322758232263875</v>
      </c>
      <c r="DC46" s="8">
        <f t="shared" si="58"/>
        <v>0.002322758232263875</v>
      </c>
      <c r="DD46" s="8">
        <f t="shared" si="59"/>
        <v>0.002322758232263875</v>
      </c>
      <c r="DE46" s="8">
        <f t="shared" si="60"/>
        <v>0.0016333518415694982</v>
      </c>
      <c r="DF46" s="8">
        <f t="shared" si="61"/>
        <v>0.0003772628265003508</v>
      </c>
      <c r="DG46" s="8">
        <f t="shared" si="62"/>
        <v>0</v>
      </c>
      <c r="DH46" s="8">
        <f t="shared" si="63"/>
        <v>0</v>
      </c>
      <c r="DI46" s="8">
        <f t="shared" si="64"/>
        <v>0</v>
      </c>
      <c r="DJ46" s="8">
        <f t="shared" si="65"/>
        <v>0</v>
      </c>
      <c r="DK46" s="8">
        <f t="shared" si="66"/>
        <v>0</v>
      </c>
      <c r="DL46" s="8">
        <f t="shared" si="67"/>
        <v>0</v>
      </c>
      <c r="DM46" s="8">
        <f t="shared" si="68"/>
        <v>0</v>
      </c>
      <c r="DN46" s="8">
        <f t="shared" si="69"/>
        <v>0</v>
      </c>
      <c r="DO46" s="8">
        <f t="shared" si="70"/>
        <v>0.0016333518415694982</v>
      </c>
      <c r="DP46" s="8">
        <f t="shared" si="71"/>
        <v>0</v>
      </c>
      <c r="DQ46" s="8">
        <f t="shared" si="72"/>
        <v>0.002322758232263875</v>
      </c>
      <c r="DR46" s="8">
        <f t="shared" si="73"/>
        <v>0</v>
      </c>
      <c r="DS46" s="8">
        <f t="shared" si="74"/>
        <v>0</v>
      </c>
    </row>
    <row r="47" spans="1:123" ht="11.25">
      <c r="A47" s="82" t="s">
        <v>438</v>
      </c>
      <c r="B47" s="74" t="s">
        <v>39</v>
      </c>
      <c r="C47" s="83" t="s">
        <v>246</v>
      </c>
      <c r="D47" s="23"/>
      <c r="E47" s="57"/>
      <c r="F47" s="20"/>
      <c r="G47" s="20"/>
      <c r="H47" s="28"/>
      <c r="I47" s="63">
        <v>4.75</v>
      </c>
      <c r="J47" s="64">
        <v>0</v>
      </c>
      <c r="K47" s="64">
        <v>3.75</v>
      </c>
      <c r="L47" s="20">
        <v>1</v>
      </c>
      <c r="M47" s="189">
        <v>477</v>
      </c>
      <c r="N47" s="125">
        <v>99</v>
      </c>
      <c r="O47" s="179">
        <v>13</v>
      </c>
      <c r="P47" s="20">
        <v>1500</v>
      </c>
      <c r="Q47" s="68">
        <v>1558</v>
      </c>
      <c r="R47" s="23"/>
      <c r="S47" s="23">
        <v>361350</v>
      </c>
      <c r="U47" s="8">
        <f t="shared" si="77"/>
        <v>0</v>
      </c>
      <c r="V47" s="8">
        <f t="shared" si="78"/>
        <v>0</v>
      </c>
      <c r="W47" s="8">
        <f t="shared" si="79"/>
        <v>0</v>
      </c>
      <c r="X47" s="8">
        <f t="shared" si="80"/>
        <v>0</v>
      </c>
      <c r="Y47" s="8">
        <f t="shared" si="81"/>
        <v>0</v>
      </c>
      <c r="Z47" s="8">
        <f t="shared" si="82"/>
        <v>0.0005494632611512122</v>
      </c>
      <c r="AA47" s="8">
        <f t="shared" si="83"/>
        <v>0</v>
      </c>
      <c r="AB47" s="8">
        <f t="shared" si="84"/>
        <v>0.0007798965545210083</v>
      </c>
      <c r="AC47" s="8">
        <f t="shared" si="85"/>
        <v>0.0002612493991263819</v>
      </c>
      <c r="AD47" s="8">
        <f t="shared" si="86"/>
        <v>0.0006822387172351406</v>
      </c>
      <c r="AE47" s="8">
        <f t="shared" si="87"/>
        <v>0.0005625530429985714</v>
      </c>
      <c r="AF47" s="8">
        <f t="shared" si="88"/>
        <v>0.00027870935187576646</v>
      </c>
      <c r="AG47" s="8">
        <f t="shared" si="89"/>
        <v>0.00025276265367758707</v>
      </c>
      <c r="AH47" s="8">
        <f t="shared" si="25"/>
        <v>0.00015086639725039698</v>
      </c>
      <c r="AI47" s="8">
        <f t="shared" si="90"/>
        <v>0</v>
      </c>
      <c r="AJ47" s="8">
        <v>0</v>
      </c>
      <c r="AK47" s="8">
        <v>0</v>
      </c>
      <c r="AL47" s="8">
        <v>0</v>
      </c>
      <c r="AM47" s="8">
        <f t="shared" si="91"/>
        <v>0.000622395880116856</v>
      </c>
      <c r="AN47" s="8">
        <f t="shared" si="92"/>
        <v>0.00038994827726050415</v>
      </c>
      <c r="AO47" s="8">
        <f t="shared" si="93"/>
        <v>0.0002747316305756061</v>
      </c>
      <c r="AP47" s="8">
        <f t="shared" si="94"/>
        <v>0.00038994827726050415</v>
      </c>
      <c r="AQ47" s="15">
        <f t="shared" si="76"/>
        <v>0.00090129531963414</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105">
        <f t="shared" si="26"/>
        <v>0.0006822387172351406</v>
      </c>
      <c r="BU47" s="8">
        <f t="shared" si="27"/>
        <v>0.0005494632611512122</v>
      </c>
      <c r="BV47" s="8">
        <f t="shared" si="28"/>
        <v>0.00027870935187576646</v>
      </c>
      <c r="BW47" s="8">
        <f t="shared" si="29"/>
        <v>0.0006822387172351406</v>
      </c>
      <c r="BX47" s="8">
        <f t="shared" si="30"/>
        <v>0.00015086639725039698</v>
      </c>
      <c r="BY47" s="8">
        <f t="shared" si="31"/>
        <v>0.0006822387172351406</v>
      </c>
      <c r="BZ47" s="8">
        <f t="shared" si="32"/>
        <v>0</v>
      </c>
      <c r="CA47" s="8">
        <f t="shared" si="33"/>
        <v>0</v>
      </c>
      <c r="CB47" s="8">
        <f t="shared" si="34"/>
        <v>0</v>
      </c>
      <c r="CC47" s="8">
        <f t="shared" si="35"/>
        <v>0.0007798965545210083</v>
      </c>
      <c r="CD47" s="8">
        <f t="shared" si="36"/>
        <v>0</v>
      </c>
      <c r="CE47" s="8">
        <f t="shared" si="37"/>
        <v>0</v>
      </c>
      <c r="CF47" s="8">
        <f t="shared" si="8"/>
        <v>0</v>
      </c>
      <c r="CG47" s="8">
        <f t="shared" si="38"/>
        <v>0</v>
      </c>
      <c r="CH47" s="8">
        <f t="shared" si="39"/>
        <v>0</v>
      </c>
      <c r="CI47" s="8">
        <f t="shared" si="40"/>
        <v>0.0006822387172351406</v>
      </c>
      <c r="CJ47" s="8">
        <f t="shared" si="9"/>
        <v>0.0006822387172351406</v>
      </c>
      <c r="CK47" s="8">
        <f t="shared" si="41"/>
        <v>0.00038994827726050415</v>
      </c>
      <c r="CL47" s="8">
        <f t="shared" si="42"/>
        <v>0</v>
      </c>
      <c r="CM47" s="8">
        <f t="shared" si="43"/>
        <v>0</v>
      </c>
      <c r="CN47" s="8">
        <f t="shared" si="44"/>
        <v>0</v>
      </c>
      <c r="CO47" s="8">
        <f t="shared" si="45"/>
        <v>0.00038994827726050415</v>
      </c>
      <c r="CP47" s="8">
        <f t="shared" si="46"/>
        <v>0.0005625530429985714</v>
      </c>
      <c r="CQ47" s="8">
        <f t="shared" si="47"/>
        <v>0</v>
      </c>
      <c r="CR47" s="8">
        <f t="shared" si="48"/>
        <v>0</v>
      </c>
      <c r="CS47" s="8">
        <f t="shared" si="49"/>
        <v>0.00038994827726050415</v>
      </c>
      <c r="CT47" s="8">
        <f t="shared" si="50"/>
        <v>0</v>
      </c>
      <c r="CU47" s="8">
        <f t="shared" si="51"/>
        <v>0</v>
      </c>
      <c r="CV47" s="8">
        <f t="shared" si="52"/>
        <v>0.0006822387172351406</v>
      </c>
      <c r="CW47" s="8">
        <f t="shared" si="53"/>
        <v>0.00015086639725039698</v>
      </c>
      <c r="CX47" s="8">
        <f t="shared" si="54"/>
        <v>0.000622395880116856</v>
      </c>
      <c r="CY47" s="8">
        <f t="shared" si="55"/>
        <v>0.0006822387172351406</v>
      </c>
      <c r="CZ47" s="8">
        <f t="shared" si="56"/>
        <v>0.0006822387172351406</v>
      </c>
      <c r="DA47" s="8">
        <f t="shared" si="95"/>
        <v>0.0006822387172351406</v>
      </c>
      <c r="DB47" s="8">
        <f t="shared" si="57"/>
        <v>0.0006822387172351406</v>
      </c>
      <c r="DC47" s="8">
        <f t="shared" si="58"/>
        <v>0.0006822387172351406</v>
      </c>
      <c r="DD47" s="8">
        <f t="shared" si="59"/>
        <v>0.0006822387172351406</v>
      </c>
      <c r="DE47" s="8">
        <f t="shared" si="60"/>
        <v>0.0005494632611512122</v>
      </c>
      <c r="DF47" s="8">
        <f t="shared" si="61"/>
        <v>0.00015086639725039698</v>
      </c>
      <c r="DG47" s="8">
        <f t="shared" si="62"/>
        <v>0</v>
      </c>
      <c r="DH47" s="8">
        <f t="shared" si="63"/>
        <v>0</v>
      </c>
      <c r="DI47" s="8">
        <f t="shared" si="64"/>
        <v>0</v>
      </c>
      <c r="DJ47" s="8">
        <f t="shared" si="65"/>
        <v>0</v>
      </c>
      <c r="DK47" s="8">
        <f t="shared" si="66"/>
        <v>0</v>
      </c>
      <c r="DL47" s="8">
        <f t="shared" si="67"/>
        <v>0</v>
      </c>
      <c r="DM47" s="8">
        <f t="shared" si="68"/>
        <v>0</v>
      </c>
      <c r="DN47" s="8">
        <f t="shared" si="69"/>
        <v>0</v>
      </c>
      <c r="DO47" s="8">
        <f t="shared" si="70"/>
        <v>0.0005494632611512122</v>
      </c>
      <c r="DP47" s="8">
        <f t="shared" si="71"/>
        <v>0</v>
      </c>
      <c r="DQ47" s="8">
        <f t="shared" si="72"/>
        <v>0.0006822387172351406</v>
      </c>
      <c r="DR47" s="8">
        <f t="shared" si="73"/>
        <v>0.00027870935187576646</v>
      </c>
      <c r="DS47" s="8">
        <f t="shared" si="74"/>
        <v>0.00090129531963414</v>
      </c>
    </row>
    <row r="48" spans="1:123" ht="11.25">
      <c r="A48" s="82" t="s">
        <v>438</v>
      </c>
      <c r="B48" s="74" t="s">
        <v>40</v>
      </c>
      <c r="C48" s="83" t="s">
        <v>247</v>
      </c>
      <c r="D48" s="23"/>
      <c r="E48" s="57"/>
      <c r="F48" s="20"/>
      <c r="G48" s="20"/>
      <c r="H48" s="28"/>
      <c r="I48" s="63">
        <v>4.5</v>
      </c>
      <c r="J48" s="64">
        <v>0</v>
      </c>
      <c r="K48" s="64">
        <v>2.5</v>
      </c>
      <c r="L48" s="20">
        <v>2</v>
      </c>
      <c r="M48" s="189">
        <v>371</v>
      </c>
      <c r="N48" s="125">
        <v>0</v>
      </c>
      <c r="O48" s="179">
        <v>1</v>
      </c>
      <c r="P48" s="20">
        <v>3135</v>
      </c>
      <c r="Q48" s="68">
        <v>4720</v>
      </c>
      <c r="R48" s="23"/>
      <c r="S48" s="23">
        <v>601515</v>
      </c>
      <c r="U48" s="8">
        <f t="shared" si="77"/>
        <v>0</v>
      </c>
      <c r="V48" s="8">
        <f t="shared" si="78"/>
        <v>0</v>
      </c>
      <c r="W48" s="8">
        <f t="shared" si="79"/>
        <v>0</v>
      </c>
      <c r="X48" s="8">
        <f t="shared" si="80"/>
        <v>0</v>
      </c>
      <c r="Y48" s="8">
        <f t="shared" si="81"/>
        <v>0</v>
      </c>
      <c r="Z48" s="8">
        <f t="shared" si="82"/>
        <v>0.0005205441421432537</v>
      </c>
      <c r="AA48" s="8">
        <f t="shared" si="83"/>
        <v>0</v>
      </c>
      <c r="AB48" s="8">
        <f t="shared" si="84"/>
        <v>0.0005199310363473389</v>
      </c>
      <c r="AC48" s="8">
        <f t="shared" si="85"/>
        <v>0.0005224987982527638</v>
      </c>
      <c r="AD48" s="8">
        <f t="shared" si="86"/>
        <v>0.0005306301134051093</v>
      </c>
      <c r="AE48" s="8">
        <f t="shared" si="87"/>
        <v>0</v>
      </c>
      <c r="AF48" s="8">
        <f t="shared" si="88"/>
        <v>2.14391809135205E-05</v>
      </c>
      <c r="AG48" s="8">
        <f t="shared" si="89"/>
        <v>0.000528273946186157</v>
      </c>
      <c r="AH48" s="8">
        <f t="shared" si="25"/>
        <v>0.0004570535269716776</v>
      </c>
      <c r="AI48" s="8">
        <f t="shared" si="90"/>
        <v>0</v>
      </c>
      <c r="AJ48" s="8">
        <v>0</v>
      </c>
      <c r="AK48" s="8">
        <v>0</v>
      </c>
      <c r="AL48" s="8">
        <v>0</v>
      </c>
      <c r="AM48" s="8">
        <f t="shared" si="91"/>
        <v>0.00026531505670255467</v>
      </c>
      <c r="AN48" s="8">
        <f t="shared" si="92"/>
        <v>0.00025996551817366947</v>
      </c>
      <c r="AO48" s="8">
        <f t="shared" si="93"/>
        <v>0.00026027207107162686</v>
      </c>
      <c r="AP48" s="8">
        <f t="shared" si="94"/>
        <v>0.00025996551817366947</v>
      </c>
      <c r="AQ48" s="15">
        <f t="shared" si="76"/>
        <v>0.001500325596207914</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105">
        <f t="shared" si="26"/>
        <v>0.0005306301134051093</v>
      </c>
      <c r="BU48" s="8">
        <f t="shared" si="27"/>
        <v>0.0005205441421432537</v>
      </c>
      <c r="BV48" s="8">
        <f t="shared" si="28"/>
        <v>2.14391809135205E-05</v>
      </c>
      <c r="BW48" s="8">
        <f t="shared" si="29"/>
        <v>0.0005306301134051093</v>
      </c>
      <c r="BX48" s="8">
        <f t="shared" si="30"/>
        <v>0.0004570535269716776</v>
      </c>
      <c r="BY48" s="8">
        <f t="shared" si="31"/>
        <v>0.0005306301134051093</v>
      </c>
      <c r="BZ48" s="8">
        <f t="shared" si="32"/>
        <v>0</v>
      </c>
      <c r="CA48" s="8">
        <f t="shared" si="33"/>
        <v>0</v>
      </c>
      <c r="CB48" s="8">
        <f t="shared" si="34"/>
        <v>0</v>
      </c>
      <c r="CC48" s="8">
        <f t="shared" si="35"/>
        <v>0.0005199310363473389</v>
      </c>
      <c r="CD48" s="8">
        <f t="shared" si="36"/>
        <v>0</v>
      </c>
      <c r="CE48" s="8">
        <f t="shared" si="37"/>
        <v>0</v>
      </c>
      <c r="CF48" s="8">
        <f t="shared" si="8"/>
        <v>0</v>
      </c>
      <c r="CG48" s="8">
        <f t="shared" si="38"/>
        <v>0</v>
      </c>
      <c r="CH48" s="8">
        <f t="shared" si="39"/>
        <v>0</v>
      </c>
      <c r="CI48" s="8">
        <f t="shared" si="40"/>
        <v>0.0005306301134051093</v>
      </c>
      <c r="CJ48" s="8">
        <f t="shared" si="9"/>
        <v>0.0005306301134051093</v>
      </c>
      <c r="CK48" s="8">
        <f t="shared" si="41"/>
        <v>0.00025996551817366947</v>
      </c>
      <c r="CL48" s="8">
        <f t="shared" si="42"/>
        <v>0</v>
      </c>
      <c r="CM48" s="8">
        <f t="shared" si="43"/>
        <v>0</v>
      </c>
      <c r="CN48" s="8">
        <f t="shared" si="44"/>
        <v>0</v>
      </c>
      <c r="CO48" s="8">
        <f t="shared" si="45"/>
        <v>0.00025996551817366947</v>
      </c>
      <c r="CP48" s="8">
        <f t="shared" si="46"/>
        <v>0</v>
      </c>
      <c r="CQ48" s="8">
        <f t="shared" si="47"/>
        <v>0</v>
      </c>
      <c r="CR48" s="8">
        <f t="shared" si="48"/>
        <v>0</v>
      </c>
      <c r="CS48" s="8">
        <f t="shared" si="49"/>
        <v>0.00025996551817366947</v>
      </c>
      <c r="CT48" s="8">
        <f t="shared" si="50"/>
        <v>0</v>
      </c>
      <c r="CU48" s="8">
        <f t="shared" si="51"/>
        <v>0</v>
      </c>
      <c r="CV48" s="8">
        <f t="shared" si="52"/>
        <v>0.0005306301134051093</v>
      </c>
      <c r="CW48" s="8">
        <f t="shared" si="53"/>
        <v>0.0004570535269716776</v>
      </c>
      <c r="CX48" s="8">
        <f t="shared" si="54"/>
        <v>0.00026531505670255467</v>
      </c>
      <c r="CY48" s="8">
        <f t="shared" si="55"/>
        <v>0.0005306301134051093</v>
      </c>
      <c r="CZ48" s="8">
        <f t="shared" si="56"/>
        <v>0.0005306301134051093</v>
      </c>
      <c r="DA48" s="8">
        <f t="shared" si="95"/>
        <v>0.0005306301134051093</v>
      </c>
      <c r="DB48" s="8">
        <f t="shared" si="57"/>
        <v>0.0005306301134051093</v>
      </c>
      <c r="DC48" s="8">
        <f t="shared" si="58"/>
        <v>0.0005306301134051093</v>
      </c>
      <c r="DD48" s="8">
        <f t="shared" si="59"/>
        <v>0.0005306301134051093</v>
      </c>
      <c r="DE48" s="8">
        <f t="shared" si="60"/>
        <v>0.0005205441421432537</v>
      </c>
      <c r="DF48" s="8">
        <f t="shared" si="61"/>
        <v>0.0004570535269716776</v>
      </c>
      <c r="DG48" s="8">
        <f t="shared" si="62"/>
        <v>0</v>
      </c>
      <c r="DH48" s="8">
        <f t="shared" si="63"/>
        <v>0</v>
      </c>
      <c r="DI48" s="8">
        <f t="shared" si="64"/>
        <v>0</v>
      </c>
      <c r="DJ48" s="8">
        <f t="shared" si="65"/>
        <v>0</v>
      </c>
      <c r="DK48" s="8">
        <f t="shared" si="66"/>
        <v>0</v>
      </c>
      <c r="DL48" s="8">
        <f t="shared" si="67"/>
        <v>0</v>
      </c>
      <c r="DM48" s="8">
        <f t="shared" si="68"/>
        <v>0</v>
      </c>
      <c r="DN48" s="8">
        <f t="shared" si="69"/>
        <v>0</v>
      </c>
      <c r="DO48" s="8">
        <f t="shared" si="70"/>
        <v>0.0005205441421432537</v>
      </c>
      <c r="DP48" s="8">
        <f t="shared" si="71"/>
        <v>0</v>
      </c>
      <c r="DQ48" s="8">
        <f t="shared" si="72"/>
        <v>0.0005306301134051093</v>
      </c>
      <c r="DR48" s="8">
        <f t="shared" si="73"/>
        <v>2.14391809135205E-05</v>
      </c>
      <c r="DS48" s="8">
        <f t="shared" si="74"/>
        <v>0.001500325596207914</v>
      </c>
    </row>
    <row r="49" spans="1:123" ht="11.25">
      <c r="A49" s="82" t="s">
        <v>438</v>
      </c>
      <c r="B49" s="74" t="s">
        <v>41</v>
      </c>
      <c r="C49" s="83" t="s">
        <v>248</v>
      </c>
      <c r="D49" s="23"/>
      <c r="E49" s="57"/>
      <c r="F49" s="20"/>
      <c r="G49" s="20"/>
      <c r="H49" s="28"/>
      <c r="I49" s="63">
        <v>105.8</v>
      </c>
      <c r="J49" s="64">
        <v>0</v>
      </c>
      <c r="K49" s="64">
        <v>29.75</v>
      </c>
      <c r="L49" s="20">
        <v>76.05</v>
      </c>
      <c r="M49" s="189">
        <v>4874</v>
      </c>
      <c r="N49" s="125">
        <v>4</v>
      </c>
      <c r="O49" s="179">
        <v>3</v>
      </c>
      <c r="P49" s="20">
        <v>21367</v>
      </c>
      <c r="Q49" s="68">
        <v>37274</v>
      </c>
      <c r="R49" s="23"/>
      <c r="S49" s="23">
        <v>4653412</v>
      </c>
      <c r="U49" s="8">
        <f t="shared" si="77"/>
        <v>0</v>
      </c>
      <c r="V49" s="8">
        <f t="shared" si="78"/>
        <v>0</v>
      </c>
      <c r="W49" s="8">
        <f t="shared" si="79"/>
        <v>0</v>
      </c>
      <c r="X49" s="8">
        <f t="shared" si="80"/>
        <v>0</v>
      </c>
      <c r="Y49" s="8">
        <f t="shared" si="81"/>
        <v>0</v>
      </c>
      <c r="Z49" s="8">
        <f t="shared" si="82"/>
        <v>0.012238571164168053</v>
      </c>
      <c r="AA49" s="8">
        <f t="shared" si="83"/>
        <v>0</v>
      </c>
      <c r="AB49" s="8">
        <f t="shared" si="84"/>
        <v>0.006187179332533333</v>
      </c>
      <c r="AC49" s="8">
        <f t="shared" si="85"/>
        <v>0.019868016803561345</v>
      </c>
      <c r="AD49" s="8">
        <f t="shared" si="86"/>
        <v>0.006971135236486532</v>
      </c>
      <c r="AE49" s="8">
        <f t="shared" si="87"/>
        <v>2.2729415878730157E-05</v>
      </c>
      <c r="AF49" s="8">
        <f t="shared" si="88"/>
        <v>6.431754274056149E-05</v>
      </c>
      <c r="AG49" s="8">
        <f t="shared" si="89"/>
        <v>0.0036005197474193356</v>
      </c>
      <c r="AH49" s="8">
        <f t="shared" si="25"/>
        <v>0.0036093671958352352</v>
      </c>
      <c r="AI49" s="8">
        <f t="shared" si="90"/>
        <v>0</v>
      </c>
      <c r="AJ49" s="8">
        <v>0</v>
      </c>
      <c r="AK49" s="8">
        <v>0</v>
      </c>
      <c r="AL49" s="8">
        <v>0</v>
      </c>
      <c r="AM49" s="8">
        <f t="shared" si="91"/>
        <v>0.0034969323261826307</v>
      </c>
      <c r="AN49" s="8">
        <f t="shared" si="92"/>
        <v>0.0030935896662666663</v>
      </c>
      <c r="AO49" s="8">
        <f t="shared" si="93"/>
        <v>0.006119285582084026</v>
      </c>
      <c r="AP49" s="8">
        <f t="shared" si="94"/>
        <v>0.0030935896662666663</v>
      </c>
      <c r="AQ49" s="15">
        <f t="shared" si="76"/>
        <v>0.011606748183006345</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105">
        <f t="shared" si="26"/>
        <v>0.006971135236486532</v>
      </c>
      <c r="BU49" s="8">
        <f t="shared" si="27"/>
        <v>0.012238571164168053</v>
      </c>
      <c r="BV49" s="8">
        <f t="shared" si="28"/>
        <v>6.431754274056149E-05</v>
      </c>
      <c r="BW49" s="8">
        <f t="shared" si="29"/>
        <v>0.006971135236486532</v>
      </c>
      <c r="BX49" s="8">
        <f t="shared" si="30"/>
        <v>0.0036093671958352352</v>
      </c>
      <c r="BY49" s="8">
        <f t="shared" si="31"/>
        <v>0.006971135236486532</v>
      </c>
      <c r="BZ49" s="8">
        <f t="shared" si="32"/>
        <v>0</v>
      </c>
      <c r="CA49" s="8">
        <f t="shared" si="33"/>
        <v>0</v>
      </c>
      <c r="CB49" s="8">
        <f t="shared" si="34"/>
        <v>0</v>
      </c>
      <c r="CC49" s="8">
        <f t="shared" si="35"/>
        <v>0.006187179332533333</v>
      </c>
      <c r="CD49" s="8">
        <f t="shared" si="36"/>
        <v>0</v>
      </c>
      <c r="CE49" s="8">
        <f t="shared" si="37"/>
        <v>0</v>
      </c>
      <c r="CF49" s="8">
        <f t="shared" si="8"/>
        <v>0</v>
      </c>
      <c r="CG49" s="8">
        <f t="shared" si="38"/>
        <v>0</v>
      </c>
      <c r="CH49" s="8">
        <f t="shared" si="39"/>
        <v>0</v>
      </c>
      <c r="CI49" s="8">
        <f t="shared" si="40"/>
        <v>0.006971135236486532</v>
      </c>
      <c r="CJ49" s="8">
        <f t="shared" si="9"/>
        <v>0.006971135236486532</v>
      </c>
      <c r="CK49" s="8">
        <f t="shared" si="41"/>
        <v>0.0030935896662666663</v>
      </c>
      <c r="CL49" s="8">
        <f t="shared" si="42"/>
        <v>0</v>
      </c>
      <c r="CM49" s="8">
        <f t="shared" si="43"/>
        <v>0</v>
      </c>
      <c r="CN49" s="8">
        <f t="shared" si="44"/>
        <v>0</v>
      </c>
      <c r="CO49" s="8">
        <f t="shared" si="45"/>
        <v>0.0030935896662666663</v>
      </c>
      <c r="CP49" s="8">
        <f t="shared" si="46"/>
        <v>2.2729415878730157E-05</v>
      </c>
      <c r="CQ49" s="8">
        <f t="shared" si="47"/>
        <v>0</v>
      </c>
      <c r="CR49" s="8">
        <f t="shared" si="48"/>
        <v>0</v>
      </c>
      <c r="CS49" s="8">
        <f t="shared" si="49"/>
        <v>0.0030935896662666663</v>
      </c>
      <c r="CT49" s="8">
        <f t="shared" si="50"/>
        <v>0</v>
      </c>
      <c r="CU49" s="8">
        <f t="shared" si="51"/>
        <v>0</v>
      </c>
      <c r="CV49" s="8">
        <f t="shared" si="52"/>
        <v>0.006971135236486532</v>
      </c>
      <c r="CW49" s="8">
        <f t="shared" si="53"/>
        <v>0.0036093671958352352</v>
      </c>
      <c r="CX49" s="8">
        <f t="shared" si="54"/>
        <v>0.0034969323261826307</v>
      </c>
      <c r="CY49" s="8">
        <f t="shared" si="55"/>
        <v>0.006971135236486532</v>
      </c>
      <c r="CZ49" s="8">
        <f t="shared" si="56"/>
        <v>0.006971135236486532</v>
      </c>
      <c r="DA49" s="8">
        <f t="shared" si="95"/>
        <v>0.006971135236486532</v>
      </c>
      <c r="DB49" s="8">
        <f t="shared" si="57"/>
        <v>0.006971135236486532</v>
      </c>
      <c r="DC49" s="8">
        <f t="shared" si="58"/>
        <v>0.006971135236486532</v>
      </c>
      <c r="DD49" s="8">
        <f t="shared" si="59"/>
        <v>0.006971135236486532</v>
      </c>
      <c r="DE49" s="8">
        <f t="shared" si="60"/>
        <v>0.012238571164168053</v>
      </c>
      <c r="DF49" s="8">
        <f t="shared" si="61"/>
        <v>0.0036093671958352352</v>
      </c>
      <c r="DG49" s="8">
        <f t="shared" si="62"/>
        <v>0</v>
      </c>
      <c r="DH49" s="8">
        <f t="shared" si="63"/>
        <v>0</v>
      </c>
      <c r="DI49" s="8">
        <f t="shared" si="64"/>
        <v>0</v>
      </c>
      <c r="DJ49" s="8">
        <f t="shared" si="65"/>
        <v>0</v>
      </c>
      <c r="DK49" s="8">
        <f t="shared" si="66"/>
        <v>0</v>
      </c>
      <c r="DL49" s="8">
        <f t="shared" si="67"/>
        <v>0</v>
      </c>
      <c r="DM49" s="8">
        <f t="shared" si="68"/>
        <v>0</v>
      </c>
      <c r="DN49" s="8">
        <f t="shared" si="69"/>
        <v>0</v>
      </c>
      <c r="DO49" s="8">
        <f t="shared" si="70"/>
        <v>0.012238571164168053</v>
      </c>
      <c r="DP49" s="8">
        <f t="shared" si="71"/>
        <v>0</v>
      </c>
      <c r="DQ49" s="8">
        <f t="shared" si="72"/>
        <v>0.006971135236486532</v>
      </c>
      <c r="DR49" s="8">
        <f t="shared" si="73"/>
        <v>6.431754274056149E-05</v>
      </c>
      <c r="DS49" s="8">
        <f t="shared" si="74"/>
        <v>0.011606748183006345</v>
      </c>
    </row>
    <row r="50" spans="1:123" ht="11.25">
      <c r="A50" s="82" t="s">
        <v>438</v>
      </c>
      <c r="B50" s="74" t="s">
        <v>42</v>
      </c>
      <c r="C50" s="83" t="s">
        <v>355</v>
      </c>
      <c r="D50" s="23"/>
      <c r="E50" s="57"/>
      <c r="F50" s="20"/>
      <c r="G50" s="20"/>
      <c r="H50" s="28"/>
      <c r="I50" s="63">
        <v>49.3</v>
      </c>
      <c r="J50" s="64">
        <v>0</v>
      </c>
      <c r="K50" s="64">
        <v>18.8</v>
      </c>
      <c r="L50" s="20">
        <v>30.5</v>
      </c>
      <c r="M50" s="189">
        <v>2434</v>
      </c>
      <c r="N50" s="125">
        <v>7</v>
      </c>
      <c r="O50" s="179">
        <v>17</v>
      </c>
      <c r="P50" s="20">
        <v>16427</v>
      </c>
      <c r="Q50" s="68">
        <v>22032</v>
      </c>
      <c r="R50" s="23"/>
      <c r="S50" s="23">
        <v>1786594</v>
      </c>
      <c r="U50" s="8">
        <f t="shared" si="77"/>
        <v>0</v>
      </c>
      <c r="V50" s="8">
        <f t="shared" si="78"/>
        <v>0</v>
      </c>
      <c r="W50" s="8">
        <f t="shared" si="79"/>
        <v>0</v>
      </c>
      <c r="X50" s="8">
        <f t="shared" si="80"/>
        <v>0</v>
      </c>
      <c r="Y50" s="8">
        <f t="shared" si="81"/>
        <v>0</v>
      </c>
      <c r="Z50" s="8">
        <f t="shared" si="82"/>
        <v>0.005702850268369424</v>
      </c>
      <c r="AA50" s="8">
        <f t="shared" si="83"/>
        <v>0</v>
      </c>
      <c r="AB50" s="8">
        <f t="shared" si="84"/>
        <v>0.003909881393331989</v>
      </c>
      <c r="AC50" s="8">
        <f t="shared" si="85"/>
        <v>0.007968106673354649</v>
      </c>
      <c r="AD50" s="8">
        <f t="shared" si="86"/>
        <v>0.0034812768087009063</v>
      </c>
      <c r="AE50" s="8">
        <f t="shared" si="87"/>
        <v>3.977647778777777E-05</v>
      </c>
      <c r="AF50" s="8">
        <f t="shared" si="88"/>
        <v>0.00036446607552984847</v>
      </c>
      <c r="AG50" s="8">
        <f t="shared" si="89"/>
        <v>0.0027680880746411484</v>
      </c>
      <c r="AH50" s="8">
        <f t="shared" si="25"/>
        <v>0.002133432903864407</v>
      </c>
      <c r="AI50" s="8">
        <f t="shared" si="90"/>
        <v>0</v>
      </c>
      <c r="AJ50" s="8">
        <v>0</v>
      </c>
      <c r="AK50" s="8">
        <v>0</v>
      </c>
      <c r="AL50" s="8">
        <v>0</v>
      </c>
      <c r="AM50" s="8">
        <f t="shared" si="91"/>
        <v>0.001760526643244342</v>
      </c>
      <c r="AN50" s="8">
        <f t="shared" si="92"/>
        <v>0.0019549406966659945</v>
      </c>
      <c r="AO50" s="8">
        <f t="shared" si="93"/>
        <v>0.002851425134184712</v>
      </c>
      <c r="AP50" s="8">
        <f t="shared" si="94"/>
        <v>0.0019549406966659945</v>
      </c>
      <c r="AQ50" s="15">
        <f t="shared" si="76"/>
        <v>0.004456202602148711</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105">
        <f t="shared" si="26"/>
        <v>0.0034812768087009063</v>
      </c>
      <c r="BU50" s="8">
        <f t="shared" si="27"/>
        <v>0.005702850268369424</v>
      </c>
      <c r="BV50" s="8">
        <f t="shared" si="28"/>
        <v>0.00036446607552984847</v>
      </c>
      <c r="BW50" s="8">
        <f t="shared" si="29"/>
        <v>0.0034812768087009063</v>
      </c>
      <c r="BX50" s="8">
        <f t="shared" si="30"/>
        <v>0.002133432903864407</v>
      </c>
      <c r="BY50" s="8">
        <f t="shared" si="31"/>
        <v>0.0034812768087009063</v>
      </c>
      <c r="BZ50" s="8">
        <f t="shared" si="32"/>
        <v>0</v>
      </c>
      <c r="CA50" s="8">
        <f t="shared" si="33"/>
        <v>0</v>
      </c>
      <c r="CB50" s="8">
        <f t="shared" si="34"/>
        <v>0</v>
      </c>
      <c r="CC50" s="8">
        <f t="shared" si="35"/>
        <v>0.003909881393331989</v>
      </c>
      <c r="CD50" s="8">
        <f t="shared" si="36"/>
        <v>0</v>
      </c>
      <c r="CE50" s="8">
        <f t="shared" si="37"/>
        <v>0</v>
      </c>
      <c r="CF50" s="8">
        <f t="shared" si="8"/>
        <v>0</v>
      </c>
      <c r="CG50" s="8">
        <f t="shared" si="38"/>
        <v>0</v>
      </c>
      <c r="CH50" s="8">
        <f t="shared" si="39"/>
        <v>0</v>
      </c>
      <c r="CI50" s="8">
        <f t="shared" si="40"/>
        <v>0.0034812768087009063</v>
      </c>
      <c r="CJ50" s="8">
        <f t="shared" si="9"/>
        <v>0.0034812768087009063</v>
      </c>
      <c r="CK50" s="8">
        <f t="shared" si="41"/>
        <v>0.0019549406966659945</v>
      </c>
      <c r="CL50" s="8">
        <f t="shared" si="42"/>
        <v>0</v>
      </c>
      <c r="CM50" s="8">
        <f t="shared" si="43"/>
        <v>0</v>
      </c>
      <c r="CN50" s="8">
        <f t="shared" si="44"/>
        <v>0</v>
      </c>
      <c r="CO50" s="8">
        <f t="shared" si="45"/>
        <v>0.0019549406966659945</v>
      </c>
      <c r="CP50" s="8">
        <f t="shared" si="46"/>
        <v>3.977647778777777E-05</v>
      </c>
      <c r="CQ50" s="8">
        <f t="shared" si="47"/>
        <v>0</v>
      </c>
      <c r="CR50" s="8">
        <f t="shared" si="48"/>
        <v>0</v>
      </c>
      <c r="CS50" s="8">
        <f t="shared" si="49"/>
        <v>0.0019549406966659945</v>
      </c>
      <c r="CT50" s="8">
        <f t="shared" si="50"/>
        <v>0</v>
      </c>
      <c r="CU50" s="8">
        <f t="shared" si="51"/>
        <v>0</v>
      </c>
      <c r="CV50" s="8">
        <f t="shared" si="52"/>
        <v>0.0034812768087009063</v>
      </c>
      <c r="CW50" s="8">
        <f t="shared" si="53"/>
        <v>0.002133432903864407</v>
      </c>
      <c r="CX50" s="8">
        <f t="shared" si="54"/>
        <v>0.001760526643244342</v>
      </c>
      <c r="CY50" s="8">
        <f t="shared" si="55"/>
        <v>0.0034812768087009063</v>
      </c>
      <c r="CZ50" s="8">
        <f t="shared" si="56"/>
        <v>0.0034812768087009063</v>
      </c>
      <c r="DA50" s="8">
        <f t="shared" si="95"/>
        <v>0.0034812768087009063</v>
      </c>
      <c r="DB50" s="8">
        <f t="shared" si="57"/>
        <v>0.0034812768087009063</v>
      </c>
      <c r="DC50" s="8">
        <f t="shared" si="58"/>
        <v>0.0034812768087009063</v>
      </c>
      <c r="DD50" s="8">
        <f t="shared" si="59"/>
        <v>0.0034812768087009063</v>
      </c>
      <c r="DE50" s="8">
        <f t="shared" si="60"/>
        <v>0.005702850268369424</v>
      </c>
      <c r="DF50" s="8">
        <f t="shared" si="61"/>
        <v>0.002133432903864407</v>
      </c>
      <c r="DG50" s="8">
        <f t="shared" si="62"/>
        <v>0</v>
      </c>
      <c r="DH50" s="8">
        <f t="shared" si="63"/>
        <v>0</v>
      </c>
      <c r="DI50" s="8">
        <f t="shared" si="64"/>
        <v>0</v>
      </c>
      <c r="DJ50" s="8">
        <f t="shared" si="65"/>
        <v>0</v>
      </c>
      <c r="DK50" s="8">
        <f t="shared" si="66"/>
        <v>0</v>
      </c>
      <c r="DL50" s="8">
        <f t="shared" si="67"/>
        <v>0</v>
      </c>
      <c r="DM50" s="8">
        <f t="shared" si="68"/>
        <v>0</v>
      </c>
      <c r="DN50" s="8">
        <f t="shared" si="69"/>
        <v>0</v>
      </c>
      <c r="DO50" s="8">
        <f t="shared" si="70"/>
        <v>0.005702850268369424</v>
      </c>
      <c r="DP50" s="8">
        <f t="shared" si="71"/>
        <v>0</v>
      </c>
      <c r="DQ50" s="8">
        <f t="shared" si="72"/>
        <v>0.0034812768087009063</v>
      </c>
      <c r="DR50" s="8">
        <f t="shared" si="73"/>
        <v>0.00036446607552984847</v>
      </c>
      <c r="DS50" s="8">
        <f t="shared" si="74"/>
        <v>0.004456202602148711</v>
      </c>
    </row>
    <row r="51" spans="1:123" ht="11.25">
      <c r="A51" s="82" t="s">
        <v>438</v>
      </c>
      <c r="B51" s="74" t="s">
        <v>43</v>
      </c>
      <c r="C51" s="83" t="s">
        <v>356</v>
      </c>
      <c r="D51" s="23"/>
      <c r="E51" s="57"/>
      <c r="F51" s="20"/>
      <c r="G51" s="20"/>
      <c r="H51" s="28"/>
      <c r="I51" s="63">
        <v>6.57</v>
      </c>
      <c r="J51" s="64">
        <v>0</v>
      </c>
      <c r="K51" s="64">
        <v>5</v>
      </c>
      <c r="L51" s="20">
        <v>1.57</v>
      </c>
      <c r="M51" s="189">
        <v>281</v>
      </c>
      <c r="N51" s="125">
        <v>0</v>
      </c>
      <c r="O51" s="179">
        <v>0</v>
      </c>
      <c r="P51" s="20">
        <v>1653</v>
      </c>
      <c r="Q51" s="68">
        <v>2722</v>
      </c>
      <c r="R51" s="23"/>
      <c r="S51" s="23">
        <v>309653</v>
      </c>
      <c r="U51" s="8">
        <f t="shared" si="77"/>
        <v>0</v>
      </c>
      <c r="V51" s="8">
        <f t="shared" si="78"/>
        <v>0</v>
      </c>
      <c r="W51" s="8">
        <f t="shared" si="79"/>
        <v>0</v>
      </c>
      <c r="X51" s="8">
        <f t="shared" si="80"/>
        <v>0</v>
      </c>
      <c r="Y51" s="8">
        <f t="shared" si="81"/>
        <v>0</v>
      </c>
      <c r="Z51" s="8">
        <f t="shared" si="82"/>
        <v>0.0007599944475291504</v>
      </c>
      <c r="AA51" s="8">
        <f t="shared" si="83"/>
        <v>0</v>
      </c>
      <c r="AB51" s="8">
        <f t="shared" si="84"/>
        <v>0.0010398620726946779</v>
      </c>
      <c r="AC51" s="8">
        <f t="shared" si="85"/>
        <v>0.00041016155662841966</v>
      </c>
      <c r="AD51" s="8">
        <f t="shared" si="86"/>
        <v>0.00040190582713432813</v>
      </c>
      <c r="AE51" s="8">
        <f t="shared" si="87"/>
        <v>0</v>
      </c>
      <c r="AF51" s="8">
        <f t="shared" si="88"/>
        <v>0</v>
      </c>
      <c r="AG51" s="8">
        <f t="shared" si="89"/>
        <v>0.00027854444435270094</v>
      </c>
      <c r="AH51" s="8">
        <f t="shared" si="25"/>
        <v>0.00026358044500358186</v>
      </c>
      <c r="AI51" s="8">
        <f t="shared" si="90"/>
        <v>0</v>
      </c>
      <c r="AJ51" s="8">
        <v>0</v>
      </c>
      <c r="AK51" s="8">
        <v>0</v>
      </c>
      <c r="AL51" s="8">
        <v>0</v>
      </c>
      <c r="AM51" s="8">
        <f t="shared" si="91"/>
        <v>0.00020095291356716407</v>
      </c>
      <c r="AN51" s="8">
        <f t="shared" si="92"/>
        <v>0.0005199310363473389</v>
      </c>
      <c r="AO51" s="8">
        <f t="shared" si="93"/>
        <v>0.0003799972237645752</v>
      </c>
      <c r="AP51" s="8">
        <f t="shared" si="94"/>
        <v>0.0005199310363473389</v>
      </c>
      <c r="AQ51" s="15">
        <f t="shared" si="76"/>
        <v>0.0007723503517660726</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105">
        <f t="shared" si="26"/>
        <v>0.00040190582713432813</v>
      </c>
      <c r="BU51" s="8">
        <f t="shared" si="27"/>
        <v>0.0007599944475291504</v>
      </c>
      <c r="BV51" s="8">
        <f t="shared" si="28"/>
        <v>0</v>
      </c>
      <c r="BW51" s="8">
        <f t="shared" si="29"/>
        <v>0.00040190582713432813</v>
      </c>
      <c r="BX51" s="8">
        <f t="shared" si="30"/>
        <v>0.00026358044500358186</v>
      </c>
      <c r="BY51" s="8">
        <f t="shared" si="31"/>
        <v>0.00040190582713432813</v>
      </c>
      <c r="BZ51" s="8">
        <f t="shared" si="32"/>
        <v>0</v>
      </c>
      <c r="CA51" s="8">
        <f t="shared" si="33"/>
        <v>0</v>
      </c>
      <c r="CB51" s="8">
        <f t="shared" si="34"/>
        <v>0</v>
      </c>
      <c r="CC51" s="8">
        <f t="shared" si="35"/>
        <v>0.0010398620726946779</v>
      </c>
      <c r="CD51" s="8">
        <f t="shared" si="36"/>
        <v>0</v>
      </c>
      <c r="CE51" s="8">
        <f t="shared" si="37"/>
        <v>0</v>
      </c>
      <c r="CF51" s="8">
        <f t="shared" si="8"/>
        <v>0</v>
      </c>
      <c r="CG51" s="8">
        <f t="shared" si="38"/>
        <v>0</v>
      </c>
      <c r="CH51" s="8">
        <f t="shared" si="39"/>
        <v>0</v>
      </c>
      <c r="CI51" s="8">
        <f t="shared" si="40"/>
        <v>0.00040190582713432813</v>
      </c>
      <c r="CJ51" s="8">
        <f t="shared" si="9"/>
        <v>0.00040190582713432813</v>
      </c>
      <c r="CK51" s="8">
        <f t="shared" si="41"/>
        <v>0.0005199310363473389</v>
      </c>
      <c r="CL51" s="8">
        <f t="shared" si="42"/>
        <v>0</v>
      </c>
      <c r="CM51" s="8">
        <f t="shared" si="43"/>
        <v>0</v>
      </c>
      <c r="CN51" s="8">
        <f t="shared" si="44"/>
        <v>0</v>
      </c>
      <c r="CO51" s="8">
        <f t="shared" si="45"/>
        <v>0.0005199310363473389</v>
      </c>
      <c r="CP51" s="8">
        <f t="shared" si="46"/>
        <v>0</v>
      </c>
      <c r="CQ51" s="8">
        <f t="shared" si="47"/>
        <v>0</v>
      </c>
      <c r="CR51" s="8">
        <f t="shared" si="48"/>
        <v>0</v>
      </c>
      <c r="CS51" s="8">
        <f t="shared" si="49"/>
        <v>0.0005199310363473389</v>
      </c>
      <c r="CT51" s="8">
        <f t="shared" si="50"/>
        <v>0</v>
      </c>
      <c r="CU51" s="8">
        <f t="shared" si="51"/>
        <v>0</v>
      </c>
      <c r="CV51" s="8">
        <f t="shared" si="52"/>
        <v>0.00040190582713432813</v>
      </c>
      <c r="CW51" s="8">
        <f t="shared" si="53"/>
        <v>0.00026358044500358186</v>
      </c>
      <c r="CX51" s="8">
        <f t="shared" si="54"/>
        <v>0.00020095291356716407</v>
      </c>
      <c r="CY51" s="8">
        <f t="shared" si="55"/>
        <v>0.00040190582713432813</v>
      </c>
      <c r="CZ51" s="8">
        <f t="shared" si="56"/>
        <v>0.00040190582713432813</v>
      </c>
      <c r="DA51" s="8">
        <f t="shared" si="95"/>
        <v>0.00040190582713432813</v>
      </c>
      <c r="DB51" s="8">
        <f t="shared" si="57"/>
        <v>0.00040190582713432813</v>
      </c>
      <c r="DC51" s="8">
        <f t="shared" si="58"/>
        <v>0.00040190582713432813</v>
      </c>
      <c r="DD51" s="8">
        <f t="shared" si="59"/>
        <v>0.00040190582713432813</v>
      </c>
      <c r="DE51" s="8">
        <f t="shared" si="60"/>
        <v>0.0007599944475291504</v>
      </c>
      <c r="DF51" s="8">
        <f t="shared" si="61"/>
        <v>0.00026358044500358186</v>
      </c>
      <c r="DG51" s="8">
        <f t="shared" si="62"/>
        <v>0</v>
      </c>
      <c r="DH51" s="8">
        <f t="shared" si="63"/>
        <v>0</v>
      </c>
      <c r="DI51" s="8">
        <f t="shared" si="64"/>
        <v>0</v>
      </c>
      <c r="DJ51" s="8">
        <f t="shared" si="65"/>
        <v>0</v>
      </c>
      <c r="DK51" s="8">
        <f t="shared" si="66"/>
        <v>0</v>
      </c>
      <c r="DL51" s="8">
        <f t="shared" si="67"/>
        <v>0</v>
      </c>
      <c r="DM51" s="8">
        <f t="shared" si="68"/>
        <v>0</v>
      </c>
      <c r="DN51" s="8">
        <f t="shared" si="69"/>
        <v>0</v>
      </c>
      <c r="DO51" s="8">
        <f t="shared" si="70"/>
        <v>0.0007599944475291504</v>
      </c>
      <c r="DP51" s="8">
        <f t="shared" si="71"/>
        <v>0</v>
      </c>
      <c r="DQ51" s="8">
        <f t="shared" si="72"/>
        <v>0.00040190582713432813</v>
      </c>
      <c r="DR51" s="8">
        <f t="shared" si="73"/>
        <v>0</v>
      </c>
      <c r="DS51" s="8">
        <f t="shared" si="74"/>
        <v>0.0007723503517660726</v>
      </c>
    </row>
    <row r="52" spans="1:123" ht="11.25">
      <c r="A52" s="82" t="s">
        <v>438</v>
      </c>
      <c r="B52" s="74" t="s">
        <v>44</v>
      </c>
      <c r="C52" s="83" t="s">
        <v>252</v>
      </c>
      <c r="D52" s="23"/>
      <c r="E52" s="57"/>
      <c r="F52" s="20"/>
      <c r="G52" s="20"/>
      <c r="H52" s="28"/>
      <c r="I52" s="63">
        <v>11.2</v>
      </c>
      <c r="J52" s="20"/>
      <c r="K52" s="20">
        <v>10.7</v>
      </c>
      <c r="L52" s="20">
        <v>0</v>
      </c>
      <c r="M52" s="189">
        <v>585</v>
      </c>
      <c r="N52" s="125">
        <v>0</v>
      </c>
      <c r="O52" s="179">
        <v>5</v>
      </c>
      <c r="P52" s="20"/>
      <c r="Q52" s="68">
        <v>0</v>
      </c>
      <c r="R52" s="23"/>
      <c r="S52" s="23">
        <v>6761332</v>
      </c>
      <c r="U52" s="8">
        <f t="shared" si="77"/>
        <v>0</v>
      </c>
      <c r="V52" s="8">
        <f t="shared" si="78"/>
        <v>0</v>
      </c>
      <c r="W52" s="8">
        <f t="shared" si="79"/>
        <v>0</v>
      </c>
      <c r="X52" s="8">
        <f t="shared" si="80"/>
        <v>0</v>
      </c>
      <c r="Y52" s="8">
        <f t="shared" si="81"/>
        <v>0</v>
      </c>
      <c r="Z52" s="8">
        <f t="shared" si="82"/>
        <v>0.0012955765315565424</v>
      </c>
      <c r="AA52" s="8">
        <f t="shared" si="83"/>
        <v>0</v>
      </c>
      <c r="AB52" s="8">
        <f t="shared" si="84"/>
        <v>0.0022253048355666103</v>
      </c>
      <c r="AC52" s="8">
        <f t="shared" si="85"/>
        <v>0</v>
      </c>
      <c r="AD52" s="8">
        <f t="shared" si="86"/>
        <v>0.0008367078607600781</v>
      </c>
      <c r="AE52" s="8">
        <f t="shared" si="87"/>
        <v>0</v>
      </c>
      <c r="AF52" s="8">
        <f t="shared" si="88"/>
        <v>0.0001071959045676025</v>
      </c>
      <c r="AG52" s="8">
        <f t="shared" si="89"/>
        <v>0</v>
      </c>
      <c r="AH52" s="8">
        <f t="shared" si="25"/>
        <v>0</v>
      </c>
      <c r="AI52" s="8">
        <f t="shared" si="90"/>
        <v>0</v>
      </c>
      <c r="AJ52" s="8">
        <v>0</v>
      </c>
      <c r="AK52" s="8">
        <v>0</v>
      </c>
      <c r="AL52" s="8">
        <v>0</v>
      </c>
      <c r="AM52" s="8">
        <f t="shared" si="91"/>
        <v>0.00041835393038003907</v>
      </c>
      <c r="AN52" s="8">
        <f t="shared" si="92"/>
        <v>0.0011126524177833051</v>
      </c>
      <c r="AO52" s="8">
        <f t="shared" si="93"/>
        <v>0.0006477882657782712</v>
      </c>
      <c r="AP52" s="8">
        <f t="shared" si="94"/>
        <v>0.0011126524177833051</v>
      </c>
      <c r="AQ52" s="15">
        <f t="shared" si="76"/>
        <v>0.016864416455216656</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105">
        <f t="shared" si="26"/>
        <v>0.0008367078607600781</v>
      </c>
      <c r="BU52" s="8">
        <f t="shared" si="27"/>
        <v>0.0012955765315565424</v>
      </c>
      <c r="BV52" s="8">
        <f t="shared" si="28"/>
        <v>0.0001071959045676025</v>
      </c>
      <c r="BW52" s="8">
        <f t="shared" si="29"/>
        <v>0.0008367078607600781</v>
      </c>
      <c r="BX52" s="8">
        <f t="shared" si="30"/>
        <v>0</v>
      </c>
      <c r="BY52" s="8">
        <f t="shared" si="31"/>
        <v>0.0008367078607600781</v>
      </c>
      <c r="BZ52" s="8">
        <f t="shared" si="32"/>
        <v>0</v>
      </c>
      <c r="CA52" s="8">
        <f t="shared" si="33"/>
        <v>0</v>
      </c>
      <c r="CB52" s="8">
        <f t="shared" si="34"/>
        <v>0</v>
      </c>
      <c r="CC52" s="8">
        <f t="shared" si="35"/>
        <v>0.0022253048355666103</v>
      </c>
      <c r="CD52" s="8">
        <f t="shared" si="36"/>
        <v>0</v>
      </c>
      <c r="CE52" s="8">
        <f t="shared" si="37"/>
        <v>0</v>
      </c>
      <c r="CF52" s="8">
        <f t="shared" si="8"/>
        <v>0</v>
      </c>
      <c r="CG52" s="8">
        <f t="shared" si="38"/>
        <v>0</v>
      </c>
      <c r="CH52" s="8">
        <f t="shared" si="39"/>
        <v>0</v>
      </c>
      <c r="CI52" s="8">
        <f t="shared" si="40"/>
        <v>0.0008367078607600781</v>
      </c>
      <c r="CJ52" s="8">
        <f t="shared" si="9"/>
        <v>0.0008367078607600781</v>
      </c>
      <c r="CK52" s="8">
        <f t="shared" si="41"/>
        <v>0.0011126524177833051</v>
      </c>
      <c r="CL52" s="8">
        <f t="shared" si="42"/>
        <v>0</v>
      </c>
      <c r="CM52" s="8">
        <f t="shared" si="43"/>
        <v>0</v>
      </c>
      <c r="CN52" s="8">
        <f t="shared" si="44"/>
        <v>0</v>
      </c>
      <c r="CO52" s="8">
        <f t="shared" si="45"/>
        <v>0.0011126524177833051</v>
      </c>
      <c r="CP52" s="8">
        <f t="shared" si="46"/>
        <v>0</v>
      </c>
      <c r="CQ52" s="8">
        <f t="shared" si="47"/>
        <v>0</v>
      </c>
      <c r="CR52" s="8">
        <f t="shared" si="48"/>
        <v>0</v>
      </c>
      <c r="CS52" s="8">
        <f t="shared" si="49"/>
        <v>0.0011126524177833051</v>
      </c>
      <c r="CT52" s="8">
        <f t="shared" si="50"/>
        <v>0</v>
      </c>
      <c r="CU52" s="8">
        <f t="shared" si="51"/>
        <v>0</v>
      </c>
      <c r="CV52" s="8">
        <f t="shared" si="52"/>
        <v>0.0008367078607600781</v>
      </c>
      <c r="CW52" s="8">
        <f t="shared" si="53"/>
        <v>0</v>
      </c>
      <c r="CX52" s="8">
        <f t="shared" si="54"/>
        <v>0.00041835393038003907</v>
      </c>
      <c r="CY52" s="8">
        <f t="shared" si="55"/>
        <v>0.0008367078607600781</v>
      </c>
      <c r="CZ52" s="8">
        <f t="shared" si="56"/>
        <v>0.0008367078607600781</v>
      </c>
      <c r="DA52" s="8">
        <f t="shared" si="95"/>
        <v>0.0008367078607600781</v>
      </c>
      <c r="DB52" s="8">
        <f t="shared" si="57"/>
        <v>0.0008367078607600781</v>
      </c>
      <c r="DC52" s="8">
        <f t="shared" si="58"/>
        <v>0.0008367078607600781</v>
      </c>
      <c r="DD52" s="8">
        <f t="shared" si="59"/>
        <v>0.0008367078607600781</v>
      </c>
      <c r="DE52" s="8">
        <f t="shared" si="60"/>
        <v>0.0012955765315565424</v>
      </c>
      <c r="DF52" s="8">
        <f t="shared" si="61"/>
        <v>0</v>
      </c>
      <c r="DG52" s="8">
        <f t="shared" si="62"/>
        <v>0</v>
      </c>
      <c r="DH52" s="8">
        <f t="shared" si="63"/>
        <v>0</v>
      </c>
      <c r="DI52" s="8">
        <f t="shared" si="64"/>
        <v>0</v>
      </c>
      <c r="DJ52" s="8">
        <f t="shared" si="65"/>
        <v>0</v>
      </c>
      <c r="DK52" s="8">
        <f t="shared" si="66"/>
        <v>0</v>
      </c>
      <c r="DL52" s="8">
        <f t="shared" si="67"/>
        <v>0</v>
      </c>
      <c r="DM52" s="8">
        <f t="shared" si="68"/>
        <v>0</v>
      </c>
      <c r="DN52" s="8">
        <f t="shared" si="69"/>
        <v>0</v>
      </c>
      <c r="DO52" s="8">
        <f t="shared" si="70"/>
        <v>0.0012955765315565424</v>
      </c>
      <c r="DP52" s="8">
        <f t="shared" si="71"/>
        <v>0</v>
      </c>
      <c r="DQ52" s="8">
        <f t="shared" si="72"/>
        <v>0.0008367078607600781</v>
      </c>
      <c r="DR52" s="8">
        <f t="shared" si="73"/>
        <v>0.0001071959045676025</v>
      </c>
      <c r="DS52" s="8">
        <f t="shared" si="74"/>
        <v>0.016864416455216656</v>
      </c>
    </row>
    <row r="53" spans="1:123" ht="11.25">
      <c r="A53" s="82" t="s">
        <v>438</v>
      </c>
      <c r="B53" s="74" t="s">
        <v>45</v>
      </c>
      <c r="C53" s="83" t="s">
        <v>253</v>
      </c>
      <c r="D53" s="23"/>
      <c r="E53" s="57"/>
      <c r="F53" s="20"/>
      <c r="G53" s="20"/>
      <c r="H53" s="28"/>
      <c r="I53" s="63">
        <v>174.01</v>
      </c>
      <c r="J53" s="64">
        <v>0</v>
      </c>
      <c r="K53" s="64">
        <v>90.7</v>
      </c>
      <c r="L53" s="63">
        <v>83.31</v>
      </c>
      <c r="M53" s="192">
        <v>6697</v>
      </c>
      <c r="N53" s="192">
        <v>30</v>
      </c>
      <c r="O53" s="124">
        <v>15</v>
      </c>
      <c r="P53" s="178">
        <v>56565</v>
      </c>
      <c r="Q53" s="68">
        <v>87906</v>
      </c>
      <c r="R53" s="23"/>
      <c r="S53" s="23">
        <v>4091154</v>
      </c>
      <c r="U53" s="8">
        <f t="shared" si="77"/>
        <v>0</v>
      </c>
      <c r="V53" s="8">
        <f t="shared" si="78"/>
        <v>0</v>
      </c>
      <c r="W53" s="8">
        <f t="shared" si="79"/>
        <v>0</v>
      </c>
      <c r="X53" s="8">
        <f t="shared" si="80"/>
        <v>0</v>
      </c>
      <c r="Y53" s="8">
        <f t="shared" si="81"/>
        <v>0</v>
      </c>
      <c r="Z53" s="8">
        <f t="shared" si="82"/>
        <v>0.02012886359429946</v>
      </c>
      <c r="AA53" s="8">
        <f t="shared" si="83"/>
        <v>0</v>
      </c>
      <c r="AB53" s="8">
        <f t="shared" si="84"/>
        <v>0.018863097998681456</v>
      </c>
      <c r="AC53" s="8">
        <f t="shared" si="85"/>
        <v>0.02176468744121888</v>
      </c>
      <c r="AD53" s="8">
        <f t="shared" si="86"/>
        <v>0.009578517168393579</v>
      </c>
      <c r="AE53" s="8">
        <f t="shared" si="87"/>
        <v>0.00017047061909047616</v>
      </c>
      <c r="AF53" s="8">
        <f t="shared" si="88"/>
        <v>0.0003215877137028075</v>
      </c>
      <c r="AG53" s="8">
        <f t="shared" si="89"/>
        <v>0.009531679670181809</v>
      </c>
      <c r="AH53" s="8">
        <f t="shared" si="25"/>
        <v>0.008512234606350061</v>
      </c>
      <c r="AI53" s="8">
        <f t="shared" si="90"/>
        <v>0</v>
      </c>
      <c r="AJ53" s="8">
        <v>0</v>
      </c>
      <c r="AK53" s="8">
        <v>0</v>
      </c>
      <c r="AL53" s="8">
        <v>0</v>
      </c>
      <c r="AM53" s="8">
        <f t="shared" si="91"/>
        <v>0.004874493893742027</v>
      </c>
      <c r="AN53" s="8">
        <f t="shared" si="92"/>
        <v>0.009431548999340728</v>
      </c>
      <c r="AO53" s="8">
        <f t="shared" si="93"/>
        <v>0.01006443179714973</v>
      </c>
      <c r="AP53" s="8">
        <f t="shared" si="94"/>
        <v>0.009431548999340728</v>
      </c>
      <c r="AQ53" s="15">
        <f t="shared" si="76"/>
        <v>0.010204339150691823</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105">
        <f t="shared" si="26"/>
        <v>0.009578517168393579</v>
      </c>
      <c r="BU53" s="8">
        <f t="shared" si="27"/>
        <v>0.02012886359429946</v>
      </c>
      <c r="BV53" s="8">
        <f t="shared" si="28"/>
        <v>0.0003215877137028075</v>
      </c>
      <c r="BW53" s="8">
        <f t="shared" si="29"/>
        <v>0.009578517168393579</v>
      </c>
      <c r="BX53" s="8">
        <f t="shared" si="30"/>
        <v>0.008512234606350061</v>
      </c>
      <c r="BY53" s="8">
        <f t="shared" si="31"/>
        <v>0.009578517168393579</v>
      </c>
      <c r="BZ53" s="8">
        <f t="shared" si="32"/>
        <v>0</v>
      </c>
      <c r="CA53" s="8">
        <f t="shared" si="33"/>
        <v>0</v>
      </c>
      <c r="CB53" s="8">
        <f t="shared" si="34"/>
        <v>0</v>
      </c>
      <c r="CC53" s="8">
        <f t="shared" si="35"/>
        <v>0.018863097998681456</v>
      </c>
      <c r="CD53" s="8">
        <f t="shared" si="36"/>
        <v>0</v>
      </c>
      <c r="CE53" s="8">
        <f t="shared" si="37"/>
        <v>0</v>
      </c>
      <c r="CF53" s="8">
        <f t="shared" si="8"/>
        <v>0</v>
      </c>
      <c r="CG53" s="8">
        <f t="shared" si="38"/>
        <v>0</v>
      </c>
      <c r="CH53" s="8">
        <f t="shared" si="39"/>
        <v>0</v>
      </c>
      <c r="CI53" s="8">
        <f t="shared" si="40"/>
        <v>0.009578517168393579</v>
      </c>
      <c r="CJ53" s="8">
        <f t="shared" si="9"/>
        <v>0.009578517168393579</v>
      </c>
      <c r="CK53" s="8">
        <f t="shared" si="41"/>
        <v>0.009431548999340728</v>
      </c>
      <c r="CL53" s="8">
        <f t="shared" si="42"/>
        <v>0</v>
      </c>
      <c r="CM53" s="8">
        <f t="shared" si="43"/>
        <v>0</v>
      </c>
      <c r="CN53" s="8">
        <f t="shared" si="44"/>
        <v>0</v>
      </c>
      <c r="CO53" s="8">
        <f t="shared" si="45"/>
        <v>0.009431548999340728</v>
      </c>
      <c r="CP53" s="8">
        <f t="shared" si="46"/>
        <v>0.00017047061909047616</v>
      </c>
      <c r="CQ53" s="8">
        <f t="shared" si="47"/>
        <v>0</v>
      </c>
      <c r="CR53" s="8">
        <f t="shared" si="48"/>
        <v>0</v>
      </c>
      <c r="CS53" s="8">
        <f t="shared" si="49"/>
        <v>0.009431548999340728</v>
      </c>
      <c r="CT53" s="8">
        <f t="shared" si="50"/>
        <v>0</v>
      </c>
      <c r="CU53" s="8">
        <f t="shared" si="51"/>
        <v>0</v>
      </c>
      <c r="CV53" s="8">
        <f t="shared" si="52"/>
        <v>0.009578517168393579</v>
      </c>
      <c r="CW53" s="8">
        <f t="shared" si="53"/>
        <v>0.008512234606350061</v>
      </c>
      <c r="CX53" s="8">
        <f t="shared" si="54"/>
        <v>0.004874493893742027</v>
      </c>
      <c r="CY53" s="8">
        <f t="shared" si="55"/>
        <v>0.009578517168393579</v>
      </c>
      <c r="CZ53" s="8">
        <f t="shared" si="56"/>
        <v>0.009578517168393579</v>
      </c>
      <c r="DA53" s="8">
        <f t="shared" si="95"/>
        <v>0.009578517168393579</v>
      </c>
      <c r="DB53" s="8">
        <f t="shared" si="57"/>
        <v>0.009578517168393579</v>
      </c>
      <c r="DC53" s="8">
        <f t="shared" si="58"/>
        <v>0.009578517168393579</v>
      </c>
      <c r="DD53" s="8">
        <f t="shared" si="59"/>
        <v>0.009578517168393579</v>
      </c>
      <c r="DE53" s="8">
        <f t="shared" si="60"/>
        <v>0.02012886359429946</v>
      </c>
      <c r="DF53" s="8">
        <f t="shared" si="61"/>
        <v>0.008512234606350061</v>
      </c>
      <c r="DG53" s="8">
        <f t="shared" si="62"/>
        <v>0</v>
      </c>
      <c r="DH53" s="8">
        <f t="shared" si="63"/>
        <v>0</v>
      </c>
      <c r="DI53" s="8">
        <f t="shared" si="64"/>
        <v>0</v>
      </c>
      <c r="DJ53" s="8">
        <f t="shared" si="65"/>
        <v>0</v>
      </c>
      <c r="DK53" s="8">
        <f t="shared" si="66"/>
        <v>0</v>
      </c>
      <c r="DL53" s="8">
        <f t="shared" si="67"/>
        <v>0</v>
      </c>
      <c r="DM53" s="8">
        <f t="shared" si="68"/>
        <v>0</v>
      </c>
      <c r="DN53" s="8">
        <f t="shared" si="69"/>
        <v>0</v>
      </c>
      <c r="DO53" s="8">
        <f t="shared" si="70"/>
        <v>0.02012886359429946</v>
      </c>
      <c r="DP53" s="8">
        <f t="shared" si="71"/>
        <v>0</v>
      </c>
      <c r="DQ53" s="8">
        <f t="shared" si="72"/>
        <v>0.009578517168393579</v>
      </c>
      <c r="DR53" s="8">
        <f t="shared" si="73"/>
        <v>0.0003215877137028075</v>
      </c>
      <c r="DS53" s="8">
        <f t="shared" si="74"/>
        <v>0.010204339150691823</v>
      </c>
    </row>
    <row r="54" spans="1:123" ht="11.25">
      <c r="A54" s="82" t="s">
        <v>438</v>
      </c>
      <c r="B54" s="74" t="s">
        <v>46</v>
      </c>
      <c r="C54" s="83" t="s">
        <v>255</v>
      </c>
      <c r="D54" s="23"/>
      <c r="E54" s="57"/>
      <c r="F54" s="20"/>
      <c r="G54" s="20"/>
      <c r="H54" s="28"/>
      <c r="I54" s="63">
        <v>7.12</v>
      </c>
      <c r="J54" s="64">
        <v>0</v>
      </c>
      <c r="K54" s="64">
        <v>2.45</v>
      </c>
      <c r="L54" s="20">
        <v>3</v>
      </c>
      <c r="M54" s="189">
        <v>303</v>
      </c>
      <c r="N54" s="125">
        <v>6</v>
      </c>
      <c r="O54" s="179">
        <v>0</v>
      </c>
      <c r="P54" s="20">
        <v>1690</v>
      </c>
      <c r="Q54" s="68">
        <v>2862</v>
      </c>
      <c r="R54" s="23"/>
      <c r="S54" s="23">
        <v>384962</v>
      </c>
      <c r="U54" s="8">
        <f t="shared" si="77"/>
        <v>0</v>
      </c>
      <c r="V54" s="8">
        <f t="shared" si="78"/>
        <v>0</v>
      </c>
      <c r="W54" s="8">
        <f t="shared" si="79"/>
        <v>0</v>
      </c>
      <c r="X54" s="8">
        <f t="shared" si="80"/>
        <v>0</v>
      </c>
      <c r="Y54" s="8">
        <f t="shared" si="81"/>
        <v>0</v>
      </c>
      <c r="Z54" s="8">
        <f t="shared" si="82"/>
        <v>0.0008236165093466591</v>
      </c>
      <c r="AA54" s="8">
        <f t="shared" si="83"/>
        <v>0</v>
      </c>
      <c r="AB54" s="8">
        <f t="shared" si="84"/>
        <v>0.0005095324156203922</v>
      </c>
      <c r="AC54" s="8">
        <f t="shared" si="85"/>
        <v>0.0007837481973791458</v>
      </c>
      <c r="AD54" s="8">
        <f t="shared" si="86"/>
        <v>0.0004333717637782969</v>
      </c>
      <c r="AE54" s="8">
        <f t="shared" si="87"/>
        <v>3.409412381809524E-05</v>
      </c>
      <c r="AF54" s="8">
        <f t="shared" si="88"/>
        <v>0</v>
      </c>
      <c r="AG54" s="8">
        <f t="shared" si="89"/>
        <v>0.00028477925647674813</v>
      </c>
      <c r="AH54" s="8">
        <f t="shared" si="25"/>
        <v>0.00027713711741375873</v>
      </c>
      <c r="AI54" s="8">
        <f t="shared" si="90"/>
        <v>0</v>
      </c>
      <c r="AJ54" s="8">
        <v>0</v>
      </c>
      <c r="AK54" s="8">
        <v>0</v>
      </c>
      <c r="AL54" s="8">
        <v>0</v>
      </c>
      <c r="AM54" s="8">
        <f t="shared" si="91"/>
        <v>0.00023373294379819607</v>
      </c>
      <c r="AN54" s="8">
        <f t="shared" si="92"/>
        <v>0.0002547662078101961</v>
      </c>
      <c r="AO54" s="8">
        <f t="shared" si="93"/>
        <v>0.00041180825467332957</v>
      </c>
      <c r="AP54" s="8">
        <f t="shared" si="94"/>
        <v>0.0002547662078101961</v>
      </c>
      <c r="AQ54" s="15">
        <f t="shared" si="76"/>
        <v>0.000960189425313402</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105">
        <f t="shared" si="26"/>
        <v>0.0004333717637782969</v>
      </c>
      <c r="BU54" s="8">
        <f t="shared" si="27"/>
        <v>0.0008236165093466591</v>
      </c>
      <c r="BV54" s="8">
        <f t="shared" si="28"/>
        <v>0</v>
      </c>
      <c r="BW54" s="8">
        <f t="shared" si="29"/>
        <v>0.0004333717637782969</v>
      </c>
      <c r="BX54" s="8">
        <f t="shared" si="30"/>
        <v>0.00027713711741375873</v>
      </c>
      <c r="BY54" s="8">
        <f t="shared" si="31"/>
        <v>0.0004333717637782969</v>
      </c>
      <c r="BZ54" s="8">
        <f t="shared" si="32"/>
        <v>0</v>
      </c>
      <c r="CA54" s="8">
        <f t="shared" si="33"/>
        <v>0</v>
      </c>
      <c r="CB54" s="8">
        <f t="shared" si="34"/>
        <v>0</v>
      </c>
      <c r="CC54" s="8">
        <f t="shared" si="35"/>
        <v>0.0005095324156203922</v>
      </c>
      <c r="CD54" s="8">
        <f t="shared" si="36"/>
        <v>0</v>
      </c>
      <c r="CE54" s="8">
        <f t="shared" si="37"/>
        <v>0</v>
      </c>
      <c r="CF54" s="8">
        <f t="shared" si="8"/>
        <v>0</v>
      </c>
      <c r="CG54" s="8">
        <f t="shared" si="38"/>
        <v>0</v>
      </c>
      <c r="CH54" s="8">
        <f t="shared" si="39"/>
        <v>0</v>
      </c>
      <c r="CI54" s="8">
        <f t="shared" si="40"/>
        <v>0.0004333717637782969</v>
      </c>
      <c r="CJ54" s="8">
        <f t="shared" si="9"/>
        <v>0.0004333717637782969</v>
      </c>
      <c r="CK54" s="8">
        <f t="shared" si="41"/>
        <v>0.0002547662078101961</v>
      </c>
      <c r="CL54" s="8">
        <f t="shared" si="42"/>
        <v>0</v>
      </c>
      <c r="CM54" s="8">
        <f t="shared" si="43"/>
        <v>0</v>
      </c>
      <c r="CN54" s="8">
        <f t="shared" si="44"/>
        <v>0</v>
      </c>
      <c r="CO54" s="8">
        <f t="shared" si="45"/>
        <v>0.0002547662078101961</v>
      </c>
      <c r="CP54" s="8">
        <f t="shared" si="46"/>
        <v>3.409412381809524E-05</v>
      </c>
      <c r="CQ54" s="8">
        <f t="shared" si="47"/>
        <v>0</v>
      </c>
      <c r="CR54" s="8">
        <f t="shared" si="48"/>
        <v>0</v>
      </c>
      <c r="CS54" s="8">
        <f t="shared" si="49"/>
        <v>0.0002547662078101961</v>
      </c>
      <c r="CT54" s="8">
        <f t="shared" si="50"/>
        <v>0</v>
      </c>
      <c r="CU54" s="8">
        <f t="shared" si="51"/>
        <v>0</v>
      </c>
      <c r="CV54" s="8">
        <f t="shared" si="52"/>
        <v>0.0004333717637782969</v>
      </c>
      <c r="CW54" s="8">
        <f t="shared" si="53"/>
        <v>0.00027713711741375873</v>
      </c>
      <c r="CX54" s="8">
        <f t="shared" si="54"/>
        <v>0.00023373294379819607</v>
      </c>
      <c r="CY54" s="8">
        <f t="shared" si="55"/>
        <v>0.0004333717637782969</v>
      </c>
      <c r="CZ54" s="8">
        <f t="shared" si="56"/>
        <v>0.0004333717637782969</v>
      </c>
      <c r="DA54" s="8">
        <f t="shared" si="95"/>
        <v>0.0004333717637782969</v>
      </c>
      <c r="DB54" s="8">
        <f t="shared" si="57"/>
        <v>0.0004333717637782969</v>
      </c>
      <c r="DC54" s="8">
        <f t="shared" si="58"/>
        <v>0.0004333717637782969</v>
      </c>
      <c r="DD54" s="8">
        <f t="shared" si="59"/>
        <v>0.0004333717637782969</v>
      </c>
      <c r="DE54" s="8">
        <f t="shared" si="60"/>
        <v>0.0008236165093466591</v>
      </c>
      <c r="DF54" s="8">
        <f t="shared" si="61"/>
        <v>0.00027713711741375873</v>
      </c>
      <c r="DG54" s="8">
        <f t="shared" si="62"/>
        <v>0</v>
      </c>
      <c r="DH54" s="8">
        <f t="shared" si="63"/>
        <v>0</v>
      </c>
      <c r="DI54" s="8">
        <f t="shared" si="64"/>
        <v>0</v>
      </c>
      <c r="DJ54" s="8">
        <f t="shared" si="65"/>
        <v>0</v>
      </c>
      <c r="DK54" s="8">
        <f t="shared" si="66"/>
        <v>0</v>
      </c>
      <c r="DL54" s="8">
        <f t="shared" si="67"/>
        <v>0</v>
      </c>
      <c r="DM54" s="8">
        <f t="shared" si="68"/>
        <v>0</v>
      </c>
      <c r="DN54" s="8">
        <f t="shared" si="69"/>
        <v>0</v>
      </c>
      <c r="DO54" s="8">
        <f t="shared" si="70"/>
        <v>0.0008236165093466591</v>
      </c>
      <c r="DP54" s="8">
        <f t="shared" si="71"/>
        <v>0</v>
      </c>
      <c r="DQ54" s="8">
        <f t="shared" si="72"/>
        <v>0.0004333717637782969</v>
      </c>
      <c r="DR54" s="8">
        <f t="shared" si="73"/>
        <v>0</v>
      </c>
      <c r="DS54" s="8">
        <f t="shared" si="74"/>
        <v>0.000960189425313402</v>
      </c>
    </row>
    <row r="55" spans="1:123" ht="11.25">
      <c r="A55" s="82" t="s">
        <v>438</v>
      </c>
      <c r="B55" s="74" t="s">
        <v>47</v>
      </c>
      <c r="C55" s="83" t="s">
        <v>257</v>
      </c>
      <c r="D55" s="23"/>
      <c r="E55" s="57"/>
      <c r="F55" s="20"/>
      <c r="G55" s="20"/>
      <c r="H55" s="28"/>
      <c r="I55" s="63">
        <v>1</v>
      </c>
      <c r="J55" s="64">
        <v>0</v>
      </c>
      <c r="K55" s="64">
        <v>0</v>
      </c>
      <c r="L55" s="20">
        <v>1</v>
      </c>
      <c r="M55" s="189">
        <v>60</v>
      </c>
      <c r="N55" s="125">
        <v>0</v>
      </c>
      <c r="O55" s="179">
        <v>0</v>
      </c>
      <c r="P55" s="20"/>
      <c r="Q55" s="68"/>
      <c r="R55" s="23"/>
      <c r="S55" s="23">
        <v>50600</v>
      </c>
      <c r="U55" s="8">
        <f t="shared" si="77"/>
        <v>0</v>
      </c>
      <c r="V55" s="8">
        <f t="shared" si="78"/>
        <v>0</v>
      </c>
      <c r="W55" s="8">
        <f t="shared" si="79"/>
        <v>0</v>
      </c>
      <c r="X55" s="8">
        <f t="shared" si="80"/>
        <v>0</v>
      </c>
      <c r="Y55" s="8">
        <f t="shared" si="81"/>
        <v>0</v>
      </c>
      <c r="Z55" s="8">
        <f t="shared" si="82"/>
        <v>0.00011567647603183416</v>
      </c>
      <c r="AA55" s="8">
        <f t="shared" si="83"/>
        <v>0</v>
      </c>
      <c r="AB55" s="8">
        <f t="shared" si="84"/>
        <v>0</v>
      </c>
      <c r="AC55" s="8">
        <f t="shared" si="85"/>
        <v>0.0002612493991263819</v>
      </c>
      <c r="AD55" s="8">
        <f t="shared" si="86"/>
        <v>8.58161908471875E-05</v>
      </c>
      <c r="AE55" s="8">
        <f t="shared" si="87"/>
        <v>0</v>
      </c>
      <c r="AF55" s="8">
        <f t="shared" si="88"/>
        <v>0</v>
      </c>
      <c r="AG55" s="8">
        <f t="shared" si="89"/>
        <v>0</v>
      </c>
      <c r="AH55" s="8">
        <f t="shared" si="25"/>
        <v>0</v>
      </c>
      <c r="AI55" s="8">
        <f t="shared" si="90"/>
        <v>0</v>
      </c>
      <c r="AJ55" s="8">
        <v>0</v>
      </c>
      <c r="AK55" s="8">
        <v>0</v>
      </c>
      <c r="AL55" s="8">
        <v>0</v>
      </c>
      <c r="AM55" s="8">
        <f t="shared" si="91"/>
        <v>4.290809542359375E-05</v>
      </c>
      <c r="AN55" s="8">
        <f t="shared" si="92"/>
        <v>0</v>
      </c>
      <c r="AO55" s="8">
        <f t="shared" si="93"/>
        <v>5.783823801591708E-05</v>
      </c>
      <c r="AP55" s="8">
        <f t="shared" si="94"/>
        <v>0</v>
      </c>
      <c r="AQ55" s="15">
        <f aca="true" t="shared" si="97" ref="AQ55:AQ74">S55/S$89</f>
        <v>0.00012620878144039709</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105">
        <f t="shared" si="26"/>
        <v>8.58161908471875E-05</v>
      </c>
      <c r="BU55" s="8">
        <f t="shared" si="27"/>
        <v>0.00011567647603183416</v>
      </c>
      <c r="BV55" s="8">
        <f t="shared" si="28"/>
        <v>0</v>
      </c>
      <c r="BW55" s="8">
        <f t="shared" si="29"/>
        <v>8.58161908471875E-05</v>
      </c>
      <c r="BX55" s="8">
        <f t="shared" si="30"/>
        <v>0</v>
      </c>
      <c r="BY55" s="8">
        <f t="shared" si="31"/>
        <v>8.58161908471875E-05</v>
      </c>
      <c r="BZ55" s="8">
        <f t="shared" si="32"/>
        <v>0</v>
      </c>
      <c r="CA55" s="8">
        <f t="shared" si="33"/>
        <v>0</v>
      </c>
      <c r="CB55" s="8">
        <f t="shared" si="34"/>
        <v>0</v>
      </c>
      <c r="CC55" s="8">
        <f t="shared" si="35"/>
        <v>0</v>
      </c>
      <c r="CD55" s="8">
        <f t="shared" si="36"/>
        <v>0</v>
      </c>
      <c r="CE55" s="8">
        <f t="shared" si="37"/>
        <v>0</v>
      </c>
      <c r="CF55" s="8">
        <f t="shared" si="8"/>
        <v>0</v>
      </c>
      <c r="CG55" s="8">
        <f t="shared" si="38"/>
        <v>0</v>
      </c>
      <c r="CH55" s="8">
        <f t="shared" si="39"/>
        <v>0</v>
      </c>
      <c r="CI55" s="8">
        <f t="shared" si="40"/>
        <v>8.58161908471875E-05</v>
      </c>
      <c r="CJ55" s="8">
        <f t="shared" si="9"/>
        <v>8.58161908471875E-05</v>
      </c>
      <c r="CK55" s="8">
        <f t="shared" si="41"/>
        <v>0</v>
      </c>
      <c r="CL55" s="8">
        <f t="shared" si="42"/>
        <v>0</v>
      </c>
      <c r="CM55" s="8">
        <f t="shared" si="43"/>
        <v>0</v>
      </c>
      <c r="CN55" s="8">
        <f t="shared" si="44"/>
        <v>0</v>
      </c>
      <c r="CO55" s="8">
        <f t="shared" si="45"/>
        <v>0</v>
      </c>
      <c r="CP55" s="8">
        <f t="shared" si="46"/>
        <v>0</v>
      </c>
      <c r="CQ55" s="8">
        <f t="shared" si="47"/>
        <v>0</v>
      </c>
      <c r="CR55" s="8">
        <f t="shared" si="48"/>
        <v>0</v>
      </c>
      <c r="CS55" s="8">
        <f t="shared" si="49"/>
        <v>0</v>
      </c>
      <c r="CT55" s="8">
        <f t="shared" si="50"/>
        <v>0</v>
      </c>
      <c r="CU55" s="8">
        <f t="shared" si="51"/>
        <v>0</v>
      </c>
      <c r="CV55" s="8">
        <f t="shared" si="52"/>
        <v>8.58161908471875E-05</v>
      </c>
      <c r="CW55" s="8">
        <f t="shared" si="53"/>
        <v>0</v>
      </c>
      <c r="CX55" s="8">
        <f t="shared" si="54"/>
        <v>4.290809542359375E-05</v>
      </c>
      <c r="CY55" s="8">
        <f t="shared" si="55"/>
        <v>8.58161908471875E-05</v>
      </c>
      <c r="CZ55" s="8">
        <f t="shared" si="56"/>
        <v>8.58161908471875E-05</v>
      </c>
      <c r="DA55" s="8">
        <f t="shared" si="95"/>
        <v>8.58161908471875E-05</v>
      </c>
      <c r="DB55" s="8">
        <f t="shared" si="57"/>
        <v>8.58161908471875E-05</v>
      </c>
      <c r="DC55" s="8">
        <f t="shared" si="58"/>
        <v>8.58161908471875E-05</v>
      </c>
      <c r="DD55" s="8">
        <f t="shared" si="59"/>
        <v>8.58161908471875E-05</v>
      </c>
      <c r="DE55" s="8">
        <f t="shared" si="60"/>
        <v>0.00011567647603183416</v>
      </c>
      <c r="DF55" s="8">
        <f t="shared" si="61"/>
        <v>0</v>
      </c>
      <c r="DG55" s="8">
        <f t="shared" si="62"/>
        <v>0</v>
      </c>
      <c r="DH55" s="8">
        <f t="shared" si="63"/>
        <v>0</v>
      </c>
      <c r="DI55" s="8">
        <f t="shared" si="64"/>
        <v>0</v>
      </c>
      <c r="DJ55" s="8">
        <f t="shared" si="65"/>
        <v>0</v>
      </c>
      <c r="DK55" s="8">
        <f t="shared" si="66"/>
        <v>0</v>
      </c>
      <c r="DL55" s="8">
        <f t="shared" si="67"/>
        <v>0</v>
      </c>
      <c r="DM55" s="8">
        <f t="shared" si="68"/>
        <v>0</v>
      </c>
      <c r="DN55" s="8">
        <f t="shared" si="69"/>
        <v>0</v>
      </c>
      <c r="DO55" s="8">
        <f t="shared" si="70"/>
        <v>0.00011567647603183416</v>
      </c>
      <c r="DP55" s="8">
        <f t="shared" si="71"/>
        <v>0</v>
      </c>
      <c r="DQ55" s="8">
        <f t="shared" si="72"/>
        <v>8.58161908471875E-05</v>
      </c>
      <c r="DR55" s="8">
        <f t="shared" si="73"/>
        <v>0</v>
      </c>
      <c r="DS55" s="8">
        <f t="shared" si="74"/>
        <v>0.00012620878144039709</v>
      </c>
    </row>
    <row r="56" spans="1:123" ht="11.25">
      <c r="A56" s="82" t="s">
        <v>438</v>
      </c>
      <c r="B56" s="74" t="s">
        <v>48</v>
      </c>
      <c r="C56" s="83" t="s">
        <v>258</v>
      </c>
      <c r="D56" s="23"/>
      <c r="E56" s="57"/>
      <c r="F56" s="20"/>
      <c r="G56" s="20"/>
      <c r="H56" s="28"/>
      <c r="I56" s="63">
        <v>21.7</v>
      </c>
      <c r="J56" s="64">
        <v>0</v>
      </c>
      <c r="K56" s="64">
        <v>18.2</v>
      </c>
      <c r="L56" s="20">
        <v>2.5</v>
      </c>
      <c r="M56" s="189">
        <v>1433</v>
      </c>
      <c r="N56" s="125">
        <v>0</v>
      </c>
      <c r="O56" s="179">
        <v>528</v>
      </c>
      <c r="P56" s="20">
        <v>7958</v>
      </c>
      <c r="Q56" s="68">
        <v>20571</v>
      </c>
      <c r="R56" s="23"/>
      <c r="S56" s="23">
        <v>619447</v>
      </c>
      <c r="U56" s="8">
        <f t="shared" si="77"/>
        <v>0</v>
      </c>
      <c r="V56" s="8">
        <f t="shared" si="78"/>
        <v>0</v>
      </c>
      <c r="W56" s="8">
        <f t="shared" si="79"/>
        <v>0</v>
      </c>
      <c r="X56" s="8">
        <f t="shared" si="80"/>
        <v>0</v>
      </c>
      <c r="Y56" s="8">
        <f t="shared" si="81"/>
        <v>0</v>
      </c>
      <c r="Z56" s="8">
        <f t="shared" si="82"/>
        <v>0.002510179529890801</v>
      </c>
      <c r="AA56" s="8">
        <f t="shared" si="83"/>
        <v>0</v>
      </c>
      <c r="AB56" s="8">
        <f t="shared" si="84"/>
        <v>0.003785097944608627</v>
      </c>
      <c r="AC56" s="8">
        <f t="shared" si="85"/>
        <v>0.0006531234978159548</v>
      </c>
      <c r="AD56" s="8">
        <f t="shared" si="86"/>
        <v>0.002049576691400328</v>
      </c>
      <c r="AE56" s="8">
        <f t="shared" si="87"/>
        <v>0</v>
      </c>
      <c r="AF56" s="8">
        <f t="shared" si="88"/>
        <v>0.011319887522338824</v>
      </c>
      <c r="AG56" s="8">
        <f t="shared" si="89"/>
        <v>0.0013409901319774919</v>
      </c>
      <c r="AH56" s="8">
        <f t="shared" si="25"/>
        <v>0.0019919593439267753</v>
      </c>
      <c r="AI56" s="8">
        <f t="shared" si="90"/>
        <v>0</v>
      </c>
      <c r="AJ56" s="8">
        <v>0</v>
      </c>
      <c r="AK56" s="8">
        <v>0</v>
      </c>
      <c r="AL56" s="8">
        <v>0</v>
      </c>
      <c r="AM56" s="8">
        <f t="shared" si="91"/>
        <v>0.001024788345700164</v>
      </c>
      <c r="AN56" s="8">
        <f t="shared" si="92"/>
        <v>0.0018925489723043134</v>
      </c>
      <c r="AO56" s="8">
        <f t="shared" si="93"/>
        <v>0.0012550897649454005</v>
      </c>
      <c r="AP56" s="8">
        <f t="shared" si="94"/>
        <v>0.0018925489723043134</v>
      </c>
      <c r="AQ56" s="15">
        <f t="shared" si="97"/>
        <v>0.0015450523920337875</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105">
        <f t="shared" si="26"/>
        <v>0.002049576691400328</v>
      </c>
      <c r="BU56" s="8">
        <f t="shared" si="27"/>
        <v>0.002510179529890801</v>
      </c>
      <c r="BV56" s="8">
        <f t="shared" si="28"/>
        <v>0.011319887522338824</v>
      </c>
      <c r="BW56" s="8">
        <f t="shared" si="29"/>
        <v>0.002049576691400328</v>
      </c>
      <c r="BX56" s="8">
        <f t="shared" si="30"/>
        <v>0.0019919593439267753</v>
      </c>
      <c r="BY56" s="8">
        <f t="shared" si="31"/>
        <v>0.002049576691400328</v>
      </c>
      <c r="BZ56" s="8">
        <f t="shared" si="32"/>
        <v>0</v>
      </c>
      <c r="CA56" s="8">
        <f t="shared" si="33"/>
        <v>0</v>
      </c>
      <c r="CB56" s="8">
        <f t="shared" si="34"/>
        <v>0</v>
      </c>
      <c r="CC56" s="8">
        <f t="shared" si="35"/>
        <v>0.003785097944608627</v>
      </c>
      <c r="CD56" s="8">
        <f t="shared" si="36"/>
        <v>0</v>
      </c>
      <c r="CE56" s="8">
        <f t="shared" si="37"/>
        <v>0</v>
      </c>
      <c r="CF56" s="8">
        <f t="shared" si="8"/>
        <v>0</v>
      </c>
      <c r="CG56" s="8">
        <f t="shared" si="38"/>
        <v>0</v>
      </c>
      <c r="CH56" s="8">
        <f t="shared" si="39"/>
        <v>0</v>
      </c>
      <c r="CI56" s="8">
        <f t="shared" si="40"/>
        <v>0.002049576691400328</v>
      </c>
      <c r="CJ56" s="8">
        <f t="shared" si="9"/>
        <v>0.002049576691400328</v>
      </c>
      <c r="CK56" s="8">
        <f t="shared" si="41"/>
        <v>0.0018925489723043134</v>
      </c>
      <c r="CL56" s="8">
        <f t="shared" si="42"/>
        <v>0</v>
      </c>
      <c r="CM56" s="8">
        <f t="shared" si="43"/>
        <v>0</v>
      </c>
      <c r="CN56" s="8">
        <f t="shared" si="44"/>
        <v>0</v>
      </c>
      <c r="CO56" s="8">
        <f t="shared" si="45"/>
        <v>0.0018925489723043134</v>
      </c>
      <c r="CP56" s="8">
        <f t="shared" si="46"/>
        <v>0</v>
      </c>
      <c r="CQ56" s="8">
        <f t="shared" si="47"/>
        <v>0</v>
      </c>
      <c r="CR56" s="8">
        <f t="shared" si="48"/>
        <v>0</v>
      </c>
      <c r="CS56" s="8">
        <f t="shared" si="49"/>
        <v>0.0018925489723043134</v>
      </c>
      <c r="CT56" s="8">
        <f t="shared" si="50"/>
        <v>0</v>
      </c>
      <c r="CU56" s="8">
        <f t="shared" si="51"/>
        <v>0</v>
      </c>
      <c r="CV56" s="8">
        <f t="shared" si="52"/>
        <v>0.002049576691400328</v>
      </c>
      <c r="CW56" s="8">
        <f t="shared" si="53"/>
        <v>0.0019919593439267753</v>
      </c>
      <c r="CX56" s="8">
        <f t="shared" si="54"/>
        <v>0.001024788345700164</v>
      </c>
      <c r="CY56" s="8">
        <f t="shared" si="55"/>
        <v>0.002049576691400328</v>
      </c>
      <c r="CZ56" s="8">
        <f t="shared" si="56"/>
        <v>0.002049576691400328</v>
      </c>
      <c r="DA56" s="8">
        <f t="shared" si="95"/>
        <v>0.002049576691400328</v>
      </c>
      <c r="DB56" s="8">
        <f t="shared" si="57"/>
        <v>0.002049576691400328</v>
      </c>
      <c r="DC56" s="8">
        <f t="shared" si="58"/>
        <v>0.002049576691400328</v>
      </c>
      <c r="DD56" s="8">
        <f t="shared" si="59"/>
        <v>0.002049576691400328</v>
      </c>
      <c r="DE56" s="8">
        <f t="shared" si="60"/>
        <v>0.002510179529890801</v>
      </c>
      <c r="DF56" s="8">
        <f t="shared" si="61"/>
        <v>0.0019919593439267753</v>
      </c>
      <c r="DG56" s="8">
        <f t="shared" si="62"/>
        <v>0</v>
      </c>
      <c r="DH56" s="8">
        <f t="shared" si="63"/>
        <v>0</v>
      </c>
      <c r="DI56" s="8">
        <f t="shared" si="64"/>
        <v>0</v>
      </c>
      <c r="DJ56" s="8">
        <f t="shared" si="65"/>
        <v>0</v>
      </c>
      <c r="DK56" s="8">
        <f t="shared" si="66"/>
        <v>0</v>
      </c>
      <c r="DL56" s="8">
        <f t="shared" si="67"/>
        <v>0</v>
      </c>
      <c r="DM56" s="8">
        <f t="shared" si="68"/>
        <v>0</v>
      </c>
      <c r="DN56" s="8">
        <f t="shared" si="69"/>
        <v>0</v>
      </c>
      <c r="DO56" s="8">
        <f t="shared" si="70"/>
        <v>0.002510179529890801</v>
      </c>
      <c r="DP56" s="8">
        <f t="shared" si="71"/>
        <v>0</v>
      </c>
      <c r="DQ56" s="8">
        <f t="shared" si="72"/>
        <v>0.002049576691400328</v>
      </c>
      <c r="DR56" s="8">
        <f t="shared" si="73"/>
        <v>0.011319887522338824</v>
      </c>
      <c r="DS56" s="8">
        <f t="shared" si="74"/>
        <v>0.0015450523920337875</v>
      </c>
    </row>
    <row r="57" spans="1:123" ht="11.25">
      <c r="A57" s="82" t="s">
        <v>438</v>
      </c>
      <c r="B57" s="74" t="s">
        <v>49</v>
      </c>
      <c r="C57" s="83" t="s">
        <v>260</v>
      </c>
      <c r="D57" s="23"/>
      <c r="E57" s="57"/>
      <c r="F57" s="20"/>
      <c r="G57" s="20"/>
      <c r="H57" s="28"/>
      <c r="I57" s="63">
        <v>25.5</v>
      </c>
      <c r="J57" s="64">
        <v>0</v>
      </c>
      <c r="K57" s="64">
        <v>9</v>
      </c>
      <c r="L57" s="20">
        <v>16</v>
      </c>
      <c r="M57" s="189">
        <v>1768</v>
      </c>
      <c r="N57" s="125">
        <v>0</v>
      </c>
      <c r="O57" s="179">
        <v>46</v>
      </c>
      <c r="P57" s="20">
        <v>10684</v>
      </c>
      <c r="Q57" s="68">
        <v>17208</v>
      </c>
      <c r="R57" s="23"/>
      <c r="S57" s="23">
        <v>1733425</v>
      </c>
      <c r="U57" s="8">
        <f t="shared" si="77"/>
        <v>0</v>
      </c>
      <c r="V57" s="8">
        <f t="shared" si="78"/>
        <v>0</v>
      </c>
      <c r="W57" s="8">
        <f t="shared" si="79"/>
        <v>0</v>
      </c>
      <c r="X57" s="8">
        <f t="shared" si="80"/>
        <v>0</v>
      </c>
      <c r="Y57" s="8">
        <f t="shared" si="81"/>
        <v>0</v>
      </c>
      <c r="Z57" s="8">
        <f t="shared" si="82"/>
        <v>0.002949750138811771</v>
      </c>
      <c r="AA57" s="8">
        <f t="shared" si="83"/>
        <v>0</v>
      </c>
      <c r="AB57" s="8">
        <f t="shared" si="84"/>
        <v>0.00187175173085042</v>
      </c>
      <c r="AC57" s="8">
        <f t="shared" si="85"/>
        <v>0.004179990386022111</v>
      </c>
      <c r="AD57" s="8">
        <f t="shared" si="86"/>
        <v>0.002528717090297125</v>
      </c>
      <c r="AE57" s="8">
        <f t="shared" si="87"/>
        <v>0</v>
      </c>
      <c r="AF57" s="8">
        <f t="shared" si="88"/>
        <v>0.000986202322021943</v>
      </c>
      <c r="AG57" s="8">
        <f t="shared" si="89"/>
        <v>0.0018003441279275602</v>
      </c>
      <c r="AH57" s="8">
        <f t="shared" si="25"/>
        <v>0.0016663087059594552</v>
      </c>
      <c r="AI57" s="8">
        <f t="shared" si="90"/>
        <v>0</v>
      </c>
      <c r="AJ57" s="8">
        <v>0</v>
      </c>
      <c r="AK57" s="8">
        <v>0</v>
      </c>
      <c r="AL57" s="8">
        <v>0</v>
      </c>
      <c r="AM57" s="8">
        <f t="shared" si="91"/>
        <v>0.0012643585451485625</v>
      </c>
      <c r="AN57" s="8">
        <f t="shared" si="92"/>
        <v>0.00093587586542521</v>
      </c>
      <c r="AO57" s="8">
        <f t="shared" si="93"/>
        <v>0.0014748750694058854</v>
      </c>
      <c r="AP57" s="8">
        <f t="shared" si="94"/>
        <v>0.00093587586542521</v>
      </c>
      <c r="AQ57" s="15">
        <f t="shared" si="97"/>
        <v>0.004323586106093287</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105">
        <f t="shared" si="26"/>
        <v>0.002528717090297125</v>
      </c>
      <c r="BU57" s="8">
        <f t="shared" si="27"/>
        <v>0.002949750138811771</v>
      </c>
      <c r="BV57" s="8">
        <f t="shared" si="28"/>
        <v>0.000986202322021943</v>
      </c>
      <c r="BW57" s="8">
        <f t="shared" si="29"/>
        <v>0.002528717090297125</v>
      </c>
      <c r="BX57" s="8">
        <f t="shared" si="30"/>
        <v>0.0016663087059594552</v>
      </c>
      <c r="BY57" s="8">
        <f t="shared" si="31"/>
        <v>0.002528717090297125</v>
      </c>
      <c r="BZ57" s="8">
        <f t="shared" si="32"/>
        <v>0</v>
      </c>
      <c r="CA57" s="8">
        <f t="shared" si="33"/>
        <v>0</v>
      </c>
      <c r="CB57" s="8">
        <f t="shared" si="34"/>
        <v>0</v>
      </c>
      <c r="CC57" s="8">
        <f t="shared" si="35"/>
        <v>0.00187175173085042</v>
      </c>
      <c r="CD57" s="8">
        <f t="shared" si="36"/>
        <v>0</v>
      </c>
      <c r="CE57" s="8">
        <f t="shared" si="37"/>
        <v>0</v>
      </c>
      <c r="CF57" s="8">
        <f t="shared" si="8"/>
        <v>0</v>
      </c>
      <c r="CG57" s="8">
        <f t="shared" si="38"/>
        <v>0</v>
      </c>
      <c r="CH57" s="8">
        <f t="shared" si="39"/>
        <v>0</v>
      </c>
      <c r="CI57" s="8">
        <f t="shared" si="40"/>
        <v>0.002528717090297125</v>
      </c>
      <c r="CJ57" s="8">
        <f t="shared" si="9"/>
        <v>0.002528717090297125</v>
      </c>
      <c r="CK57" s="8">
        <f t="shared" si="41"/>
        <v>0.00093587586542521</v>
      </c>
      <c r="CL57" s="8">
        <f t="shared" si="42"/>
        <v>0</v>
      </c>
      <c r="CM57" s="8">
        <f t="shared" si="43"/>
        <v>0</v>
      </c>
      <c r="CN57" s="8">
        <f t="shared" si="44"/>
        <v>0</v>
      </c>
      <c r="CO57" s="8">
        <f t="shared" si="45"/>
        <v>0.00093587586542521</v>
      </c>
      <c r="CP57" s="8">
        <f t="shared" si="46"/>
        <v>0</v>
      </c>
      <c r="CQ57" s="8">
        <f t="shared" si="47"/>
        <v>0</v>
      </c>
      <c r="CR57" s="8">
        <f t="shared" si="48"/>
        <v>0</v>
      </c>
      <c r="CS57" s="8">
        <f t="shared" si="49"/>
        <v>0.00093587586542521</v>
      </c>
      <c r="CT57" s="8">
        <f t="shared" si="50"/>
        <v>0</v>
      </c>
      <c r="CU57" s="8">
        <f t="shared" si="51"/>
        <v>0</v>
      </c>
      <c r="CV57" s="8">
        <f t="shared" si="52"/>
        <v>0.002528717090297125</v>
      </c>
      <c r="CW57" s="8">
        <f t="shared" si="53"/>
        <v>0.0016663087059594552</v>
      </c>
      <c r="CX57" s="8">
        <f t="shared" si="54"/>
        <v>0.0012643585451485625</v>
      </c>
      <c r="CY57" s="8">
        <f t="shared" si="55"/>
        <v>0.002528717090297125</v>
      </c>
      <c r="CZ57" s="8">
        <f t="shared" si="56"/>
        <v>0.002528717090297125</v>
      </c>
      <c r="DA57" s="8">
        <f t="shared" si="95"/>
        <v>0.002528717090297125</v>
      </c>
      <c r="DB57" s="8">
        <f t="shared" si="57"/>
        <v>0.002528717090297125</v>
      </c>
      <c r="DC57" s="8">
        <f t="shared" si="58"/>
        <v>0.002528717090297125</v>
      </c>
      <c r="DD57" s="8">
        <f t="shared" si="59"/>
        <v>0.002528717090297125</v>
      </c>
      <c r="DE57" s="8">
        <f t="shared" si="60"/>
        <v>0.002949750138811771</v>
      </c>
      <c r="DF57" s="8">
        <f t="shared" si="61"/>
        <v>0.0016663087059594552</v>
      </c>
      <c r="DG57" s="8">
        <f t="shared" si="62"/>
        <v>0</v>
      </c>
      <c r="DH57" s="8">
        <f t="shared" si="63"/>
        <v>0</v>
      </c>
      <c r="DI57" s="8">
        <f t="shared" si="64"/>
        <v>0</v>
      </c>
      <c r="DJ57" s="8">
        <f t="shared" si="65"/>
        <v>0</v>
      </c>
      <c r="DK57" s="8">
        <f t="shared" si="66"/>
        <v>0</v>
      </c>
      <c r="DL57" s="8">
        <f t="shared" si="67"/>
        <v>0</v>
      </c>
      <c r="DM57" s="8">
        <f t="shared" si="68"/>
        <v>0</v>
      </c>
      <c r="DN57" s="8">
        <f t="shared" si="69"/>
        <v>0</v>
      </c>
      <c r="DO57" s="8">
        <f t="shared" si="70"/>
        <v>0.002949750138811771</v>
      </c>
      <c r="DP57" s="8">
        <f t="shared" si="71"/>
        <v>0</v>
      </c>
      <c r="DQ57" s="8">
        <f t="shared" si="72"/>
        <v>0.002528717090297125</v>
      </c>
      <c r="DR57" s="8">
        <f t="shared" si="73"/>
        <v>0.000986202322021943</v>
      </c>
      <c r="DS57" s="8">
        <f t="shared" si="74"/>
        <v>0.004323586106093287</v>
      </c>
    </row>
    <row r="58" spans="1:123" ht="11.25">
      <c r="A58" s="82" t="s">
        <v>438</v>
      </c>
      <c r="B58" s="74" t="s">
        <v>262</v>
      </c>
      <c r="C58" s="83" t="s">
        <v>357</v>
      </c>
      <c r="D58" s="23"/>
      <c r="E58" s="57"/>
      <c r="F58" s="20"/>
      <c r="G58" s="20"/>
      <c r="H58" s="28"/>
      <c r="I58" s="57"/>
      <c r="J58" s="20"/>
      <c r="K58" s="20"/>
      <c r="L58" s="20"/>
      <c r="M58" s="189"/>
      <c r="N58" s="125"/>
      <c r="O58" s="179"/>
      <c r="P58" s="20"/>
      <c r="Q58" s="68"/>
      <c r="R58" s="23"/>
      <c r="S58" s="23"/>
      <c r="U58" s="8">
        <f t="shared" si="77"/>
        <v>0</v>
      </c>
      <c r="V58" s="8">
        <f t="shared" si="78"/>
        <v>0</v>
      </c>
      <c r="W58" s="8">
        <f t="shared" si="79"/>
        <v>0</v>
      </c>
      <c r="X58" s="8">
        <f t="shared" si="80"/>
        <v>0</v>
      </c>
      <c r="Y58" s="8">
        <f t="shared" si="81"/>
        <v>0</v>
      </c>
      <c r="Z58" s="8">
        <f t="shared" si="82"/>
        <v>0</v>
      </c>
      <c r="AA58" s="8">
        <f t="shared" si="83"/>
        <v>0</v>
      </c>
      <c r="AB58" s="8">
        <f t="shared" si="84"/>
        <v>0</v>
      </c>
      <c r="AC58" s="8">
        <f t="shared" si="85"/>
        <v>0</v>
      </c>
      <c r="AD58" s="8">
        <f t="shared" si="86"/>
        <v>0</v>
      </c>
      <c r="AE58" s="8">
        <f t="shared" si="87"/>
        <v>0</v>
      </c>
      <c r="AF58" s="8">
        <f t="shared" si="88"/>
        <v>0</v>
      </c>
      <c r="AG58" s="8">
        <f aca="true" t="shared" si="98" ref="AG58:AG75">P58/P$89</f>
        <v>0</v>
      </c>
      <c r="AH58" s="8">
        <f t="shared" si="25"/>
        <v>0</v>
      </c>
      <c r="AI58" s="8">
        <f t="shared" si="90"/>
        <v>0</v>
      </c>
      <c r="AJ58" s="8">
        <v>0</v>
      </c>
      <c r="AK58" s="8">
        <v>0</v>
      </c>
      <c r="AL58" s="8">
        <v>0</v>
      </c>
      <c r="AM58" s="8">
        <f t="shared" si="91"/>
        <v>0</v>
      </c>
      <c r="AN58" s="8">
        <f t="shared" si="92"/>
        <v>0</v>
      </c>
      <c r="AO58" s="8">
        <f t="shared" si="93"/>
        <v>0</v>
      </c>
      <c r="AP58" s="8">
        <f t="shared" si="94"/>
        <v>0</v>
      </c>
      <c r="AQ58" s="15">
        <f t="shared" si="97"/>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105">
        <f t="shared" si="26"/>
        <v>0</v>
      </c>
      <c r="BU58" s="8">
        <f t="shared" si="27"/>
        <v>0</v>
      </c>
      <c r="BV58" s="8">
        <f t="shared" si="28"/>
        <v>0</v>
      </c>
      <c r="BW58" s="8">
        <f t="shared" si="29"/>
        <v>0</v>
      </c>
      <c r="BX58" s="8">
        <f t="shared" si="30"/>
        <v>0</v>
      </c>
      <c r="BY58" s="8">
        <f t="shared" si="31"/>
        <v>0</v>
      </c>
      <c r="BZ58" s="8">
        <f t="shared" si="32"/>
        <v>0</v>
      </c>
      <c r="CA58" s="8">
        <f t="shared" si="33"/>
        <v>0</v>
      </c>
      <c r="CB58" s="8">
        <f t="shared" si="34"/>
        <v>0</v>
      </c>
      <c r="CC58" s="8">
        <f t="shared" si="35"/>
        <v>0</v>
      </c>
      <c r="CD58" s="8">
        <f t="shared" si="36"/>
        <v>0</v>
      </c>
      <c r="CE58" s="8">
        <f t="shared" si="37"/>
        <v>0</v>
      </c>
      <c r="CF58" s="8">
        <f t="shared" si="8"/>
        <v>0</v>
      </c>
      <c r="CG58" s="8">
        <f t="shared" si="38"/>
        <v>0</v>
      </c>
      <c r="CH58" s="8">
        <f t="shared" si="39"/>
        <v>0</v>
      </c>
      <c r="CI58" s="8">
        <f t="shared" si="40"/>
        <v>0</v>
      </c>
      <c r="CJ58" s="8">
        <f t="shared" si="9"/>
        <v>0</v>
      </c>
      <c r="CK58" s="8">
        <f t="shared" si="41"/>
        <v>0</v>
      </c>
      <c r="CL58" s="8">
        <f t="shared" si="42"/>
        <v>0</v>
      </c>
      <c r="CM58" s="8">
        <f t="shared" si="43"/>
        <v>0</v>
      </c>
      <c r="CN58" s="8">
        <f t="shared" si="44"/>
        <v>0</v>
      </c>
      <c r="CO58" s="8">
        <f t="shared" si="45"/>
        <v>0</v>
      </c>
      <c r="CP58" s="8">
        <f t="shared" si="46"/>
        <v>0</v>
      </c>
      <c r="CQ58" s="8">
        <f t="shared" si="47"/>
        <v>0</v>
      </c>
      <c r="CR58" s="8">
        <f t="shared" si="48"/>
        <v>0</v>
      </c>
      <c r="CS58" s="8">
        <f t="shared" si="49"/>
        <v>0</v>
      </c>
      <c r="CT58" s="8">
        <f t="shared" si="50"/>
        <v>0</v>
      </c>
      <c r="CU58" s="8">
        <f t="shared" si="51"/>
        <v>0</v>
      </c>
      <c r="CV58" s="8">
        <f t="shared" si="52"/>
        <v>0</v>
      </c>
      <c r="CW58" s="8">
        <f t="shared" si="53"/>
        <v>0</v>
      </c>
      <c r="CX58" s="8">
        <f t="shared" si="54"/>
        <v>0</v>
      </c>
      <c r="CY58" s="8">
        <f t="shared" si="55"/>
        <v>0</v>
      </c>
      <c r="CZ58" s="8">
        <f t="shared" si="56"/>
        <v>0</v>
      </c>
      <c r="DA58" s="8">
        <f t="shared" si="95"/>
        <v>0</v>
      </c>
      <c r="DB58" s="8">
        <f t="shared" si="57"/>
        <v>0</v>
      </c>
      <c r="DC58" s="8">
        <f t="shared" si="58"/>
        <v>0</v>
      </c>
      <c r="DD58" s="8">
        <f t="shared" si="59"/>
        <v>0</v>
      </c>
      <c r="DE58" s="8">
        <f t="shared" si="60"/>
        <v>0</v>
      </c>
      <c r="DF58" s="8">
        <f t="shared" si="61"/>
        <v>0</v>
      </c>
      <c r="DG58" s="8">
        <f t="shared" si="62"/>
        <v>0</v>
      </c>
      <c r="DH58" s="8">
        <f t="shared" si="63"/>
        <v>0</v>
      </c>
      <c r="DI58" s="8">
        <f t="shared" si="64"/>
        <v>0</v>
      </c>
      <c r="DJ58" s="8">
        <f t="shared" si="65"/>
        <v>0</v>
      </c>
      <c r="DK58" s="8">
        <f t="shared" si="66"/>
        <v>0</v>
      </c>
      <c r="DL58" s="8">
        <f t="shared" si="67"/>
        <v>0</v>
      </c>
      <c r="DM58" s="8">
        <f t="shared" si="68"/>
        <v>0</v>
      </c>
      <c r="DN58" s="8">
        <f t="shared" si="69"/>
        <v>0</v>
      </c>
      <c r="DO58" s="8">
        <f t="shared" si="70"/>
        <v>0</v>
      </c>
      <c r="DP58" s="8">
        <f t="shared" si="71"/>
        <v>0</v>
      </c>
      <c r="DQ58" s="8">
        <f t="shared" si="72"/>
        <v>0</v>
      </c>
      <c r="DR58" s="8">
        <f t="shared" si="73"/>
        <v>0</v>
      </c>
      <c r="DS58" s="8">
        <f t="shared" si="74"/>
        <v>0</v>
      </c>
    </row>
    <row r="59" spans="1:123" ht="11.25">
      <c r="A59" s="82" t="s">
        <v>438</v>
      </c>
      <c r="B59" s="74" t="s">
        <v>50</v>
      </c>
      <c r="C59" s="83" t="s">
        <v>265</v>
      </c>
      <c r="D59" s="23"/>
      <c r="E59" s="57"/>
      <c r="F59" s="20"/>
      <c r="G59" s="20"/>
      <c r="H59" s="28"/>
      <c r="I59" s="57"/>
      <c r="J59" s="20"/>
      <c r="K59" s="20"/>
      <c r="L59" s="20"/>
      <c r="M59" s="189">
        <v>252</v>
      </c>
      <c r="N59" s="125">
        <v>0</v>
      </c>
      <c r="O59" s="179">
        <v>0</v>
      </c>
      <c r="P59" s="20"/>
      <c r="Q59" s="68"/>
      <c r="R59" s="23"/>
      <c r="S59" s="23"/>
      <c r="U59" s="8">
        <f t="shared" si="77"/>
        <v>0</v>
      </c>
      <c r="V59" s="8">
        <f t="shared" si="78"/>
        <v>0</v>
      </c>
      <c r="W59" s="8">
        <f t="shared" si="79"/>
        <v>0</v>
      </c>
      <c r="X59" s="8">
        <f t="shared" si="80"/>
        <v>0</v>
      </c>
      <c r="Y59" s="8">
        <f t="shared" si="81"/>
        <v>0</v>
      </c>
      <c r="Z59" s="8">
        <f t="shared" si="82"/>
        <v>0</v>
      </c>
      <c r="AA59" s="8">
        <f t="shared" si="83"/>
        <v>0</v>
      </c>
      <c r="AB59" s="8">
        <f t="shared" si="84"/>
        <v>0</v>
      </c>
      <c r="AC59" s="8">
        <f t="shared" si="85"/>
        <v>0</v>
      </c>
      <c r="AD59" s="8">
        <f t="shared" si="86"/>
        <v>0.0003604280015581875</v>
      </c>
      <c r="AE59" s="8">
        <f t="shared" si="87"/>
        <v>0</v>
      </c>
      <c r="AF59" s="8">
        <f t="shared" si="88"/>
        <v>0</v>
      </c>
      <c r="AG59" s="8">
        <f t="shared" si="98"/>
        <v>0</v>
      </c>
      <c r="AH59" s="8">
        <f t="shared" si="25"/>
        <v>0</v>
      </c>
      <c r="AI59" s="8">
        <f t="shared" si="90"/>
        <v>0</v>
      </c>
      <c r="AJ59" s="8">
        <v>0</v>
      </c>
      <c r="AK59" s="8">
        <v>0</v>
      </c>
      <c r="AL59" s="8">
        <v>0</v>
      </c>
      <c r="AM59" s="8">
        <f t="shared" si="91"/>
        <v>0.00018021400077909374</v>
      </c>
      <c r="AN59" s="8">
        <f t="shared" si="92"/>
        <v>0</v>
      </c>
      <c r="AO59" s="8">
        <f t="shared" si="93"/>
        <v>0</v>
      </c>
      <c r="AP59" s="8">
        <f t="shared" si="94"/>
        <v>0</v>
      </c>
      <c r="AQ59" s="15">
        <f t="shared" si="97"/>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105">
        <f t="shared" si="26"/>
        <v>0.0003604280015581875</v>
      </c>
      <c r="BU59" s="8">
        <f t="shared" si="27"/>
        <v>0</v>
      </c>
      <c r="BV59" s="8">
        <f t="shared" si="28"/>
        <v>0</v>
      </c>
      <c r="BW59" s="8">
        <f t="shared" si="29"/>
        <v>0.0003604280015581875</v>
      </c>
      <c r="BX59" s="8">
        <f t="shared" si="30"/>
        <v>0</v>
      </c>
      <c r="BY59" s="8">
        <f t="shared" si="31"/>
        <v>0.0003604280015581875</v>
      </c>
      <c r="BZ59" s="8">
        <f t="shared" si="32"/>
        <v>0</v>
      </c>
      <c r="CA59" s="8">
        <f t="shared" si="33"/>
        <v>0</v>
      </c>
      <c r="CB59" s="8">
        <f t="shared" si="34"/>
        <v>0</v>
      </c>
      <c r="CC59" s="8">
        <f t="shared" si="35"/>
        <v>0</v>
      </c>
      <c r="CD59" s="8">
        <f t="shared" si="36"/>
        <v>0</v>
      </c>
      <c r="CE59" s="8">
        <f t="shared" si="37"/>
        <v>0</v>
      </c>
      <c r="CF59" s="8">
        <f t="shared" si="8"/>
        <v>0</v>
      </c>
      <c r="CG59" s="8">
        <f t="shared" si="38"/>
        <v>0</v>
      </c>
      <c r="CH59" s="8">
        <f t="shared" si="39"/>
        <v>0</v>
      </c>
      <c r="CI59" s="8">
        <f t="shared" si="40"/>
        <v>0.0003604280015581875</v>
      </c>
      <c r="CJ59" s="8">
        <f t="shared" si="9"/>
        <v>0.0003604280015581875</v>
      </c>
      <c r="CK59" s="8">
        <f t="shared" si="41"/>
        <v>0</v>
      </c>
      <c r="CL59" s="8">
        <f t="shared" si="42"/>
        <v>0</v>
      </c>
      <c r="CM59" s="8">
        <f t="shared" si="43"/>
        <v>0</v>
      </c>
      <c r="CN59" s="8">
        <f t="shared" si="44"/>
        <v>0</v>
      </c>
      <c r="CO59" s="8">
        <f t="shared" si="45"/>
        <v>0</v>
      </c>
      <c r="CP59" s="8">
        <f t="shared" si="46"/>
        <v>0</v>
      </c>
      <c r="CQ59" s="8">
        <f t="shared" si="47"/>
        <v>0</v>
      </c>
      <c r="CR59" s="8">
        <f t="shared" si="48"/>
        <v>0</v>
      </c>
      <c r="CS59" s="8">
        <f t="shared" si="49"/>
        <v>0</v>
      </c>
      <c r="CT59" s="8">
        <f t="shared" si="50"/>
        <v>0</v>
      </c>
      <c r="CU59" s="8">
        <f t="shared" si="51"/>
        <v>0</v>
      </c>
      <c r="CV59" s="8">
        <f t="shared" si="52"/>
        <v>0.0003604280015581875</v>
      </c>
      <c r="CW59" s="8">
        <f t="shared" si="53"/>
        <v>0</v>
      </c>
      <c r="CX59" s="8">
        <f t="shared" si="54"/>
        <v>0.00018021400077909374</v>
      </c>
      <c r="CY59" s="8">
        <f t="shared" si="55"/>
        <v>0.0003604280015581875</v>
      </c>
      <c r="CZ59" s="8">
        <f t="shared" si="56"/>
        <v>0.0003604280015581875</v>
      </c>
      <c r="DA59" s="8">
        <f t="shared" si="95"/>
        <v>0.0003604280015581875</v>
      </c>
      <c r="DB59" s="8">
        <f t="shared" si="57"/>
        <v>0.0003604280015581875</v>
      </c>
      <c r="DC59" s="8">
        <f t="shared" si="58"/>
        <v>0.0003604280015581875</v>
      </c>
      <c r="DD59" s="8">
        <f t="shared" si="59"/>
        <v>0.0003604280015581875</v>
      </c>
      <c r="DE59" s="8">
        <f t="shared" si="60"/>
        <v>0</v>
      </c>
      <c r="DF59" s="8">
        <f t="shared" si="61"/>
        <v>0</v>
      </c>
      <c r="DG59" s="8">
        <f t="shared" si="62"/>
        <v>0</v>
      </c>
      <c r="DH59" s="8">
        <f t="shared" si="63"/>
        <v>0</v>
      </c>
      <c r="DI59" s="8">
        <f t="shared" si="64"/>
        <v>0</v>
      </c>
      <c r="DJ59" s="8">
        <f t="shared" si="65"/>
        <v>0</v>
      </c>
      <c r="DK59" s="8">
        <f t="shared" si="66"/>
        <v>0</v>
      </c>
      <c r="DL59" s="8">
        <f t="shared" si="67"/>
        <v>0</v>
      </c>
      <c r="DM59" s="8">
        <f t="shared" si="68"/>
        <v>0</v>
      </c>
      <c r="DN59" s="8">
        <f t="shared" si="69"/>
        <v>0</v>
      </c>
      <c r="DO59" s="8">
        <f t="shared" si="70"/>
        <v>0</v>
      </c>
      <c r="DP59" s="8">
        <f t="shared" si="71"/>
        <v>0</v>
      </c>
      <c r="DQ59" s="8">
        <f t="shared" si="72"/>
        <v>0.0003604280015581875</v>
      </c>
      <c r="DR59" s="8">
        <f t="shared" si="73"/>
        <v>0</v>
      </c>
      <c r="DS59" s="8">
        <f t="shared" si="74"/>
        <v>0</v>
      </c>
    </row>
    <row r="60" spans="1:123" ht="11.25">
      <c r="A60" s="82" t="s">
        <v>438</v>
      </c>
      <c r="B60" s="74" t="s">
        <v>51</v>
      </c>
      <c r="C60" s="83" t="s">
        <v>267</v>
      </c>
      <c r="D60" s="23"/>
      <c r="E60" s="57"/>
      <c r="F60" s="20"/>
      <c r="G60" s="20"/>
      <c r="H60" s="28"/>
      <c r="I60" s="63">
        <v>7.03</v>
      </c>
      <c r="J60" s="20">
        <v>1.24</v>
      </c>
      <c r="K60" s="64">
        <v>3.74</v>
      </c>
      <c r="L60" s="20">
        <v>3</v>
      </c>
      <c r="M60" s="189">
        <v>646</v>
      </c>
      <c r="N60" s="125">
        <v>0</v>
      </c>
      <c r="O60" s="179">
        <v>46.6</v>
      </c>
      <c r="P60" s="20">
        <v>4169</v>
      </c>
      <c r="Q60" s="68">
        <v>10703</v>
      </c>
      <c r="R60" s="23"/>
      <c r="S60" s="23">
        <v>574385</v>
      </c>
      <c r="U60" s="8">
        <f t="shared" si="77"/>
        <v>0</v>
      </c>
      <c r="V60" s="8">
        <f t="shared" si="78"/>
        <v>0</v>
      </c>
      <c r="W60" s="8">
        <f t="shared" si="79"/>
        <v>0</v>
      </c>
      <c r="X60" s="8">
        <f t="shared" si="80"/>
        <v>0</v>
      </c>
      <c r="Y60" s="8">
        <f t="shared" si="81"/>
        <v>0</v>
      </c>
      <c r="Z60" s="8">
        <f t="shared" si="82"/>
        <v>0.0008132056265037942</v>
      </c>
      <c r="AA60" s="8">
        <f t="shared" si="83"/>
        <v>0.0006730534371862025</v>
      </c>
      <c r="AB60" s="8">
        <f t="shared" si="84"/>
        <v>0.000777816830375619</v>
      </c>
      <c r="AC60" s="8">
        <f t="shared" si="85"/>
        <v>0.0007837481973791458</v>
      </c>
      <c r="AD60" s="8">
        <f t="shared" si="86"/>
        <v>0.0009239543214547188</v>
      </c>
      <c r="AE60" s="8">
        <f t="shared" si="87"/>
        <v>0</v>
      </c>
      <c r="AF60" s="8">
        <f t="shared" si="88"/>
        <v>0.0009990658305700554</v>
      </c>
      <c r="AG60" s="8">
        <f t="shared" si="98"/>
        <v>0.0007025116687879071</v>
      </c>
      <c r="AH60" s="8">
        <f t="shared" si="25"/>
        <v>0.0010364076057580223</v>
      </c>
      <c r="AI60" s="8">
        <f t="shared" si="90"/>
        <v>0</v>
      </c>
      <c r="AJ60" s="8">
        <v>0</v>
      </c>
      <c r="AK60" s="8">
        <v>0</v>
      </c>
      <c r="AL60" s="8">
        <v>0</v>
      </c>
      <c r="AM60" s="8">
        <f t="shared" si="91"/>
        <v>0.0004619771607273594</v>
      </c>
      <c r="AN60" s="8">
        <f t="shared" si="92"/>
        <v>0.0003889084151878095</v>
      </c>
      <c r="AO60" s="8">
        <f t="shared" si="93"/>
        <v>0.0004066028132518971</v>
      </c>
      <c r="AP60" s="8">
        <f t="shared" si="94"/>
        <v>0.0003889084151878095</v>
      </c>
      <c r="AQ60" s="15">
        <f t="shared" si="97"/>
        <v>0.0014326567377004442</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105">
        <f t="shared" si="26"/>
        <v>0.0009239543214547188</v>
      </c>
      <c r="BU60" s="8">
        <f t="shared" si="27"/>
        <v>0.0008132056265037942</v>
      </c>
      <c r="BV60" s="8">
        <f t="shared" si="28"/>
        <v>0.0009990658305700554</v>
      </c>
      <c r="BW60" s="8">
        <f t="shared" si="29"/>
        <v>0.0009239543214547188</v>
      </c>
      <c r="BX60" s="8">
        <f t="shared" si="30"/>
        <v>0.0010364076057580223</v>
      </c>
      <c r="BY60" s="8">
        <f t="shared" si="31"/>
        <v>0.0009239543214547188</v>
      </c>
      <c r="BZ60" s="8">
        <f t="shared" si="32"/>
        <v>0</v>
      </c>
      <c r="CA60" s="8">
        <f t="shared" si="33"/>
        <v>0</v>
      </c>
      <c r="CB60" s="8">
        <f t="shared" si="34"/>
        <v>0</v>
      </c>
      <c r="CC60" s="8">
        <f t="shared" si="35"/>
        <v>0.000777816830375619</v>
      </c>
      <c r="CD60" s="8">
        <f t="shared" si="36"/>
        <v>0</v>
      </c>
      <c r="CE60" s="8">
        <f t="shared" si="37"/>
        <v>0</v>
      </c>
      <c r="CF60" s="8">
        <f t="shared" si="8"/>
        <v>0</v>
      </c>
      <c r="CG60" s="8">
        <f t="shared" si="38"/>
        <v>0</v>
      </c>
      <c r="CH60" s="8">
        <f t="shared" si="39"/>
        <v>0</v>
      </c>
      <c r="CI60" s="8">
        <f t="shared" si="40"/>
        <v>0.0009239543214547188</v>
      </c>
      <c r="CJ60" s="8">
        <f t="shared" si="9"/>
        <v>0.0009239543214547188</v>
      </c>
      <c r="CK60" s="8">
        <f t="shared" si="41"/>
        <v>0.0003889084151878095</v>
      </c>
      <c r="CL60" s="8">
        <f t="shared" si="42"/>
        <v>0</v>
      </c>
      <c r="CM60" s="8">
        <f t="shared" si="43"/>
        <v>0</v>
      </c>
      <c r="CN60" s="8">
        <f t="shared" si="44"/>
        <v>0</v>
      </c>
      <c r="CO60" s="8">
        <f t="shared" si="45"/>
        <v>0.0003889084151878095</v>
      </c>
      <c r="CP60" s="8">
        <f t="shared" si="46"/>
        <v>0</v>
      </c>
      <c r="CQ60" s="8">
        <f t="shared" si="47"/>
        <v>0.0006730534371862025</v>
      </c>
      <c r="CR60" s="8">
        <f t="shared" si="48"/>
        <v>0.0006730534371862025</v>
      </c>
      <c r="CS60" s="8">
        <f t="shared" si="49"/>
        <v>0.0003889084151878095</v>
      </c>
      <c r="CT60" s="8">
        <f t="shared" si="50"/>
        <v>0</v>
      </c>
      <c r="CU60" s="8">
        <f t="shared" si="51"/>
        <v>0</v>
      </c>
      <c r="CV60" s="8">
        <f t="shared" si="52"/>
        <v>0.0009239543214547188</v>
      </c>
      <c r="CW60" s="8">
        <f t="shared" si="53"/>
        <v>0.0010364076057580223</v>
      </c>
      <c r="CX60" s="8">
        <f t="shared" si="54"/>
        <v>0.0004619771607273594</v>
      </c>
      <c r="CY60" s="8">
        <f t="shared" si="55"/>
        <v>0.0009239543214547188</v>
      </c>
      <c r="CZ60" s="8">
        <f t="shared" si="56"/>
        <v>0.0009239543214547188</v>
      </c>
      <c r="DA60" s="8">
        <f t="shared" si="95"/>
        <v>0.0009239543214547188</v>
      </c>
      <c r="DB60" s="8">
        <f t="shared" si="57"/>
        <v>0.0009239543214547188</v>
      </c>
      <c r="DC60" s="8">
        <f t="shared" si="58"/>
        <v>0.0009239543214547188</v>
      </c>
      <c r="DD60" s="8">
        <f t="shared" si="59"/>
        <v>0.0009239543214547188</v>
      </c>
      <c r="DE60" s="8">
        <f t="shared" si="60"/>
        <v>0.0008132056265037942</v>
      </c>
      <c r="DF60" s="8">
        <f t="shared" si="61"/>
        <v>0.0010364076057580223</v>
      </c>
      <c r="DG60" s="8">
        <f t="shared" si="62"/>
        <v>0</v>
      </c>
      <c r="DH60" s="8">
        <f t="shared" si="63"/>
        <v>0</v>
      </c>
      <c r="DI60" s="8">
        <f t="shared" si="64"/>
        <v>0</v>
      </c>
      <c r="DJ60" s="8">
        <f t="shared" si="65"/>
        <v>0</v>
      </c>
      <c r="DK60" s="8">
        <f t="shared" si="66"/>
        <v>0</v>
      </c>
      <c r="DL60" s="8">
        <f t="shared" si="67"/>
        <v>0</v>
      </c>
      <c r="DM60" s="8">
        <f t="shared" si="68"/>
        <v>0</v>
      </c>
      <c r="DN60" s="8">
        <f t="shared" si="69"/>
        <v>0</v>
      </c>
      <c r="DO60" s="8">
        <f t="shared" si="70"/>
        <v>0.0008132056265037942</v>
      </c>
      <c r="DP60" s="8">
        <f t="shared" si="71"/>
        <v>0</v>
      </c>
      <c r="DQ60" s="8">
        <f t="shared" si="72"/>
        <v>0.0009239543214547188</v>
      </c>
      <c r="DR60" s="8">
        <f t="shared" si="73"/>
        <v>0.0009990658305700554</v>
      </c>
      <c r="DS60" s="8">
        <f t="shared" si="74"/>
        <v>0.0014326567377004442</v>
      </c>
    </row>
    <row r="61" spans="1:123" ht="11.25">
      <c r="A61" s="82" t="s">
        <v>438</v>
      </c>
      <c r="B61" s="74" t="s">
        <v>52</v>
      </c>
      <c r="C61" s="83" t="s">
        <v>268</v>
      </c>
      <c r="D61" s="23"/>
      <c r="E61" s="57"/>
      <c r="F61" s="20"/>
      <c r="G61" s="20"/>
      <c r="H61" s="28"/>
      <c r="I61" s="63"/>
      <c r="J61" s="20"/>
      <c r="K61" s="20"/>
      <c r="L61" s="20"/>
      <c r="M61" s="192">
        <v>86</v>
      </c>
      <c r="N61" s="190">
        <v>0</v>
      </c>
      <c r="O61" s="191">
        <v>68.4</v>
      </c>
      <c r="P61" s="20"/>
      <c r="Q61" s="68"/>
      <c r="R61" s="23"/>
      <c r="S61" s="23"/>
      <c r="U61" s="8">
        <f t="shared" si="77"/>
        <v>0</v>
      </c>
      <c r="V61" s="8">
        <f t="shared" si="78"/>
        <v>0</v>
      </c>
      <c r="W61" s="8">
        <f t="shared" si="79"/>
        <v>0</v>
      </c>
      <c r="X61" s="8">
        <f t="shared" si="80"/>
        <v>0</v>
      </c>
      <c r="Y61" s="8">
        <f t="shared" si="81"/>
        <v>0</v>
      </c>
      <c r="Z61" s="8">
        <f t="shared" si="82"/>
        <v>0</v>
      </c>
      <c r="AA61" s="8">
        <f t="shared" si="83"/>
        <v>0</v>
      </c>
      <c r="AB61" s="8">
        <f t="shared" si="84"/>
        <v>0</v>
      </c>
      <c r="AC61" s="8">
        <f t="shared" si="85"/>
        <v>0</v>
      </c>
      <c r="AD61" s="8">
        <f t="shared" si="86"/>
        <v>0.00012300320688096876</v>
      </c>
      <c r="AE61" s="8">
        <f t="shared" si="87"/>
        <v>0</v>
      </c>
      <c r="AF61" s="8">
        <f t="shared" si="88"/>
        <v>0.0014664399744848023</v>
      </c>
      <c r="AG61" s="8">
        <f t="shared" si="98"/>
        <v>0</v>
      </c>
      <c r="AH61" s="8">
        <f t="shared" si="25"/>
        <v>0</v>
      </c>
      <c r="AI61" s="8">
        <f t="shared" si="90"/>
        <v>0</v>
      </c>
      <c r="AJ61" s="8">
        <v>0</v>
      </c>
      <c r="AK61" s="8">
        <v>0</v>
      </c>
      <c r="AL61" s="8">
        <v>0</v>
      </c>
      <c r="AM61" s="8">
        <f t="shared" si="91"/>
        <v>6.150160344048438E-05</v>
      </c>
      <c r="AN61" s="8">
        <f t="shared" si="92"/>
        <v>0</v>
      </c>
      <c r="AO61" s="8">
        <f t="shared" si="93"/>
        <v>0</v>
      </c>
      <c r="AP61" s="8">
        <f t="shared" si="94"/>
        <v>0</v>
      </c>
      <c r="AQ61" s="15">
        <f t="shared" si="97"/>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105">
        <f t="shared" si="26"/>
        <v>0.00012300320688096876</v>
      </c>
      <c r="BU61" s="8">
        <f t="shared" si="27"/>
        <v>0</v>
      </c>
      <c r="BV61" s="8">
        <f t="shared" si="28"/>
        <v>0.0014664399744848023</v>
      </c>
      <c r="BW61" s="8">
        <f t="shared" si="29"/>
        <v>0.00012300320688096876</v>
      </c>
      <c r="BX61" s="8">
        <f t="shared" si="30"/>
        <v>0</v>
      </c>
      <c r="BY61" s="8">
        <f t="shared" si="31"/>
        <v>0.00012300320688096876</v>
      </c>
      <c r="BZ61" s="8">
        <f t="shared" si="32"/>
        <v>0</v>
      </c>
      <c r="CA61" s="8">
        <f t="shared" si="33"/>
        <v>0</v>
      </c>
      <c r="CB61" s="8">
        <f t="shared" si="34"/>
        <v>0</v>
      </c>
      <c r="CC61" s="8">
        <f t="shared" si="35"/>
        <v>0</v>
      </c>
      <c r="CD61" s="8">
        <f t="shared" si="36"/>
        <v>0</v>
      </c>
      <c r="CE61" s="8">
        <f t="shared" si="37"/>
        <v>0</v>
      </c>
      <c r="CF61" s="8">
        <f t="shared" si="8"/>
        <v>0</v>
      </c>
      <c r="CG61" s="8">
        <f t="shared" si="38"/>
        <v>0</v>
      </c>
      <c r="CH61" s="8">
        <f t="shared" si="39"/>
        <v>0</v>
      </c>
      <c r="CI61" s="8">
        <f t="shared" si="40"/>
        <v>0.00012300320688096876</v>
      </c>
      <c r="CJ61" s="8">
        <f t="shared" si="9"/>
        <v>0.00012300320688096876</v>
      </c>
      <c r="CK61" s="8">
        <f t="shared" si="41"/>
        <v>0</v>
      </c>
      <c r="CL61" s="8">
        <f t="shared" si="42"/>
        <v>0</v>
      </c>
      <c r="CM61" s="8">
        <f t="shared" si="43"/>
        <v>0</v>
      </c>
      <c r="CN61" s="8">
        <f t="shared" si="44"/>
        <v>0</v>
      </c>
      <c r="CO61" s="8">
        <f t="shared" si="45"/>
        <v>0</v>
      </c>
      <c r="CP61" s="8">
        <f t="shared" si="46"/>
        <v>0</v>
      </c>
      <c r="CQ61" s="8">
        <f t="shared" si="47"/>
        <v>0</v>
      </c>
      <c r="CR61" s="8">
        <f t="shared" si="48"/>
        <v>0</v>
      </c>
      <c r="CS61" s="8">
        <f t="shared" si="49"/>
        <v>0</v>
      </c>
      <c r="CT61" s="8">
        <f t="shared" si="50"/>
        <v>0</v>
      </c>
      <c r="CU61" s="8">
        <f t="shared" si="51"/>
        <v>0</v>
      </c>
      <c r="CV61" s="8">
        <f t="shared" si="52"/>
        <v>0.00012300320688096876</v>
      </c>
      <c r="CW61" s="8">
        <f t="shared" si="53"/>
        <v>0</v>
      </c>
      <c r="CX61" s="8">
        <f t="shared" si="54"/>
        <v>6.150160344048438E-05</v>
      </c>
      <c r="CY61" s="8">
        <f t="shared" si="55"/>
        <v>0.00012300320688096876</v>
      </c>
      <c r="CZ61" s="8">
        <f t="shared" si="56"/>
        <v>0.00012300320688096876</v>
      </c>
      <c r="DA61" s="8">
        <f t="shared" si="95"/>
        <v>0.00012300320688096876</v>
      </c>
      <c r="DB61" s="8">
        <f t="shared" si="57"/>
        <v>0.00012300320688096876</v>
      </c>
      <c r="DC61" s="8">
        <f t="shared" si="58"/>
        <v>0.00012300320688096876</v>
      </c>
      <c r="DD61" s="8">
        <f t="shared" si="59"/>
        <v>0.00012300320688096876</v>
      </c>
      <c r="DE61" s="8">
        <f t="shared" si="60"/>
        <v>0</v>
      </c>
      <c r="DF61" s="8">
        <f t="shared" si="61"/>
        <v>0</v>
      </c>
      <c r="DG61" s="8">
        <f t="shared" si="62"/>
        <v>0</v>
      </c>
      <c r="DH61" s="8">
        <f t="shared" si="63"/>
        <v>0</v>
      </c>
      <c r="DI61" s="8">
        <f t="shared" si="64"/>
        <v>0</v>
      </c>
      <c r="DJ61" s="8">
        <f t="shared" si="65"/>
        <v>0</v>
      </c>
      <c r="DK61" s="8">
        <f t="shared" si="66"/>
        <v>0</v>
      </c>
      <c r="DL61" s="8">
        <f t="shared" si="67"/>
        <v>0</v>
      </c>
      <c r="DM61" s="8">
        <f t="shared" si="68"/>
        <v>0</v>
      </c>
      <c r="DN61" s="8">
        <f t="shared" si="69"/>
        <v>0</v>
      </c>
      <c r="DO61" s="8">
        <f t="shared" si="70"/>
        <v>0</v>
      </c>
      <c r="DP61" s="8">
        <f t="shared" si="71"/>
        <v>0</v>
      </c>
      <c r="DQ61" s="8">
        <f t="shared" si="72"/>
        <v>0.00012300320688096876</v>
      </c>
      <c r="DR61" s="8">
        <f t="shared" si="73"/>
        <v>0.0014664399744848023</v>
      </c>
      <c r="DS61" s="8">
        <f t="shared" si="74"/>
        <v>0</v>
      </c>
    </row>
    <row r="62" spans="1:123" ht="11.25">
      <c r="A62" s="82" t="s">
        <v>438</v>
      </c>
      <c r="B62" s="74" t="s">
        <v>53</v>
      </c>
      <c r="C62" s="83" t="s">
        <v>269</v>
      </c>
      <c r="D62" s="23"/>
      <c r="E62" s="57"/>
      <c r="F62" s="20"/>
      <c r="G62" s="20"/>
      <c r="H62" s="28"/>
      <c r="I62" s="63">
        <v>0.6</v>
      </c>
      <c r="J62" s="64">
        <v>0</v>
      </c>
      <c r="K62" s="64">
        <v>0.6</v>
      </c>
      <c r="L62" s="20">
        <v>0</v>
      </c>
      <c r="M62" s="189">
        <v>37</v>
      </c>
      <c r="N62" s="125">
        <v>0</v>
      </c>
      <c r="O62" s="179">
        <v>1</v>
      </c>
      <c r="P62" s="20"/>
      <c r="Q62" s="68"/>
      <c r="R62" s="23"/>
      <c r="S62" s="23">
        <v>26117</v>
      </c>
      <c r="U62" s="8">
        <f t="shared" si="77"/>
        <v>0</v>
      </c>
      <c r="V62" s="8">
        <f t="shared" si="78"/>
        <v>0</v>
      </c>
      <c r="W62" s="8">
        <f t="shared" si="79"/>
        <v>0</v>
      </c>
      <c r="X62" s="8">
        <f t="shared" si="80"/>
        <v>0</v>
      </c>
      <c r="Y62" s="8">
        <f t="shared" si="81"/>
        <v>0</v>
      </c>
      <c r="Z62" s="8">
        <f t="shared" si="82"/>
        <v>6.940588561910049E-05</v>
      </c>
      <c r="AA62" s="8">
        <f t="shared" si="83"/>
        <v>0</v>
      </c>
      <c r="AB62" s="8">
        <f t="shared" si="84"/>
        <v>0.00012478344872336134</v>
      </c>
      <c r="AC62" s="8">
        <f t="shared" si="85"/>
        <v>0</v>
      </c>
      <c r="AD62" s="8">
        <f t="shared" si="86"/>
        <v>5.2919984355765626E-05</v>
      </c>
      <c r="AE62" s="8">
        <f t="shared" si="87"/>
        <v>0</v>
      </c>
      <c r="AF62" s="8">
        <f t="shared" si="88"/>
        <v>2.14391809135205E-05</v>
      </c>
      <c r="AG62" s="8">
        <f t="shared" si="98"/>
        <v>0</v>
      </c>
      <c r="AH62" s="8">
        <f t="shared" si="25"/>
        <v>0</v>
      </c>
      <c r="AI62" s="8">
        <f t="shared" si="90"/>
        <v>0</v>
      </c>
      <c r="AJ62" s="8">
        <v>0</v>
      </c>
      <c r="AK62" s="8">
        <v>0</v>
      </c>
      <c r="AL62" s="8">
        <v>0</v>
      </c>
      <c r="AM62" s="8">
        <f t="shared" si="91"/>
        <v>2.6459992177882813E-05</v>
      </c>
      <c r="AN62" s="8">
        <f t="shared" si="92"/>
        <v>6.239172436168067E-05</v>
      </c>
      <c r="AO62" s="8">
        <f t="shared" si="93"/>
        <v>3.4702942809550246E-05</v>
      </c>
      <c r="AP62" s="8">
        <f t="shared" si="94"/>
        <v>6.239172436168067E-05</v>
      </c>
      <c r="AQ62" s="15">
        <f t="shared" si="97"/>
        <v>6.514218863396937E-05</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105">
        <f t="shared" si="26"/>
        <v>5.2919984355765626E-05</v>
      </c>
      <c r="BU62" s="8">
        <f t="shared" si="27"/>
        <v>6.940588561910049E-05</v>
      </c>
      <c r="BV62" s="8">
        <f t="shared" si="28"/>
        <v>2.14391809135205E-05</v>
      </c>
      <c r="BW62" s="8">
        <f t="shared" si="29"/>
        <v>5.2919984355765626E-05</v>
      </c>
      <c r="BX62" s="8">
        <f t="shared" si="30"/>
        <v>0</v>
      </c>
      <c r="BY62" s="8">
        <f t="shared" si="31"/>
        <v>5.2919984355765626E-05</v>
      </c>
      <c r="BZ62" s="8">
        <f t="shared" si="32"/>
        <v>0</v>
      </c>
      <c r="CA62" s="8">
        <f t="shared" si="33"/>
        <v>0</v>
      </c>
      <c r="CB62" s="8">
        <f t="shared" si="34"/>
        <v>0</v>
      </c>
      <c r="CC62" s="8">
        <f t="shared" si="35"/>
        <v>0.00012478344872336134</v>
      </c>
      <c r="CD62" s="8">
        <f t="shared" si="36"/>
        <v>0</v>
      </c>
      <c r="CE62" s="8">
        <f t="shared" si="37"/>
        <v>0</v>
      </c>
      <c r="CF62" s="8">
        <f t="shared" si="8"/>
        <v>0</v>
      </c>
      <c r="CG62" s="8">
        <f t="shared" si="38"/>
        <v>0</v>
      </c>
      <c r="CH62" s="8">
        <f t="shared" si="39"/>
        <v>0</v>
      </c>
      <c r="CI62" s="8">
        <f t="shared" si="40"/>
        <v>5.2919984355765626E-05</v>
      </c>
      <c r="CJ62" s="8">
        <f t="shared" si="9"/>
        <v>5.2919984355765626E-05</v>
      </c>
      <c r="CK62" s="8">
        <f t="shared" si="41"/>
        <v>6.239172436168067E-05</v>
      </c>
      <c r="CL62" s="8">
        <f t="shared" si="42"/>
        <v>0</v>
      </c>
      <c r="CM62" s="8">
        <f t="shared" si="43"/>
        <v>0</v>
      </c>
      <c r="CN62" s="8">
        <f t="shared" si="44"/>
        <v>0</v>
      </c>
      <c r="CO62" s="8">
        <f t="shared" si="45"/>
        <v>6.239172436168067E-05</v>
      </c>
      <c r="CP62" s="8">
        <f t="shared" si="46"/>
        <v>0</v>
      </c>
      <c r="CQ62" s="8">
        <f t="shared" si="47"/>
        <v>0</v>
      </c>
      <c r="CR62" s="8">
        <f t="shared" si="48"/>
        <v>0</v>
      </c>
      <c r="CS62" s="8">
        <f t="shared" si="49"/>
        <v>6.239172436168067E-05</v>
      </c>
      <c r="CT62" s="8">
        <f t="shared" si="50"/>
        <v>0</v>
      </c>
      <c r="CU62" s="8">
        <f t="shared" si="51"/>
        <v>0</v>
      </c>
      <c r="CV62" s="8">
        <f t="shared" si="52"/>
        <v>5.2919984355765626E-05</v>
      </c>
      <c r="CW62" s="8">
        <f t="shared" si="53"/>
        <v>0</v>
      </c>
      <c r="CX62" s="8">
        <f t="shared" si="54"/>
        <v>2.6459992177882813E-05</v>
      </c>
      <c r="CY62" s="8">
        <f t="shared" si="55"/>
        <v>5.2919984355765626E-05</v>
      </c>
      <c r="CZ62" s="8">
        <f t="shared" si="56"/>
        <v>5.2919984355765626E-05</v>
      </c>
      <c r="DA62" s="8">
        <f t="shared" si="95"/>
        <v>5.2919984355765626E-05</v>
      </c>
      <c r="DB62" s="8">
        <f t="shared" si="57"/>
        <v>5.2919984355765626E-05</v>
      </c>
      <c r="DC62" s="8">
        <f t="shared" si="58"/>
        <v>5.2919984355765626E-05</v>
      </c>
      <c r="DD62" s="8">
        <f t="shared" si="59"/>
        <v>5.2919984355765626E-05</v>
      </c>
      <c r="DE62" s="8">
        <f t="shared" si="60"/>
        <v>6.940588561910049E-05</v>
      </c>
      <c r="DF62" s="8">
        <f t="shared" si="61"/>
        <v>0</v>
      </c>
      <c r="DG62" s="8">
        <f t="shared" si="62"/>
        <v>0</v>
      </c>
      <c r="DH62" s="8">
        <f t="shared" si="63"/>
        <v>0</v>
      </c>
      <c r="DI62" s="8">
        <f t="shared" si="64"/>
        <v>0</v>
      </c>
      <c r="DJ62" s="8">
        <f t="shared" si="65"/>
        <v>0</v>
      </c>
      <c r="DK62" s="8">
        <f t="shared" si="66"/>
        <v>0</v>
      </c>
      <c r="DL62" s="8">
        <f t="shared" si="67"/>
        <v>0</v>
      </c>
      <c r="DM62" s="8">
        <f t="shared" si="68"/>
        <v>0</v>
      </c>
      <c r="DN62" s="8">
        <f t="shared" si="69"/>
        <v>0</v>
      </c>
      <c r="DO62" s="8">
        <f t="shared" si="70"/>
        <v>6.940588561910049E-05</v>
      </c>
      <c r="DP62" s="8">
        <f t="shared" si="71"/>
        <v>0</v>
      </c>
      <c r="DQ62" s="8">
        <f t="shared" si="72"/>
        <v>5.2919984355765626E-05</v>
      </c>
      <c r="DR62" s="8">
        <f t="shared" si="73"/>
        <v>2.14391809135205E-05</v>
      </c>
      <c r="DS62" s="8">
        <f t="shared" si="74"/>
        <v>6.514218863396937E-05</v>
      </c>
    </row>
    <row r="63" spans="1:123" ht="11.25">
      <c r="A63" s="82" t="s">
        <v>438</v>
      </c>
      <c r="B63" s="74" t="s">
        <v>54</v>
      </c>
      <c r="C63" s="83" t="s">
        <v>210</v>
      </c>
      <c r="D63" s="23"/>
      <c r="E63" s="57"/>
      <c r="F63" s="20"/>
      <c r="G63" s="20"/>
      <c r="H63" s="28"/>
      <c r="I63" s="57"/>
      <c r="J63" s="20"/>
      <c r="K63" s="20"/>
      <c r="L63" s="20">
        <v>0</v>
      </c>
      <c r="M63" s="189">
        <v>61</v>
      </c>
      <c r="N63" s="125">
        <v>9.386999999999944</v>
      </c>
      <c r="O63" s="179">
        <v>-0.4270000000000209</v>
      </c>
      <c r="P63" s="20"/>
      <c r="Q63" s="68"/>
      <c r="R63" s="23"/>
      <c r="S63" s="23"/>
      <c r="U63" s="8">
        <f t="shared" si="77"/>
        <v>0</v>
      </c>
      <c r="V63" s="8">
        <f t="shared" si="78"/>
        <v>0</v>
      </c>
      <c r="W63" s="8">
        <f t="shared" si="79"/>
        <v>0</v>
      </c>
      <c r="X63" s="8">
        <f t="shared" si="80"/>
        <v>0</v>
      </c>
      <c r="Y63" s="8">
        <f t="shared" si="81"/>
        <v>0</v>
      </c>
      <c r="Z63" s="8">
        <f t="shared" si="82"/>
        <v>0</v>
      </c>
      <c r="AA63" s="8">
        <f t="shared" si="83"/>
        <v>0</v>
      </c>
      <c r="AB63" s="8">
        <f t="shared" si="84"/>
        <v>0</v>
      </c>
      <c r="AC63" s="8">
        <f t="shared" si="85"/>
        <v>0</v>
      </c>
      <c r="AD63" s="8">
        <f t="shared" si="86"/>
        <v>8.724646069464062E-05</v>
      </c>
      <c r="AE63" s="8">
        <f t="shared" si="87"/>
        <v>5.334025671340967E-05</v>
      </c>
      <c r="AF63" s="8">
        <f t="shared" si="88"/>
        <v>-9.154530250073702E-06</v>
      </c>
      <c r="AG63" s="8">
        <f t="shared" si="98"/>
        <v>0</v>
      </c>
      <c r="AH63" s="8">
        <f t="shared" si="25"/>
        <v>0</v>
      </c>
      <c r="AI63" s="8">
        <f t="shared" si="90"/>
        <v>0</v>
      </c>
      <c r="AJ63" s="8">
        <v>0</v>
      </c>
      <c r="AK63" s="8">
        <v>0</v>
      </c>
      <c r="AL63" s="8">
        <v>0</v>
      </c>
      <c r="AM63" s="8">
        <f t="shared" si="91"/>
        <v>7.029335870402514E-05</v>
      </c>
      <c r="AN63" s="8">
        <f t="shared" si="92"/>
        <v>0</v>
      </c>
      <c r="AO63" s="8">
        <f t="shared" si="93"/>
        <v>0</v>
      </c>
      <c r="AP63" s="8">
        <f t="shared" si="94"/>
        <v>0</v>
      </c>
      <c r="AQ63" s="15">
        <f t="shared" si="97"/>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105">
        <f t="shared" si="26"/>
        <v>8.724646069464062E-05</v>
      </c>
      <c r="BU63" s="8">
        <f t="shared" si="27"/>
        <v>0</v>
      </c>
      <c r="BV63" s="8">
        <f t="shared" si="28"/>
        <v>-9.154530250073702E-06</v>
      </c>
      <c r="BW63" s="8">
        <f t="shared" si="29"/>
        <v>8.724646069464062E-05</v>
      </c>
      <c r="BX63" s="8">
        <f t="shared" si="30"/>
        <v>0</v>
      </c>
      <c r="BY63" s="8">
        <f t="shared" si="31"/>
        <v>8.724646069464062E-05</v>
      </c>
      <c r="BZ63" s="8">
        <f t="shared" si="32"/>
        <v>0</v>
      </c>
      <c r="CA63" s="8">
        <f t="shared" si="33"/>
        <v>0</v>
      </c>
      <c r="CB63" s="8">
        <f t="shared" si="34"/>
        <v>0</v>
      </c>
      <c r="CC63" s="8">
        <f t="shared" si="35"/>
        <v>0</v>
      </c>
      <c r="CD63" s="8">
        <f t="shared" si="36"/>
        <v>0</v>
      </c>
      <c r="CE63" s="8">
        <f t="shared" si="37"/>
        <v>0</v>
      </c>
      <c r="CF63" s="8">
        <f t="shared" si="8"/>
        <v>0</v>
      </c>
      <c r="CG63" s="8">
        <f t="shared" si="38"/>
        <v>0</v>
      </c>
      <c r="CH63" s="8">
        <f t="shared" si="39"/>
        <v>0</v>
      </c>
      <c r="CI63" s="8">
        <f t="shared" si="40"/>
        <v>8.724646069464062E-05</v>
      </c>
      <c r="CJ63" s="8">
        <f t="shared" si="9"/>
        <v>8.724646069464062E-05</v>
      </c>
      <c r="CK63" s="8">
        <f t="shared" si="41"/>
        <v>0</v>
      </c>
      <c r="CL63" s="8">
        <f t="shared" si="42"/>
        <v>0</v>
      </c>
      <c r="CM63" s="8">
        <f t="shared" si="43"/>
        <v>0</v>
      </c>
      <c r="CN63" s="8">
        <f t="shared" si="44"/>
        <v>0</v>
      </c>
      <c r="CO63" s="8">
        <f t="shared" si="45"/>
        <v>0</v>
      </c>
      <c r="CP63" s="8">
        <f t="shared" si="46"/>
        <v>5.334025671340967E-05</v>
      </c>
      <c r="CQ63" s="8">
        <f t="shared" si="47"/>
        <v>0</v>
      </c>
      <c r="CR63" s="8">
        <f t="shared" si="48"/>
        <v>0</v>
      </c>
      <c r="CS63" s="8">
        <f t="shared" si="49"/>
        <v>0</v>
      </c>
      <c r="CT63" s="8">
        <f t="shared" si="50"/>
        <v>0</v>
      </c>
      <c r="CU63" s="8">
        <f t="shared" si="51"/>
        <v>0</v>
      </c>
      <c r="CV63" s="8">
        <f t="shared" si="52"/>
        <v>8.724646069464062E-05</v>
      </c>
      <c r="CW63" s="8">
        <f t="shared" si="53"/>
        <v>0</v>
      </c>
      <c r="CX63" s="8">
        <f t="shared" si="54"/>
        <v>7.029335870402514E-05</v>
      </c>
      <c r="CY63" s="8">
        <f t="shared" si="55"/>
        <v>8.724646069464062E-05</v>
      </c>
      <c r="CZ63" s="8">
        <f t="shared" si="56"/>
        <v>8.724646069464062E-05</v>
      </c>
      <c r="DA63" s="8">
        <f t="shared" si="95"/>
        <v>8.724646069464062E-05</v>
      </c>
      <c r="DB63" s="8">
        <f t="shared" si="57"/>
        <v>8.724646069464062E-05</v>
      </c>
      <c r="DC63" s="8">
        <f t="shared" si="58"/>
        <v>8.724646069464062E-05</v>
      </c>
      <c r="DD63" s="8">
        <f t="shared" si="59"/>
        <v>8.724646069464062E-05</v>
      </c>
      <c r="DE63" s="8">
        <f t="shared" si="60"/>
        <v>0</v>
      </c>
      <c r="DF63" s="8">
        <f t="shared" si="61"/>
        <v>0</v>
      </c>
      <c r="DG63" s="8">
        <f t="shared" si="62"/>
        <v>0</v>
      </c>
      <c r="DH63" s="8">
        <f t="shared" si="63"/>
        <v>0</v>
      </c>
      <c r="DI63" s="8">
        <f t="shared" si="64"/>
        <v>0</v>
      </c>
      <c r="DJ63" s="8">
        <f t="shared" si="65"/>
        <v>0</v>
      </c>
      <c r="DK63" s="8">
        <f t="shared" si="66"/>
        <v>0</v>
      </c>
      <c r="DL63" s="8">
        <f t="shared" si="67"/>
        <v>0</v>
      </c>
      <c r="DM63" s="8">
        <f t="shared" si="68"/>
        <v>0</v>
      </c>
      <c r="DN63" s="8">
        <f t="shared" si="69"/>
        <v>0</v>
      </c>
      <c r="DO63" s="8">
        <f t="shared" si="70"/>
        <v>0</v>
      </c>
      <c r="DP63" s="8">
        <f t="shared" si="71"/>
        <v>0</v>
      </c>
      <c r="DQ63" s="8">
        <f t="shared" si="72"/>
        <v>8.724646069464062E-05</v>
      </c>
      <c r="DR63" s="8">
        <f t="shared" si="73"/>
        <v>-9.154530250073702E-06</v>
      </c>
      <c r="DS63" s="8">
        <f t="shared" si="74"/>
        <v>0</v>
      </c>
    </row>
    <row r="64" spans="1:123" ht="11.25">
      <c r="A64" s="82" t="s">
        <v>438</v>
      </c>
      <c r="B64" s="74" t="s">
        <v>55</v>
      </c>
      <c r="C64" s="83" t="s">
        <v>271</v>
      </c>
      <c r="D64" s="23"/>
      <c r="E64" s="57"/>
      <c r="F64" s="20"/>
      <c r="G64" s="20"/>
      <c r="H64" s="28"/>
      <c r="I64" s="63">
        <v>8</v>
      </c>
      <c r="J64" s="64">
        <v>0</v>
      </c>
      <c r="K64" s="64">
        <v>4</v>
      </c>
      <c r="L64" s="20">
        <v>3</v>
      </c>
      <c r="M64" s="189">
        <v>1162</v>
      </c>
      <c r="N64" s="125">
        <v>0</v>
      </c>
      <c r="O64" s="179">
        <v>0</v>
      </c>
      <c r="P64" s="20">
        <v>1929</v>
      </c>
      <c r="Q64" s="68">
        <f>4092+1408</f>
        <v>5500</v>
      </c>
      <c r="R64" s="23"/>
      <c r="S64" s="23">
        <v>911849</v>
      </c>
      <c r="U64" s="8">
        <f t="shared" si="77"/>
        <v>0</v>
      </c>
      <c r="V64" s="8">
        <f t="shared" si="78"/>
        <v>0</v>
      </c>
      <c r="W64" s="8">
        <f t="shared" si="79"/>
        <v>0</v>
      </c>
      <c r="X64" s="8">
        <f t="shared" si="80"/>
        <v>0</v>
      </c>
      <c r="Y64" s="8">
        <f t="shared" si="81"/>
        <v>0</v>
      </c>
      <c r="Z64" s="8">
        <f t="shared" si="82"/>
        <v>0.0009254118082546733</v>
      </c>
      <c r="AA64" s="8">
        <f t="shared" si="83"/>
        <v>0</v>
      </c>
      <c r="AB64" s="8">
        <f t="shared" si="84"/>
        <v>0.0008318896581557422</v>
      </c>
      <c r="AC64" s="8">
        <f t="shared" si="85"/>
        <v>0.0007837481973791458</v>
      </c>
      <c r="AD64" s="8">
        <f t="shared" si="86"/>
        <v>0.0016619735627405312</v>
      </c>
      <c r="AE64" s="8">
        <f t="shared" si="87"/>
        <v>0</v>
      </c>
      <c r="AF64" s="8">
        <f t="shared" si="88"/>
        <v>0</v>
      </c>
      <c r="AG64" s="8">
        <f t="shared" si="98"/>
        <v>0.00032505277262937697</v>
      </c>
      <c r="AH64" s="8">
        <f t="shared" si="25"/>
        <v>0.0005325835589712345</v>
      </c>
      <c r="AI64" s="8">
        <f t="shared" si="90"/>
        <v>0</v>
      </c>
      <c r="AJ64" s="8">
        <v>0</v>
      </c>
      <c r="AK64" s="8">
        <v>0</v>
      </c>
      <c r="AL64" s="8">
        <v>0</v>
      </c>
      <c r="AM64" s="8">
        <f t="shared" si="91"/>
        <v>0.0008309867813702656</v>
      </c>
      <c r="AN64" s="8">
        <f t="shared" si="92"/>
        <v>0.0004159448290778711</v>
      </c>
      <c r="AO64" s="8">
        <f t="shared" si="93"/>
        <v>0.00046270590412733663</v>
      </c>
      <c r="AP64" s="8">
        <f t="shared" si="94"/>
        <v>0.0004159448290778711</v>
      </c>
      <c r="AQ64" s="15">
        <f t="shared" si="97"/>
        <v>0.0022743745286095776</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105">
        <f t="shared" si="26"/>
        <v>0.0016619735627405312</v>
      </c>
      <c r="BU64" s="8">
        <f t="shared" si="27"/>
        <v>0.0009254118082546733</v>
      </c>
      <c r="BV64" s="8">
        <f t="shared" si="28"/>
        <v>0</v>
      </c>
      <c r="BW64" s="8">
        <f t="shared" si="29"/>
        <v>0.0016619735627405312</v>
      </c>
      <c r="BX64" s="8">
        <f t="shared" si="30"/>
        <v>0.0005325835589712345</v>
      </c>
      <c r="BY64" s="8">
        <f t="shared" si="31"/>
        <v>0.0016619735627405312</v>
      </c>
      <c r="BZ64" s="8">
        <f t="shared" si="32"/>
        <v>0</v>
      </c>
      <c r="CA64" s="8">
        <f t="shared" si="33"/>
        <v>0</v>
      </c>
      <c r="CB64" s="8">
        <f t="shared" si="34"/>
        <v>0</v>
      </c>
      <c r="CC64" s="8">
        <f t="shared" si="35"/>
        <v>0.0008318896581557422</v>
      </c>
      <c r="CD64" s="8">
        <f t="shared" si="36"/>
        <v>0</v>
      </c>
      <c r="CE64" s="8">
        <f t="shared" si="37"/>
        <v>0</v>
      </c>
      <c r="CF64" s="8">
        <f t="shared" si="8"/>
        <v>0</v>
      </c>
      <c r="CG64" s="8">
        <f t="shared" si="38"/>
        <v>0</v>
      </c>
      <c r="CH64" s="8">
        <f t="shared" si="39"/>
        <v>0</v>
      </c>
      <c r="CI64" s="8">
        <f t="shared" si="40"/>
        <v>0.0016619735627405312</v>
      </c>
      <c r="CJ64" s="8">
        <f t="shared" si="9"/>
        <v>0.0016619735627405312</v>
      </c>
      <c r="CK64" s="8">
        <f t="shared" si="41"/>
        <v>0.0004159448290778711</v>
      </c>
      <c r="CL64" s="8">
        <f t="shared" si="42"/>
        <v>0</v>
      </c>
      <c r="CM64" s="8">
        <f t="shared" si="43"/>
        <v>0</v>
      </c>
      <c r="CN64" s="8">
        <f t="shared" si="44"/>
        <v>0</v>
      </c>
      <c r="CO64" s="8">
        <f t="shared" si="45"/>
        <v>0.0004159448290778711</v>
      </c>
      <c r="CP64" s="8">
        <f t="shared" si="46"/>
        <v>0</v>
      </c>
      <c r="CQ64" s="8">
        <f t="shared" si="47"/>
        <v>0</v>
      </c>
      <c r="CR64" s="8">
        <f t="shared" si="48"/>
        <v>0</v>
      </c>
      <c r="CS64" s="8">
        <f t="shared" si="49"/>
        <v>0.0004159448290778711</v>
      </c>
      <c r="CT64" s="8">
        <f t="shared" si="50"/>
        <v>0</v>
      </c>
      <c r="CU64" s="8">
        <f t="shared" si="51"/>
        <v>0</v>
      </c>
      <c r="CV64" s="8">
        <f t="shared" si="52"/>
        <v>0.0016619735627405312</v>
      </c>
      <c r="CW64" s="8">
        <f t="shared" si="53"/>
        <v>0.0005325835589712345</v>
      </c>
      <c r="CX64" s="8">
        <f t="shared" si="54"/>
        <v>0.0008309867813702656</v>
      </c>
      <c r="CY64" s="8">
        <f t="shared" si="55"/>
        <v>0.0016619735627405312</v>
      </c>
      <c r="CZ64" s="8">
        <f t="shared" si="56"/>
        <v>0.0016619735627405312</v>
      </c>
      <c r="DA64" s="8">
        <f t="shared" si="95"/>
        <v>0.0016619735627405312</v>
      </c>
      <c r="DB64" s="8">
        <f t="shared" si="57"/>
        <v>0.0016619735627405312</v>
      </c>
      <c r="DC64" s="8">
        <f t="shared" si="58"/>
        <v>0.0016619735627405312</v>
      </c>
      <c r="DD64" s="8">
        <f t="shared" si="59"/>
        <v>0.0016619735627405312</v>
      </c>
      <c r="DE64" s="8">
        <f t="shared" si="60"/>
        <v>0.0009254118082546733</v>
      </c>
      <c r="DF64" s="8">
        <f t="shared" si="61"/>
        <v>0.0005325835589712345</v>
      </c>
      <c r="DG64" s="8">
        <f t="shared" si="62"/>
        <v>0</v>
      </c>
      <c r="DH64" s="8">
        <f t="shared" si="63"/>
        <v>0</v>
      </c>
      <c r="DI64" s="8">
        <f t="shared" si="64"/>
        <v>0</v>
      </c>
      <c r="DJ64" s="8">
        <f t="shared" si="65"/>
        <v>0</v>
      </c>
      <c r="DK64" s="8">
        <f t="shared" si="66"/>
        <v>0</v>
      </c>
      <c r="DL64" s="8">
        <f t="shared" si="67"/>
        <v>0</v>
      </c>
      <c r="DM64" s="8">
        <f t="shared" si="68"/>
        <v>0</v>
      </c>
      <c r="DN64" s="8">
        <f t="shared" si="69"/>
        <v>0</v>
      </c>
      <c r="DO64" s="8">
        <f t="shared" si="70"/>
        <v>0.0009254118082546733</v>
      </c>
      <c r="DP64" s="8">
        <f t="shared" si="71"/>
        <v>0</v>
      </c>
      <c r="DQ64" s="8">
        <f t="shared" si="72"/>
        <v>0.0016619735627405312</v>
      </c>
      <c r="DR64" s="8">
        <f t="shared" si="73"/>
        <v>0</v>
      </c>
      <c r="DS64" s="8">
        <f t="shared" si="74"/>
        <v>0.0022743745286095776</v>
      </c>
    </row>
    <row r="65" spans="1:123" ht="11.25">
      <c r="A65" s="82" t="s">
        <v>438</v>
      </c>
      <c r="B65" s="74" t="s">
        <v>56</v>
      </c>
      <c r="C65" s="83" t="s">
        <v>272</v>
      </c>
      <c r="D65" s="23"/>
      <c r="E65" s="57"/>
      <c r="F65" s="20"/>
      <c r="G65" s="20"/>
      <c r="H65" s="28"/>
      <c r="I65" s="63">
        <v>30</v>
      </c>
      <c r="J65" s="64">
        <v>0</v>
      </c>
      <c r="K65" s="64">
        <v>14</v>
      </c>
      <c r="L65" s="20">
        <v>16</v>
      </c>
      <c r="M65" s="189">
        <v>1292</v>
      </c>
      <c r="N65" s="125">
        <v>0</v>
      </c>
      <c r="O65" s="179">
        <v>1</v>
      </c>
      <c r="P65" s="20">
        <v>8184</v>
      </c>
      <c r="Q65" s="68">
        <v>8100</v>
      </c>
      <c r="R65" s="23"/>
      <c r="S65" s="23">
        <v>1455435</v>
      </c>
      <c r="U65" s="8">
        <f t="shared" si="77"/>
        <v>0</v>
      </c>
      <c r="V65" s="8">
        <f t="shared" si="78"/>
        <v>0</v>
      </c>
      <c r="W65" s="8">
        <f t="shared" si="79"/>
        <v>0</v>
      </c>
      <c r="X65" s="8">
        <f t="shared" si="80"/>
        <v>0</v>
      </c>
      <c r="Y65" s="8">
        <f t="shared" si="81"/>
        <v>0</v>
      </c>
      <c r="Z65" s="8">
        <f t="shared" si="82"/>
        <v>0.0034702942809550245</v>
      </c>
      <c r="AA65" s="8">
        <f t="shared" si="83"/>
        <v>0</v>
      </c>
      <c r="AB65" s="8">
        <f t="shared" si="84"/>
        <v>0.0029116138035450976</v>
      </c>
      <c r="AC65" s="8">
        <f t="shared" si="85"/>
        <v>0.004179990386022111</v>
      </c>
      <c r="AD65" s="8">
        <f t="shared" si="86"/>
        <v>0.0018479086429094376</v>
      </c>
      <c r="AE65" s="8">
        <f t="shared" si="87"/>
        <v>0</v>
      </c>
      <c r="AF65" s="8">
        <f t="shared" si="88"/>
        <v>2.14391809135205E-05</v>
      </c>
      <c r="AG65" s="8">
        <f t="shared" si="98"/>
        <v>0.001379073038464915</v>
      </c>
      <c r="AH65" s="8">
        <f t="shared" si="25"/>
        <v>0.0007843503323030908</v>
      </c>
      <c r="AI65" s="8">
        <f t="shared" si="90"/>
        <v>0</v>
      </c>
      <c r="AJ65" s="8">
        <v>0</v>
      </c>
      <c r="AK65" s="8">
        <v>0</v>
      </c>
      <c r="AL65" s="8">
        <v>0</v>
      </c>
      <c r="AM65" s="8">
        <f t="shared" si="91"/>
        <v>0.0009239543214547188</v>
      </c>
      <c r="AN65" s="8">
        <f t="shared" si="92"/>
        <v>0.0014558069017725488</v>
      </c>
      <c r="AO65" s="8">
        <f t="shared" si="93"/>
        <v>0.0017351471404775123</v>
      </c>
      <c r="AP65" s="8">
        <f t="shared" si="94"/>
        <v>0.0014558069017725488</v>
      </c>
      <c r="AQ65" s="15">
        <f t="shared" si="97"/>
        <v>0.003630211024025777</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105">
        <f t="shared" si="26"/>
        <v>0.0018479086429094376</v>
      </c>
      <c r="BU65" s="8">
        <f t="shared" si="27"/>
        <v>0.0034702942809550245</v>
      </c>
      <c r="BV65" s="8">
        <f t="shared" si="28"/>
        <v>2.14391809135205E-05</v>
      </c>
      <c r="BW65" s="8">
        <f t="shared" si="29"/>
        <v>0.0018479086429094376</v>
      </c>
      <c r="BX65" s="8">
        <f t="shared" si="30"/>
        <v>0.0007843503323030908</v>
      </c>
      <c r="BY65" s="8">
        <f t="shared" si="31"/>
        <v>0.0018479086429094376</v>
      </c>
      <c r="BZ65" s="8">
        <f t="shared" si="32"/>
        <v>0</v>
      </c>
      <c r="CA65" s="8">
        <f t="shared" si="33"/>
        <v>0</v>
      </c>
      <c r="CB65" s="8">
        <f t="shared" si="34"/>
        <v>0</v>
      </c>
      <c r="CC65" s="8">
        <f t="shared" si="35"/>
        <v>0.0029116138035450976</v>
      </c>
      <c r="CD65" s="8">
        <f t="shared" si="36"/>
        <v>0</v>
      </c>
      <c r="CE65" s="8">
        <f t="shared" si="37"/>
        <v>0</v>
      </c>
      <c r="CF65" s="8">
        <f t="shared" si="8"/>
        <v>0</v>
      </c>
      <c r="CG65" s="8">
        <f t="shared" si="38"/>
        <v>0</v>
      </c>
      <c r="CH65" s="8">
        <f t="shared" si="39"/>
        <v>0</v>
      </c>
      <c r="CI65" s="8">
        <f t="shared" si="40"/>
        <v>0.0018479086429094376</v>
      </c>
      <c r="CJ65" s="8">
        <f t="shared" si="9"/>
        <v>0.0018479086429094376</v>
      </c>
      <c r="CK65" s="8">
        <f t="shared" si="41"/>
        <v>0.0014558069017725488</v>
      </c>
      <c r="CL65" s="8">
        <f t="shared" si="42"/>
        <v>0</v>
      </c>
      <c r="CM65" s="8">
        <f t="shared" si="43"/>
        <v>0</v>
      </c>
      <c r="CN65" s="8">
        <f t="shared" si="44"/>
        <v>0</v>
      </c>
      <c r="CO65" s="8">
        <f t="shared" si="45"/>
        <v>0.0014558069017725488</v>
      </c>
      <c r="CP65" s="8">
        <f t="shared" si="46"/>
        <v>0</v>
      </c>
      <c r="CQ65" s="8">
        <f t="shared" si="47"/>
        <v>0</v>
      </c>
      <c r="CR65" s="8">
        <f t="shared" si="48"/>
        <v>0</v>
      </c>
      <c r="CS65" s="8">
        <f t="shared" si="49"/>
        <v>0.0014558069017725488</v>
      </c>
      <c r="CT65" s="8">
        <f t="shared" si="50"/>
        <v>0</v>
      </c>
      <c r="CU65" s="8">
        <f t="shared" si="51"/>
        <v>0</v>
      </c>
      <c r="CV65" s="8">
        <f t="shared" si="52"/>
        <v>0.0018479086429094376</v>
      </c>
      <c r="CW65" s="8">
        <f t="shared" si="53"/>
        <v>0.0007843503323030908</v>
      </c>
      <c r="CX65" s="8">
        <f t="shared" si="54"/>
        <v>0.0009239543214547188</v>
      </c>
      <c r="CY65" s="8">
        <f t="shared" si="55"/>
        <v>0.0018479086429094376</v>
      </c>
      <c r="CZ65" s="8">
        <f t="shared" si="56"/>
        <v>0.0018479086429094376</v>
      </c>
      <c r="DA65" s="8">
        <f t="shared" si="95"/>
        <v>0.0018479086429094376</v>
      </c>
      <c r="DB65" s="8">
        <f t="shared" si="57"/>
        <v>0.0018479086429094376</v>
      </c>
      <c r="DC65" s="8">
        <f t="shared" si="58"/>
        <v>0.0018479086429094376</v>
      </c>
      <c r="DD65" s="8">
        <f t="shared" si="59"/>
        <v>0.0018479086429094376</v>
      </c>
      <c r="DE65" s="8">
        <f t="shared" si="60"/>
        <v>0.0034702942809550245</v>
      </c>
      <c r="DF65" s="8">
        <f t="shared" si="61"/>
        <v>0.0007843503323030908</v>
      </c>
      <c r="DG65" s="8">
        <f t="shared" si="62"/>
        <v>0</v>
      </c>
      <c r="DH65" s="8">
        <f t="shared" si="63"/>
        <v>0</v>
      </c>
      <c r="DI65" s="8">
        <f t="shared" si="64"/>
        <v>0</v>
      </c>
      <c r="DJ65" s="8">
        <f t="shared" si="65"/>
        <v>0</v>
      </c>
      <c r="DK65" s="8">
        <f t="shared" si="66"/>
        <v>0</v>
      </c>
      <c r="DL65" s="8">
        <f t="shared" si="67"/>
        <v>0</v>
      </c>
      <c r="DM65" s="8">
        <f t="shared" si="68"/>
        <v>0</v>
      </c>
      <c r="DN65" s="8">
        <f t="shared" si="69"/>
        <v>0</v>
      </c>
      <c r="DO65" s="8">
        <f t="shared" si="70"/>
        <v>0.0034702942809550245</v>
      </c>
      <c r="DP65" s="8">
        <f t="shared" si="71"/>
        <v>0</v>
      </c>
      <c r="DQ65" s="8">
        <f t="shared" si="72"/>
        <v>0.0018479086429094376</v>
      </c>
      <c r="DR65" s="8">
        <f t="shared" si="73"/>
        <v>2.14391809135205E-05</v>
      </c>
      <c r="DS65" s="8">
        <f t="shared" si="74"/>
        <v>0.003630211024025777</v>
      </c>
    </row>
    <row r="66" spans="1:123" ht="11.25">
      <c r="A66" s="82" t="s">
        <v>438</v>
      </c>
      <c r="B66" s="74" t="s">
        <v>57</v>
      </c>
      <c r="C66" s="83" t="s">
        <v>273</v>
      </c>
      <c r="D66" s="23"/>
      <c r="E66" s="57"/>
      <c r="F66" s="20"/>
      <c r="G66" s="20"/>
      <c r="H66" s="28"/>
      <c r="I66" s="63">
        <v>25.75</v>
      </c>
      <c r="J66" s="64">
        <v>0</v>
      </c>
      <c r="K66" s="64">
        <v>13</v>
      </c>
      <c r="L66" s="20">
        <v>12.75</v>
      </c>
      <c r="M66" s="189">
        <v>1726</v>
      </c>
      <c r="N66" s="125">
        <v>0</v>
      </c>
      <c r="O66" s="179">
        <v>1</v>
      </c>
      <c r="P66" s="20">
        <v>21256</v>
      </c>
      <c r="Q66" s="68">
        <v>22070</v>
      </c>
      <c r="R66" s="23"/>
      <c r="S66" s="23">
        <v>1691702</v>
      </c>
      <c r="U66" s="8">
        <f t="shared" si="77"/>
        <v>0</v>
      </c>
      <c r="V66" s="8">
        <f t="shared" si="78"/>
        <v>0</v>
      </c>
      <c r="W66" s="8">
        <f t="shared" si="79"/>
        <v>0</v>
      </c>
      <c r="X66" s="8">
        <f t="shared" si="80"/>
        <v>0</v>
      </c>
      <c r="Y66" s="8">
        <f t="shared" si="81"/>
        <v>0</v>
      </c>
      <c r="Z66" s="8">
        <f t="shared" si="82"/>
        <v>0.0029786692578197293</v>
      </c>
      <c r="AA66" s="8">
        <f t="shared" si="83"/>
        <v>0</v>
      </c>
      <c r="AB66" s="8">
        <f t="shared" si="84"/>
        <v>0.0027036413890061625</v>
      </c>
      <c r="AC66" s="8">
        <f t="shared" si="85"/>
        <v>0.0033309298388613695</v>
      </c>
      <c r="AD66" s="8">
        <f t="shared" si="86"/>
        <v>0.0024686457567040937</v>
      </c>
      <c r="AE66" s="8">
        <f t="shared" si="87"/>
        <v>0</v>
      </c>
      <c r="AF66" s="8">
        <f t="shared" si="88"/>
        <v>2.14391809135205E-05</v>
      </c>
      <c r="AG66" s="8">
        <f t="shared" si="98"/>
        <v>0.003581815311047194</v>
      </c>
      <c r="AH66" s="8">
        <f t="shared" si="25"/>
        <v>0.0021371125720900264</v>
      </c>
      <c r="AI66" s="8">
        <f t="shared" si="90"/>
        <v>0</v>
      </c>
      <c r="AJ66" s="8">
        <v>0</v>
      </c>
      <c r="AK66" s="8">
        <v>0</v>
      </c>
      <c r="AL66" s="8">
        <v>0</v>
      </c>
      <c r="AM66" s="8">
        <f t="shared" si="91"/>
        <v>0.0012343228783520468</v>
      </c>
      <c r="AN66" s="8">
        <f t="shared" si="92"/>
        <v>0.0013518206945030812</v>
      </c>
      <c r="AO66" s="8">
        <f t="shared" si="93"/>
        <v>0.0014893346289098647</v>
      </c>
      <c r="AP66" s="8">
        <f t="shared" si="94"/>
        <v>0.0013518206945030812</v>
      </c>
      <c r="AQ66" s="15">
        <f t="shared" si="97"/>
        <v>0.004219518734788194</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105">
        <f t="shared" si="26"/>
        <v>0.0024686457567040937</v>
      </c>
      <c r="BU66" s="8">
        <f t="shared" si="27"/>
        <v>0.0029786692578197293</v>
      </c>
      <c r="BV66" s="8">
        <f t="shared" si="28"/>
        <v>2.14391809135205E-05</v>
      </c>
      <c r="BW66" s="8">
        <f t="shared" si="29"/>
        <v>0.0024686457567040937</v>
      </c>
      <c r="BX66" s="8">
        <f t="shared" si="30"/>
        <v>0.0021371125720900264</v>
      </c>
      <c r="BY66" s="8">
        <f t="shared" si="31"/>
        <v>0.0024686457567040937</v>
      </c>
      <c r="BZ66" s="8">
        <f t="shared" si="32"/>
        <v>0</v>
      </c>
      <c r="CA66" s="8">
        <f t="shared" si="33"/>
        <v>0</v>
      </c>
      <c r="CB66" s="8">
        <f t="shared" si="34"/>
        <v>0</v>
      </c>
      <c r="CC66" s="8">
        <f t="shared" si="35"/>
        <v>0.0027036413890061625</v>
      </c>
      <c r="CD66" s="8">
        <f t="shared" si="36"/>
        <v>0</v>
      </c>
      <c r="CE66" s="8">
        <f t="shared" si="37"/>
        <v>0</v>
      </c>
      <c r="CF66" s="8">
        <f t="shared" si="8"/>
        <v>0</v>
      </c>
      <c r="CG66" s="8">
        <f t="shared" si="38"/>
        <v>0</v>
      </c>
      <c r="CH66" s="8">
        <f t="shared" si="39"/>
        <v>0</v>
      </c>
      <c r="CI66" s="8">
        <f t="shared" si="40"/>
        <v>0.0024686457567040937</v>
      </c>
      <c r="CJ66" s="8">
        <f t="shared" si="9"/>
        <v>0.0024686457567040937</v>
      </c>
      <c r="CK66" s="8">
        <f t="shared" si="41"/>
        <v>0.0013518206945030812</v>
      </c>
      <c r="CL66" s="8">
        <f t="shared" si="42"/>
        <v>0</v>
      </c>
      <c r="CM66" s="8">
        <f t="shared" si="43"/>
        <v>0</v>
      </c>
      <c r="CN66" s="8">
        <f t="shared" si="44"/>
        <v>0</v>
      </c>
      <c r="CO66" s="8">
        <f t="shared" si="45"/>
        <v>0.0013518206945030812</v>
      </c>
      <c r="CP66" s="8">
        <f t="shared" si="46"/>
        <v>0</v>
      </c>
      <c r="CQ66" s="8">
        <f t="shared" si="47"/>
        <v>0</v>
      </c>
      <c r="CR66" s="8">
        <f t="shared" si="48"/>
        <v>0</v>
      </c>
      <c r="CS66" s="8">
        <f t="shared" si="49"/>
        <v>0.0013518206945030812</v>
      </c>
      <c r="CT66" s="8">
        <f t="shared" si="50"/>
        <v>0</v>
      </c>
      <c r="CU66" s="8">
        <f t="shared" si="51"/>
        <v>0</v>
      </c>
      <c r="CV66" s="8">
        <f t="shared" si="52"/>
        <v>0.0024686457567040937</v>
      </c>
      <c r="CW66" s="8">
        <f t="shared" si="53"/>
        <v>0.0021371125720900264</v>
      </c>
      <c r="CX66" s="8">
        <f t="shared" si="54"/>
        <v>0.0012343228783520468</v>
      </c>
      <c r="CY66" s="8">
        <f t="shared" si="55"/>
        <v>0.0024686457567040937</v>
      </c>
      <c r="CZ66" s="8">
        <f t="shared" si="56"/>
        <v>0.0024686457567040937</v>
      </c>
      <c r="DA66" s="8">
        <f t="shared" si="95"/>
        <v>0.0024686457567040937</v>
      </c>
      <c r="DB66" s="8">
        <f t="shared" si="57"/>
        <v>0.0024686457567040937</v>
      </c>
      <c r="DC66" s="8">
        <f t="shared" si="58"/>
        <v>0.0024686457567040937</v>
      </c>
      <c r="DD66" s="8">
        <f t="shared" si="59"/>
        <v>0.0024686457567040937</v>
      </c>
      <c r="DE66" s="8">
        <f t="shared" si="60"/>
        <v>0.0029786692578197293</v>
      </c>
      <c r="DF66" s="8">
        <f t="shared" si="61"/>
        <v>0.0021371125720900264</v>
      </c>
      <c r="DG66" s="8">
        <f t="shared" si="62"/>
        <v>0</v>
      </c>
      <c r="DH66" s="8">
        <f t="shared" si="63"/>
        <v>0</v>
      </c>
      <c r="DI66" s="8">
        <f t="shared" si="64"/>
        <v>0</v>
      </c>
      <c r="DJ66" s="8">
        <f t="shared" si="65"/>
        <v>0</v>
      </c>
      <c r="DK66" s="8">
        <f t="shared" si="66"/>
        <v>0</v>
      </c>
      <c r="DL66" s="8">
        <f t="shared" si="67"/>
        <v>0</v>
      </c>
      <c r="DM66" s="8">
        <f t="shared" si="68"/>
        <v>0</v>
      </c>
      <c r="DN66" s="8">
        <f t="shared" si="69"/>
        <v>0</v>
      </c>
      <c r="DO66" s="8">
        <f t="shared" si="70"/>
        <v>0.0029786692578197293</v>
      </c>
      <c r="DP66" s="8">
        <f t="shared" si="71"/>
        <v>0</v>
      </c>
      <c r="DQ66" s="8">
        <f t="shared" si="72"/>
        <v>0.0024686457567040937</v>
      </c>
      <c r="DR66" s="8">
        <f t="shared" si="73"/>
        <v>2.14391809135205E-05</v>
      </c>
      <c r="DS66" s="8">
        <f t="shared" si="74"/>
        <v>0.004219518734788194</v>
      </c>
    </row>
    <row r="67" spans="1:123" ht="11.25">
      <c r="A67" s="82" t="s">
        <v>438</v>
      </c>
      <c r="B67" s="74" t="s">
        <v>58</v>
      </c>
      <c r="C67" s="83" t="s">
        <v>275</v>
      </c>
      <c r="D67" s="23"/>
      <c r="E67" s="57"/>
      <c r="F67" s="20"/>
      <c r="G67" s="20"/>
      <c r="H67" s="28"/>
      <c r="I67" s="20">
        <v>46.8</v>
      </c>
      <c r="J67" s="64">
        <v>0</v>
      </c>
      <c r="K67" s="64">
        <v>0</v>
      </c>
      <c r="L67" s="64">
        <v>46.8</v>
      </c>
      <c r="M67" s="189">
        <v>467</v>
      </c>
      <c r="N67" s="125">
        <v>0</v>
      </c>
      <c r="O67" s="179">
        <v>0</v>
      </c>
      <c r="P67" s="20">
        <v>21280</v>
      </c>
      <c r="Q67" s="68">
        <v>22342</v>
      </c>
      <c r="R67" s="23"/>
      <c r="S67" s="23">
        <v>324946.5</v>
      </c>
      <c r="U67" s="8">
        <f t="shared" si="77"/>
        <v>0</v>
      </c>
      <c r="V67" s="8">
        <f t="shared" si="78"/>
        <v>0</v>
      </c>
      <c r="W67" s="8">
        <f t="shared" si="79"/>
        <v>0</v>
      </c>
      <c r="X67" s="8">
        <f t="shared" si="80"/>
        <v>0</v>
      </c>
      <c r="Y67" s="8">
        <f t="shared" si="81"/>
        <v>0</v>
      </c>
      <c r="Z67" s="8">
        <f t="shared" si="82"/>
        <v>0.005413659078289838</v>
      </c>
      <c r="AA67" s="8">
        <f t="shared" si="83"/>
        <v>0</v>
      </c>
      <c r="AB67" s="8">
        <f t="shared" si="84"/>
        <v>0</v>
      </c>
      <c r="AC67" s="8">
        <f t="shared" si="85"/>
        <v>0.012226471879114674</v>
      </c>
      <c r="AD67" s="8">
        <f t="shared" si="86"/>
        <v>0.0006679360187606093</v>
      </c>
      <c r="AE67" s="8">
        <f t="shared" si="87"/>
        <v>0</v>
      </c>
      <c r="AF67" s="8">
        <f t="shared" si="88"/>
        <v>0</v>
      </c>
      <c r="AG67" s="8">
        <f t="shared" si="98"/>
        <v>0.0035858595135060353</v>
      </c>
      <c r="AH67" s="8">
        <f t="shared" si="25"/>
        <v>0.002163451249915513</v>
      </c>
      <c r="AI67" s="8">
        <f t="shared" si="90"/>
        <v>0</v>
      </c>
      <c r="AJ67" s="8">
        <v>0</v>
      </c>
      <c r="AK67" s="8">
        <v>0</v>
      </c>
      <c r="AL67" s="8">
        <v>0</v>
      </c>
      <c r="AM67" s="8">
        <f t="shared" si="91"/>
        <v>0.00033396800938030466</v>
      </c>
      <c r="AN67" s="8">
        <f t="shared" si="92"/>
        <v>0</v>
      </c>
      <c r="AO67" s="8">
        <f t="shared" si="93"/>
        <v>0.002706829539144919</v>
      </c>
      <c r="AP67" s="8">
        <f t="shared" si="94"/>
        <v>0</v>
      </c>
      <c r="AQ67" s="15">
        <f t="shared" si="97"/>
        <v>0.0008104960829707902</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105">
        <f t="shared" si="26"/>
        <v>0.0006679360187606093</v>
      </c>
      <c r="BU67" s="8">
        <f t="shared" si="27"/>
        <v>0.005413659078289838</v>
      </c>
      <c r="BV67" s="8">
        <f t="shared" si="28"/>
        <v>0</v>
      </c>
      <c r="BW67" s="8">
        <f t="shared" si="29"/>
        <v>0.0006679360187606093</v>
      </c>
      <c r="BX67" s="8">
        <f t="shared" si="30"/>
        <v>0.002163451249915513</v>
      </c>
      <c r="BY67" s="8">
        <f t="shared" si="31"/>
        <v>0.0006679360187606093</v>
      </c>
      <c r="BZ67" s="8">
        <f t="shared" si="32"/>
        <v>0</v>
      </c>
      <c r="CA67" s="8">
        <f t="shared" si="33"/>
        <v>0</v>
      </c>
      <c r="CB67" s="8">
        <f t="shared" si="34"/>
        <v>0</v>
      </c>
      <c r="CC67" s="8">
        <f t="shared" si="35"/>
        <v>0</v>
      </c>
      <c r="CD67" s="8">
        <f t="shared" si="36"/>
        <v>0</v>
      </c>
      <c r="CE67" s="8">
        <f t="shared" si="37"/>
        <v>0</v>
      </c>
      <c r="CF67" s="8">
        <f t="shared" si="8"/>
        <v>0</v>
      </c>
      <c r="CG67" s="8">
        <f t="shared" si="38"/>
        <v>0</v>
      </c>
      <c r="CH67" s="8">
        <f t="shared" si="39"/>
        <v>0</v>
      </c>
      <c r="CI67" s="8">
        <f t="shared" si="40"/>
        <v>0.0006679360187606093</v>
      </c>
      <c r="CJ67" s="8">
        <f t="shared" si="9"/>
        <v>0.0006679360187606093</v>
      </c>
      <c r="CK67" s="8">
        <f t="shared" si="41"/>
        <v>0</v>
      </c>
      <c r="CL67" s="8">
        <f t="shared" si="42"/>
        <v>0</v>
      </c>
      <c r="CM67" s="8">
        <f t="shared" si="43"/>
        <v>0</v>
      </c>
      <c r="CN67" s="8">
        <f t="shared" si="44"/>
        <v>0</v>
      </c>
      <c r="CO67" s="8">
        <f t="shared" si="45"/>
        <v>0</v>
      </c>
      <c r="CP67" s="8">
        <f t="shared" si="46"/>
        <v>0</v>
      </c>
      <c r="CQ67" s="8">
        <f t="shared" si="47"/>
        <v>0</v>
      </c>
      <c r="CR67" s="8">
        <f t="shared" si="48"/>
        <v>0</v>
      </c>
      <c r="CS67" s="8">
        <f t="shared" si="49"/>
        <v>0</v>
      </c>
      <c r="CT67" s="8">
        <f t="shared" si="50"/>
        <v>0</v>
      </c>
      <c r="CU67" s="8">
        <f t="shared" si="51"/>
        <v>0</v>
      </c>
      <c r="CV67" s="8">
        <f t="shared" si="52"/>
        <v>0.0006679360187606093</v>
      </c>
      <c r="CW67" s="8">
        <f t="shared" si="53"/>
        <v>0.002163451249915513</v>
      </c>
      <c r="CX67" s="8">
        <f t="shared" si="54"/>
        <v>0.00033396800938030466</v>
      </c>
      <c r="CY67" s="8">
        <f t="shared" si="55"/>
        <v>0.0006679360187606093</v>
      </c>
      <c r="CZ67" s="8">
        <f t="shared" si="56"/>
        <v>0.0006679360187606093</v>
      </c>
      <c r="DA67" s="8">
        <f t="shared" si="95"/>
        <v>0.0006679360187606093</v>
      </c>
      <c r="DB67" s="8">
        <f t="shared" si="57"/>
        <v>0.0006679360187606093</v>
      </c>
      <c r="DC67" s="8">
        <f t="shared" si="58"/>
        <v>0.0006679360187606093</v>
      </c>
      <c r="DD67" s="8">
        <f t="shared" si="59"/>
        <v>0.0006679360187606093</v>
      </c>
      <c r="DE67" s="8">
        <f t="shared" si="60"/>
        <v>0.005413659078289838</v>
      </c>
      <c r="DF67" s="8">
        <f t="shared" si="61"/>
        <v>0.002163451249915513</v>
      </c>
      <c r="DG67" s="8">
        <f t="shared" si="62"/>
        <v>0</v>
      </c>
      <c r="DH67" s="8">
        <f t="shared" si="63"/>
        <v>0</v>
      </c>
      <c r="DI67" s="8">
        <f t="shared" si="64"/>
        <v>0</v>
      </c>
      <c r="DJ67" s="8">
        <f t="shared" si="65"/>
        <v>0</v>
      </c>
      <c r="DK67" s="8">
        <f t="shared" si="66"/>
        <v>0</v>
      </c>
      <c r="DL67" s="8">
        <f t="shared" si="67"/>
        <v>0</v>
      </c>
      <c r="DM67" s="8">
        <f t="shared" si="68"/>
        <v>0</v>
      </c>
      <c r="DN67" s="8">
        <f t="shared" si="69"/>
        <v>0</v>
      </c>
      <c r="DO67" s="8">
        <f t="shared" si="70"/>
        <v>0.005413659078289838</v>
      </c>
      <c r="DP67" s="8">
        <f t="shared" si="71"/>
        <v>0</v>
      </c>
      <c r="DQ67" s="8">
        <f t="shared" si="72"/>
        <v>0.0006679360187606093</v>
      </c>
      <c r="DR67" s="8">
        <f t="shared" si="73"/>
        <v>0</v>
      </c>
      <c r="DS67" s="8">
        <f t="shared" si="74"/>
        <v>0.0008104960829707902</v>
      </c>
    </row>
    <row r="68" spans="1:123" ht="11.25">
      <c r="A68" s="82" t="s">
        <v>438</v>
      </c>
      <c r="B68" s="74" t="s">
        <v>59</v>
      </c>
      <c r="C68" s="83" t="s">
        <v>276</v>
      </c>
      <c r="D68" s="23"/>
      <c r="E68" s="57"/>
      <c r="F68" s="20"/>
      <c r="G68" s="20"/>
      <c r="H68" s="28"/>
      <c r="I68" s="57"/>
      <c r="J68" s="20"/>
      <c r="K68" s="20"/>
      <c r="L68" s="20"/>
      <c r="M68" s="192">
        <v>25</v>
      </c>
      <c r="N68" s="190">
        <v>0</v>
      </c>
      <c r="O68" s="191">
        <v>0</v>
      </c>
      <c r="P68" s="20"/>
      <c r="Q68" s="68"/>
      <c r="R68" s="23"/>
      <c r="S68" s="23">
        <v>36483</v>
      </c>
      <c r="U68" s="8">
        <f t="shared" si="77"/>
        <v>0</v>
      </c>
      <c r="V68" s="8">
        <f t="shared" si="78"/>
        <v>0</v>
      </c>
      <c r="W68" s="8">
        <f t="shared" si="79"/>
        <v>0</v>
      </c>
      <c r="X68" s="8">
        <f t="shared" si="80"/>
        <v>0</v>
      </c>
      <c r="Y68" s="8">
        <f t="shared" si="81"/>
        <v>0</v>
      </c>
      <c r="Z68" s="8">
        <f t="shared" si="82"/>
        <v>0</v>
      </c>
      <c r="AA68" s="8">
        <f t="shared" si="83"/>
        <v>0</v>
      </c>
      <c r="AB68" s="8">
        <f t="shared" si="84"/>
        <v>0</v>
      </c>
      <c r="AC68" s="8">
        <f t="shared" si="85"/>
        <v>0</v>
      </c>
      <c r="AD68" s="8">
        <f t="shared" si="86"/>
        <v>3.575674618632813E-05</v>
      </c>
      <c r="AE68" s="8">
        <f t="shared" si="87"/>
        <v>0</v>
      </c>
      <c r="AF68" s="8">
        <f t="shared" si="88"/>
        <v>0</v>
      </c>
      <c r="AG68" s="8">
        <f t="shared" si="98"/>
        <v>0</v>
      </c>
      <c r="AH68" s="8">
        <f t="shared" si="25"/>
        <v>0</v>
      </c>
      <c r="AI68" s="8">
        <f t="shared" si="90"/>
        <v>0</v>
      </c>
      <c r="AJ68" s="8">
        <v>0</v>
      </c>
      <c r="AK68" s="8">
        <v>0</v>
      </c>
      <c r="AL68" s="8">
        <v>0</v>
      </c>
      <c r="AM68" s="8">
        <f t="shared" si="91"/>
        <v>1.7878373093164064E-05</v>
      </c>
      <c r="AN68" s="8">
        <f t="shared" si="92"/>
        <v>0</v>
      </c>
      <c r="AO68" s="8">
        <f t="shared" si="93"/>
        <v>0</v>
      </c>
      <c r="AP68" s="8">
        <f t="shared" si="94"/>
        <v>0</v>
      </c>
      <c r="AQ68" s="15">
        <f t="shared" si="97"/>
        <v>9.099752911640329E-05</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105">
        <f t="shared" si="26"/>
        <v>3.575674618632813E-05</v>
      </c>
      <c r="BU68" s="8">
        <f t="shared" si="27"/>
        <v>0</v>
      </c>
      <c r="BV68" s="8">
        <f t="shared" si="28"/>
        <v>0</v>
      </c>
      <c r="BW68" s="8">
        <f t="shared" si="29"/>
        <v>3.575674618632813E-05</v>
      </c>
      <c r="BX68" s="8">
        <f t="shared" si="30"/>
        <v>0</v>
      </c>
      <c r="BY68" s="8">
        <f t="shared" si="31"/>
        <v>3.575674618632813E-05</v>
      </c>
      <c r="BZ68" s="8">
        <f t="shared" si="32"/>
        <v>0</v>
      </c>
      <c r="CA68" s="8">
        <f t="shared" si="33"/>
        <v>0</v>
      </c>
      <c r="CB68" s="8">
        <f t="shared" si="34"/>
        <v>0</v>
      </c>
      <c r="CC68" s="8">
        <f t="shared" si="35"/>
        <v>0</v>
      </c>
      <c r="CD68" s="8">
        <f t="shared" si="36"/>
        <v>0</v>
      </c>
      <c r="CE68" s="8">
        <f t="shared" si="37"/>
        <v>0</v>
      </c>
      <c r="CF68" s="8">
        <f t="shared" si="8"/>
        <v>0</v>
      </c>
      <c r="CG68" s="8">
        <f t="shared" si="38"/>
        <v>0</v>
      </c>
      <c r="CH68" s="8">
        <f t="shared" si="39"/>
        <v>0</v>
      </c>
      <c r="CI68" s="8">
        <f t="shared" si="40"/>
        <v>3.575674618632813E-05</v>
      </c>
      <c r="CJ68" s="8">
        <f t="shared" si="9"/>
        <v>3.575674618632813E-05</v>
      </c>
      <c r="CK68" s="8">
        <f t="shared" si="41"/>
        <v>0</v>
      </c>
      <c r="CL68" s="8">
        <f t="shared" si="42"/>
        <v>0</v>
      </c>
      <c r="CM68" s="8">
        <f t="shared" si="43"/>
        <v>0</v>
      </c>
      <c r="CN68" s="8">
        <f t="shared" si="44"/>
        <v>0</v>
      </c>
      <c r="CO68" s="8">
        <f t="shared" si="45"/>
        <v>0</v>
      </c>
      <c r="CP68" s="8">
        <f t="shared" si="46"/>
        <v>0</v>
      </c>
      <c r="CQ68" s="8">
        <f t="shared" si="47"/>
        <v>0</v>
      </c>
      <c r="CR68" s="8">
        <f t="shared" si="48"/>
        <v>0</v>
      </c>
      <c r="CS68" s="8">
        <f t="shared" si="49"/>
        <v>0</v>
      </c>
      <c r="CT68" s="8">
        <f t="shared" si="50"/>
        <v>0</v>
      </c>
      <c r="CU68" s="8">
        <f t="shared" si="51"/>
        <v>0</v>
      </c>
      <c r="CV68" s="8">
        <f t="shared" si="52"/>
        <v>3.575674618632813E-05</v>
      </c>
      <c r="CW68" s="8">
        <f t="shared" si="53"/>
        <v>0</v>
      </c>
      <c r="CX68" s="8">
        <f t="shared" si="54"/>
        <v>1.7878373093164064E-05</v>
      </c>
      <c r="CY68" s="8">
        <f t="shared" si="55"/>
        <v>3.575674618632813E-05</v>
      </c>
      <c r="CZ68" s="8">
        <f t="shared" si="56"/>
        <v>3.575674618632813E-05</v>
      </c>
      <c r="DA68" s="8">
        <f t="shared" si="95"/>
        <v>3.575674618632813E-05</v>
      </c>
      <c r="DB68" s="8">
        <f t="shared" si="57"/>
        <v>3.575674618632813E-05</v>
      </c>
      <c r="DC68" s="8">
        <f t="shared" si="58"/>
        <v>3.575674618632813E-05</v>
      </c>
      <c r="DD68" s="8">
        <f t="shared" si="59"/>
        <v>3.575674618632813E-05</v>
      </c>
      <c r="DE68" s="8">
        <f t="shared" si="60"/>
        <v>0</v>
      </c>
      <c r="DF68" s="8">
        <f t="shared" si="61"/>
        <v>0</v>
      </c>
      <c r="DG68" s="8">
        <f t="shared" si="62"/>
        <v>0</v>
      </c>
      <c r="DH68" s="8">
        <f t="shared" si="63"/>
        <v>0</v>
      </c>
      <c r="DI68" s="8">
        <f t="shared" si="64"/>
        <v>0</v>
      </c>
      <c r="DJ68" s="8">
        <f t="shared" si="65"/>
        <v>0</v>
      </c>
      <c r="DK68" s="8">
        <f t="shared" si="66"/>
        <v>0</v>
      </c>
      <c r="DL68" s="8">
        <f t="shared" si="67"/>
        <v>0</v>
      </c>
      <c r="DM68" s="8">
        <f t="shared" si="68"/>
        <v>0</v>
      </c>
      <c r="DN68" s="8">
        <f t="shared" si="69"/>
        <v>0</v>
      </c>
      <c r="DO68" s="8">
        <f t="shared" si="70"/>
        <v>0</v>
      </c>
      <c r="DP68" s="8">
        <f t="shared" si="71"/>
        <v>0</v>
      </c>
      <c r="DQ68" s="8">
        <f t="shared" si="72"/>
        <v>3.575674618632813E-05</v>
      </c>
      <c r="DR68" s="8">
        <f t="shared" si="73"/>
        <v>0</v>
      </c>
      <c r="DS68" s="8">
        <f t="shared" si="74"/>
        <v>9.099752911640329E-05</v>
      </c>
    </row>
    <row r="69" spans="1:123" ht="11.25">
      <c r="A69" s="82" t="s">
        <v>438</v>
      </c>
      <c r="B69" s="74" t="s">
        <v>60</v>
      </c>
      <c r="C69" s="83" t="s">
        <v>277</v>
      </c>
      <c r="D69" s="23"/>
      <c r="E69" s="57"/>
      <c r="F69" s="20"/>
      <c r="G69" s="20"/>
      <c r="H69" s="28"/>
      <c r="I69" s="63">
        <v>80.73</v>
      </c>
      <c r="J69" s="64">
        <v>0</v>
      </c>
      <c r="K69" s="64">
        <v>0</v>
      </c>
      <c r="L69" s="20">
        <v>80.73</v>
      </c>
      <c r="M69" s="189">
        <v>57</v>
      </c>
      <c r="N69" s="190">
        <v>0</v>
      </c>
      <c r="O69" s="191">
        <v>0</v>
      </c>
      <c r="P69" s="58">
        <v>52993</v>
      </c>
      <c r="Q69" s="68">
        <v>69483</v>
      </c>
      <c r="R69" s="23"/>
      <c r="S69" s="23">
        <v>55269</v>
      </c>
      <c r="U69" s="8">
        <f t="shared" si="77"/>
        <v>0</v>
      </c>
      <c r="V69" s="8">
        <f t="shared" si="78"/>
        <v>0</v>
      </c>
      <c r="W69" s="8">
        <f t="shared" si="79"/>
        <v>0</v>
      </c>
      <c r="X69" s="8">
        <f t="shared" si="80"/>
        <v>0</v>
      </c>
      <c r="Y69" s="8">
        <f t="shared" si="81"/>
        <v>0</v>
      </c>
      <c r="Z69" s="8">
        <f t="shared" si="82"/>
        <v>0.009338561910049972</v>
      </c>
      <c r="AA69" s="8">
        <f t="shared" si="83"/>
        <v>0</v>
      </c>
      <c r="AB69" s="8">
        <f t="shared" si="84"/>
        <v>0</v>
      </c>
      <c r="AC69" s="8">
        <f t="shared" si="85"/>
        <v>0.021090663991472816</v>
      </c>
      <c r="AD69" s="8">
        <f t="shared" si="86"/>
        <v>8.152538130482813E-05</v>
      </c>
      <c r="AE69" s="8">
        <f t="shared" si="87"/>
        <v>0</v>
      </c>
      <c r="AF69" s="8">
        <f t="shared" si="88"/>
        <v>0</v>
      </c>
      <c r="AG69" s="8">
        <f t="shared" si="98"/>
        <v>0.008929767537557582</v>
      </c>
      <c r="AH69" s="8">
        <f t="shared" si="25"/>
        <v>0.006728273350545143</v>
      </c>
      <c r="AI69" s="8">
        <f t="shared" si="90"/>
        <v>0</v>
      </c>
      <c r="AJ69" s="8">
        <v>0</v>
      </c>
      <c r="AK69" s="8">
        <v>0</v>
      </c>
      <c r="AL69" s="8">
        <v>0</v>
      </c>
      <c r="AM69" s="8">
        <f t="shared" si="91"/>
        <v>4.0762690652414064E-05</v>
      </c>
      <c r="AN69" s="8">
        <f t="shared" si="92"/>
        <v>0</v>
      </c>
      <c r="AO69" s="8">
        <f t="shared" si="93"/>
        <v>0.004669280955024986</v>
      </c>
      <c r="AP69" s="8">
        <f t="shared" si="94"/>
        <v>0</v>
      </c>
      <c r="AQ69" s="15">
        <f t="shared" si="97"/>
        <v>0.0001378544099096701</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105">
        <f t="shared" si="26"/>
        <v>8.152538130482813E-05</v>
      </c>
      <c r="BU69" s="8">
        <f t="shared" si="27"/>
        <v>0.009338561910049972</v>
      </c>
      <c r="BV69" s="8">
        <f t="shared" si="28"/>
        <v>0</v>
      </c>
      <c r="BW69" s="8">
        <f t="shared" si="29"/>
        <v>8.152538130482813E-05</v>
      </c>
      <c r="BX69" s="8">
        <f t="shared" si="30"/>
        <v>0.006728273350545143</v>
      </c>
      <c r="BY69" s="8">
        <f t="shared" si="31"/>
        <v>8.152538130482813E-05</v>
      </c>
      <c r="BZ69" s="8">
        <f t="shared" si="32"/>
        <v>0</v>
      </c>
      <c r="CA69" s="8">
        <f t="shared" si="33"/>
        <v>0</v>
      </c>
      <c r="CB69" s="8">
        <f t="shared" si="34"/>
        <v>0</v>
      </c>
      <c r="CC69" s="8">
        <f t="shared" si="35"/>
        <v>0</v>
      </c>
      <c r="CD69" s="8">
        <f t="shared" si="36"/>
        <v>0</v>
      </c>
      <c r="CE69" s="8">
        <f t="shared" si="37"/>
        <v>0</v>
      </c>
      <c r="CF69" s="8">
        <f t="shared" si="8"/>
        <v>0</v>
      </c>
      <c r="CG69" s="8">
        <f t="shared" si="38"/>
        <v>0</v>
      </c>
      <c r="CH69" s="8">
        <f t="shared" si="39"/>
        <v>0</v>
      </c>
      <c r="CI69" s="8">
        <f t="shared" si="40"/>
        <v>8.152538130482813E-05</v>
      </c>
      <c r="CJ69" s="8">
        <f t="shared" si="9"/>
        <v>8.152538130482813E-05</v>
      </c>
      <c r="CK69" s="8">
        <f t="shared" si="41"/>
        <v>0</v>
      </c>
      <c r="CL69" s="8">
        <f t="shared" si="42"/>
        <v>0</v>
      </c>
      <c r="CM69" s="8">
        <f t="shared" si="43"/>
        <v>0</v>
      </c>
      <c r="CN69" s="8">
        <f t="shared" si="44"/>
        <v>0</v>
      </c>
      <c r="CO69" s="8">
        <f t="shared" si="45"/>
        <v>0</v>
      </c>
      <c r="CP69" s="8">
        <f t="shared" si="46"/>
        <v>0</v>
      </c>
      <c r="CQ69" s="8">
        <f t="shared" si="47"/>
        <v>0</v>
      </c>
      <c r="CR69" s="8">
        <f t="shared" si="48"/>
        <v>0</v>
      </c>
      <c r="CS69" s="8">
        <f t="shared" si="49"/>
        <v>0</v>
      </c>
      <c r="CT69" s="8">
        <f t="shared" si="50"/>
        <v>0</v>
      </c>
      <c r="CU69" s="8">
        <f t="shared" si="51"/>
        <v>0</v>
      </c>
      <c r="CV69" s="8">
        <f t="shared" si="52"/>
        <v>8.152538130482813E-05</v>
      </c>
      <c r="CW69" s="8">
        <f t="shared" si="53"/>
        <v>0.006728273350545143</v>
      </c>
      <c r="CX69" s="8">
        <f t="shared" si="54"/>
        <v>4.0762690652414064E-05</v>
      </c>
      <c r="CY69" s="8">
        <f t="shared" si="55"/>
        <v>8.152538130482813E-05</v>
      </c>
      <c r="CZ69" s="8">
        <f t="shared" si="56"/>
        <v>8.152538130482813E-05</v>
      </c>
      <c r="DA69" s="8">
        <f t="shared" si="95"/>
        <v>8.152538130482813E-05</v>
      </c>
      <c r="DB69" s="8">
        <f t="shared" si="57"/>
        <v>8.152538130482813E-05</v>
      </c>
      <c r="DC69" s="8">
        <f t="shared" si="58"/>
        <v>8.152538130482813E-05</v>
      </c>
      <c r="DD69" s="8">
        <f t="shared" si="59"/>
        <v>8.152538130482813E-05</v>
      </c>
      <c r="DE69" s="8">
        <f t="shared" si="60"/>
        <v>0.009338561910049972</v>
      </c>
      <c r="DF69" s="8">
        <f t="shared" si="61"/>
        <v>0.006728273350545143</v>
      </c>
      <c r="DG69" s="8">
        <f t="shared" si="62"/>
        <v>0</v>
      </c>
      <c r="DH69" s="8">
        <f t="shared" si="63"/>
        <v>0</v>
      </c>
      <c r="DI69" s="8">
        <f t="shared" si="64"/>
        <v>0</v>
      </c>
      <c r="DJ69" s="8">
        <f t="shared" si="65"/>
        <v>0</v>
      </c>
      <c r="DK69" s="8">
        <f t="shared" si="66"/>
        <v>0</v>
      </c>
      <c r="DL69" s="8">
        <f t="shared" si="67"/>
        <v>0</v>
      </c>
      <c r="DM69" s="8">
        <f t="shared" si="68"/>
        <v>0</v>
      </c>
      <c r="DN69" s="8">
        <f t="shared" si="69"/>
        <v>0</v>
      </c>
      <c r="DO69" s="8">
        <f t="shared" si="70"/>
        <v>0.009338561910049972</v>
      </c>
      <c r="DP69" s="8">
        <f t="shared" si="71"/>
        <v>0</v>
      </c>
      <c r="DQ69" s="8">
        <f t="shared" si="72"/>
        <v>8.152538130482813E-05</v>
      </c>
      <c r="DR69" s="8">
        <f t="shared" si="73"/>
        <v>0</v>
      </c>
      <c r="DS69" s="8">
        <f t="shared" si="74"/>
        <v>0.0001378544099096701</v>
      </c>
    </row>
    <row r="70" spans="1:123" ht="11.25">
      <c r="A70" s="82" t="s">
        <v>438</v>
      </c>
      <c r="B70" s="74" t="s">
        <v>61</v>
      </c>
      <c r="C70" s="83" t="s">
        <v>278</v>
      </c>
      <c r="D70" s="23"/>
      <c r="E70" s="57"/>
      <c r="F70" s="20"/>
      <c r="G70" s="20"/>
      <c r="H70" s="28"/>
      <c r="I70" s="63">
        <v>65.2</v>
      </c>
      <c r="J70" s="64">
        <v>0</v>
      </c>
      <c r="K70" s="64">
        <v>2</v>
      </c>
      <c r="L70" s="20">
        <v>63.2</v>
      </c>
      <c r="M70" s="189">
        <v>199</v>
      </c>
      <c r="N70" s="190">
        <v>0</v>
      </c>
      <c r="O70" s="191">
        <v>0</v>
      </c>
      <c r="P70" s="20">
        <v>60201</v>
      </c>
      <c r="Q70" s="68">
        <v>72448</v>
      </c>
      <c r="R70" s="23"/>
      <c r="S70" s="23">
        <v>324946.5</v>
      </c>
      <c r="U70" s="8">
        <f t="shared" si="77"/>
        <v>0</v>
      </c>
      <c r="V70" s="8">
        <f t="shared" si="78"/>
        <v>0</v>
      </c>
      <c r="W70" s="8">
        <f t="shared" si="79"/>
        <v>0</v>
      </c>
      <c r="X70" s="8">
        <f t="shared" si="80"/>
        <v>0</v>
      </c>
      <c r="Y70" s="8">
        <f t="shared" si="81"/>
        <v>0</v>
      </c>
      <c r="Z70" s="8">
        <f t="shared" si="82"/>
        <v>0.007542106237275587</v>
      </c>
      <c r="AA70" s="8">
        <f t="shared" si="83"/>
        <v>0</v>
      </c>
      <c r="AB70" s="8">
        <f t="shared" si="84"/>
        <v>0.0004159448290778711</v>
      </c>
      <c r="AC70" s="8">
        <f t="shared" si="85"/>
        <v>0.01651096202478734</v>
      </c>
      <c r="AD70" s="8">
        <f t="shared" si="86"/>
        <v>0.00028462369964317186</v>
      </c>
      <c r="AE70" s="8">
        <f t="shared" si="87"/>
        <v>0</v>
      </c>
      <c r="AF70" s="8">
        <f t="shared" si="88"/>
        <v>0</v>
      </c>
      <c r="AG70" s="8">
        <f t="shared" si="98"/>
        <v>0.01014437634269628</v>
      </c>
      <c r="AH70" s="8">
        <f t="shared" si="25"/>
        <v>0.007015384305517817</v>
      </c>
      <c r="AI70" s="8">
        <f t="shared" si="90"/>
        <v>0</v>
      </c>
      <c r="AJ70" s="8">
        <v>0</v>
      </c>
      <c r="AK70" s="8">
        <v>0</v>
      </c>
      <c r="AL70" s="8">
        <v>0</v>
      </c>
      <c r="AM70" s="8">
        <f t="shared" si="91"/>
        <v>0.00014231184982158593</v>
      </c>
      <c r="AN70" s="8">
        <f t="shared" si="92"/>
        <v>0.00020797241453893555</v>
      </c>
      <c r="AO70" s="8">
        <f t="shared" si="93"/>
        <v>0.0037710531186377935</v>
      </c>
      <c r="AP70" s="8">
        <f t="shared" si="94"/>
        <v>0.00020797241453893555</v>
      </c>
      <c r="AQ70" s="15">
        <f t="shared" si="97"/>
        <v>0.0008104960829707902</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105">
        <f t="shared" si="26"/>
        <v>0.00028462369964317186</v>
      </c>
      <c r="BU70" s="8">
        <f t="shared" si="27"/>
        <v>0.007542106237275587</v>
      </c>
      <c r="BV70" s="8">
        <f t="shared" si="28"/>
        <v>0</v>
      </c>
      <c r="BW70" s="8">
        <f t="shared" si="29"/>
        <v>0.00028462369964317186</v>
      </c>
      <c r="BX70" s="8">
        <f t="shared" si="30"/>
        <v>0.007015384305517817</v>
      </c>
      <c r="BY70" s="8">
        <f t="shared" si="31"/>
        <v>0.00028462369964317186</v>
      </c>
      <c r="BZ70" s="8">
        <f t="shared" si="32"/>
        <v>0</v>
      </c>
      <c r="CA70" s="8">
        <f t="shared" si="33"/>
        <v>0</v>
      </c>
      <c r="CB70" s="8">
        <f t="shared" si="34"/>
        <v>0</v>
      </c>
      <c r="CC70" s="8">
        <f t="shared" si="35"/>
        <v>0.0004159448290778711</v>
      </c>
      <c r="CD70" s="8">
        <f t="shared" si="36"/>
        <v>0</v>
      </c>
      <c r="CE70" s="8">
        <f t="shared" si="37"/>
        <v>0</v>
      </c>
      <c r="CF70" s="8">
        <f t="shared" si="8"/>
        <v>0</v>
      </c>
      <c r="CG70" s="8">
        <f t="shared" si="38"/>
        <v>0</v>
      </c>
      <c r="CH70" s="8">
        <f t="shared" si="39"/>
        <v>0</v>
      </c>
      <c r="CI70" s="8">
        <f t="shared" si="40"/>
        <v>0.00028462369964317186</v>
      </c>
      <c r="CJ70" s="8">
        <f t="shared" si="9"/>
        <v>0.00028462369964317186</v>
      </c>
      <c r="CK70" s="8">
        <f t="shared" si="41"/>
        <v>0.00020797241453893555</v>
      </c>
      <c r="CL70" s="8">
        <f t="shared" si="42"/>
        <v>0</v>
      </c>
      <c r="CM70" s="8">
        <f t="shared" si="43"/>
        <v>0</v>
      </c>
      <c r="CN70" s="8">
        <f t="shared" si="44"/>
        <v>0</v>
      </c>
      <c r="CO70" s="8">
        <f t="shared" si="45"/>
        <v>0.00020797241453893555</v>
      </c>
      <c r="CP70" s="8">
        <f t="shared" si="46"/>
        <v>0</v>
      </c>
      <c r="CQ70" s="8">
        <f t="shared" si="47"/>
        <v>0</v>
      </c>
      <c r="CR70" s="8">
        <f t="shared" si="48"/>
        <v>0</v>
      </c>
      <c r="CS70" s="8">
        <f t="shared" si="49"/>
        <v>0.00020797241453893555</v>
      </c>
      <c r="CT70" s="8">
        <f t="shared" si="50"/>
        <v>0</v>
      </c>
      <c r="CU70" s="8">
        <f t="shared" si="51"/>
        <v>0</v>
      </c>
      <c r="CV70" s="8">
        <f t="shared" si="52"/>
        <v>0.00028462369964317186</v>
      </c>
      <c r="CW70" s="8">
        <f t="shared" si="53"/>
        <v>0.007015384305517817</v>
      </c>
      <c r="CX70" s="8">
        <f t="shared" si="54"/>
        <v>0.00014231184982158593</v>
      </c>
      <c r="CY70" s="8">
        <f t="shared" si="55"/>
        <v>0.00028462369964317186</v>
      </c>
      <c r="CZ70" s="8">
        <f t="shared" si="56"/>
        <v>0.00028462369964317186</v>
      </c>
      <c r="DA70" s="8">
        <f t="shared" si="95"/>
        <v>0.00028462369964317186</v>
      </c>
      <c r="DB70" s="8">
        <f t="shared" si="57"/>
        <v>0.00028462369964317186</v>
      </c>
      <c r="DC70" s="8">
        <f t="shared" si="58"/>
        <v>0.00028462369964317186</v>
      </c>
      <c r="DD70" s="8">
        <f t="shared" si="59"/>
        <v>0.00028462369964317186</v>
      </c>
      <c r="DE70" s="8">
        <f t="shared" si="60"/>
        <v>0.007542106237275587</v>
      </c>
      <c r="DF70" s="8">
        <f t="shared" si="61"/>
        <v>0.007015384305517817</v>
      </c>
      <c r="DG70" s="8">
        <f t="shared" si="62"/>
        <v>0</v>
      </c>
      <c r="DH70" s="8">
        <f t="shared" si="63"/>
        <v>0</v>
      </c>
      <c r="DI70" s="8">
        <f t="shared" si="64"/>
        <v>0</v>
      </c>
      <c r="DJ70" s="8">
        <f t="shared" si="65"/>
        <v>0</v>
      </c>
      <c r="DK70" s="8">
        <f t="shared" si="66"/>
        <v>0</v>
      </c>
      <c r="DL70" s="8">
        <f t="shared" si="67"/>
        <v>0</v>
      </c>
      <c r="DM70" s="8">
        <f t="shared" si="68"/>
        <v>0</v>
      </c>
      <c r="DN70" s="8">
        <f t="shared" si="69"/>
        <v>0</v>
      </c>
      <c r="DO70" s="8">
        <f t="shared" si="70"/>
        <v>0.007542106237275587</v>
      </c>
      <c r="DP70" s="8">
        <f t="shared" si="71"/>
        <v>0</v>
      </c>
      <c r="DQ70" s="8">
        <f t="shared" si="72"/>
        <v>0.00028462369964317186</v>
      </c>
      <c r="DR70" s="8">
        <f t="shared" si="73"/>
        <v>0</v>
      </c>
      <c r="DS70" s="8">
        <f t="shared" si="74"/>
        <v>0.0008104960829707902</v>
      </c>
    </row>
    <row r="71" spans="1:123" ht="11.25">
      <c r="A71" s="82" t="s">
        <v>438</v>
      </c>
      <c r="B71" s="74" t="s">
        <v>62</v>
      </c>
      <c r="C71" s="83" t="s">
        <v>279</v>
      </c>
      <c r="D71" s="23"/>
      <c r="E71" s="57"/>
      <c r="F71" s="20"/>
      <c r="G71" s="20"/>
      <c r="H71" s="28"/>
      <c r="I71" s="63">
        <v>1</v>
      </c>
      <c r="J71" s="64">
        <v>0</v>
      </c>
      <c r="K71" s="64">
        <v>0</v>
      </c>
      <c r="L71" s="20">
        <v>1</v>
      </c>
      <c r="M71" s="189">
        <v>49</v>
      </c>
      <c r="N71" s="125">
        <v>0</v>
      </c>
      <c r="O71" s="179">
        <v>0</v>
      </c>
      <c r="P71" s="20">
        <v>19130</v>
      </c>
      <c r="Q71" s="68">
        <v>31431</v>
      </c>
      <c r="R71" s="23"/>
      <c r="S71" s="23">
        <v>40921</v>
      </c>
      <c r="U71" s="8">
        <f t="shared" si="77"/>
        <v>0</v>
      </c>
      <c r="V71" s="8">
        <f t="shared" si="78"/>
        <v>0</v>
      </c>
      <c r="W71" s="8">
        <f t="shared" si="79"/>
        <v>0</v>
      </c>
      <c r="X71" s="8">
        <f t="shared" si="80"/>
        <v>0</v>
      </c>
      <c r="Y71" s="8">
        <f t="shared" si="81"/>
        <v>0</v>
      </c>
      <c r="Z71" s="8">
        <f t="shared" si="82"/>
        <v>0.00011567647603183416</v>
      </c>
      <c r="AA71" s="8">
        <f t="shared" si="83"/>
        <v>0</v>
      </c>
      <c r="AB71" s="8">
        <f t="shared" si="84"/>
        <v>0</v>
      </c>
      <c r="AC71" s="8">
        <f t="shared" si="85"/>
        <v>0.0002612493991263819</v>
      </c>
      <c r="AD71" s="8">
        <f t="shared" si="86"/>
        <v>7.008322252520312E-05</v>
      </c>
      <c r="AE71" s="8">
        <f t="shared" si="87"/>
        <v>0</v>
      </c>
      <c r="AF71" s="8">
        <f t="shared" si="88"/>
        <v>0</v>
      </c>
      <c r="AG71" s="8">
        <f t="shared" si="98"/>
        <v>0.0032235663765681605</v>
      </c>
      <c r="AH71" s="8">
        <f t="shared" si="25"/>
        <v>0.0030435697894590674</v>
      </c>
      <c r="AI71" s="8">
        <f t="shared" si="90"/>
        <v>0</v>
      </c>
      <c r="AJ71" s="8">
        <v>0</v>
      </c>
      <c r="AK71" s="8">
        <v>0</v>
      </c>
      <c r="AL71" s="8">
        <v>0</v>
      </c>
      <c r="AM71" s="8">
        <f t="shared" si="91"/>
        <v>3.504161126260156E-05</v>
      </c>
      <c r="AN71" s="8">
        <f t="shared" si="92"/>
        <v>0</v>
      </c>
      <c r="AO71" s="8">
        <f t="shared" si="93"/>
        <v>5.783823801591708E-05</v>
      </c>
      <c r="AP71" s="8">
        <f t="shared" si="94"/>
        <v>0</v>
      </c>
      <c r="AQ71" s="15">
        <f t="shared" si="97"/>
        <v>0.00010206698706170926</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105">
        <f t="shared" si="26"/>
        <v>7.008322252520312E-05</v>
      </c>
      <c r="BU71" s="8">
        <f t="shared" si="27"/>
        <v>0.00011567647603183416</v>
      </c>
      <c r="BV71" s="8">
        <f t="shared" si="28"/>
        <v>0</v>
      </c>
      <c r="BW71" s="8">
        <f t="shared" si="29"/>
        <v>7.008322252520312E-05</v>
      </c>
      <c r="BX71" s="8">
        <f t="shared" si="30"/>
        <v>0.0030435697894590674</v>
      </c>
      <c r="BY71" s="8">
        <f t="shared" si="31"/>
        <v>7.008322252520312E-05</v>
      </c>
      <c r="BZ71" s="8">
        <f t="shared" si="32"/>
        <v>0</v>
      </c>
      <c r="CA71" s="8">
        <f t="shared" si="33"/>
        <v>0</v>
      </c>
      <c r="CB71" s="8">
        <f t="shared" si="34"/>
        <v>0</v>
      </c>
      <c r="CC71" s="8">
        <f t="shared" si="35"/>
        <v>0</v>
      </c>
      <c r="CD71" s="8">
        <f t="shared" si="36"/>
        <v>0</v>
      </c>
      <c r="CE71" s="8">
        <f t="shared" si="37"/>
        <v>0</v>
      </c>
      <c r="CF71" s="8">
        <f t="shared" si="8"/>
        <v>0</v>
      </c>
      <c r="CG71" s="8">
        <f t="shared" si="38"/>
        <v>0</v>
      </c>
      <c r="CH71" s="8">
        <f t="shared" si="39"/>
        <v>0</v>
      </c>
      <c r="CI71" s="8">
        <f t="shared" si="40"/>
        <v>7.008322252520312E-05</v>
      </c>
      <c r="CJ71" s="8">
        <f t="shared" si="9"/>
        <v>7.008322252520312E-05</v>
      </c>
      <c r="CK71" s="8">
        <f t="shared" si="41"/>
        <v>0</v>
      </c>
      <c r="CL71" s="8">
        <f t="shared" si="42"/>
        <v>0</v>
      </c>
      <c r="CM71" s="8">
        <f t="shared" si="43"/>
        <v>0</v>
      </c>
      <c r="CN71" s="8">
        <f t="shared" si="44"/>
        <v>0</v>
      </c>
      <c r="CO71" s="8">
        <f t="shared" si="45"/>
        <v>0</v>
      </c>
      <c r="CP71" s="8">
        <f t="shared" si="46"/>
        <v>0</v>
      </c>
      <c r="CQ71" s="8">
        <f t="shared" si="47"/>
        <v>0</v>
      </c>
      <c r="CR71" s="8">
        <f t="shared" si="48"/>
        <v>0</v>
      </c>
      <c r="CS71" s="8">
        <f t="shared" si="49"/>
        <v>0</v>
      </c>
      <c r="CT71" s="8">
        <f t="shared" si="50"/>
        <v>0</v>
      </c>
      <c r="CU71" s="8">
        <f t="shared" si="51"/>
        <v>0</v>
      </c>
      <c r="CV71" s="8">
        <f t="shared" si="52"/>
        <v>7.008322252520312E-05</v>
      </c>
      <c r="CW71" s="8">
        <f t="shared" si="53"/>
        <v>0.0030435697894590674</v>
      </c>
      <c r="CX71" s="8">
        <f t="shared" si="54"/>
        <v>3.504161126260156E-05</v>
      </c>
      <c r="CY71" s="8">
        <f t="shared" si="55"/>
        <v>7.008322252520312E-05</v>
      </c>
      <c r="CZ71" s="8">
        <f t="shared" si="56"/>
        <v>7.008322252520312E-05</v>
      </c>
      <c r="DA71" s="8">
        <f t="shared" si="95"/>
        <v>7.008322252520312E-05</v>
      </c>
      <c r="DB71" s="8">
        <f t="shared" si="57"/>
        <v>7.008322252520312E-05</v>
      </c>
      <c r="DC71" s="8">
        <f t="shared" si="58"/>
        <v>7.008322252520312E-05</v>
      </c>
      <c r="DD71" s="8">
        <f t="shared" si="59"/>
        <v>7.008322252520312E-05</v>
      </c>
      <c r="DE71" s="8">
        <f t="shared" si="60"/>
        <v>0.00011567647603183416</v>
      </c>
      <c r="DF71" s="8">
        <f t="shared" si="61"/>
        <v>0.0030435697894590674</v>
      </c>
      <c r="DG71" s="8">
        <f t="shared" si="62"/>
        <v>0</v>
      </c>
      <c r="DH71" s="8">
        <f t="shared" si="63"/>
        <v>0</v>
      </c>
      <c r="DI71" s="8">
        <f t="shared" si="64"/>
        <v>0</v>
      </c>
      <c r="DJ71" s="8">
        <f t="shared" si="65"/>
        <v>0</v>
      </c>
      <c r="DK71" s="8">
        <f t="shared" si="66"/>
        <v>0</v>
      </c>
      <c r="DL71" s="8">
        <f t="shared" si="67"/>
        <v>0</v>
      </c>
      <c r="DM71" s="8">
        <f t="shared" si="68"/>
        <v>0</v>
      </c>
      <c r="DN71" s="8">
        <f t="shared" si="69"/>
        <v>0</v>
      </c>
      <c r="DO71" s="8">
        <f t="shared" si="70"/>
        <v>0.00011567647603183416</v>
      </c>
      <c r="DP71" s="8">
        <f t="shared" si="71"/>
        <v>0</v>
      </c>
      <c r="DQ71" s="8">
        <f t="shared" si="72"/>
        <v>7.008322252520312E-05</v>
      </c>
      <c r="DR71" s="8">
        <f t="shared" si="73"/>
        <v>0</v>
      </c>
      <c r="DS71" s="8">
        <f t="shared" si="74"/>
        <v>0.00010206698706170926</v>
      </c>
    </row>
    <row r="72" spans="1:123" ht="11.25">
      <c r="A72" s="82" t="s">
        <v>438</v>
      </c>
      <c r="B72" s="74" t="s">
        <v>63</v>
      </c>
      <c r="C72" s="83" t="s">
        <v>280</v>
      </c>
      <c r="D72" s="23"/>
      <c r="E72" s="57"/>
      <c r="F72" s="20"/>
      <c r="G72" s="20"/>
      <c r="H72" s="28"/>
      <c r="I72" s="63">
        <v>5</v>
      </c>
      <c r="J72" s="64">
        <v>0</v>
      </c>
      <c r="K72" s="64">
        <v>2</v>
      </c>
      <c r="L72" s="20">
        <v>3</v>
      </c>
      <c r="M72" s="189">
        <v>5583</v>
      </c>
      <c r="N72" s="125">
        <v>190</v>
      </c>
      <c r="O72" s="179">
        <v>0</v>
      </c>
      <c r="P72" s="20">
        <v>8923</v>
      </c>
      <c r="Q72" s="68">
        <v>25199</v>
      </c>
      <c r="R72" s="23"/>
      <c r="S72" s="23">
        <v>2029438</v>
      </c>
      <c r="U72" s="8">
        <f t="shared" si="77"/>
        <v>0</v>
      </c>
      <c r="V72" s="8">
        <f t="shared" si="78"/>
        <v>0</v>
      </c>
      <c r="W72" s="8">
        <f t="shared" si="79"/>
        <v>0</v>
      </c>
      <c r="X72" s="8">
        <f t="shared" si="80"/>
        <v>0</v>
      </c>
      <c r="Y72" s="8">
        <f t="shared" si="81"/>
        <v>0</v>
      </c>
      <c r="Z72" s="8">
        <f t="shared" si="82"/>
        <v>0.0005783823801591708</v>
      </c>
      <c r="AA72" s="8">
        <f t="shared" si="83"/>
        <v>0</v>
      </c>
      <c r="AB72" s="8">
        <f t="shared" si="84"/>
        <v>0.0004159448290778711</v>
      </c>
      <c r="AC72" s="8">
        <f t="shared" si="85"/>
        <v>0.0007837481973791458</v>
      </c>
      <c r="AD72" s="8">
        <f t="shared" si="86"/>
        <v>0.007985196558330796</v>
      </c>
      <c r="AE72" s="8">
        <f t="shared" si="87"/>
        <v>0.0010796472542396825</v>
      </c>
      <c r="AF72" s="8">
        <f t="shared" si="88"/>
        <v>0</v>
      </c>
      <c r="AG72" s="8">
        <f t="shared" si="98"/>
        <v>0.001503600772510073</v>
      </c>
      <c r="AH72" s="8">
        <f t="shared" si="25"/>
        <v>0.0024401042004574794</v>
      </c>
      <c r="AI72" s="8">
        <f t="shared" si="90"/>
        <v>0</v>
      </c>
      <c r="AJ72" s="8">
        <v>0</v>
      </c>
      <c r="AK72" s="8">
        <v>0</v>
      </c>
      <c r="AL72" s="8">
        <v>0</v>
      </c>
      <c r="AM72" s="8">
        <f t="shared" si="91"/>
        <v>0.00453242190628524</v>
      </c>
      <c r="AN72" s="8">
        <f t="shared" si="92"/>
        <v>0.00020797241453893555</v>
      </c>
      <c r="AO72" s="8">
        <f t="shared" si="93"/>
        <v>0.0002891911900795854</v>
      </c>
      <c r="AP72" s="8">
        <f t="shared" si="94"/>
        <v>0.00020797241453893555</v>
      </c>
      <c r="AQ72" s="15">
        <f t="shared" si="97"/>
        <v>0.005061914960253687</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105">
        <f t="shared" si="26"/>
        <v>0.007985196558330796</v>
      </c>
      <c r="BU72" s="8">
        <f t="shared" si="27"/>
        <v>0.0005783823801591708</v>
      </c>
      <c r="BV72" s="8">
        <f t="shared" si="28"/>
        <v>0</v>
      </c>
      <c r="BW72" s="8">
        <f t="shared" si="29"/>
        <v>0.007985196558330796</v>
      </c>
      <c r="BX72" s="8">
        <f t="shared" si="30"/>
        <v>0.0024401042004574794</v>
      </c>
      <c r="BY72" s="8">
        <f t="shared" si="31"/>
        <v>0.007985196558330796</v>
      </c>
      <c r="BZ72" s="8">
        <f t="shared" si="32"/>
        <v>0</v>
      </c>
      <c r="CA72" s="8">
        <f t="shared" si="33"/>
        <v>0</v>
      </c>
      <c r="CB72" s="8">
        <f t="shared" si="34"/>
        <v>0</v>
      </c>
      <c r="CC72" s="8">
        <f t="shared" si="35"/>
        <v>0.0004159448290778711</v>
      </c>
      <c r="CD72" s="8">
        <f t="shared" si="36"/>
        <v>0</v>
      </c>
      <c r="CE72" s="8">
        <f t="shared" si="37"/>
        <v>0</v>
      </c>
      <c r="CF72" s="8">
        <f t="shared" si="8"/>
        <v>0</v>
      </c>
      <c r="CG72" s="8">
        <f t="shared" si="38"/>
        <v>0</v>
      </c>
      <c r="CH72" s="8">
        <f t="shared" si="39"/>
        <v>0</v>
      </c>
      <c r="CI72" s="8">
        <f t="shared" si="40"/>
        <v>0.007985196558330796</v>
      </c>
      <c r="CJ72" s="8">
        <f t="shared" si="9"/>
        <v>0.007985196558330796</v>
      </c>
      <c r="CK72" s="8">
        <f t="shared" si="41"/>
        <v>0.00020797241453893555</v>
      </c>
      <c r="CL72" s="8">
        <f t="shared" si="42"/>
        <v>0</v>
      </c>
      <c r="CM72" s="8">
        <f t="shared" si="43"/>
        <v>0</v>
      </c>
      <c r="CN72" s="8">
        <f t="shared" si="44"/>
        <v>0</v>
      </c>
      <c r="CO72" s="8">
        <f t="shared" si="45"/>
        <v>0.00020797241453893555</v>
      </c>
      <c r="CP72" s="8">
        <f t="shared" si="46"/>
        <v>0.0010796472542396825</v>
      </c>
      <c r="CQ72" s="8">
        <f t="shared" si="47"/>
        <v>0</v>
      </c>
      <c r="CR72" s="8">
        <f t="shared" si="48"/>
        <v>0</v>
      </c>
      <c r="CS72" s="8">
        <f t="shared" si="49"/>
        <v>0.00020797241453893555</v>
      </c>
      <c r="CT72" s="8">
        <f t="shared" si="50"/>
        <v>0</v>
      </c>
      <c r="CU72" s="8">
        <f t="shared" si="51"/>
        <v>0</v>
      </c>
      <c r="CV72" s="8">
        <f t="shared" si="52"/>
        <v>0.007985196558330796</v>
      </c>
      <c r="CW72" s="8">
        <f t="shared" si="53"/>
        <v>0.0024401042004574794</v>
      </c>
      <c r="CX72" s="8">
        <f t="shared" si="54"/>
        <v>0.00453242190628524</v>
      </c>
      <c r="CY72" s="8">
        <f t="shared" si="55"/>
        <v>0.007985196558330796</v>
      </c>
      <c r="CZ72" s="8">
        <f t="shared" si="56"/>
        <v>0.007985196558330796</v>
      </c>
      <c r="DA72" s="8">
        <f t="shared" si="95"/>
        <v>0.007985196558330796</v>
      </c>
      <c r="DB72" s="8">
        <f t="shared" si="57"/>
        <v>0.007985196558330796</v>
      </c>
      <c r="DC72" s="8">
        <f t="shared" si="58"/>
        <v>0.007985196558330796</v>
      </c>
      <c r="DD72" s="8">
        <f t="shared" si="59"/>
        <v>0.007985196558330796</v>
      </c>
      <c r="DE72" s="8">
        <f t="shared" si="60"/>
        <v>0.0005783823801591708</v>
      </c>
      <c r="DF72" s="8">
        <f t="shared" si="61"/>
        <v>0.0024401042004574794</v>
      </c>
      <c r="DG72" s="8">
        <f t="shared" si="62"/>
        <v>0</v>
      </c>
      <c r="DH72" s="8">
        <f t="shared" si="63"/>
        <v>0</v>
      </c>
      <c r="DI72" s="8">
        <f t="shared" si="64"/>
        <v>0</v>
      </c>
      <c r="DJ72" s="8">
        <f t="shared" si="65"/>
        <v>0</v>
      </c>
      <c r="DK72" s="8">
        <f t="shared" si="66"/>
        <v>0</v>
      </c>
      <c r="DL72" s="8">
        <f t="shared" si="67"/>
        <v>0</v>
      </c>
      <c r="DM72" s="8">
        <f t="shared" si="68"/>
        <v>0</v>
      </c>
      <c r="DN72" s="8">
        <f t="shared" si="69"/>
        <v>0</v>
      </c>
      <c r="DO72" s="8">
        <f t="shared" si="70"/>
        <v>0.0005783823801591708</v>
      </c>
      <c r="DP72" s="8">
        <f t="shared" si="71"/>
        <v>0</v>
      </c>
      <c r="DQ72" s="8">
        <f t="shared" si="72"/>
        <v>0.007985196558330796</v>
      </c>
      <c r="DR72" s="8">
        <f t="shared" si="73"/>
        <v>0</v>
      </c>
      <c r="DS72" s="8">
        <f t="shared" si="74"/>
        <v>0.005061914960253687</v>
      </c>
    </row>
    <row r="73" spans="1:123" ht="11.25">
      <c r="A73" s="82" t="s">
        <v>438</v>
      </c>
      <c r="B73" s="74" t="s">
        <v>64</v>
      </c>
      <c r="C73" s="83" t="s">
        <v>281</v>
      </c>
      <c r="D73" s="23"/>
      <c r="E73" s="57"/>
      <c r="F73" s="20"/>
      <c r="G73" s="20"/>
      <c r="H73" s="28"/>
      <c r="I73" s="63">
        <v>2</v>
      </c>
      <c r="J73" s="64">
        <v>0</v>
      </c>
      <c r="K73" s="64">
        <v>1</v>
      </c>
      <c r="L73" s="20">
        <v>1</v>
      </c>
      <c r="M73" s="189">
        <v>104</v>
      </c>
      <c r="N73" s="125"/>
      <c r="O73" s="179">
        <v>0</v>
      </c>
      <c r="P73" s="20">
        <v>409</v>
      </c>
      <c r="Q73" s="68"/>
      <c r="R73" s="23"/>
      <c r="S73" s="23">
        <v>85301</v>
      </c>
      <c r="U73" s="8">
        <f t="shared" si="77"/>
        <v>0</v>
      </c>
      <c r="V73" s="8">
        <f t="shared" si="78"/>
        <v>0</v>
      </c>
      <c r="W73" s="8">
        <f t="shared" si="79"/>
        <v>0</v>
      </c>
      <c r="X73" s="8">
        <f t="shared" si="80"/>
        <v>0</v>
      </c>
      <c r="Y73" s="8">
        <f t="shared" si="81"/>
        <v>0</v>
      </c>
      <c r="Z73" s="8">
        <f t="shared" si="82"/>
        <v>0.00023135295206366832</v>
      </c>
      <c r="AA73" s="8">
        <f t="shared" si="83"/>
        <v>0</v>
      </c>
      <c r="AB73" s="8">
        <f t="shared" si="84"/>
        <v>0.00020797241453893555</v>
      </c>
      <c r="AC73" s="8">
        <f t="shared" si="85"/>
        <v>0.0002612493991263819</v>
      </c>
      <c r="AD73" s="8">
        <f t="shared" si="86"/>
        <v>0.000148748064135125</v>
      </c>
      <c r="AE73" s="8">
        <f t="shared" si="87"/>
        <v>0</v>
      </c>
      <c r="AF73" s="8">
        <f t="shared" si="88"/>
        <v>0</v>
      </c>
      <c r="AG73" s="8">
        <f t="shared" si="98"/>
        <v>6.891995023608874E-05</v>
      </c>
      <c r="AH73" s="8">
        <f t="shared" si="25"/>
        <v>0</v>
      </c>
      <c r="AI73" s="8">
        <f t="shared" si="90"/>
        <v>0</v>
      </c>
      <c r="AJ73" s="8">
        <v>0</v>
      </c>
      <c r="AK73" s="8">
        <v>0</v>
      </c>
      <c r="AL73" s="8">
        <v>0</v>
      </c>
      <c r="AM73" s="8">
        <f t="shared" si="91"/>
        <v>7.43740320675625E-05</v>
      </c>
      <c r="AN73" s="8">
        <f t="shared" si="92"/>
        <v>0.00010398620726946777</v>
      </c>
      <c r="AO73" s="8">
        <f t="shared" si="93"/>
        <v>0.00011567647603183416</v>
      </c>
      <c r="AP73" s="8">
        <f t="shared" si="94"/>
        <v>0.00010398620726946777</v>
      </c>
      <c r="AQ73" s="15">
        <f t="shared" si="97"/>
        <v>0.000212761566514769</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105">
        <f t="shared" si="26"/>
        <v>0.000148748064135125</v>
      </c>
      <c r="BU73" s="8">
        <f t="shared" si="27"/>
        <v>0.00023135295206366832</v>
      </c>
      <c r="BV73" s="8">
        <f t="shared" si="28"/>
        <v>0</v>
      </c>
      <c r="BW73" s="8">
        <f t="shared" si="29"/>
        <v>0.000148748064135125</v>
      </c>
      <c r="BX73" s="8">
        <f t="shared" si="30"/>
        <v>0</v>
      </c>
      <c r="BY73" s="8">
        <f t="shared" si="31"/>
        <v>0.000148748064135125</v>
      </c>
      <c r="BZ73" s="8">
        <f t="shared" si="32"/>
        <v>0</v>
      </c>
      <c r="CA73" s="8">
        <f t="shared" si="33"/>
        <v>0</v>
      </c>
      <c r="CB73" s="8">
        <f t="shared" si="34"/>
        <v>0</v>
      </c>
      <c r="CC73" s="8">
        <f t="shared" si="35"/>
        <v>0.00020797241453893555</v>
      </c>
      <c r="CD73" s="8">
        <f t="shared" si="36"/>
        <v>0</v>
      </c>
      <c r="CE73" s="8">
        <f t="shared" si="37"/>
        <v>0</v>
      </c>
      <c r="CF73" s="8">
        <f t="shared" si="8"/>
        <v>0</v>
      </c>
      <c r="CG73" s="8">
        <f t="shared" si="38"/>
        <v>0</v>
      </c>
      <c r="CH73" s="8">
        <f t="shared" si="39"/>
        <v>0</v>
      </c>
      <c r="CI73" s="8">
        <f t="shared" si="40"/>
        <v>0.000148748064135125</v>
      </c>
      <c r="CJ73" s="8">
        <f t="shared" si="9"/>
        <v>0.000148748064135125</v>
      </c>
      <c r="CK73" s="8">
        <f t="shared" si="41"/>
        <v>0.00010398620726946777</v>
      </c>
      <c r="CL73" s="8">
        <f t="shared" si="42"/>
        <v>0</v>
      </c>
      <c r="CM73" s="8">
        <f t="shared" si="43"/>
        <v>0</v>
      </c>
      <c r="CN73" s="8">
        <f t="shared" si="44"/>
        <v>0</v>
      </c>
      <c r="CO73" s="8">
        <f t="shared" si="45"/>
        <v>0.00010398620726946777</v>
      </c>
      <c r="CP73" s="8">
        <f t="shared" si="46"/>
        <v>0</v>
      </c>
      <c r="CQ73" s="8">
        <f t="shared" si="47"/>
        <v>0</v>
      </c>
      <c r="CR73" s="8">
        <f t="shared" si="48"/>
        <v>0</v>
      </c>
      <c r="CS73" s="8">
        <f t="shared" si="49"/>
        <v>0.00010398620726946777</v>
      </c>
      <c r="CT73" s="8">
        <f t="shared" si="50"/>
        <v>0</v>
      </c>
      <c r="CU73" s="8">
        <f t="shared" si="51"/>
        <v>0</v>
      </c>
      <c r="CV73" s="8">
        <f t="shared" si="52"/>
        <v>0.000148748064135125</v>
      </c>
      <c r="CW73" s="8">
        <f t="shared" si="53"/>
        <v>0</v>
      </c>
      <c r="CX73" s="8">
        <f t="shared" si="54"/>
        <v>7.43740320675625E-05</v>
      </c>
      <c r="CY73" s="8">
        <f t="shared" si="55"/>
        <v>0.000148748064135125</v>
      </c>
      <c r="CZ73" s="8">
        <f t="shared" si="56"/>
        <v>0.000148748064135125</v>
      </c>
      <c r="DA73" s="8">
        <f t="shared" si="95"/>
        <v>0.000148748064135125</v>
      </c>
      <c r="DB73" s="8">
        <f t="shared" si="57"/>
        <v>0.000148748064135125</v>
      </c>
      <c r="DC73" s="8">
        <f t="shared" si="58"/>
        <v>0.000148748064135125</v>
      </c>
      <c r="DD73" s="8">
        <f t="shared" si="59"/>
        <v>0.000148748064135125</v>
      </c>
      <c r="DE73" s="8">
        <f t="shared" si="60"/>
        <v>0.00023135295206366832</v>
      </c>
      <c r="DF73" s="8">
        <f t="shared" si="61"/>
        <v>0</v>
      </c>
      <c r="DG73" s="8">
        <f t="shared" si="62"/>
        <v>0</v>
      </c>
      <c r="DH73" s="8">
        <f t="shared" si="63"/>
        <v>0</v>
      </c>
      <c r="DI73" s="8">
        <f t="shared" si="64"/>
        <v>0</v>
      </c>
      <c r="DJ73" s="8">
        <f t="shared" si="65"/>
        <v>0</v>
      </c>
      <c r="DK73" s="8">
        <f t="shared" si="66"/>
        <v>0</v>
      </c>
      <c r="DL73" s="8">
        <f t="shared" si="67"/>
        <v>0</v>
      </c>
      <c r="DM73" s="8">
        <f t="shared" si="68"/>
        <v>0</v>
      </c>
      <c r="DN73" s="8">
        <f t="shared" si="69"/>
        <v>0</v>
      </c>
      <c r="DO73" s="8">
        <f t="shared" si="70"/>
        <v>0.00023135295206366832</v>
      </c>
      <c r="DP73" s="8">
        <f t="shared" si="71"/>
        <v>0</v>
      </c>
      <c r="DQ73" s="8">
        <f t="shared" si="72"/>
        <v>0.000148748064135125</v>
      </c>
      <c r="DR73" s="8">
        <f t="shared" si="73"/>
        <v>0</v>
      </c>
      <c r="DS73" s="8">
        <f t="shared" si="74"/>
        <v>0.000212761566514769</v>
      </c>
    </row>
    <row r="74" spans="1:123" ht="11.25">
      <c r="A74" s="82" t="s">
        <v>438</v>
      </c>
      <c r="B74" s="74" t="s">
        <v>65</v>
      </c>
      <c r="C74" s="83" t="s">
        <v>439</v>
      </c>
      <c r="D74" s="23"/>
      <c r="E74" s="57"/>
      <c r="F74" s="20"/>
      <c r="G74" s="20"/>
      <c r="H74" s="28"/>
      <c r="I74" s="63">
        <v>1117.64</v>
      </c>
      <c r="J74" s="64">
        <v>0</v>
      </c>
      <c r="K74" s="64">
        <v>11</v>
      </c>
      <c r="L74" s="20">
        <v>1106.64</v>
      </c>
      <c r="M74" s="189">
        <f>54969-M96</f>
        <v>27615.607</v>
      </c>
      <c r="N74" s="125">
        <f>238-N96</f>
        <v>238</v>
      </c>
      <c r="O74" s="179">
        <f>0-O96</f>
        <v>0</v>
      </c>
      <c r="P74" s="20">
        <v>207703</v>
      </c>
      <c r="Q74" s="68">
        <v>346893</v>
      </c>
      <c r="R74" s="23"/>
      <c r="S74" s="23">
        <v>32276270</v>
      </c>
      <c r="U74" s="8">
        <f t="shared" si="77"/>
        <v>0</v>
      </c>
      <c r="V74" s="8">
        <f t="shared" si="78"/>
        <v>0</v>
      </c>
      <c r="W74" s="8">
        <f t="shared" si="79"/>
        <v>0</v>
      </c>
      <c r="X74" s="8">
        <f t="shared" si="80"/>
        <v>0</v>
      </c>
      <c r="Y74" s="8">
        <f t="shared" si="81"/>
        <v>0</v>
      </c>
      <c r="Z74" s="8">
        <f t="shared" si="82"/>
        <v>0.12928465667221914</v>
      </c>
      <c r="AA74" s="8">
        <f t="shared" si="83"/>
        <v>0</v>
      </c>
      <c r="AB74" s="8">
        <f t="shared" si="84"/>
        <v>0.0022876965599282913</v>
      </c>
      <c r="AC74" s="8">
        <f t="shared" si="85"/>
        <v>0.2891090350492193</v>
      </c>
      <c r="AD74" s="8">
        <f t="shared" si="86"/>
        <v>0.039497770011215454</v>
      </c>
      <c r="AE74" s="8">
        <f t="shared" si="87"/>
        <v>0.0013524002447844444</v>
      </c>
      <c r="AF74" s="8">
        <f t="shared" si="88"/>
        <v>0</v>
      </c>
      <c r="AG74" s="8">
        <f t="shared" si="98"/>
        <v>0.03499970763786391</v>
      </c>
      <c r="AH74" s="8">
        <f t="shared" si="25"/>
        <v>0.033590819731310624</v>
      </c>
      <c r="AI74" s="8">
        <f t="shared" si="90"/>
        <v>0</v>
      </c>
      <c r="AJ74" s="8">
        <v>0</v>
      </c>
      <c r="AK74" s="8">
        <v>0</v>
      </c>
      <c r="AL74" s="8">
        <v>0</v>
      </c>
      <c r="AM74" s="8">
        <f t="shared" si="91"/>
        <v>0.02042508512799995</v>
      </c>
      <c r="AN74" s="8">
        <f t="shared" si="92"/>
        <v>0.0011438482799641457</v>
      </c>
      <c r="AO74" s="8">
        <f t="shared" si="93"/>
        <v>0.06464232833610957</v>
      </c>
      <c r="AP74" s="8">
        <f t="shared" si="94"/>
        <v>0.0011438482799641457</v>
      </c>
      <c r="AQ74" s="15">
        <f t="shared" si="97"/>
        <v>0.08050491514113133</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105">
        <f t="shared" si="26"/>
        <v>0.039497770011215454</v>
      </c>
      <c r="BU74" s="8">
        <f t="shared" si="27"/>
        <v>0.12928465667221914</v>
      </c>
      <c r="BV74" s="8">
        <f t="shared" si="28"/>
        <v>0</v>
      </c>
      <c r="BW74" s="8">
        <f t="shared" si="29"/>
        <v>0.039497770011215454</v>
      </c>
      <c r="BX74" s="8">
        <f t="shared" si="30"/>
        <v>0.033590819731310624</v>
      </c>
      <c r="BY74" s="8">
        <f t="shared" si="31"/>
        <v>0.039497770011215454</v>
      </c>
      <c r="BZ74" s="8">
        <f t="shared" si="32"/>
        <v>0</v>
      </c>
      <c r="CA74" s="8">
        <f t="shared" si="33"/>
        <v>0</v>
      </c>
      <c r="CB74" s="8">
        <f t="shared" si="34"/>
        <v>0</v>
      </c>
      <c r="CC74" s="8">
        <f t="shared" si="35"/>
        <v>0.0022876965599282913</v>
      </c>
      <c r="CD74" s="8">
        <f t="shared" si="36"/>
        <v>0</v>
      </c>
      <c r="CE74" s="8">
        <f t="shared" si="37"/>
        <v>0</v>
      </c>
      <c r="CF74" s="8">
        <f t="shared" si="8"/>
        <v>0</v>
      </c>
      <c r="CG74" s="8">
        <f t="shared" si="38"/>
        <v>0</v>
      </c>
      <c r="CH74" s="8">
        <f t="shared" si="39"/>
        <v>0</v>
      </c>
      <c r="CI74" s="8">
        <f t="shared" si="40"/>
        <v>0.039497770011215454</v>
      </c>
      <c r="CJ74" s="8">
        <f t="shared" si="9"/>
        <v>0.039497770011215454</v>
      </c>
      <c r="CK74" s="8">
        <f t="shared" si="41"/>
        <v>0.0011438482799641457</v>
      </c>
      <c r="CL74" s="8">
        <f t="shared" si="42"/>
        <v>0</v>
      </c>
      <c r="CM74" s="8">
        <f t="shared" si="43"/>
        <v>0</v>
      </c>
      <c r="CN74" s="8">
        <f t="shared" si="44"/>
        <v>0</v>
      </c>
      <c r="CO74" s="8">
        <f t="shared" si="45"/>
        <v>0.0011438482799641457</v>
      </c>
      <c r="CP74" s="8">
        <f t="shared" si="46"/>
        <v>0.0013524002447844444</v>
      </c>
      <c r="CQ74" s="8">
        <f t="shared" si="47"/>
        <v>0</v>
      </c>
      <c r="CR74" s="8">
        <f t="shared" si="48"/>
        <v>0</v>
      </c>
      <c r="CS74" s="8">
        <f t="shared" si="49"/>
        <v>0.0011438482799641457</v>
      </c>
      <c r="CT74" s="8">
        <f t="shared" si="50"/>
        <v>0</v>
      </c>
      <c r="CU74" s="8">
        <f t="shared" si="51"/>
        <v>0</v>
      </c>
      <c r="CV74" s="8">
        <f t="shared" si="52"/>
        <v>0.039497770011215454</v>
      </c>
      <c r="CW74" s="8">
        <f t="shared" si="53"/>
        <v>0.033590819731310624</v>
      </c>
      <c r="CX74" s="8">
        <f t="shared" si="54"/>
        <v>0.02042508512799995</v>
      </c>
      <c r="CY74" s="8">
        <f t="shared" si="55"/>
        <v>0.039497770011215454</v>
      </c>
      <c r="CZ74" s="8">
        <f t="shared" si="56"/>
        <v>0.039497770011215454</v>
      </c>
      <c r="DA74" s="8">
        <f t="shared" si="95"/>
        <v>0.039497770011215454</v>
      </c>
      <c r="DB74" s="8">
        <f t="shared" si="57"/>
        <v>0.039497770011215454</v>
      </c>
      <c r="DC74" s="8">
        <f t="shared" si="58"/>
        <v>0.039497770011215454</v>
      </c>
      <c r="DD74" s="8">
        <f t="shared" si="59"/>
        <v>0.039497770011215454</v>
      </c>
      <c r="DE74" s="8">
        <f t="shared" si="60"/>
        <v>0.12928465667221914</v>
      </c>
      <c r="DF74" s="8">
        <f t="shared" si="61"/>
        <v>0.033590819731310624</v>
      </c>
      <c r="DG74" s="8">
        <f t="shared" si="62"/>
        <v>0</v>
      </c>
      <c r="DH74" s="8">
        <f t="shared" si="63"/>
        <v>0</v>
      </c>
      <c r="DI74" s="8">
        <f t="shared" si="64"/>
        <v>0</v>
      </c>
      <c r="DJ74" s="8">
        <f t="shared" si="65"/>
        <v>0</v>
      </c>
      <c r="DK74" s="8">
        <f t="shared" si="66"/>
        <v>0</v>
      </c>
      <c r="DL74" s="8">
        <f t="shared" si="67"/>
        <v>0</v>
      </c>
      <c r="DM74" s="8">
        <f t="shared" si="68"/>
        <v>0</v>
      </c>
      <c r="DN74" s="8">
        <f t="shared" si="69"/>
        <v>0</v>
      </c>
      <c r="DO74" s="8">
        <f t="shared" si="70"/>
        <v>0.12928465667221914</v>
      </c>
      <c r="DP74" s="8">
        <f t="shared" si="71"/>
        <v>0</v>
      </c>
      <c r="DQ74" s="8">
        <f t="shared" si="72"/>
        <v>0.039497770011215454</v>
      </c>
      <c r="DR74" s="8">
        <f t="shared" si="73"/>
        <v>0</v>
      </c>
      <c r="DS74" s="8">
        <f t="shared" si="74"/>
        <v>0.08050491514113133</v>
      </c>
    </row>
    <row r="75" spans="1:123" ht="11.25">
      <c r="A75" s="82" t="s">
        <v>438</v>
      </c>
      <c r="B75" s="84" t="s">
        <v>440</v>
      </c>
      <c r="C75" s="83" t="s">
        <v>217</v>
      </c>
      <c r="D75" s="23"/>
      <c r="E75" s="57"/>
      <c r="F75" s="20"/>
      <c r="G75" s="20"/>
      <c r="H75" s="28"/>
      <c r="I75" s="63">
        <v>0</v>
      </c>
      <c r="J75" s="64"/>
      <c r="K75" s="64">
        <v>0</v>
      </c>
      <c r="L75" s="20"/>
      <c r="M75" s="189">
        <v>230</v>
      </c>
      <c r="N75" s="125">
        <v>0</v>
      </c>
      <c r="O75" s="179">
        <v>0</v>
      </c>
      <c r="P75" s="20">
        <v>0</v>
      </c>
      <c r="Q75" s="68"/>
      <c r="R75" s="23"/>
      <c r="S75" s="23">
        <v>229737</v>
      </c>
      <c r="U75" s="8">
        <f t="shared" si="77"/>
        <v>0</v>
      </c>
      <c r="V75" s="8">
        <f t="shared" si="78"/>
        <v>0</v>
      </c>
      <c r="W75" s="8">
        <f t="shared" si="79"/>
        <v>0</v>
      </c>
      <c r="X75" s="8">
        <f t="shared" si="80"/>
        <v>0</v>
      </c>
      <c r="Y75" s="8">
        <f t="shared" si="81"/>
        <v>0</v>
      </c>
      <c r="Z75" s="8">
        <f t="shared" si="82"/>
        <v>0</v>
      </c>
      <c r="AA75" s="8">
        <f t="shared" si="83"/>
        <v>0</v>
      </c>
      <c r="AB75" s="8">
        <f t="shared" si="84"/>
        <v>0</v>
      </c>
      <c r="AC75" s="8">
        <f t="shared" si="85"/>
        <v>0</v>
      </c>
      <c r="AD75" s="8">
        <f t="shared" si="86"/>
        <v>0.0003289620649142188</v>
      </c>
      <c r="AE75" s="8">
        <f t="shared" si="87"/>
        <v>0</v>
      </c>
      <c r="AF75" s="8">
        <f t="shared" si="88"/>
        <v>0</v>
      </c>
      <c r="AG75" s="8">
        <f t="shared" si="98"/>
        <v>0</v>
      </c>
      <c r="AH75" s="8">
        <f aca="true" t="shared" si="99" ref="AH75:AH87">Q75/$Q$89</f>
        <v>0</v>
      </c>
      <c r="AI75" s="8">
        <f t="shared" si="90"/>
        <v>0</v>
      </c>
      <c r="AJ75" s="8">
        <v>0</v>
      </c>
      <c r="AK75" s="8">
        <v>0</v>
      </c>
      <c r="AL75" s="8">
        <v>0</v>
      </c>
      <c r="AM75" s="8">
        <f t="shared" si="91"/>
        <v>0.0001644810324571094</v>
      </c>
      <c r="AN75" s="8">
        <f t="shared" si="92"/>
        <v>0</v>
      </c>
      <c r="AO75" s="8">
        <f t="shared" si="93"/>
        <v>0</v>
      </c>
      <c r="AP75" s="8">
        <f t="shared" si="94"/>
        <v>0</v>
      </c>
      <c r="AQ75" s="15">
        <f aca="true" t="shared" si="100" ref="AQ75:AQ87">S75/S$89</f>
        <v>0.0005730202929204052</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105">
        <f t="shared" si="26"/>
        <v>0.0003289620649142188</v>
      </c>
      <c r="BU75" s="8">
        <f t="shared" si="27"/>
        <v>0</v>
      </c>
      <c r="BV75" s="8">
        <f t="shared" si="28"/>
        <v>0</v>
      </c>
      <c r="BW75" s="8">
        <f t="shared" si="29"/>
        <v>0.0003289620649142188</v>
      </c>
      <c r="BX75" s="8">
        <f aca="true" t="shared" si="101" ref="BX75:BX87">AH75</f>
        <v>0</v>
      </c>
      <c r="BY75" s="8">
        <f t="shared" si="31"/>
        <v>0.0003289620649142188</v>
      </c>
      <c r="BZ75" s="8">
        <f t="shared" si="32"/>
        <v>0</v>
      </c>
      <c r="CA75" s="8">
        <f t="shared" si="33"/>
        <v>0</v>
      </c>
      <c r="CB75" s="8">
        <f t="shared" si="34"/>
        <v>0</v>
      </c>
      <c r="CC75" s="8">
        <f aca="true" t="shared" si="102" ref="CC75:CC87">+AB75</f>
        <v>0</v>
      </c>
      <c r="CD75" s="8">
        <f t="shared" si="36"/>
        <v>0</v>
      </c>
      <c r="CE75" s="8">
        <f t="shared" si="37"/>
        <v>0</v>
      </c>
      <c r="CF75" s="8">
        <f aca="true" t="shared" si="103" ref="CF75:CF87">+CE75</f>
        <v>0</v>
      </c>
      <c r="CG75" s="8">
        <f t="shared" si="38"/>
        <v>0</v>
      </c>
      <c r="CH75" s="8">
        <f t="shared" si="39"/>
        <v>0</v>
      </c>
      <c r="CI75" s="8">
        <f t="shared" si="40"/>
        <v>0.0003289620649142188</v>
      </c>
      <c r="CJ75" s="8">
        <f aca="true" t="shared" si="104" ref="CJ75:CJ87">+CI75</f>
        <v>0.0003289620649142188</v>
      </c>
      <c r="CK75" s="8">
        <f t="shared" si="41"/>
        <v>0</v>
      </c>
      <c r="CL75" s="8">
        <f t="shared" si="42"/>
        <v>0</v>
      </c>
      <c r="CM75" s="8">
        <f t="shared" si="43"/>
        <v>0</v>
      </c>
      <c r="CN75" s="8">
        <f t="shared" si="44"/>
        <v>0</v>
      </c>
      <c r="CO75" s="8">
        <f t="shared" si="45"/>
        <v>0</v>
      </c>
      <c r="CP75" s="8">
        <f t="shared" si="46"/>
        <v>0</v>
      </c>
      <c r="CQ75" s="8">
        <f t="shared" si="47"/>
        <v>0</v>
      </c>
      <c r="CR75" s="8">
        <f t="shared" si="48"/>
        <v>0</v>
      </c>
      <c r="CS75" s="8">
        <f t="shared" si="49"/>
        <v>0</v>
      </c>
      <c r="CT75" s="8">
        <f t="shared" si="50"/>
        <v>0</v>
      </c>
      <c r="CU75" s="8">
        <f t="shared" si="51"/>
        <v>0</v>
      </c>
      <c r="CV75" s="8">
        <f t="shared" si="52"/>
        <v>0.0003289620649142188</v>
      </c>
      <c r="CW75" s="8">
        <f aca="true" t="shared" si="105" ref="CW75:CW87">AH75</f>
        <v>0</v>
      </c>
      <c r="CX75" s="8">
        <f t="shared" si="54"/>
        <v>0.0001644810324571094</v>
      </c>
      <c r="CY75" s="8">
        <f t="shared" si="55"/>
        <v>0.0003289620649142188</v>
      </c>
      <c r="CZ75" s="8">
        <f t="shared" si="56"/>
        <v>0.0003289620649142188</v>
      </c>
      <c r="DA75" s="8">
        <f aca="true" t="shared" si="106" ref="DA75:DA87">+CZ75</f>
        <v>0.0003289620649142188</v>
      </c>
      <c r="DB75" s="8">
        <f t="shared" si="57"/>
        <v>0.0003289620649142188</v>
      </c>
      <c r="DC75" s="8">
        <f t="shared" si="58"/>
        <v>0.0003289620649142188</v>
      </c>
      <c r="DD75" s="8">
        <f t="shared" si="59"/>
        <v>0.0003289620649142188</v>
      </c>
      <c r="DE75" s="8">
        <f t="shared" si="60"/>
        <v>0</v>
      </c>
      <c r="DF75" s="8">
        <f aca="true" t="shared" si="107" ref="DF75:DF87">AH75</f>
        <v>0</v>
      </c>
      <c r="DG75" s="8">
        <f t="shared" si="62"/>
        <v>0</v>
      </c>
      <c r="DH75" s="8">
        <f t="shared" si="63"/>
        <v>0</v>
      </c>
      <c r="DI75" s="8">
        <f t="shared" si="64"/>
        <v>0</v>
      </c>
      <c r="DJ75" s="8">
        <f t="shared" si="65"/>
        <v>0</v>
      </c>
      <c r="DK75" s="8">
        <f t="shared" si="66"/>
        <v>0</v>
      </c>
      <c r="DL75" s="8">
        <f t="shared" si="67"/>
        <v>0</v>
      </c>
      <c r="DM75" s="8">
        <f t="shared" si="68"/>
        <v>0</v>
      </c>
      <c r="DN75" s="8">
        <f t="shared" si="69"/>
        <v>0</v>
      </c>
      <c r="DO75" s="8">
        <f t="shared" si="70"/>
        <v>0</v>
      </c>
      <c r="DP75" s="8">
        <f t="shared" si="71"/>
        <v>0</v>
      </c>
      <c r="DQ75" s="8">
        <f t="shared" si="72"/>
        <v>0.0003289620649142188</v>
      </c>
      <c r="DR75" s="8">
        <f t="shared" si="73"/>
        <v>0</v>
      </c>
      <c r="DS75" s="8">
        <f t="shared" si="74"/>
        <v>0.0005730202929204052</v>
      </c>
    </row>
    <row r="76" spans="1:123" ht="11.25">
      <c r="A76" s="82" t="s">
        <v>438</v>
      </c>
      <c r="B76" s="74" t="s">
        <v>66</v>
      </c>
      <c r="C76" s="83" t="s">
        <v>285</v>
      </c>
      <c r="D76" s="23"/>
      <c r="E76" s="57"/>
      <c r="F76" s="20"/>
      <c r="G76" s="20"/>
      <c r="H76" s="28"/>
      <c r="I76" s="63">
        <v>19.02</v>
      </c>
      <c r="J76" s="64">
        <v>0</v>
      </c>
      <c r="K76" s="64">
        <v>5.22</v>
      </c>
      <c r="L76" s="20">
        <v>12.8</v>
      </c>
      <c r="M76" s="189">
        <v>2166</v>
      </c>
      <c r="N76" s="125">
        <v>0</v>
      </c>
      <c r="O76" s="179">
        <v>1582</v>
      </c>
      <c r="P76" s="20">
        <v>6972</v>
      </c>
      <c r="Q76" s="68">
        <f>9884+6827+10866</f>
        <v>27577</v>
      </c>
      <c r="R76" s="23"/>
      <c r="S76" s="23">
        <v>576403</v>
      </c>
      <c r="U76" s="8">
        <f t="shared" si="77"/>
        <v>0</v>
      </c>
      <c r="V76" s="8">
        <f t="shared" si="78"/>
        <v>0</v>
      </c>
      <c r="W76" s="8">
        <f t="shared" si="79"/>
        <v>0</v>
      </c>
      <c r="X76" s="8">
        <f t="shared" si="80"/>
        <v>0</v>
      </c>
      <c r="Y76" s="8">
        <f t="shared" si="81"/>
        <v>0</v>
      </c>
      <c r="Z76" s="8">
        <f t="shared" si="82"/>
        <v>0.0022001665741254854</v>
      </c>
      <c r="AA76" s="8">
        <f t="shared" si="83"/>
        <v>0</v>
      </c>
      <c r="AB76" s="8">
        <f t="shared" si="84"/>
        <v>0.0010856160038932436</v>
      </c>
      <c r="AC76" s="8">
        <f t="shared" si="85"/>
        <v>0.003343992308817689</v>
      </c>
      <c r="AD76" s="8">
        <f t="shared" si="86"/>
        <v>0.0030979644895834687</v>
      </c>
      <c r="AE76" s="8">
        <f t="shared" si="87"/>
        <v>0</v>
      </c>
      <c r="AF76" s="8">
        <f t="shared" si="88"/>
        <v>0.033916784205189426</v>
      </c>
      <c r="AG76" s="8">
        <f aca="true" t="shared" si="108" ref="AG76:AG87">P76/P$89</f>
        <v>0.0011748408142934247</v>
      </c>
      <c r="AH76" s="8">
        <f t="shared" si="99"/>
        <v>0.0026703739646817696</v>
      </c>
      <c r="AI76" s="8">
        <f t="shared" si="90"/>
        <v>0</v>
      </c>
      <c r="AJ76" s="8">
        <v>0</v>
      </c>
      <c r="AK76" s="8">
        <v>0</v>
      </c>
      <c r="AL76" s="8">
        <v>0</v>
      </c>
      <c r="AM76" s="8">
        <f t="shared" si="91"/>
        <v>0.0015489822447917344</v>
      </c>
      <c r="AN76" s="8">
        <f t="shared" si="92"/>
        <v>0.0005428080019466218</v>
      </c>
      <c r="AO76" s="8">
        <f t="shared" si="93"/>
        <v>0.0011000832870627427</v>
      </c>
      <c r="AP76" s="8">
        <f t="shared" si="94"/>
        <v>0.0005428080019466218</v>
      </c>
      <c r="AQ76" s="15">
        <f t="shared" si="100"/>
        <v>0.001437690123489905</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105">
        <f aca="true" t="shared" si="109" ref="BT76:BT87">+AD76</f>
        <v>0.0030979644895834687</v>
      </c>
      <c r="BU76" s="8">
        <f aca="true" t="shared" si="110" ref="BU76:BU87">+Z76</f>
        <v>0.0022001665741254854</v>
      </c>
      <c r="BV76" s="8">
        <f aca="true" t="shared" si="111" ref="BV76:BV87">+AF76</f>
        <v>0.033916784205189426</v>
      </c>
      <c r="BW76" s="8">
        <f aca="true" t="shared" si="112" ref="BW76:BW87">+BT76</f>
        <v>0.0030979644895834687</v>
      </c>
      <c r="BX76" s="8">
        <f t="shared" si="101"/>
        <v>0.0026703739646817696</v>
      </c>
      <c r="BY76" s="8">
        <f aca="true" t="shared" si="113" ref="BY76:BY87">+BW76</f>
        <v>0.0030979644895834687</v>
      </c>
      <c r="BZ76" s="8">
        <f aca="true" t="shared" si="114" ref="BZ76:BZ87">+W76</f>
        <v>0</v>
      </c>
      <c r="CA76" s="8">
        <f aca="true" t="shared" si="115" ref="CA76:CA87">+X76</f>
        <v>0</v>
      </c>
      <c r="CB76" s="8">
        <f aca="true" t="shared" si="116" ref="CB76:CB87">+U76</f>
        <v>0</v>
      </c>
      <c r="CC76" s="8">
        <f t="shared" si="102"/>
        <v>0.0010856160038932436</v>
      </c>
      <c r="CD76" s="8">
        <f aca="true" t="shared" si="117" ref="CD76:CD87">+AJ76</f>
        <v>0</v>
      </c>
      <c r="CE76" s="8">
        <f aca="true" t="shared" si="118" ref="CE76:CE87">+X76</f>
        <v>0</v>
      </c>
      <c r="CF76" s="8">
        <f t="shared" si="103"/>
        <v>0</v>
      </c>
      <c r="CG76" s="8">
        <f aca="true" t="shared" si="119" ref="CG76:CG87">+V76</f>
        <v>0</v>
      </c>
      <c r="CH76" s="8">
        <f aca="true" t="shared" si="120" ref="CH76:CH87">+U76</f>
        <v>0</v>
      </c>
      <c r="CI76" s="8">
        <f aca="true" t="shared" si="121" ref="CI76:CI87">+BY76</f>
        <v>0.0030979644895834687</v>
      </c>
      <c r="CJ76" s="8">
        <f t="shared" si="104"/>
        <v>0.0030979644895834687</v>
      </c>
      <c r="CK76" s="8">
        <f aca="true" t="shared" si="122" ref="CK76:CK87">+AN76</f>
        <v>0.0005428080019466218</v>
      </c>
      <c r="CL76" s="8">
        <f aca="true" t="shared" si="123" ref="CL76:CL87">+AL76</f>
        <v>0</v>
      </c>
      <c r="CM76" s="8">
        <f aca="true" t="shared" si="124" ref="CM76:CM87">+AJ76</f>
        <v>0</v>
      </c>
      <c r="CN76" s="8">
        <f aca="true" t="shared" si="125" ref="CN76:CN87">+AK76</f>
        <v>0</v>
      </c>
      <c r="CO76" s="8">
        <f aca="true" t="shared" si="126" ref="CO76:CO87">+AP76</f>
        <v>0.0005428080019466218</v>
      </c>
      <c r="CP76" s="8">
        <f aca="true" t="shared" si="127" ref="CP76:CP87">+AE76</f>
        <v>0</v>
      </c>
      <c r="CQ76" s="8">
        <f aca="true" t="shared" si="128" ref="CQ76:CQ87">+AA76</f>
        <v>0</v>
      </c>
      <c r="CR76" s="8">
        <f aca="true" t="shared" si="129" ref="CR76:CR87">AA76</f>
        <v>0</v>
      </c>
      <c r="CS76" s="8">
        <f aca="true" t="shared" si="130" ref="CS76:CS87">+AN76</f>
        <v>0.0005428080019466218</v>
      </c>
      <c r="CT76" s="8">
        <f aca="true" t="shared" si="131" ref="CT76:CT87">+AJ76</f>
        <v>0</v>
      </c>
      <c r="CU76" s="8">
        <f aca="true" t="shared" si="132" ref="CU76:CU87">+Y76</f>
        <v>0</v>
      </c>
      <c r="CV76" s="8">
        <f aca="true" t="shared" si="133" ref="CV76:CV87">+CJ76</f>
        <v>0.0030979644895834687</v>
      </c>
      <c r="CW76" s="8">
        <f t="shared" si="105"/>
        <v>0.0026703739646817696</v>
      </c>
      <c r="CX76" s="8">
        <f aca="true" t="shared" si="134" ref="CX76:CX87">+AM76</f>
        <v>0.0015489822447917344</v>
      </c>
      <c r="CY76" s="8">
        <f aca="true" t="shared" si="135" ref="CY76:CY87">+CV76</f>
        <v>0.0030979644895834687</v>
      </c>
      <c r="CZ76" s="8">
        <f aca="true" t="shared" si="136" ref="CZ76:CZ87">CV76</f>
        <v>0.0030979644895834687</v>
      </c>
      <c r="DA76" s="8">
        <f t="shared" si="106"/>
        <v>0.0030979644895834687</v>
      </c>
      <c r="DB76" s="8">
        <f aca="true" t="shared" si="137" ref="DB76:DB87">+CY76</f>
        <v>0.0030979644895834687</v>
      </c>
      <c r="DC76" s="8">
        <f aca="true" t="shared" si="138" ref="DC76:DC87">+CZ76</f>
        <v>0.0030979644895834687</v>
      </c>
      <c r="DD76" s="8">
        <f aca="true" t="shared" si="139" ref="DD76:DD87">+DA76</f>
        <v>0.0030979644895834687</v>
      </c>
      <c r="DE76" s="8">
        <f aca="true" t="shared" si="140" ref="DE76:DE87">+Z76</f>
        <v>0.0022001665741254854</v>
      </c>
      <c r="DF76" s="8">
        <f t="shared" si="107"/>
        <v>0.0026703739646817696</v>
      </c>
      <c r="DG76" s="8">
        <f aca="true" t="shared" si="141" ref="DG76:DG87">+AI76</f>
        <v>0</v>
      </c>
      <c r="DH76" s="8">
        <f aca="true" t="shared" si="142" ref="DH76:DH87">+V76</f>
        <v>0</v>
      </c>
      <c r="DI76" s="8">
        <f aca="true" t="shared" si="143" ref="DI76:DI87">V76</f>
        <v>0</v>
      </c>
      <c r="DJ76" s="8">
        <f aca="true" t="shared" si="144" ref="DJ76:DJ87">V76</f>
        <v>0</v>
      </c>
      <c r="DK76" s="8">
        <f aca="true" t="shared" si="145" ref="DK76:DK87">V76</f>
        <v>0</v>
      </c>
      <c r="DL76" s="8">
        <f aca="true" t="shared" si="146" ref="DL76:DL87">V76</f>
        <v>0</v>
      </c>
      <c r="DM76" s="8">
        <f aca="true" t="shared" si="147" ref="DM76:DM87">V76</f>
        <v>0</v>
      </c>
      <c r="DN76" s="8">
        <f aca="true" t="shared" si="148" ref="DN76:DN87">V76</f>
        <v>0</v>
      </c>
      <c r="DO76" s="8">
        <f aca="true" t="shared" si="149" ref="DO76:DO87">+Z76</f>
        <v>0.0022001665741254854</v>
      </c>
      <c r="DP76" s="8">
        <f aca="true" t="shared" si="150" ref="DP76:DP87">+V76</f>
        <v>0</v>
      </c>
      <c r="DQ76" s="8">
        <f aca="true" t="shared" si="151" ref="DQ76:DQ87">+AD76</f>
        <v>0.0030979644895834687</v>
      </c>
      <c r="DR76" s="8">
        <f aca="true" t="shared" si="152" ref="DR76:DR87">+AF76</f>
        <v>0.033916784205189426</v>
      </c>
      <c r="DS76" s="8">
        <f aca="true" t="shared" si="153" ref="DS76:DS87">+AQ76</f>
        <v>0.001437690123489905</v>
      </c>
    </row>
    <row r="77" spans="1:123" ht="11.25">
      <c r="A77" s="82" t="s">
        <v>438</v>
      </c>
      <c r="B77" s="74" t="s">
        <v>67</v>
      </c>
      <c r="C77" s="83" t="s">
        <v>286</v>
      </c>
      <c r="D77" s="23"/>
      <c r="E77" s="57"/>
      <c r="F77" s="20"/>
      <c r="G77" s="20"/>
      <c r="H77" s="28"/>
      <c r="I77" s="63">
        <v>23.7</v>
      </c>
      <c r="J77" s="64">
        <v>0</v>
      </c>
      <c r="K77" s="64">
        <v>12.7</v>
      </c>
      <c r="L77" s="20">
        <v>11</v>
      </c>
      <c r="M77" s="189">
        <v>1044</v>
      </c>
      <c r="N77" s="125">
        <v>0</v>
      </c>
      <c r="O77" s="179">
        <v>25</v>
      </c>
      <c r="P77" s="20">
        <v>10013</v>
      </c>
      <c r="Q77" s="68">
        <v>17865</v>
      </c>
      <c r="R77" s="23"/>
      <c r="S77" s="23">
        <v>1028276</v>
      </c>
      <c r="U77" s="8">
        <f t="shared" si="77"/>
        <v>0</v>
      </c>
      <c r="V77" s="8">
        <f t="shared" si="78"/>
        <v>0</v>
      </c>
      <c r="W77" s="8">
        <f t="shared" si="79"/>
        <v>0</v>
      </c>
      <c r="X77" s="8">
        <f t="shared" si="80"/>
        <v>0</v>
      </c>
      <c r="Y77" s="8">
        <f t="shared" si="81"/>
        <v>0</v>
      </c>
      <c r="Z77" s="8">
        <f t="shared" si="82"/>
        <v>0.0027415324819544695</v>
      </c>
      <c r="AA77" s="8">
        <f t="shared" si="83"/>
        <v>0</v>
      </c>
      <c r="AB77" s="8">
        <f t="shared" si="84"/>
        <v>0.0026412496646444814</v>
      </c>
      <c r="AC77" s="8">
        <f t="shared" si="85"/>
        <v>0.0028737433903902013</v>
      </c>
      <c r="AD77" s="8">
        <f t="shared" si="86"/>
        <v>0.0014932017207410625</v>
      </c>
      <c r="AE77" s="8">
        <f t="shared" si="87"/>
        <v>0</v>
      </c>
      <c r="AF77" s="8">
        <f t="shared" si="88"/>
        <v>0.0005359795228380125</v>
      </c>
      <c r="AG77" s="8">
        <f t="shared" si="108"/>
        <v>0.0016872749675157863</v>
      </c>
      <c r="AH77" s="8">
        <f t="shared" si="99"/>
        <v>0.001729928232912928</v>
      </c>
      <c r="AI77" s="8">
        <f t="shared" si="90"/>
        <v>0</v>
      </c>
      <c r="AJ77" s="8">
        <v>0</v>
      </c>
      <c r="AK77" s="8">
        <v>0</v>
      </c>
      <c r="AL77" s="8">
        <v>0</v>
      </c>
      <c r="AM77" s="8">
        <f t="shared" si="91"/>
        <v>0.0007466008603705313</v>
      </c>
      <c r="AN77" s="8">
        <f t="shared" si="92"/>
        <v>0.0013206248323222407</v>
      </c>
      <c r="AO77" s="8">
        <f t="shared" si="93"/>
        <v>0.0013707662409772347</v>
      </c>
      <c r="AP77" s="8">
        <f t="shared" si="94"/>
        <v>0.0013206248323222407</v>
      </c>
      <c r="AQ77" s="15">
        <f t="shared" si="100"/>
        <v>0.0025647719554230384</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105">
        <f t="shared" si="109"/>
        <v>0.0014932017207410625</v>
      </c>
      <c r="BU77" s="8">
        <f t="shared" si="110"/>
        <v>0.0027415324819544695</v>
      </c>
      <c r="BV77" s="8">
        <f t="shared" si="111"/>
        <v>0.0005359795228380125</v>
      </c>
      <c r="BW77" s="8">
        <f t="shared" si="112"/>
        <v>0.0014932017207410625</v>
      </c>
      <c r="BX77" s="8">
        <f t="shared" si="101"/>
        <v>0.001729928232912928</v>
      </c>
      <c r="BY77" s="8">
        <f t="shared" si="113"/>
        <v>0.0014932017207410625</v>
      </c>
      <c r="BZ77" s="8">
        <f t="shared" si="114"/>
        <v>0</v>
      </c>
      <c r="CA77" s="8">
        <f t="shared" si="115"/>
        <v>0</v>
      </c>
      <c r="CB77" s="8">
        <f t="shared" si="116"/>
        <v>0</v>
      </c>
      <c r="CC77" s="8">
        <f t="shared" si="102"/>
        <v>0.0026412496646444814</v>
      </c>
      <c r="CD77" s="8">
        <f t="shared" si="117"/>
        <v>0</v>
      </c>
      <c r="CE77" s="8">
        <f t="shared" si="118"/>
        <v>0</v>
      </c>
      <c r="CF77" s="8">
        <f t="shared" si="103"/>
        <v>0</v>
      </c>
      <c r="CG77" s="8">
        <f t="shared" si="119"/>
        <v>0</v>
      </c>
      <c r="CH77" s="8">
        <f t="shared" si="120"/>
        <v>0</v>
      </c>
      <c r="CI77" s="8">
        <f t="shared" si="121"/>
        <v>0.0014932017207410625</v>
      </c>
      <c r="CJ77" s="8">
        <f t="shared" si="104"/>
        <v>0.0014932017207410625</v>
      </c>
      <c r="CK77" s="8">
        <f t="shared" si="122"/>
        <v>0.0013206248323222407</v>
      </c>
      <c r="CL77" s="8">
        <f t="shared" si="123"/>
        <v>0</v>
      </c>
      <c r="CM77" s="8">
        <f t="shared" si="124"/>
        <v>0</v>
      </c>
      <c r="CN77" s="8">
        <f t="shared" si="125"/>
        <v>0</v>
      </c>
      <c r="CO77" s="8">
        <f t="shared" si="126"/>
        <v>0.0013206248323222407</v>
      </c>
      <c r="CP77" s="8">
        <f t="shared" si="127"/>
        <v>0</v>
      </c>
      <c r="CQ77" s="8">
        <f t="shared" si="128"/>
        <v>0</v>
      </c>
      <c r="CR77" s="8">
        <f t="shared" si="129"/>
        <v>0</v>
      </c>
      <c r="CS77" s="8">
        <f t="shared" si="130"/>
        <v>0.0013206248323222407</v>
      </c>
      <c r="CT77" s="8">
        <f t="shared" si="131"/>
        <v>0</v>
      </c>
      <c r="CU77" s="8">
        <f t="shared" si="132"/>
        <v>0</v>
      </c>
      <c r="CV77" s="8">
        <f t="shared" si="133"/>
        <v>0.0014932017207410625</v>
      </c>
      <c r="CW77" s="8">
        <f t="shared" si="105"/>
        <v>0.001729928232912928</v>
      </c>
      <c r="CX77" s="8">
        <f t="shared" si="134"/>
        <v>0.0007466008603705313</v>
      </c>
      <c r="CY77" s="8">
        <f t="shared" si="135"/>
        <v>0.0014932017207410625</v>
      </c>
      <c r="CZ77" s="8">
        <f t="shared" si="136"/>
        <v>0.0014932017207410625</v>
      </c>
      <c r="DA77" s="8">
        <f t="shared" si="106"/>
        <v>0.0014932017207410625</v>
      </c>
      <c r="DB77" s="8">
        <f t="shared" si="137"/>
        <v>0.0014932017207410625</v>
      </c>
      <c r="DC77" s="8">
        <f t="shared" si="138"/>
        <v>0.0014932017207410625</v>
      </c>
      <c r="DD77" s="8">
        <f t="shared" si="139"/>
        <v>0.0014932017207410625</v>
      </c>
      <c r="DE77" s="8">
        <f t="shared" si="140"/>
        <v>0.0027415324819544695</v>
      </c>
      <c r="DF77" s="8">
        <f t="shared" si="107"/>
        <v>0.001729928232912928</v>
      </c>
      <c r="DG77" s="8">
        <f t="shared" si="141"/>
        <v>0</v>
      </c>
      <c r="DH77" s="8">
        <f t="shared" si="142"/>
        <v>0</v>
      </c>
      <c r="DI77" s="8">
        <f t="shared" si="143"/>
        <v>0</v>
      </c>
      <c r="DJ77" s="8">
        <f t="shared" si="144"/>
        <v>0</v>
      </c>
      <c r="DK77" s="8">
        <f t="shared" si="145"/>
        <v>0</v>
      </c>
      <c r="DL77" s="8">
        <f t="shared" si="146"/>
        <v>0</v>
      </c>
      <c r="DM77" s="8">
        <f t="shared" si="147"/>
        <v>0</v>
      </c>
      <c r="DN77" s="8">
        <f t="shared" si="148"/>
        <v>0</v>
      </c>
      <c r="DO77" s="8">
        <f t="shared" si="149"/>
        <v>0.0027415324819544695</v>
      </c>
      <c r="DP77" s="8">
        <f t="shared" si="150"/>
        <v>0</v>
      </c>
      <c r="DQ77" s="8">
        <f t="shared" si="151"/>
        <v>0.0014932017207410625</v>
      </c>
      <c r="DR77" s="8">
        <f t="shared" si="152"/>
        <v>0.0005359795228380125</v>
      </c>
      <c r="DS77" s="8">
        <f t="shared" si="153"/>
        <v>0.0025647719554230384</v>
      </c>
    </row>
    <row r="78" spans="1:123" ht="11.25">
      <c r="A78" s="82" t="s">
        <v>438</v>
      </c>
      <c r="B78" s="74" t="s">
        <v>68</v>
      </c>
      <c r="C78" s="83" t="s">
        <v>287</v>
      </c>
      <c r="D78" s="23"/>
      <c r="E78" s="57"/>
      <c r="F78" s="20"/>
      <c r="G78" s="20"/>
      <c r="H78" s="28"/>
      <c r="I78" s="63">
        <v>17</v>
      </c>
      <c r="J78" s="64">
        <v>0</v>
      </c>
      <c r="K78" s="64">
        <v>10</v>
      </c>
      <c r="L78" s="20">
        <v>7</v>
      </c>
      <c r="M78" s="189">
        <v>1457</v>
      </c>
      <c r="N78" s="125">
        <v>689</v>
      </c>
      <c r="O78" s="179">
        <v>1</v>
      </c>
      <c r="P78" s="20">
        <v>12322</v>
      </c>
      <c r="Q78" s="68">
        <v>20363</v>
      </c>
      <c r="R78" s="23"/>
      <c r="S78" s="23">
        <v>690873</v>
      </c>
      <c r="U78" s="8">
        <f t="shared" si="77"/>
        <v>0</v>
      </c>
      <c r="V78" s="8">
        <f t="shared" si="78"/>
        <v>0</v>
      </c>
      <c r="W78" s="8">
        <f t="shared" si="79"/>
        <v>0</v>
      </c>
      <c r="X78" s="8">
        <f t="shared" si="80"/>
        <v>0</v>
      </c>
      <c r="Y78" s="8">
        <f t="shared" si="81"/>
        <v>0</v>
      </c>
      <c r="Z78" s="8">
        <f t="shared" si="82"/>
        <v>0.0019665000925411804</v>
      </c>
      <c r="AA78" s="8">
        <f t="shared" si="83"/>
        <v>0</v>
      </c>
      <c r="AB78" s="8">
        <f t="shared" si="84"/>
        <v>0.0020797241453893557</v>
      </c>
      <c r="AC78" s="8">
        <f t="shared" si="85"/>
        <v>0.0018287457938846736</v>
      </c>
      <c r="AD78" s="8">
        <f t="shared" si="86"/>
        <v>0.002083903167739203</v>
      </c>
      <c r="AE78" s="8">
        <f t="shared" si="87"/>
        <v>0.0039151418851112695</v>
      </c>
      <c r="AF78" s="8">
        <f t="shared" si="88"/>
        <v>2.14391809135205E-05</v>
      </c>
      <c r="AG78" s="8">
        <f t="shared" si="108"/>
        <v>0.0020763609457434854</v>
      </c>
      <c r="AH78" s="8">
        <f t="shared" si="99"/>
        <v>0.0019718180020602267</v>
      </c>
      <c r="AI78" s="8">
        <f t="shared" si="90"/>
        <v>0</v>
      </c>
      <c r="AJ78" s="8">
        <v>0</v>
      </c>
      <c r="AK78" s="8">
        <v>0</v>
      </c>
      <c r="AL78" s="8">
        <v>0</v>
      </c>
      <c r="AM78" s="8">
        <f t="shared" si="91"/>
        <v>0.002999522526425236</v>
      </c>
      <c r="AN78" s="8">
        <f t="shared" si="92"/>
        <v>0.0010398620726946779</v>
      </c>
      <c r="AO78" s="8">
        <f t="shared" si="93"/>
        <v>0.0009832500462705902</v>
      </c>
      <c r="AP78" s="8">
        <f t="shared" si="94"/>
        <v>0.0010398620726946779</v>
      </c>
      <c r="AQ78" s="15">
        <f t="shared" si="100"/>
        <v>0.0017232063134401472</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105">
        <f t="shared" si="109"/>
        <v>0.002083903167739203</v>
      </c>
      <c r="BU78" s="8">
        <f t="shared" si="110"/>
        <v>0.0019665000925411804</v>
      </c>
      <c r="BV78" s="8">
        <f t="shared" si="111"/>
        <v>2.14391809135205E-05</v>
      </c>
      <c r="BW78" s="8">
        <f t="shared" si="112"/>
        <v>0.002083903167739203</v>
      </c>
      <c r="BX78" s="8">
        <f t="shared" si="101"/>
        <v>0.0019718180020602267</v>
      </c>
      <c r="BY78" s="8">
        <f t="shared" si="113"/>
        <v>0.002083903167739203</v>
      </c>
      <c r="BZ78" s="8">
        <f t="shared" si="114"/>
        <v>0</v>
      </c>
      <c r="CA78" s="8">
        <f t="shared" si="115"/>
        <v>0</v>
      </c>
      <c r="CB78" s="8">
        <f t="shared" si="116"/>
        <v>0</v>
      </c>
      <c r="CC78" s="8">
        <f t="shared" si="102"/>
        <v>0.0020797241453893557</v>
      </c>
      <c r="CD78" s="8">
        <f t="shared" si="117"/>
        <v>0</v>
      </c>
      <c r="CE78" s="8">
        <f t="shared" si="118"/>
        <v>0</v>
      </c>
      <c r="CF78" s="8">
        <f t="shared" si="103"/>
        <v>0</v>
      </c>
      <c r="CG78" s="8">
        <f t="shared" si="119"/>
        <v>0</v>
      </c>
      <c r="CH78" s="8">
        <f t="shared" si="120"/>
        <v>0</v>
      </c>
      <c r="CI78" s="8">
        <f t="shared" si="121"/>
        <v>0.002083903167739203</v>
      </c>
      <c r="CJ78" s="8">
        <f t="shared" si="104"/>
        <v>0.002083903167739203</v>
      </c>
      <c r="CK78" s="8">
        <f t="shared" si="122"/>
        <v>0.0010398620726946779</v>
      </c>
      <c r="CL78" s="8">
        <f t="shared" si="123"/>
        <v>0</v>
      </c>
      <c r="CM78" s="8">
        <f t="shared" si="124"/>
        <v>0</v>
      </c>
      <c r="CN78" s="8">
        <f t="shared" si="125"/>
        <v>0</v>
      </c>
      <c r="CO78" s="8">
        <f t="shared" si="126"/>
        <v>0.0010398620726946779</v>
      </c>
      <c r="CP78" s="8">
        <f t="shared" si="127"/>
        <v>0.0039151418851112695</v>
      </c>
      <c r="CQ78" s="8">
        <f t="shared" si="128"/>
        <v>0</v>
      </c>
      <c r="CR78" s="8">
        <f t="shared" si="129"/>
        <v>0</v>
      </c>
      <c r="CS78" s="8">
        <f t="shared" si="130"/>
        <v>0.0010398620726946779</v>
      </c>
      <c r="CT78" s="8">
        <f t="shared" si="131"/>
        <v>0</v>
      </c>
      <c r="CU78" s="8">
        <f t="shared" si="132"/>
        <v>0</v>
      </c>
      <c r="CV78" s="8">
        <f t="shared" si="133"/>
        <v>0.002083903167739203</v>
      </c>
      <c r="CW78" s="8">
        <f t="shared" si="105"/>
        <v>0.0019718180020602267</v>
      </c>
      <c r="CX78" s="8">
        <f t="shared" si="134"/>
        <v>0.002999522526425236</v>
      </c>
      <c r="CY78" s="8">
        <f t="shared" si="135"/>
        <v>0.002083903167739203</v>
      </c>
      <c r="CZ78" s="8">
        <f t="shared" si="136"/>
        <v>0.002083903167739203</v>
      </c>
      <c r="DA78" s="8">
        <f t="shared" si="106"/>
        <v>0.002083903167739203</v>
      </c>
      <c r="DB78" s="8">
        <f t="shared" si="137"/>
        <v>0.002083903167739203</v>
      </c>
      <c r="DC78" s="8">
        <f t="shared" si="138"/>
        <v>0.002083903167739203</v>
      </c>
      <c r="DD78" s="8">
        <f t="shared" si="139"/>
        <v>0.002083903167739203</v>
      </c>
      <c r="DE78" s="8">
        <f t="shared" si="140"/>
        <v>0.0019665000925411804</v>
      </c>
      <c r="DF78" s="8">
        <f t="shared" si="107"/>
        <v>0.0019718180020602267</v>
      </c>
      <c r="DG78" s="8">
        <f t="shared" si="141"/>
        <v>0</v>
      </c>
      <c r="DH78" s="8">
        <f t="shared" si="142"/>
        <v>0</v>
      </c>
      <c r="DI78" s="8">
        <f t="shared" si="143"/>
        <v>0</v>
      </c>
      <c r="DJ78" s="8">
        <f t="shared" si="144"/>
        <v>0</v>
      </c>
      <c r="DK78" s="8">
        <f t="shared" si="145"/>
        <v>0</v>
      </c>
      <c r="DL78" s="8">
        <f t="shared" si="146"/>
        <v>0</v>
      </c>
      <c r="DM78" s="8">
        <f t="shared" si="147"/>
        <v>0</v>
      </c>
      <c r="DN78" s="8">
        <f t="shared" si="148"/>
        <v>0</v>
      </c>
      <c r="DO78" s="8">
        <f t="shared" si="149"/>
        <v>0.0019665000925411804</v>
      </c>
      <c r="DP78" s="8">
        <f t="shared" si="150"/>
        <v>0</v>
      </c>
      <c r="DQ78" s="8">
        <f t="shared" si="151"/>
        <v>0.002083903167739203</v>
      </c>
      <c r="DR78" s="8">
        <f t="shared" si="152"/>
        <v>2.14391809135205E-05</v>
      </c>
      <c r="DS78" s="8">
        <f t="shared" si="153"/>
        <v>0.0017232063134401472</v>
      </c>
    </row>
    <row r="79" spans="1:123" ht="11.25">
      <c r="A79" s="82" t="s">
        <v>438</v>
      </c>
      <c r="B79" s="74" t="s">
        <v>69</v>
      </c>
      <c r="C79" s="83" t="s">
        <v>359</v>
      </c>
      <c r="D79" s="23"/>
      <c r="E79" s="57"/>
      <c r="F79" s="20"/>
      <c r="G79" s="20"/>
      <c r="H79" s="28"/>
      <c r="I79" s="63">
        <v>0</v>
      </c>
      <c r="J79" s="64">
        <v>0</v>
      </c>
      <c r="K79" s="64">
        <v>0</v>
      </c>
      <c r="L79" s="20"/>
      <c r="M79" s="189">
        <v>0</v>
      </c>
      <c r="N79" s="125">
        <v>0</v>
      </c>
      <c r="O79" s="179">
        <v>0</v>
      </c>
      <c r="P79" s="20"/>
      <c r="Q79" s="68"/>
      <c r="R79" s="23"/>
      <c r="S79" s="23">
        <v>73</v>
      </c>
      <c r="U79" s="8">
        <f t="shared" si="77"/>
        <v>0</v>
      </c>
      <c r="V79" s="8">
        <f t="shared" si="78"/>
        <v>0</v>
      </c>
      <c r="W79" s="8">
        <f t="shared" si="79"/>
        <v>0</v>
      </c>
      <c r="X79" s="8">
        <f t="shared" si="80"/>
        <v>0</v>
      </c>
      <c r="Y79" s="8">
        <f t="shared" si="81"/>
        <v>0</v>
      </c>
      <c r="Z79" s="8">
        <f t="shared" si="82"/>
        <v>0</v>
      </c>
      <c r="AA79" s="8">
        <f t="shared" si="83"/>
        <v>0</v>
      </c>
      <c r="AB79" s="8">
        <f t="shared" si="84"/>
        <v>0</v>
      </c>
      <c r="AC79" s="8">
        <f t="shared" si="85"/>
        <v>0</v>
      </c>
      <c r="AD79" s="8">
        <f t="shared" si="86"/>
        <v>0</v>
      </c>
      <c r="AE79" s="8">
        <f t="shared" si="87"/>
        <v>0</v>
      </c>
      <c r="AF79" s="8">
        <f t="shared" si="88"/>
        <v>0</v>
      </c>
      <c r="AG79" s="8">
        <f t="shared" si="108"/>
        <v>0</v>
      </c>
      <c r="AH79" s="8">
        <f t="shared" si="99"/>
        <v>0</v>
      </c>
      <c r="AI79" s="8">
        <f t="shared" si="90"/>
        <v>0</v>
      </c>
      <c r="AJ79" s="8">
        <v>0</v>
      </c>
      <c r="AK79" s="8">
        <v>0</v>
      </c>
      <c r="AL79" s="8">
        <v>0</v>
      </c>
      <c r="AM79" s="8">
        <f t="shared" si="91"/>
        <v>0</v>
      </c>
      <c r="AN79" s="8">
        <f t="shared" si="92"/>
        <v>0</v>
      </c>
      <c r="AO79" s="8">
        <f t="shared" si="93"/>
        <v>0</v>
      </c>
      <c r="AP79" s="8">
        <f t="shared" si="94"/>
        <v>0</v>
      </c>
      <c r="AQ79" s="15">
        <f t="shared" si="100"/>
        <v>1.820798625523515E-07</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105">
        <f t="shared" si="109"/>
        <v>0</v>
      </c>
      <c r="BU79" s="8">
        <f t="shared" si="110"/>
        <v>0</v>
      </c>
      <c r="BV79" s="8">
        <f t="shared" si="111"/>
        <v>0</v>
      </c>
      <c r="BW79" s="8">
        <f t="shared" si="112"/>
        <v>0</v>
      </c>
      <c r="BX79" s="8">
        <f t="shared" si="101"/>
        <v>0</v>
      </c>
      <c r="BY79" s="8">
        <f t="shared" si="113"/>
        <v>0</v>
      </c>
      <c r="BZ79" s="8">
        <f t="shared" si="114"/>
        <v>0</v>
      </c>
      <c r="CA79" s="8">
        <f t="shared" si="115"/>
        <v>0</v>
      </c>
      <c r="CB79" s="8">
        <f t="shared" si="116"/>
        <v>0</v>
      </c>
      <c r="CC79" s="8">
        <f t="shared" si="102"/>
        <v>0</v>
      </c>
      <c r="CD79" s="8">
        <f t="shared" si="117"/>
        <v>0</v>
      </c>
      <c r="CE79" s="8">
        <f t="shared" si="118"/>
        <v>0</v>
      </c>
      <c r="CF79" s="8">
        <f t="shared" si="103"/>
        <v>0</v>
      </c>
      <c r="CG79" s="8">
        <f t="shared" si="119"/>
        <v>0</v>
      </c>
      <c r="CH79" s="8">
        <f t="shared" si="120"/>
        <v>0</v>
      </c>
      <c r="CI79" s="8">
        <f t="shared" si="121"/>
        <v>0</v>
      </c>
      <c r="CJ79" s="8">
        <f t="shared" si="104"/>
        <v>0</v>
      </c>
      <c r="CK79" s="8">
        <f t="shared" si="122"/>
        <v>0</v>
      </c>
      <c r="CL79" s="8">
        <f t="shared" si="123"/>
        <v>0</v>
      </c>
      <c r="CM79" s="8">
        <f t="shared" si="124"/>
        <v>0</v>
      </c>
      <c r="CN79" s="8">
        <f t="shared" si="125"/>
        <v>0</v>
      </c>
      <c r="CO79" s="8">
        <f t="shared" si="126"/>
        <v>0</v>
      </c>
      <c r="CP79" s="8">
        <f t="shared" si="127"/>
        <v>0</v>
      </c>
      <c r="CQ79" s="8">
        <f t="shared" si="128"/>
        <v>0</v>
      </c>
      <c r="CR79" s="8">
        <f t="shared" si="129"/>
        <v>0</v>
      </c>
      <c r="CS79" s="8">
        <f t="shared" si="130"/>
        <v>0</v>
      </c>
      <c r="CT79" s="8">
        <f t="shared" si="131"/>
        <v>0</v>
      </c>
      <c r="CU79" s="8">
        <f t="shared" si="132"/>
        <v>0</v>
      </c>
      <c r="CV79" s="8">
        <f t="shared" si="133"/>
        <v>0</v>
      </c>
      <c r="CW79" s="8">
        <f t="shared" si="105"/>
        <v>0</v>
      </c>
      <c r="CX79" s="8">
        <f t="shared" si="134"/>
        <v>0</v>
      </c>
      <c r="CY79" s="8">
        <f t="shared" si="135"/>
        <v>0</v>
      </c>
      <c r="CZ79" s="8">
        <f t="shared" si="136"/>
        <v>0</v>
      </c>
      <c r="DA79" s="8">
        <f t="shared" si="106"/>
        <v>0</v>
      </c>
      <c r="DB79" s="8">
        <f t="shared" si="137"/>
        <v>0</v>
      </c>
      <c r="DC79" s="8">
        <f t="shared" si="138"/>
        <v>0</v>
      </c>
      <c r="DD79" s="8">
        <f t="shared" si="139"/>
        <v>0</v>
      </c>
      <c r="DE79" s="8">
        <f t="shared" si="140"/>
        <v>0</v>
      </c>
      <c r="DF79" s="8">
        <f t="shared" si="107"/>
        <v>0</v>
      </c>
      <c r="DG79" s="8">
        <f t="shared" si="141"/>
        <v>0</v>
      </c>
      <c r="DH79" s="8">
        <f t="shared" si="142"/>
        <v>0</v>
      </c>
      <c r="DI79" s="8">
        <f t="shared" si="143"/>
        <v>0</v>
      </c>
      <c r="DJ79" s="8">
        <f t="shared" si="144"/>
        <v>0</v>
      </c>
      <c r="DK79" s="8">
        <f t="shared" si="145"/>
        <v>0</v>
      </c>
      <c r="DL79" s="8">
        <f t="shared" si="146"/>
        <v>0</v>
      </c>
      <c r="DM79" s="8">
        <f t="shared" si="147"/>
        <v>0</v>
      </c>
      <c r="DN79" s="8">
        <f t="shared" si="148"/>
        <v>0</v>
      </c>
      <c r="DO79" s="8">
        <f t="shared" si="149"/>
        <v>0</v>
      </c>
      <c r="DP79" s="8">
        <f t="shared" si="150"/>
        <v>0</v>
      </c>
      <c r="DQ79" s="8">
        <f t="shared" si="151"/>
        <v>0</v>
      </c>
      <c r="DR79" s="8">
        <f t="shared" si="152"/>
        <v>0</v>
      </c>
      <c r="DS79" s="8">
        <f t="shared" si="153"/>
        <v>1.820798625523515E-07</v>
      </c>
    </row>
    <row r="80" spans="1:123" ht="11.25">
      <c r="A80" s="82" t="s">
        <v>438</v>
      </c>
      <c r="B80" s="74" t="s">
        <v>70</v>
      </c>
      <c r="C80" s="83" t="s">
        <v>360</v>
      </c>
      <c r="D80" s="23"/>
      <c r="E80" s="57"/>
      <c r="F80" s="20"/>
      <c r="G80" s="20"/>
      <c r="H80" s="28"/>
      <c r="I80" s="63">
        <v>3.08</v>
      </c>
      <c r="J80" s="64">
        <v>0</v>
      </c>
      <c r="K80" s="64">
        <v>2.08</v>
      </c>
      <c r="L80" s="20">
        <v>1</v>
      </c>
      <c r="M80" s="189">
        <v>107</v>
      </c>
      <c r="N80" s="125">
        <v>0</v>
      </c>
      <c r="O80" s="179">
        <v>0</v>
      </c>
      <c r="P80" s="20"/>
      <c r="Q80" s="68"/>
      <c r="R80" s="23"/>
      <c r="S80" s="23">
        <v>67251</v>
      </c>
      <c r="U80" s="8">
        <f t="shared" si="77"/>
        <v>0</v>
      </c>
      <c r="V80" s="8">
        <f t="shared" si="78"/>
        <v>0</v>
      </c>
      <c r="W80" s="8">
        <f t="shared" si="79"/>
        <v>0</v>
      </c>
      <c r="X80" s="8">
        <f t="shared" si="80"/>
        <v>0</v>
      </c>
      <c r="Y80" s="8">
        <f t="shared" si="81"/>
        <v>0</v>
      </c>
      <c r="Z80" s="8">
        <f t="shared" si="82"/>
        <v>0.0003562835461780492</v>
      </c>
      <c r="AA80" s="8">
        <f t="shared" si="83"/>
        <v>0</v>
      </c>
      <c r="AB80" s="8">
        <f t="shared" si="84"/>
        <v>0.000432582622240986</v>
      </c>
      <c r="AC80" s="8">
        <f t="shared" si="85"/>
        <v>0.0002612493991263819</v>
      </c>
      <c r="AD80" s="8">
        <f t="shared" si="86"/>
        <v>0.00015303887367748437</v>
      </c>
      <c r="AE80" s="8">
        <f t="shared" si="87"/>
        <v>0</v>
      </c>
      <c r="AF80" s="8">
        <f t="shared" si="88"/>
        <v>0</v>
      </c>
      <c r="AG80" s="8">
        <f t="shared" si="108"/>
        <v>0</v>
      </c>
      <c r="AH80" s="8">
        <f t="shared" si="99"/>
        <v>0</v>
      </c>
      <c r="AI80" s="8">
        <f t="shared" si="90"/>
        <v>0</v>
      </c>
      <c r="AJ80" s="8">
        <v>0</v>
      </c>
      <c r="AK80" s="8">
        <v>0</v>
      </c>
      <c r="AL80" s="8">
        <v>0</v>
      </c>
      <c r="AM80" s="8">
        <f t="shared" si="91"/>
        <v>7.651943683874219E-05</v>
      </c>
      <c r="AN80" s="8">
        <f t="shared" si="92"/>
        <v>0.000216291311120493</v>
      </c>
      <c r="AO80" s="8">
        <f t="shared" si="93"/>
        <v>0.0001781417730890246</v>
      </c>
      <c r="AP80" s="8">
        <f t="shared" si="94"/>
        <v>0.000216291311120493</v>
      </c>
      <c r="AQ80" s="15">
        <f t="shared" si="100"/>
        <v>0.0001677404498151807</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105">
        <f t="shared" si="109"/>
        <v>0.00015303887367748437</v>
      </c>
      <c r="BU80" s="8">
        <f t="shared" si="110"/>
        <v>0.0003562835461780492</v>
      </c>
      <c r="BV80" s="8">
        <f t="shared" si="111"/>
        <v>0</v>
      </c>
      <c r="BW80" s="8">
        <f t="shared" si="112"/>
        <v>0.00015303887367748437</v>
      </c>
      <c r="BX80" s="8">
        <f t="shared" si="101"/>
        <v>0</v>
      </c>
      <c r="BY80" s="8">
        <f t="shared" si="113"/>
        <v>0.00015303887367748437</v>
      </c>
      <c r="BZ80" s="8">
        <f t="shared" si="114"/>
        <v>0</v>
      </c>
      <c r="CA80" s="8">
        <f t="shared" si="115"/>
        <v>0</v>
      </c>
      <c r="CB80" s="8">
        <f t="shared" si="116"/>
        <v>0</v>
      </c>
      <c r="CC80" s="8">
        <f t="shared" si="102"/>
        <v>0.000432582622240986</v>
      </c>
      <c r="CD80" s="8">
        <f t="shared" si="117"/>
        <v>0</v>
      </c>
      <c r="CE80" s="8">
        <f t="shared" si="118"/>
        <v>0</v>
      </c>
      <c r="CF80" s="8">
        <f t="shared" si="103"/>
        <v>0</v>
      </c>
      <c r="CG80" s="8">
        <f t="shared" si="119"/>
        <v>0</v>
      </c>
      <c r="CH80" s="8">
        <f t="shared" si="120"/>
        <v>0</v>
      </c>
      <c r="CI80" s="8">
        <f t="shared" si="121"/>
        <v>0.00015303887367748437</v>
      </c>
      <c r="CJ80" s="8">
        <f t="shared" si="104"/>
        <v>0.00015303887367748437</v>
      </c>
      <c r="CK80" s="8">
        <f t="shared" si="122"/>
        <v>0.000216291311120493</v>
      </c>
      <c r="CL80" s="8">
        <f t="shared" si="123"/>
        <v>0</v>
      </c>
      <c r="CM80" s="8">
        <f t="shared" si="124"/>
        <v>0</v>
      </c>
      <c r="CN80" s="8">
        <f t="shared" si="125"/>
        <v>0</v>
      </c>
      <c r="CO80" s="8">
        <f t="shared" si="126"/>
        <v>0.000216291311120493</v>
      </c>
      <c r="CP80" s="8">
        <f t="shared" si="127"/>
        <v>0</v>
      </c>
      <c r="CQ80" s="8">
        <f t="shared" si="128"/>
        <v>0</v>
      </c>
      <c r="CR80" s="8">
        <f t="shared" si="129"/>
        <v>0</v>
      </c>
      <c r="CS80" s="8">
        <f t="shared" si="130"/>
        <v>0.000216291311120493</v>
      </c>
      <c r="CT80" s="8">
        <f t="shared" si="131"/>
        <v>0</v>
      </c>
      <c r="CU80" s="8">
        <f t="shared" si="132"/>
        <v>0</v>
      </c>
      <c r="CV80" s="8">
        <f t="shared" si="133"/>
        <v>0.00015303887367748437</v>
      </c>
      <c r="CW80" s="8">
        <f t="shared" si="105"/>
        <v>0</v>
      </c>
      <c r="CX80" s="8">
        <f t="shared" si="134"/>
        <v>7.651943683874219E-05</v>
      </c>
      <c r="CY80" s="8">
        <f t="shared" si="135"/>
        <v>0.00015303887367748437</v>
      </c>
      <c r="CZ80" s="8">
        <f t="shared" si="136"/>
        <v>0.00015303887367748437</v>
      </c>
      <c r="DA80" s="8">
        <f t="shared" si="106"/>
        <v>0.00015303887367748437</v>
      </c>
      <c r="DB80" s="8">
        <f t="shared" si="137"/>
        <v>0.00015303887367748437</v>
      </c>
      <c r="DC80" s="8">
        <f t="shared" si="138"/>
        <v>0.00015303887367748437</v>
      </c>
      <c r="DD80" s="8">
        <f t="shared" si="139"/>
        <v>0.00015303887367748437</v>
      </c>
      <c r="DE80" s="8">
        <f t="shared" si="140"/>
        <v>0.0003562835461780492</v>
      </c>
      <c r="DF80" s="8">
        <f t="shared" si="107"/>
        <v>0</v>
      </c>
      <c r="DG80" s="8">
        <f t="shared" si="141"/>
        <v>0</v>
      </c>
      <c r="DH80" s="8">
        <f t="shared" si="142"/>
        <v>0</v>
      </c>
      <c r="DI80" s="8">
        <f t="shared" si="143"/>
        <v>0</v>
      </c>
      <c r="DJ80" s="8">
        <f t="shared" si="144"/>
        <v>0</v>
      </c>
      <c r="DK80" s="8">
        <f t="shared" si="145"/>
        <v>0</v>
      </c>
      <c r="DL80" s="8">
        <f t="shared" si="146"/>
        <v>0</v>
      </c>
      <c r="DM80" s="8">
        <f t="shared" si="147"/>
        <v>0</v>
      </c>
      <c r="DN80" s="8">
        <f t="shared" si="148"/>
        <v>0</v>
      </c>
      <c r="DO80" s="8">
        <f t="shared" si="149"/>
        <v>0.0003562835461780492</v>
      </c>
      <c r="DP80" s="8">
        <f t="shared" si="150"/>
        <v>0</v>
      </c>
      <c r="DQ80" s="8">
        <f t="shared" si="151"/>
        <v>0.00015303887367748437</v>
      </c>
      <c r="DR80" s="8">
        <f t="shared" si="152"/>
        <v>0</v>
      </c>
      <c r="DS80" s="8">
        <f t="shared" si="153"/>
        <v>0.0001677404498151807</v>
      </c>
    </row>
    <row r="81" spans="1:123" ht="11.25">
      <c r="A81" s="82" t="s">
        <v>438</v>
      </c>
      <c r="B81" s="74" t="s">
        <v>71</v>
      </c>
      <c r="C81" s="83" t="s">
        <v>290</v>
      </c>
      <c r="D81" s="23"/>
      <c r="E81" s="57"/>
      <c r="F81" s="20"/>
      <c r="G81" s="20"/>
      <c r="H81" s="28"/>
      <c r="I81" s="63">
        <v>34</v>
      </c>
      <c r="J81" s="64">
        <v>0</v>
      </c>
      <c r="K81" s="64">
        <v>15</v>
      </c>
      <c r="L81" s="20">
        <v>19</v>
      </c>
      <c r="M81" s="189">
        <v>1884.1560000000009</v>
      </c>
      <c r="N81" s="125">
        <f>10707-N97</f>
        <v>8.018000000000029</v>
      </c>
      <c r="O81" s="179">
        <f>MAX(1417-O97,0)</f>
        <v>0</v>
      </c>
      <c r="P81" s="20">
        <v>9663</v>
      </c>
      <c r="Q81" s="68">
        <v>11214</v>
      </c>
      <c r="R81" s="23"/>
      <c r="S81" s="23">
        <v>1374993</v>
      </c>
      <c r="U81" s="8">
        <f t="shared" si="77"/>
        <v>0</v>
      </c>
      <c r="V81" s="8">
        <f t="shared" si="78"/>
        <v>0</v>
      </c>
      <c r="W81" s="8">
        <f t="shared" si="79"/>
        <v>0</v>
      </c>
      <c r="X81" s="8">
        <f t="shared" si="80"/>
        <v>0</v>
      </c>
      <c r="Y81" s="8">
        <f t="shared" si="81"/>
        <v>0</v>
      </c>
      <c r="Z81" s="8">
        <f t="shared" si="82"/>
        <v>0.003933000185082361</v>
      </c>
      <c r="AA81" s="8">
        <f t="shared" si="83"/>
        <v>0</v>
      </c>
      <c r="AB81" s="8">
        <f t="shared" si="84"/>
        <v>0.003119586218084033</v>
      </c>
      <c r="AC81" s="8">
        <f t="shared" si="85"/>
        <v>0.004963738583401257</v>
      </c>
      <c r="AD81" s="8">
        <f t="shared" si="86"/>
        <v>0.0026948515146978914</v>
      </c>
      <c r="AE81" s="8">
        <f t="shared" si="87"/>
        <v>4.556111412891477E-05</v>
      </c>
      <c r="AF81" s="8">
        <f t="shared" si="88"/>
        <v>0</v>
      </c>
      <c r="AG81" s="8">
        <f t="shared" si="108"/>
        <v>0.001628297014991016</v>
      </c>
      <c r="AH81" s="8">
        <f t="shared" si="99"/>
        <v>0.0010858894600551678</v>
      </c>
      <c r="AI81" s="8">
        <f t="shared" si="90"/>
        <v>0</v>
      </c>
      <c r="AJ81" s="8">
        <v>0</v>
      </c>
      <c r="AK81" s="8">
        <v>0</v>
      </c>
      <c r="AL81" s="8">
        <v>0</v>
      </c>
      <c r="AM81" s="8">
        <f t="shared" si="91"/>
        <v>0.001370206314413403</v>
      </c>
      <c r="AN81" s="8">
        <f t="shared" si="92"/>
        <v>0.0015597931090420166</v>
      </c>
      <c r="AO81" s="8">
        <f t="shared" si="93"/>
        <v>0.0019665000925411804</v>
      </c>
      <c r="AP81" s="8">
        <f t="shared" si="94"/>
        <v>0.0015597931090420166</v>
      </c>
      <c r="AQ81" s="15">
        <f t="shared" si="100"/>
        <v>0.0034295689924718556</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105">
        <f t="shared" si="109"/>
        <v>0.0026948515146978914</v>
      </c>
      <c r="BU81" s="8">
        <f t="shared" si="110"/>
        <v>0.003933000185082361</v>
      </c>
      <c r="BV81" s="8">
        <f t="shared" si="111"/>
        <v>0</v>
      </c>
      <c r="BW81" s="8">
        <f t="shared" si="112"/>
        <v>0.0026948515146978914</v>
      </c>
      <c r="BX81" s="8">
        <f t="shared" si="101"/>
        <v>0.0010858894600551678</v>
      </c>
      <c r="BY81" s="8">
        <f t="shared" si="113"/>
        <v>0.0026948515146978914</v>
      </c>
      <c r="BZ81" s="8">
        <f t="shared" si="114"/>
        <v>0</v>
      </c>
      <c r="CA81" s="8">
        <f t="shared" si="115"/>
        <v>0</v>
      </c>
      <c r="CB81" s="8">
        <f t="shared" si="116"/>
        <v>0</v>
      </c>
      <c r="CC81" s="8">
        <f t="shared" si="102"/>
        <v>0.003119586218084033</v>
      </c>
      <c r="CD81" s="8">
        <f t="shared" si="117"/>
        <v>0</v>
      </c>
      <c r="CE81" s="8">
        <f t="shared" si="118"/>
        <v>0</v>
      </c>
      <c r="CF81" s="8">
        <f t="shared" si="103"/>
        <v>0</v>
      </c>
      <c r="CG81" s="8">
        <f t="shared" si="119"/>
        <v>0</v>
      </c>
      <c r="CH81" s="8">
        <f t="shared" si="120"/>
        <v>0</v>
      </c>
      <c r="CI81" s="8">
        <f t="shared" si="121"/>
        <v>0.0026948515146978914</v>
      </c>
      <c r="CJ81" s="8">
        <f t="shared" si="104"/>
        <v>0.0026948515146978914</v>
      </c>
      <c r="CK81" s="8">
        <f t="shared" si="122"/>
        <v>0.0015597931090420166</v>
      </c>
      <c r="CL81" s="8">
        <f t="shared" si="123"/>
        <v>0</v>
      </c>
      <c r="CM81" s="8">
        <f t="shared" si="124"/>
        <v>0</v>
      </c>
      <c r="CN81" s="8">
        <f t="shared" si="125"/>
        <v>0</v>
      </c>
      <c r="CO81" s="8">
        <f t="shared" si="126"/>
        <v>0.0015597931090420166</v>
      </c>
      <c r="CP81" s="8">
        <f t="shared" si="127"/>
        <v>4.556111412891477E-05</v>
      </c>
      <c r="CQ81" s="8">
        <f t="shared" si="128"/>
        <v>0</v>
      </c>
      <c r="CR81" s="8">
        <f t="shared" si="129"/>
        <v>0</v>
      </c>
      <c r="CS81" s="8">
        <f t="shared" si="130"/>
        <v>0.0015597931090420166</v>
      </c>
      <c r="CT81" s="8">
        <f t="shared" si="131"/>
        <v>0</v>
      </c>
      <c r="CU81" s="8">
        <f t="shared" si="132"/>
        <v>0</v>
      </c>
      <c r="CV81" s="8">
        <f t="shared" si="133"/>
        <v>0.0026948515146978914</v>
      </c>
      <c r="CW81" s="8">
        <f t="shared" si="105"/>
        <v>0.0010858894600551678</v>
      </c>
      <c r="CX81" s="8">
        <f t="shared" si="134"/>
        <v>0.001370206314413403</v>
      </c>
      <c r="CY81" s="8">
        <f t="shared" si="135"/>
        <v>0.0026948515146978914</v>
      </c>
      <c r="CZ81" s="8">
        <f t="shared" si="136"/>
        <v>0.0026948515146978914</v>
      </c>
      <c r="DA81" s="8">
        <f t="shared" si="106"/>
        <v>0.0026948515146978914</v>
      </c>
      <c r="DB81" s="8">
        <f t="shared" si="137"/>
        <v>0.0026948515146978914</v>
      </c>
      <c r="DC81" s="8">
        <f t="shared" si="138"/>
        <v>0.0026948515146978914</v>
      </c>
      <c r="DD81" s="8">
        <f t="shared" si="139"/>
        <v>0.0026948515146978914</v>
      </c>
      <c r="DE81" s="8">
        <f t="shared" si="140"/>
        <v>0.003933000185082361</v>
      </c>
      <c r="DF81" s="8">
        <f t="shared" si="107"/>
        <v>0.0010858894600551678</v>
      </c>
      <c r="DG81" s="8">
        <f t="shared" si="141"/>
        <v>0</v>
      </c>
      <c r="DH81" s="8">
        <f t="shared" si="142"/>
        <v>0</v>
      </c>
      <c r="DI81" s="8">
        <f t="shared" si="143"/>
        <v>0</v>
      </c>
      <c r="DJ81" s="8">
        <f t="shared" si="144"/>
        <v>0</v>
      </c>
      <c r="DK81" s="8">
        <f t="shared" si="145"/>
        <v>0</v>
      </c>
      <c r="DL81" s="8">
        <f t="shared" si="146"/>
        <v>0</v>
      </c>
      <c r="DM81" s="8">
        <f t="shared" si="147"/>
        <v>0</v>
      </c>
      <c r="DN81" s="8">
        <f t="shared" si="148"/>
        <v>0</v>
      </c>
      <c r="DO81" s="8">
        <f t="shared" si="149"/>
        <v>0.003933000185082361</v>
      </c>
      <c r="DP81" s="8">
        <f t="shared" si="150"/>
        <v>0</v>
      </c>
      <c r="DQ81" s="8">
        <f t="shared" si="151"/>
        <v>0.0026948515146978914</v>
      </c>
      <c r="DR81" s="8">
        <f t="shared" si="152"/>
        <v>0</v>
      </c>
      <c r="DS81" s="8">
        <f t="shared" si="153"/>
        <v>0.0034295689924718556</v>
      </c>
    </row>
    <row r="82" spans="1:123" ht="11.25">
      <c r="A82" s="82" t="s">
        <v>438</v>
      </c>
      <c r="B82" s="74" t="s">
        <v>72</v>
      </c>
      <c r="C82" s="83" t="s">
        <v>361</v>
      </c>
      <c r="D82" s="23"/>
      <c r="E82" s="57"/>
      <c r="F82" s="20"/>
      <c r="G82" s="20"/>
      <c r="H82" s="28"/>
      <c r="I82" s="63">
        <v>9</v>
      </c>
      <c r="J82" s="64">
        <v>0</v>
      </c>
      <c r="K82" s="64">
        <v>5</v>
      </c>
      <c r="L82" s="20">
        <v>4</v>
      </c>
      <c r="M82" s="189">
        <v>357</v>
      </c>
      <c r="N82" s="125">
        <v>0</v>
      </c>
      <c r="O82" s="179">
        <v>7</v>
      </c>
      <c r="P82" s="20">
        <v>1962</v>
      </c>
      <c r="Q82" s="68">
        <v>1962</v>
      </c>
      <c r="R82" s="23"/>
      <c r="S82" s="23">
        <v>294388</v>
      </c>
      <c r="U82" s="8">
        <f t="shared" si="77"/>
        <v>0</v>
      </c>
      <c r="V82" s="8">
        <f t="shared" si="78"/>
        <v>0</v>
      </c>
      <c r="W82" s="8">
        <f t="shared" si="79"/>
        <v>0</v>
      </c>
      <c r="X82" s="8">
        <f t="shared" si="80"/>
        <v>0</v>
      </c>
      <c r="Y82" s="8">
        <f t="shared" si="81"/>
        <v>0</v>
      </c>
      <c r="Z82" s="8">
        <f t="shared" si="82"/>
        <v>0.0010410882842865074</v>
      </c>
      <c r="AA82" s="8">
        <f t="shared" si="83"/>
        <v>0</v>
      </c>
      <c r="AB82" s="8">
        <f t="shared" si="84"/>
        <v>0.0010398620726946779</v>
      </c>
      <c r="AC82" s="8">
        <f t="shared" si="85"/>
        <v>0.0010449975965055277</v>
      </c>
      <c r="AD82" s="8">
        <f t="shared" si="86"/>
        <v>0.0005106063355407657</v>
      </c>
      <c r="AE82" s="8">
        <f t="shared" si="87"/>
        <v>0</v>
      </c>
      <c r="AF82" s="8">
        <f t="shared" si="88"/>
        <v>0.0001500742663946435</v>
      </c>
      <c r="AG82" s="8">
        <f t="shared" si="108"/>
        <v>0.0003306135510102839</v>
      </c>
      <c r="AH82" s="8">
        <f t="shared" si="99"/>
        <v>0.0001899870804911931</v>
      </c>
      <c r="AI82" s="8">
        <f t="shared" si="90"/>
        <v>0</v>
      </c>
      <c r="AJ82" s="8">
        <v>0</v>
      </c>
      <c r="AK82" s="8">
        <v>0</v>
      </c>
      <c r="AL82" s="8">
        <v>0</v>
      </c>
      <c r="AM82" s="8">
        <f t="shared" si="91"/>
        <v>0.00025530316777038284</v>
      </c>
      <c r="AN82" s="8">
        <f t="shared" si="92"/>
        <v>0.0005199310363473389</v>
      </c>
      <c r="AO82" s="8">
        <f t="shared" si="93"/>
        <v>0.0005205441421432537</v>
      </c>
      <c r="AP82" s="8">
        <f t="shared" si="94"/>
        <v>0.0005199310363473389</v>
      </c>
      <c r="AQ82" s="15">
        <f t="shared" si="100"/>
        <v>0.0007342757065350912</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8">
        <v>0</v>
      </c>
      <c r="BS82" s="8">
        <v>0</v>
      </c>
      <c r="BT82" s="105">
        <f t="shared" si="109"/>
        <v>0.0005106063355407657</v>
      </c>
      <c r="BU82" s="8">
        <f t="shared" si="110"/>
        <v>0.0010410882842865074</v>
      </c>
      <c r="BV82" s="8">
        <f t="shared" si="111"/>
        <v>0.0001500742663946435</v>
      </c>
      <c r="BW82" s="8">
        <f t="shared" si="112"/>
        <v>0.0005106063355407657</v>
      </c>
      <c r="BX82" s="8">
        <f t="shared" si="101"/>
        <v>0.0001899870804911931</v>
      </c>
      <c r="BY82" s="8">
        <f t="shared" si="113"/>
        <v>0.0005106063355407657</v>
      </c>
      <c r="BZ82" s="8">
        <f t="shared" si="114"/>
        <v>0</v>
      </c>
      <c r="CA82" s="8">
        <f t="shared" si="115"/>
        <v>0</v>
      </c>
      <c r="CB82" s="8">
        <f t="shared" si="116"/>
        <v>0</v>
      </c>
      <c r="CC82" s="8">
        <f t="shared" si="102"/>
        <v>0.0010398620726946779</v>
      </c>
      <c r="CD82" s="8">
        <f t="shared" si="117"/>
        <v>0</v>
      </c>
      <c r="CE82" s="8">
        <f t="shared" si="118"/>
        <v>0</v>
      </c>
      <c r="CF82" s="8">
        <f t="shared" si="103"/>
        <v>0</v>
      </c>
      <c r="CG82" s="8">
        <f t="shared" si="119"/>
        <v>0</v>
      </c>
      <c r="CH82" s="8">
        <f t="shared" si="120"/>
        <v>0</v>
      </c>
      <c r="CI82" s="8">
        <f t="shared" si="121"/>
        <v>0.0005106063355407657</v>
      </c>
      <c r="CJ82" s="8">
        <f t="shared" si="104"/>
        <v>0.0005106063355407657</v>
      </c>
      <c r="CK82" s="8">
        <f t="shared" si="122"/>
        <v>0.0005199310363473389</v>
      </c>
      <c r="CL82" s="8">
        <f t="shared" si="123"/>
        <v>0</v>
      </c>
      <c r="CM82" s="8">
        <f t="shared" si="124"/>
        <v>0</v>
      </c>
      <c r="CN82" s="8">
        <f t="shared" si="125"/>
        <v>0</v>
      </c>
      <c r="CO82" s="8">
        <f t="shared" si="126"/>
        <v>0.0005199310363473389</v>
      </c>
      <c r="CP82" s="8">
        <f t="shared" si="127"/>
        <v>0</v>
      </c>
      <c r="CQ82" s="8">
        <f t="shared" si="128"/>
        <v>0</v>
      </c>
      <c r="CR82" s="8">
        <f t="shared" si="129"/>
        <v>0</v>
      </c>
      <c r="CS82" s="8">
        <f t="shared" si="130"/>
        <v>0.0005199310363473389</v>
      </c>
      <c r="CT82" s="8">
        <f t="shared" si="131"/>
        <v>0</v>
      </c>
      <c r="CU82" s="8">
        <f t="shared" si="132"/>
        <v>0</v>
      </c>
      <c r="CV82" s="8">
        <f t="shared" si="133"/>
        <v>0.0005106063355407657</v>
      </c>
      <c r="CW82" s="8">
        <f t="shared" si="105"/>
        <v>0.0001899870804911931</v>
      </c>
      <c r="CX82" s="8">
        <f t="shared" si="134"/>
        <v>0.00025530316777038284</v>
      </c>
      <c r="CY82" s="8">
        <f t="shared" si="135"/>
        <v>0.0005106063355407657</v>
      </c>
      <c r="CZ82" s="8">
        <f t="shared" si="136"/>
        <v>0.0005106063355407657</v>
      </c>
      <c r="DA82" s="8">
        <f t="shared" si="106"/>
        <v>0.0005106063355407657</v>
      </c>
      <c r="DB82" s="8">
        <f t="shared" si="137"/>
        <v>0.0005106063355407657</v>
      </c>
      <c r="DC82" s="8">
        <f t="shared" si="138"/>
        <v>0.0005106063355407657</v>
      </c>
      <c r="DD82" s="8">
        <f t="shared" si="139"/>
        <v>0.0005106063355407657</v>
      </c>
      <c r="DE82" s="8">
        <f t="shared" si="140"/>
        <v>0.0010410882842865074</v>
      </c>
      <c r="DF82" s="8">
        <f t="shared" si="107"/>
        <v>0.0001899870804911931</v>
      </c>
      <c r="DG82" s="8">
        <f t="shared" si="141"/>
        <v>0</v>
      </c>
      <c r="DH82" s="8">
        <f t="shared" si="142"/>
        <v>0</v>
      </c>
      <c r="DI82" s="8">
        <f t="shared" si="143"/>
        <v>0</v>
      </c>
      <c r="DJ82" s="8">
        <f t="shared" si="144"/>
        <v>0</v>
      </c>
      <c r="DK82" s="8">
        <f t="shared" si="145"/>
        <v>0</v>
      </c>
      <c r="DL82" s="8">
        <f t="shared" si="146"/>
        <v>0</v>
      </c>
      <c r="DM82" s="8">
        <f t="shared" si="147"/>
        <v>0</v>
      </c>
      <c r="DN82" s="8">
        <f t="shared" si="148"/>
        <v>0</v>
      </c>
      <c r="DO82" s="8">
        <f t="shared" si="149"/>
        <v>0.0010410882842865074</v>
      </c>
      <c r="DP82" s="8">
        <f t="shared" si="150"/>
        <v>0</v>
      </c>
      <c r="DQ82" s="8">
        <f t="shared" si="151"/>
        <v>0.0005106063355407657</v>
      </c>
      <c r="DR82" s="8">
        <f t="shared" si="152"/>
        <v>0.0001500742663946435</v>
      </c>
      <c r="DS82" s="8">
        <f t="shared" si="153"/>
        <v>0.0007342757065350912</v>
      </c>
    </row>
    <row r="83" spans="1:123" ht="11.25">
      <c r="A83" s="82" t="s">
        <v>438</v>
      </c>
      <c r="B83" s="74" t="s">
        <v>292</v>
      </c>
      <c r="C83" s="83" t="s">
        <v>293</v>
      </c>
      <c r="D83" s="23"/>
      <c r="E83" s="57"/>
      <c r="F83" s="20"/>
      <c r="G83" s="20"/>
      <c r="H83" s="28"/>
      <c r="I83" s="63">
        <v>0</v>
      </c>
      <c r="J83" s="64"/>
      <c r="K83" s="64">
        <v>0</v>
      </c>
      <c r="L83" s="20">
        <v>0</v>
      </c>
      <c r="M83" s="189">
        <v>0</v>
      </c>
      <c r="N83" s="125">
        <v>0</v>
      </c>
      <c r="O83" s="179">
        <v>0</v>
      </c>
      <c r="P83" s="20">
        <v>0</v>
      </c>
      <c r="Q83" s="68"/>
      <c r="R83" s="23"/>
      <c r="S83" s="23">
        <v>164897</v>
      </c>
      <c r="U83" s="8">
        <f t="shared" si="77"/>
        <v>0</v>
      </c>
      <c r="V83" s="8">
        <f t="shared" si="78"/>
        <v>0</v>
      </c>
      <c r="W83" s="8">
        <f t="shared" si="79"/>
        <v>0</v>
      </c>
      <c r="X83" s="8">
        <f t="shared" si="80"/>
        <v>0</v>
      </c>
      <c r="Y83" s="8">
        <f t="shared" si="81"/>
        <v>0</v>
      </c>
      <c r="Z83" s="8">
        <f t="shared" si="82"/>
        <v>0</v>
      </c>
      <c r="AA83" s="8">
        <f t="shared" si="83"/>
        <v>0</v>
      </c>
      <c r="AB83" s="8">
        <f t="shared" si="84"/>
        <v>0</v>
      </c>
      <c r="AC83" s="8">
        <f t="shared" si="85"/>
        <v>0</v>
      </c>
      <c r="AD83" s="8">
        <f t="shared" si="86"/>
        <v>0</v>
      </c>
      <c r="AE83" s="8">
        <f t="shared" si="87"/>
        <v>0</v>
      </c>
      <c r="AF83" s="8">
        <f t="shared" si="88"/>
        <v>0</v>
      </c>
      <c r="AG83" s="8">
        <f t="shared" si="108"/>
        <v>0</v>
      </c>
      <c r="AH83" s="8">
        <f t="shared" si="99"/>
        <v>0</v>
      </c>
      <c r="AI83" s="8">
        <f t="shared" si="90"/>
        <v>0</v>
      </c>
      <c r="AJ83" s="8">
        <v>0</v>
      </c>
      <c r="AK83" s="8">
        <v>0</v>
      </c>
      <c r="AL83" s="8">
        <v>0</v>
      </c>
      <c r="AM83" s="8">
        <f t="shared" si="91"/>
        <v>0</v>
      </c>
      <c r="AN83" s="8">
        <f t="shared" si="92"/>
        <v>0</v>
      </c>
      <c r="AO83" s="8">
        <f t="shared" si="93"/>
        <v>0</v>
      </c>
      <c r="AP83" s="8">
        <f t="shared" si="94"/>
        <v>0</v>
      </c>
      <c r="AQ83" s="15">
        <f t="shared" si="100"/>
        <v>0.0004112934670588371</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105">
        <f t="shared" si="109"/>
        <v>0</v>
      </c>
      <c r="BU83" s="8">
        <f t="shared" si="110"/>
        <v>0</v>
      </c>
      <c r="BV83" s="8">
        <f t="shared" si="111"/>
        <v>0</v>
      </c>
      <c r="BW83" s="8">
        <f t="shared" si="112"/>
        <v>0</v>
      </c>
      <c r="BX83" s="8">
        <f t="shared" si="101"/>
        <v>0</v>
      </c>
      <c r="BY83" s="8">
        <f t="shared" si="113"/>
        <v>0</v>
      </c>
      <c r="BZ83" s="8">
        <f t="shared" si="114"/>
        <v>0</v>
      </c>
      <c r="CA83" s="8">
        <f t="shared" si="115"/>
        <v>0</v>
      </c>
      <c r="CB83" s="8">
        <f t="shared" si="116"/>
        <v>0</v>
      </c>
      <c r="CC83" s="8">
        <f t="shared" si="102"/>
        <v>0</v>
      </c>
      <c r="CD83" s="8">
        <f t="shared" si="117"/>
        <v>0</v>
      </c>
      <c r="CE83" s="8">
        <f t="shared" si="118"/>
        <v>0</v>
      </c>
      <c r="CF83" s="8">
        <f t="shared" si="103"/>
        <v>0</v>
      </c>
      <c r="CG83" s="8">
        <f t="shared" si="119"/>
        <v>0</v>
      </c>
      <c r="CH83" s="8">
        <f t="shared" si="120"/>
        <v>0</v>
      </c>
      <c r="CI83" s="8">
        <f t="shared" si="121"/>
        <v>0</v>
      </c>
      <c r="CJ83" s="8">
        <f t="shared" si="104"/>
        <v>0</v>
      </c>
      <c r="CK83" s="8">
        <f t="shared" si="122"/>
        <v>0</v>
      </c>
      <c r="CL83" s="8">
        <f t="shared" si="123"/>
        <v>0</v>
      </c>
      <c r="CM83" s="8">
        <f t="shared" si="124"/>
        <v>0</v>
      </c>
      <c r="CN83" s="8">
        <f t="shared" si="125"/>
        <v>0</v>
      </c>
      <c r="CO83" s="8">
        <f t="shared" si="126"/>
        <v>0</v>
      </c>
      <c r="CP83" s="8">
        <f t="shared" si="127"/>
        <v>0</v>
      </c>
      <c r="CQ83" s="8">
        <f t="shared" si="128"/>
        <v>0</v>
      </c>
      <c r="CR83" s="8">
        <f t="shared" si="129"/>
        <v>0</v>
      </c>
      <c r="CS83" s="8">
        <f t="shared" si="130"/>
        <v>0</v>
      </c>
      <c r="CT83" s="8">
        <f t="shared" si="131"/>
        <v>0</v>
      </c>
      <c r="CU83" s="8">
        <f t="shared" si="132"/>
        <v>0</v>
      </c>
      <c r="CV83" s="8">
        <f t="shared" si="133"/>
        <v>0</v>
      </c>
      <c r="CW83" s="8">
        <f t="shared" si="105"/>
        <v>0</v>
      </c>
      <c r="CX83" s="8">
        <f t="shared" si="134"/>
        <v>0</v>
      </c>
      <c r="CY83" s="8">
        <f t="shared" si="135"/>
        <v>0</v>
      </c>
      <c r="CZ83" s="8">
        <f t="shared" si="136"/>
        <v>0</v>
      </c>
      <c r="DA83" s="8">
        <f t="shared" si="106"/>
        <v>0</v>
      </c>
      <c r="DB83" s="8">
        <f t="shared" si="137"/>
        <v>0</v>
      </c>
      <c r="DC83" s="8">
        <f t="shared" si="138"/>
        <v>0</v>
      </c>
      <c r="DD83" s="8">
        <f t="shared" si="139"/>
        <v>0</v>
      </c>
      <c r="DE83" s="8">
        <f t="shared" si="140"/>
        <v>0</v>
      </c>
      <c r="DF83" s="8">
        <f t="shared" si="107"/>
        <v>0</v>
      </c>
      <c r="DG83" s="8">
        <f t="shared" si="141"/>
        <v>0</v>
      </c>
      <c r="DH83" s="8">
        <f t="shared" si="142"/>
        <v>0</v>
      </c>
      <c r="DI83" s="8">
        <f t="shared" si="143"/>
        <v>0</v>
      </c>
      <c r="DJ83" s="8">
        <f t="shared" si="144"/>
        <v>0</v>
      </c>
      <c r="DK83" s="8">
        <f t="shared" si="145"/>
        <v>0</v>
      </c>
      <c r="DL83" s="8">
        <f t="shared" si="146"/>
        <v>0</v>
      </c>
      <c r="DM83" s="8">
        <f t="shared" si="147"/>
        <v>0</v>
      </c>
      <c r="DN83" s="8">
        <f t="shared" si="148"/>
        <v>0</v>
      </c>
      <c r="DO83" s="8">
        <f t="shared" si="149"/>
        <v>0</v>
      </c>
      <c r="DP83" s="8">
        <f t="shared" si="150"/>
        <v>0</v>
      </c>
      <c r="DQ83" s="8">
        <f t="shared" si="151"/>
        <v>0</v>
      </c>
      <c r="DR83" s="8">
        <f t="shared" si="152"/>
        <v>0</v>
      </c>
      <c r="DS83" s="8">
        <f t="shared" si="153"/>
        <v>0.0004112934670588371</v>
      </c>
    </row>
    <row r="84" spans="1:123" ht="11.25">
      <c r="A84" s="82" t="s">
        <v>434</v>
      </c>
      <c r="B84" s="84" t="s">
        <v>74</v>
      </c>
      <c r="C84" s="83" t="s">
        <v>294</v>
      </c>
      <c r="D84" s="23"/>
      <c r="E84" s="57"/>
      <c r="F84" s="20"/>
      <c r="G84" s="20"/>
      <c r="H84" s="28"/>
      <c r="I84" s="63">
        <v>0</v>
      </c>
      <c r="J84" s="64"/>
      <c r="K84" s="64">
        <v>0</v>
      </c>
      <c r="L84" s="20">
        <v>0</v>
      </c>
      <c r="M84" s="189">
        <v>0</v>
      </c>
      <c r="N84" s="125">
        <v>0</v>
      </c>
      <c r="O84" s="179">
        <v>0</v>
      </c>
      <c r="P84" s="20">
        <v>0</v>
      </c>
      <c r="Q84" s="68"/>
      <c r="R84" s="70">
        <v>1</v>
      </c>
      <c r="S84" s="23">
        <v>239035</v>
      </c>
      <c r="U84" s="8">
        <f t="shared" si="77"/>
        <v>0</v>
      </c>
      <c r="V84" s="8">
        <f t="shared" si="78"/>
        <v>0</v>
      </c>
      <c r="W84" s="8">
        <f t="shared" si="79"/>
        <v>0</v>
      </c>
      <c r="X84" s="8">
        <f t="shared" si="80"/>
        <v>0</v>
      </c>
      <c r="Y84" s="8">
        <f t="shared" si="81"/>
        <v>0</v>
      </c>
      <c r="Z84" s="8">
        <f t="shared" si="82"/>
        <v>0</v>
      </c>
      <c r="AA84" s="8">
        <f t="shared" si="83"/>
        <v>0</v>
      </c>
      <c r="AB84" s="8">
        <f t="shared" si="84"/>
        <v>0</v>
      </c>
      <c r="AC84" s="8">
        <f t="shared" si="85"/>
        <v>0</v>
      </c>
      <c r="AD84" s="8">
        <f t="shared" si="86"/>
        <v>0</v>
      </c>
      <c r="AE84" s="8">
        <f t="shared" si="87"/>
        <v>0</v>
      </c>
      <c r="AF84" s="8">
        <f t="shared" si="88"/>
        <v>0</v>
      </c>
      <c r="AG84" s="8">
        <f t="shared" si="108"/>
        <v>0</v>
      </c>
      <c r="AH84" s="8">
        <f t="shared" si="99"/>
        <v>0</v>
      </c>
      <c r="AI84" s="8">
        <f t="shared" si="90"/>
        <v>1</v>
      </c>
      <c r="AJ84" s="8">
        <v>0</v>
      </c>
      <c r="AK84" s="8">
        <v>0</v>
      </c>
      <c r="AL84" s="8">
        <v>0</v>
      </c>
      <c r="AM84" s="8">
        <f t="shared" si="91"/>
        <v>0</v>
      </c>
      <c r="AN84" s="8">
        <f t="shared" si="92"/>
        <v>0</v>
      </c>
      <c r="AO84" s="8">
        <f t="shared" si="93"/>
        <v>0</v>
      </c>
      <c r="AP84" s="8">
        <f t="shared" si="94"/>
        <v>0</v>
      </c>
      <c r="AQ84" s="15">
        <f t="shared" si="100"/>
        <v>0.0005962117800712513</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105">
        <f t="shared" si="109"/>
        <v>0</v>
      </c>
      <c r="BU84" s="8">
        <f t="shared" si="110"/>
        <v>0</v>
      </c>
      <c r="BV84" s="8">
        <f t="shared" si="111"/>
        <v>0</v>
      </c>
      <c r="BW84" s="8">
        <f t="shared" si="112"/>
        <v>0</v>
      </c>
      <c r="BX84" s="8">
        <f t="shared" si="101"/>
        <v>0</v>
      </c>
      <c r="BY84" s="8">
        <f t="shared" si="113"/>
        <v>0</v>
      </c>
      <c r="BZ84" s="8">
        <f t="shared" si="114"/>
        <v>0</v>
      </c>
      <c r="CA84" s="8">
        <f t="shared" si="115"/>
        <v>0</v>
      </c>
      <c r="CB84" s="8">
        <f t="shared" si="116"/>
        <v>0</v>
      </c>
      <c r="CC84" s="8">
        <f t="shared" si="102"/>
        <v>0</v>
      </c>
      <c r="CD84" s="8">
        <f t="shared" si="117"/>
        <v>0</v>
      </c>
      <c r="CE84" s="8">
        <f t="shared" si="118"/>
        <v>0</v>
      </c>
      <c r="CF84" s="8">
        <f t="shared" si="103"/>
        <v>0</v>
      </c>
      <c r="CG84" s="8">
        <f t="shared" si="119"/>
        <v>0</v>
      </c>
      <c r="CH84" s="8">
        <f t="shared" si="120"/>
        <v>0</v>
      </c>
      <c r="CI84" s="8">
        <f t="shared" si="121"/>
        <v>0</v>
      </c>
      <c r="CJ84" s="8">
        <f t="shared" si="104"/>
        <v>0</v>
      </c>
      <c r="CK84" s="8">
        <f t="shared" si="122"/>
        <v>0</v>
      </c>
      <c r="CL84" s="8">
        <f t="shared" si="123"/>
        <v>0</v>
      </c>
      <c r="CM84" s="8">
        <f t="shared" si="124"/>
        <v>0</v>
      </c>
      <c r="CN84" s="8">
        <f t="shared" si="125"/>
        <v>0</v>
      </c>
      <c r="CO84" s="8">
        <f t="shared" si="126"/>
        <v>0</v>
      </c>
      <c r="CP84" s="8">
        <f t="shared" si="127"/>
        <v>0</v>
      </c>
      <c r="CQ84" s="8">
        <f t="shared" si="128"/>
        <v>0</v>
      </c>
      <c r="CR84" s="8">
        <f t="shared" si="129"/>
        <v>0</v>
      </c>
      <c r="CS84" s="8">
        <f t="shared" si="130"/>
        <v>0</v>
      </c>
      <c r="CT84" s="8">
        <f t="shared" si="131"/>
        <v>0</v>
      </c>
      <c r="CU84" s="8">
        <f t="shared" si="132"/>
        <v>0</v>
      </c>
      <c r="CV84" s="8">
        <f t="shared" si="133"/>
        <v>0</v>
      </c>
      <c r="CW84" s="8">
        <f t="shared" si="105"/>
        <v>0</v>
      </c>
      <c r="CX84" s="8">
        <f t="shared" si="134"/>
        <v>0</v>
      </c>
      <c r="CY84" s="8">
        <f t="shared" si="135"/>
        <v>0</v>
      </c>
      <c r="CZ84" s="8">
        <f t="shared" si="136"/>
        <v>0</v>
      </c>
      <c r="DA84" s="8">
        <f t="shared" si="106"/>
        <v>0</v>
      </c>
      <c r="DB84" s="8">
        <f t="shared" si="137"/>
        <v>0</v>
      </c>
      <c r="DC84" s="8">
        <f t="shared" si="138"/>
        <v>0</v>
      </c>
      <c r="DD84" s="8">
        <f t="shared" si="139"/>
        <v>0</v>
      </c>
      <c r="DE84" s="8">
        <f t="shared" si="140"/>
        <v>0</v>
      </c>
      <c r="DF84" s="8">
        <f t="shared" si="107"/>
        <v>0</v>
      </c>
      <c r="DG84" s="8">
        <f t="shared" si="141"/>
        <v>1</v>
      </c>
      <c r="DH84" s="8">
        <f t="shared" si="142"/>
        <v>0</v>
      </c>
      <c r="DI84" s="8">
        <f t="shared" si="143"/>
        <v>0</v>
      </c>
      <c r="DJ84" s="8">
        <f t="shared" si="144"/>
        <v>0</v>
      </c>
      <c r="DK84" s="8">
        <f t="shared" si="145"/>
        <v>0</v>
      </c>
      <c r="DL84" s="8">
        <f t="shared" si="146"/>
        <v>0</v>
      </c>
      <c r="DM84" s="8">
        <f t="shared" si="147"/>
        <v>0</v>
      </c>
      <c r="DN84" s="8">
        <f t="shared" si="148"/>
        <v>0</v>
      </c>
      <c r="DO84" s="8">
        <f t="shared" si="149"/>
        <v>0</v>
      </c>
      <c r="DP84" s="8">
        <f t="shared" si="150"/>
        <v>0</v>
      </c>
      <c r="DQ84" s="8">
        <f t="shared" si="151"/>
        <v>0</v>
      </c>
      <c r="DR84" s="8">
        <f t="shared" si="152"/>
        <v>0</v>
      </c>
      <c r="DS84" s="8">
        <f t="shared" si="153"/>
        <v>0.0005962117800712513</v>
      </c>
    </row>
    <row r="85" spans="1:123" ht="11.25">
      <c r="A85" s="82" t="s">
        <v>438</v>
      </c>
      <c r="B85" s="74" t="s">
        <v>75</v>
      </c>
      <c r="C85" s="83" t="s">
        <v>362</v>
      </c>
      <c r="D85" s="23"/>
      <c r="E85" s="57"/>
      <c r="F85" s="20"/>
      <c r="G85" s="20"/>
      <c r="H85" s="28"/>
      <c r="I85" s="63">
        <v>0</v>
      </c>
      <c r="J85" s="20"/>
      <c r="K85" s="64">
        <v>0</v>
      </c>
      <c r="L85" s="20"/>
      <c r="M85" s="189">
        <v>0</v>
      </c>
      <c r="N85" s="125">
        <v>0</v>
      </c>
      <c r="O85" s="179">
        <v>0</v>
      </c>
      <c r="P85" s="20"/>
      <c r="Q85" s="68"/>
      <c r="R85" s="23"/>
      <c r="S85" s="23">
        <v>114540</v>
      </c>
      <c r="U85" s="8">
        <f t="shared" si="77"/>
        <v>0</v>
      </c>
      <c r="V85" s="8">
        <f t="shared" si="78"/>
        <v>0</v>
      </c>
      <c r="W85" s="8">
        <f t="shared" si="79"/>
        <v>0</v>
      </c>
      <c r="X85" s="8">
        <f t="shared" si="80"/>
        <v>0</v>
      </c>
      <c r="Y85" s="8">
        <f t="shared" si="81"/>
        <v>0</v>
      </c>
      <c r="Z85" s="8">
        <f t="shared" si="82"/>
        <v>0</v>
      </c>
      <c r="AA85" s="8">
        <f t="shared" si="83"/>
        <v>0</v>
      </c>
      <c r="AB85" s="8">
        <f t="shared" si="84"/>
        <v>0</v>
      </c>
      <c r="AC85" s="8">
        <f t="shared" si="85"/>
        <v>0</v>
      </c>
      <c r="AD85" s="8">
        <f t="shared" si="86"/>
        <v>0</v>
      </c>
      <c r="AE85" s="8">
        <f t="shared" si="87"/>
        <v>0</v>
      </c>
      <c r="AF85" s="8">
        <f t="shared" si="88"/>
        <v>0</v>
      </c>
      <c r="AG85" s="8">
        <f t="shared" si="108"/>
        <v>0</v>
      </c>
      <c r="AH85" s="8">
        <f t="shared" si="99"/>
        <v>0</v>
      </c>
      <c r="AI85" s="8">
        <f t="shared" si="90"/>
        <v>0</v>
      </c>
      <c r="AJ85" s="8">
        <v>0</v>
      </c>
      <c r="AK85" s="8">
        <v>0</v>
      </c>
      <c r="AL85" s="8">
        <v>0</v>
      </c>
      <c r="AM85" s="8">
        <f t="shared" si="91"/>
        <v>0</v>
      </c>
      <c r="AN85" s="8">
        <f t="shared" si="92"/>
        <v>0</v>
      </c>
      <c r="AO85" s="8">
        <f t="shared" si="93"/>
        <v>0</v>
      </c>
      <c r="AP85" s="8">
        <f t="shared" si="94"/>
        <v>0</v>
      </c>
      <c r="AQ85" s="15">
        <f t="shared" si="100"/>
        <v>0.00028569078707871705</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105">
        <f t="shared" si="109"/>
        <v>0</v>
      </c>
      <c r="BU85" s="8">
        <f t="shared" si="110"/>
        <v>0</v>
      </c>
      <c r="BV85" s="8">
        <f t="shared" si="111"/>
        <v>0</v>
      </c>
      <c r="BW85" s="8">
        <f t="shared" si="112"/>
        <v>0</v>
      </c>
      <c r="BX85" s="8">
        <f t="shared" si="101"/>
        <v>0</v>
      </c>
      <c r="BY85" s="8">
        <f t="shared" si="113"/>
        <v>0</v>
      </c>
      <c r="BZ85" s="8">
        <f t="shared" si="114"/>
        <v>0</v>
      </c>
      <c r="CA85" s="8">
        <f t="shared" si="115"/>
        <v>0</v>
      </c>
      <c r="CB85" s="8">
        <f t="shared" si="116"/>
        <v>0</v>
      </c>
      <c r="CC85" s="8">
        <f t="shared" si="102"/>
        <v>0</v>
      </c>
      <c r="CD85" s="8">
        <f t="shared" si="117"/>
        <v>0</v>
      </c>
      <c r="CE85" s="8">
        <f t="shared" si="118"/>
        <v>0</v>
      </c>
      <c r="CF85" s="8">
        <f t="shared" si="103"/>
        <v>0</v>
      </c>
      <c r="CG85" s="8">
        <f t="shared" si="119"/>
        <v>0</v>
      </c>
      <c r="CH85" s="8">
        <f t="shared" si="120"/>
        <v>0</v>
      </c>
      <c r="CI85" s="8">
        <f t="shared" si="121"/>
        <v>0</v>
      </c>
      <c r="CJ85" s="8">
        <f t="shared" si="104"/>
        <v>0</v>
      </c>
      <c r="CK85" s="8">
        <f t="shared" si="122"/>
        <v>0</v>
      </c>
      <c r="CL85" s="8">
        <f t="shared" si="123"/>
        <v>0</v>
      </c>
      <c r="CM85" s="8">
        <f t="shared" si="124"/>
        <v>0</v>
      </c>
      <c r="CN85" s="8">
        <f t="shared" si="125"/>
        <v>0</v>
      </c>
      <c r="CO85" s="8">
        <f t="shared" si="126"/>
        <v>0</v>
      </c>
      <c r="CP85" s="8">
        <f t="shared" si="127"/>
        <v>0</v>
      </c>
      <c r="CQ85" s="8">
        <f t="shared" si="128"/>
        <v>0</v>
      </c>
      <c r="CR85" s="8">
        <f t="shared" si="129"/>
        <v>0</v>
      </c>
      <c r="CS85" s="8">
        <f t="shared" si="130"/>
        <v>0</v>
      </c>
      <c r="CT85" s="8">
        <f t="shared" si="131"/>
        <v>0</v>
      </c>
      <c r="CU85" s="8">
        <f t="shared" si="132"/>
        <v>0</v>
      </c>
      <c r="CV85" s="8">
        <f t="shared" si="133"/>
        <v>0</v>
      </c>
      <c r="CW85" s="8">
        <f t="shared" si="105"/>
        <v>0</v>
      </c>
      <c r="CX85" s="8">
        <f t="shared" si="134"/>
        <v>0</v>
      </c>
      <c r="CY85" s="8">
        <f t="shared" si="135"/>
        <v>0</v>
      </c>
      <c r="CZ85" s="8">
        <f t="shared" si="136"/>
        <v>0</v>
      </c>
      <c r="DA85" s="8">
        <f t="shared" si="106"/>
        <v>0</v>
      </c>
      <c r="DB85" s="8">
        <f t="shared" si="137"/>
        <v>0</v>
      </c>
      <c r="DC85" s="8">
        <f t="shared" si="138"/>
        <v>0</v>
      </c>
      <c r="DD85" s="8">
        <f t="shared" si="139"/>
        <v>0</v>
      </c>
      <c r="DE85" s="8">
        <f t="shared" si="140"/>
        <v>0</v>
      </c>
      <c r="DF85" s="8">
        <f t="shared" si="107"/>
        <v>0</v>
      </c>
      <c r="DG85" s="8">
        <f t="shared" si="141"/>
        <v>0</v>
      </c>
      <c r="DH85" s="8">
        <f t="shared" si="142"/>
        <v>0</v>
      </c>
      <c r="DI85" s="8">
        <f t="shared" si="143"/>
        <v>0</v>
      </c>
      <c r="DJ85" s="8">
        <f t="shared" si="144"/>
        <v>0</v>
      </c>
      <c r="DK85" s="8">
        <f t="shared" si="145"/>
        <v>0</v>
      </c>
      <c r="DL85" s="8">
        <f t="shared" si="146"/>
        <v>0</v>
      </c>
      <c r="DM85" s="8">
        <f t="shared" si="147"/>
        <v>0</v>
      </c>
      <c r="DN85" s="8">
        <f t="shared" si="148"/>
        <v>0</v>
      </c>
      <c r="DO85" s="8">
        <f t="shared" si="149"/>
        <v>0</v>
      </c>
      <c r="DP85" s="8">
        <f t="shared" si="150"/>
        <v>0</v>
      </c>
      <c r="DQ85" s="8">
        <f t="shared" si="151"/>
        <v>0</v>
      </c>
      <c r="DR85" s="8">
        <f t="shared" si="152"/>
        <v>0</v>
      </c>
      <c r="DS85" s="8">
        <f t="shared" si="153"/>
        <v>0.00028569078707871705</v>
      </c>
    </row>
    <row r="86" spans="1:123" ht="11.25">
      <c r="A86" s="82" t="s">
        <v>438</v>
      </c>
      <c r="B86" s="74" t="s">
        <v>76</v>
      </c>
      <c r="C86" s="83" t="s">
        <v>363</v>
      </c>
      <c r="D86" s="23"/>
      <c r="E86" s="57"/>
      <c r="F86" s="20"/>
      <c r="G86" s="20"/>
      <c r="H86" s="28"/>
      <c r="I86" s="63">
        <v>0</v>
      </c>
      <c r="J86" s="20"/>
      <c r="K86" s="64">
        <v>0</v>
      </c>
      <c r="L86" s="20"/>
      <c r="M86" s="189">
        <v>0</v>
      </c>
      <c r="N86" s="125">
        <v>0</v>
      </c>
      <c r="O86" s="179">
        <v>0</v>
      </c>
      <c r="P86" s="20"/>
      <c r="Q86" s="68"/>
      <c r="R86" s="23"/>
      <c r="S86" s="23">
        <v>0</v>
      </c>
      <c r="U86" s="8">
        <f t="shared" si="77"/>
        <v>0</v>
      </c>
      <c r="V86" s="8">
        <f t="shared" si="78"/>
        <v>0</v>
      </c>
      <c r="W86" s="8">
        <f t="shared" si="79"/>
        <v>0</v>
      </c>
      <c r="X86" s="8">
        <f t="shared" si="80"/>
        <v>0</v>
      </c>
      <c r="Y86" s="8">
        <f t="shared" si="81"/>
        <v>0</v>
      </c>
      <c r="Z86" s="8">
        <f t="shared" si="82"/>
        <v>0</v>
      </c>
      <c r="AA86" s="8">
        <f t="shared" si="83"/>
        <v>0</v>
      </c>
      <c r="AB86" s="8">
        <f t="shared" si="84"/>
        <v>0</v>
      </c>
      <c r="AC86" s="8">
        <f t="shared" si="85"/>
        <v>0</v>
      </c>
      <c r="AD86" s="8">
        <f t="shared" si="86"/>
        <v>0</v>
      </c>
      <c r="AE86" s="8">
        <f t="shared" si="87"/>
        <v>0</v>
      </c>
      <c r="AF86" s="8">
        <f t="shared" si="88"/>
        <v>0</v>
      </c>
      <c r="AG86" s="8">
        <f t="shared" si="108"/>
        <v>0</v>
      </c>
      <c r="AH86" s="8">
        <f t="shared" si="99"/>
        <v>0</v>
      </c>
      <c r="AI86" s="8">
        <f t="shared" si="90"/>
        <v>0</v>
      </c>
      <c r="AJ86" s="8">
        <v>0</v>
      </c>
      <c r="AK86" s="8">
        <v>0</v>
      </c>
      <c r="AL86" s="8">
        <v>0</v>
      </c>
      <c r="AM86" s="8">
        <f t="shared" si="91"/>
        <v>0</v>
      </c>
      <c r="AN86" s="8">
        <f t="shared" si="92"/>
        <v>0</v>
      </c>
      <c r="AO86" s="8">
        <f t="shared" si="93"/>
        <v>0</v>
      </c>
      <c r="AP86" s="8">
        <f t="shared" si="94"/>
        <v>0</v>
      </c>
      <c r="AQ86" s="15">
        <f t="shared" si="100"/>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105">
        <f t="shared" si="109"/>
        <v>0</v>
      </c>
      <c r="BU86" s="8">
        <f t="shared" si="110"/>
        <v>0</v>
      </c>
      <c r="BV86" s="8">
        <f t="shared" si="111"/>
        <v>0</v>
      </c>
      <c r="BW86" s="8">
        <f t="shared" si="112"/>
        <v>0</v>
      </c>
      <c r="BX86" s="8">
        <f t="shared" si="101"/>
        <v>0</v>
      </c>
      <c r="BY86" s="8">
        <f t="shared" si="113"/>
        <v>0</v>
      </c>
      <c r="BZ86" s="8">
        <f t="shared" si="114"/>
        <v>0</v>
      </c>
      <c r="CA86" s="8">
        <f t="shared" si="115"/>
        <v>0</v>
      </c>
      <c r="CB86" s="8">
        <f t="shared" si="116"/>
        <v>0</v>
      </c>
      <c r="CC86" s="8">
        <f t="shared" si="102"/>
        <v>0</v>
      </c>
      <c r="CD86" s="8">
        <f t="shared" si="117"/>
        <v>0</v>
      </c>
      <c r="CE86" s="8">
        <f t="shared" si="118"/>
        <v>0</v>
      </c>
      <c r="CF86" s="8">
        <f t="shared" si="103"/>
        <v>0</v>
      </c>
      <c r="CG86" s="8">
        <f t="shared" si="119"/>
        <v>0</v>
      </c>
      <c r="CH86" s="8">
        <f t="shared" si="120"/>
        <v>0</v>
      </c>
      <c r="CI86" s="8">
        <f t="shared" si="121"/>
        <v>0</v>
      </c>
      <c r="CJ86" s="8">
        <f t="shared" si="104"/>
        <v>0</v>
      </c>
      <c r="CK86" s="8">
        <f t="shared" si="122"/>
        <v>0</v>
      </c>
      <c r="CL86" s="8">
        <f t="shared" si="123"/>
        <v>0</v>
      </c>
      <c r="CM86" s="8">
        <f t="shared" si="124"/>
        <v>0</v>
      </c>
      <c r="CN86" s="8">
        <f t="shared" si="125"/>
        <v>0</v>
      </c>
      <c r="CO86" s="8">
        <f t="shared" si="126"/>
        <v>0</v>
      </c>
      <c r="CP86" s="8">
        <f t="shared" si="127"/>
        <v>0</v>
      </c>
      <c r="CQ86" s="8">
        <f t="shared" si="128"/>
        <v>0</v>
      </c>
      <c r="CR86" s="8">
        <f t="shared" si="129"/>
        <v>0</v>
      </c>
      <c r="CS86" s="8">
        <f t="shared" si="130"/>
        <v>0</v>
      </c>
      <c r="CT86" s="8">
        <f t="shared" si="131"/>
        <v>0</v>
      </c>
      <c r="CU86" s="8">
        <f t="shared" si="132"/>
        <v>0</v>
      </c>
      <c r="CV86" s="8">
        <f t="shared" si="133"/>
        <v>0</v>
      </c>
      <c r="CW86" s="8">
        <f t="shared" si="105"/>
        <v>0</v>
      </c>
      <c r="CX86" s="8">
        <f t="shared" si="134"/>
        <v>0</v>
      </c>
      <c r="CY86" s="8">
        <f t="shared" si="135"/>
        <v>0</v>
      </c>
      <c r="CZ86" s="8">
        <f t="shared" si="136"/>
        <v>0</v>
      </c>
      <c r="DA86" s="8">
        <f t="shared" si="106"/>
        <v>0</v>
      </c>
      <c r="DB86" s="8">
        <f t="shared" si="137"/>
        <v>0</v>
      </c>
      <c r="DC86" s="8">
        <f t="shared" si="138"/>
        <v>0</v>
      </c>
      <c r="DD86" s="8">
        <f t="shared" si="139"/>
        <v>0</v>
      </c>
      <c r="DE86" s="8">
        <f t="shared" si="140"/>
        <v>0</v>
      </c>
      <c r="DF86" s="8">
        <f t="shared" si="107"/>
        <v>0</v>
      </c>
      <c r="DG86" s="8">
        <f t="shared" si="141"/>
        <v>0</v>
      </c>
      <c r="DH86" s="8">
        <f t="shared" si="142"/>
        <v>0</v>
      </c>
      <c r="DI86" s="8">
        <f t="shared" si="143"/>
        <v>0</v>
      </c>
      <c r="DJ86" s="8">
        <f t="shared" si="144"/>
        <v>0</v>
      </c>
      <c r="DK86" s="8">
        <f t="shared" si="145"/>
        <v>0</v>
      </c>
      <c r="DL86" s="8">
        <f t="shared" si="146"/>
        <v>0</v>
      </c>
      <c r="DM86" s="8">
        <f t="shared" si="147"/>
        <v>0</v>
      </c>
      <c r="DN86" s="8">
        <f t="shared" si="148"/>
        <v>0</v>
      </c>
      <c r="DO86" s="8">
        <f t="shared" si="149"/>
        <v>0</v>
      </c>
      <c r="DP86" s="8">
        <f t="shared" si="150"/>
        <v>0</v>
      </c>
      <c r="DQ86" s="8">
        <f t="shared" si="151"/>
        <v>0</v>
      </c>
      <c r="DR86" s="8">
        <f t="shared" si="152"/>
        <v>0</v>
      </c>
      <c r="DS86" s="8">
        <f t="shared" si="153"/>
        <v>0</v>
      </c>
    </row>
    <row r="87" spans="1:123" ht="11.25">
      <c r="A87" s="82" t="s">
        <v>438</v>
      </c>
      <c r="B87" s="74" t="s">
        <v>77</v>
      </c>
      <c r="C87" s="83" t="s">
        <v>441</v>
      </c>
      <c r="D87" s="175"/>
      <c r="E87" s="75"/>
      <c r="F87" s="21"/>
      <c r="G87" s="21"/>
      <c r="H87" s="85"/>
      <c r="I87" s="172">
        <v>0</v>
      </c>
      <c r="J87" s="21"/>
      <c r="K87" s="173">
        <v>0</v>
      </c>
      <c r="L87" s="21"/>
      <c r="M87" s="193">
        <v>0</v>
      </c>
      <c r="N87" s="194">
        <v>0</v>
      </c>
      <c r="O87" s="180">
        <v>0</v>
      </c>
      <c r="P87" s="21"/>
      <c r="Q87" s="68"/>
      <c r="R87" s="175"/>
      <c r="S87" s="175">
        <v>3073900</v>
      </c>
      <c r="U87" s="8">
        <f t="shared" si="77"/>
        <v>0</v>
      </c>
      <c r="V87" s="8">
        <f t="shared" si="78"/>
        <v>0</v>
      </c>
      <c r="W87" s="8">
        <f t="shared" si="79"/>
        <v>0</v>
      </c>
      <c r="X87" s="8">
        <f t="shared" si="80"/>
        <v>0</v>
      </c>
      <c r="Y87" s="8">
        <f t="shared" si="81"/>
        <v>0</v>
      </c>
      <c r="Z87" s="8">
        <f t="shared" si="82"/>
        <v>0</v>
      </c>
      <c r="AA87" s="8">
        <f t="shared" si="83"/>
        <v>0</v>
      </c>
      <c r="AB87" s="8">
        <f t="shared" si="84"/>
        <v>0</v>
      </c>
      <c r="AC87" s="8">
        <f t="shared" si="85"/>
        <v>0</v>
      </c>
      <c r="AD87" s="8">
        <f t="shared" si="86"/>
        <v>0</v>
      </c>
      <c r="AE87" s="8">
        <f t="shared" si="87"/>
        <v>0</v>
      </c>
      <c r="AF87" s="8">
        <f t="shared" si="88"/>
        <v>0</v>
      </c>
      <c r="AG87" s="8">
        <f t="shared" si="108"/>
        <v>0</v>
      </c>
      <c r="AH87" s="8">
        <f t="shared" si="99"/>
        <v>0</v>
      </c>
      <c r="AI87" s="8">
        <f t="shared" si="90"/>
        <v>0</v>
      </c>
      <c r="AJ87" s="8">
        <v>0</v>
      </c>
      <c r="AK87" s="8">
        <v>0</v>
      </c>
      <c r="AL87" s="8">
        <v>0</v>
      </c>
      <c r="AM87" s="8">
        <f t="shared" si="91"/>
        <v>0</v>
      </c>
      <c r="AN87" s="8">
        <f t="shared" si="92"/>
        <v>0</v>
      </c>
      <c r="AO87" s="8">
        <f t="shared" si="93"/>
        <v>0</v>
      </c>
      <c r="AP87" s="8">
        <f t="shared" si="94"/>
        <v>0</v>
      </c>
      <c r="AQ87" s="15">
        <f t="shared" si="100"/>
        <v>0.0076670587602694976</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105">
        <f t="shared" si="109"/>
        <v>0</v>
      </c>
      <c r="BU87" s="8">
        <f t="shared" si="110"/>
        <v>0</v>
      </c>
      <c r="BV87" s="8">
        <f t="shared" si="111"/>
        <v>0</v>
      </c>
      <c r="BW87" s="8">
        <f t="shared" si="112"/>
        <v>0</v>
      </c>
      <c r="BX87" s="8">
        <f t="shared" si="101"/>
        <v>0</v>
      </c>
      <c r="BY87" s="8">
        <f t="shared" si="113"/>
        <v>0</v>
      </c>
      <c r="BZ87" s="8">
        <f t="shared" si="114"/>
        <v>0</v>
      </c>
      <c r="CA87" s="8">
        <f t="shared" si="115"/>
        <v>0</v>
      </c>
      <c r="CB87" s="8">
        <f t="shared" si="116"/>
        <v>0</v>
      </c>
      <c r="CC87" s="8">
        <f t="shared" si="102"/>
        <v>0</v>
      </c>
      <c r="CD87" s="8">
        <f t="shared" si="117"/>
        <v>0</v>
      </c>
      <c r="CE87" s="8">
        <f t="shared" si="118"/>
        <v>0</v>
      </c>
      <c r="CF87" s="8">
        <f t="shared" si="103"/>
        <v>0</v>
      </c>
      <c r="CG87" s="8">
        <f t="shared" si="119"/>
        <v>0</v>
      </c>
      <c r="CH87" s="8">
        <f t="shared" si="120"/>
        <v>0</v>
      </c>
      <c r="CI87" s="8">
        <f t="shared" si="121"/>
        <v>0</v>
      </c>
      <c r="CJ87" s="8">
        <f t="shared" si="104"/>
        <v>0</v>
      </c>
      <c r="CK87" s="8">
        <f t="shared" si="122"/>
        <v>0</v>
      </c>
      <c r="CL87" s="8">
        <f t="shared" si="123"/>
        <v>0</v>
      </c>
      <c r="CM87" s="8">
        <f t="shared" si="124"/>
        <v>0</v>
      </c>
      <c r="CN87" s="8">
        <f t="shared" si="125"/>
        <v>0</v>
      </c>
      <c r="CO87" s="8">
        <f t="shared" si="126"/>
        <v>0</v>
      </c>
      <c r="CP87" s="8">
        <f t="shared" si="127"/>
        <v>0</v>
      </c>
      <c r="CQ87" s="8">
        <f t="shared" si="128"/>
        <v>0</v>
      </c>
      <c r="CR87" s="8">
        <f t="shared" si="129"/>
        <v>0</v>
      </c>
      <c r="CS87" s="8">
        <f t="shared" si="130"/>
        <v>0</v>
      </c>
      <c r="CT87" s="8">
        <f t="shared" si="131"/>
        <v>0</v>
      </c>
      <c r="CU87" s="8">
        <f t="shared" si="132"/>
        <v>0</v>
      </c>
      <c r="CV87" s="8">
        <f t="shared" si="133"/>
        <v>0</v>
      </c>
      <c r="CW87" s="8">
        <f t="shared" si="105"/>
        <v>0</v>
      </c>
      <c r="CX87" s="8">
        <f t="shared" si="134"/>
        <v>0</v>
      </c>
      <c r="CY87" s="8">
        <f t="shared" si="135"/>
        <v>0</v>
      </c>
      <c r="CZ87" s="8">
        <f t="shared" si="136"/>
        <v>0</v>
      </c>
      <c r="DA87" s="8">
        <f t="shared" si="106"/>
        <v>0</v>
      </c>
      <c r="DB87" s="8">
        <f t="shared" si="137"/>
        <v>0</v>
      </c>
      <c r="DC87" s="8">
        <f t="shared" si="138"/>
        <v>0</v>
      </c>
      <c r="DD87" s="8">
        <f t="shared" si="139"/>
        <v>0</v>
      </c>
      <c r="DE87" s="8">
        <f t="shared" si="140"/>
        <v>0</v>
      </c>
      <c r="DF87" s="8">
        <f t="shared" si="107"/>
        <v>0</v>
      </c>
      <c r="DG87" s="8">
        <f t="shared" si="141"/>
        <v>0</v>
      </c>
      <c r="DH87" s="8">
        <f t="shared" si="142"/>
        <v>0</v>
      </c>
      <c r="DI87" s="8">
        <f t="shared" si="143"/>
        <v>0</v>
      </c>
      <c r="DJ87" s="8">
        <f t="shared" si="144"/>
        <v>0</v>
      </c>
      <c r="DK87" s="8">
        <f t="shared" si="145"/>
        <v>0</v>
      </c>
      <c r="DL87" s="8">
        <f t="shared" si="146"/>
        <v>0</v>
      </c>
      <c r="DM87" s="8">
        <f t="shared" si="147"/>
        <v>0</v>
      </c>
      <c r="DN87" s="8">
        <f t="shared" si="148"/>
        <v>0</v>
      </c>
      <c r="DO87" s="8">
        <f t="shared" si="149"/>
        <v>0</v>
      </c>
      <c r="DP87" s="8">
        <f t="shared" si="150"/>
        <v>0</v>
      </c>
      <c r="DQ87" s="8">
        <f t="shared" si="151"/>
        <v>0</v>
      </c>
      <c r="DR87" s="8">
        <f t="shared" si="152"/>
        <v>0</v>
      </c>
      <c r="DS87" s="8">
        <f t="shared" si="153"/>
        <v>0.0076670587602694976</v>
      </c>
    </row>
    <row r="88" spans="1:123" ht="11.25">
      <c r="A88" s="57"/>
      <c r="B88" s="20"/>
      <c r="C88" s="28"/>
      <c r="D88" s="23"/>
      <c r="E88" s="57"/>
      <c r="F88" s="20"/>
      <c r="G88" s="20"/>
      <c r="H88" s="28"/>
      <c r="I88" s="57"/>
      <c r="J88" s="20"/>
      <c r="K88" s="20"/>
      <c r="L88" s="28"/>
      <c r="M88" s="189"/>
      <c r="N88" s="125"/>
      <c r="O88" s="179"/>
      <c r="P88" s="57"/>
      <c r="Q88" s="228"/>
      <c r="R88" s="23"/>
      <c r="S88" s="23"/>
      <c r="AQ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105"/>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row>
    <row r="89" spans="1:123" ht="11.25">
      <c r="A89" s="75"/>
      <c r="B89" s="21"/>
      <c r="C89" s="85"/>
      <c r="D89" s="71">
        <f aca="true" t="shared" si="154" ref="D89:S89">SUM(D10:D87)</f>
        <v>1079304</v>
      </c>
      <c r="E89" s="59">
        <f t="shared" si="154"/>
        <v>36122</v>
      </c>
      <c r="F89" s="60">
        <f t="shared" si="154"/>
        <v>7396</v>
      </c>
      <c r="G89" s="60">
        <f t="shared" si="154"/>
        <v>27452</v>
      </c>
      <c r="H89" s="61">
        <f t="shared" si="154"/>
        <v>8670</v>
      </c>
      <c r="I89" s="181">
        <f t="shared" si="154"/>
        <v>8644.800000000001</v>
      </c>
      <c r="J89" s="182">
        <f t="shared" si="154"/>
        <v>1842.35</v>
      </c>
      <c r="K89" s="182">
        <f t="shared" si="154"/>
        <v>4808.33</v>
      </c>
      <c r="L89" s="183">
        <f t="shared" si="154"/>
        <v>3827.760000000001</v>
      </c>
      <c r="M89" s="184">
        <f t="shared" si="154"/>
        <v>699168.7629999999</v>
      </c>
      <c r="N89" s="185">
        <f t="shared" si="154"/>
        <v>175983.405</v>
      </c>
      <c r="O89" s="186">
        <f t="shared" si="154"/>
        <v>46643.573</v>
      </c>
      <c r="P89" s="184">
        <f t="shared" si="154"/>
        <v>5934421</v>
      </c>
      <c r="Q89" s="128">
        <f t="shared" si="154"/>
        <v>10327018</v>
      </c>
      <c r="R89" s="128">
        <f t="shared" si="154"/>
        <v>1</v>
      </c>
      <c r="S89" s="128">
        <f t="shared" si="154"/>
        <v>400922974</v>
      </c>
      <c r="U89" s="8">
        <f aca="true" t="shared" si="155" ref="U89:AQ89">SUM(U10:U88)</f>
        <v>0.9999999999999999</v>
      </c>
      <c r="V89" s="8">
        <f t="shared" si="155"/>
        <v>0.9999999999999999</v>
      </c>
      <c r="W89" s="8">
        <f t="shared" si="155"/>
        <v>0.9999999999999999</v>
      </c>
      <c r="X89" s="8">
        <f t="shared" si="155"/>
        <v>0.9999999999999999</v>
      </c>
      <c r="Y89" s="8">
        <f t="shared" si="155"/>
        <v>1</v>
      </c>
      <c r="Z89" s="8">
        <f t="shared" si="155"/>
        <v>1.0000000000000002</v>
      </c>
      <c r="AA89" s="8">
        <f t="shared" si="155"/>
        <v>0.9999999999999998</v>
      </c>
      <c r="AB89" s="8">
        <f t="shared" si="155"/>
        <v>1</v>
      </c>
      <c r="AC89" s="8">
        <f t="shared" si="155"/>
        <v>0.9999999999999999</v>
      </c>
      <c r="AD89" s="8">
        <f t="shared" si="155"/>
        <v>1</v>
      </c>
      <c r="AE89" s="8">
        <f t="shared" si="155"/>
        <v>1.0000000000000002</v>
      </c>
      <c r="AF89" s="8">
        <f t="shared" si="155"/>
        <v>1.0000000000000007</v>
      </c>
      <c r="AG89" s="8">
        <f t="shared" si="155"/>
        <v>0.9999999999999997</v>
      </c>
      <c r="AH89" s="8">
        <f t="shared" si="155"/>
        <v>0.9999999999999998</v>
      </c>
      <c r="AI89" s="8">
        <f t="shared" si="155"/>
        <v>1</v>
      </c>
      <c r="AJ89" s="8">
        <f t="shared" si="155"/>
        <v>0.9999999999999998</v>
      </c>
      <c r="AK89" s="8">
        <f t="shared" si="155"/>
        <v>1</v>
      </c>
      <c r="AL89" s="8">
        <f t="shared" si="155"/>
        <v>1</v>
      </c>
      <c r="AM89" s="8">
        <f t="shared" si="155"/>
        <v>1</v>
      </c>
      <c r="AN89" s="8">
        <f t="shared" si="155"/>
        <v>1.0000000000000002</v>
      </c>
      <c r="AO89" s="8">
        <f t="shared" si="155"/>
        <v>1.0000000000000007</v>
      </c>
      <c r="AP89" s="8">
        <f t="shared" si="155"/>
        <v>1</v>
      </c>
      <c r="AQ89" s="8">
        <f t="shared" si="155"/>
        <v>1</v>
      </c>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f aca="true" t="shared" si="156" ref="BS89:CY89">SUM(BS10:BS88)</f>
        <v>0</v>
      </c>
      <c r="BT89" s="105">
        <f t="shared" si="156"/>
        <v>1</v>
      </c>
      <c r="BU89" s="8">
        <f t="shared" si="156"/>
        <v>1.0000000000000002</v>
      </c>
      <c r="BV89" s="8">
        <f t="shared" si="156"/>
        <v>1.0000000000000007</v>
      </c>
      <c r="BW89" s="8">
        <f t="shared" si="156"/>
        <v>1</v>
      </c>
      <c r="BX89" s="8">
        <f t="shared" si="156"/>
        <v>0.9999999999999998</v>
      </c>
      <c r="BY89" s="8">
        <f t="shared" si="156"/>
        <v>1</v>
      </c>
      <c r="BZ89" s="8">
        <f t="shared" si="156"/>
        <v>0.9999999999999999</v>
      </c>
      <c r="CA89" s="8">
        <f t="shared" si="156"/>
        <v>0.9999999999999999</v>
      </c>
      <c r="CB89" s="8">
        <f t="shared" si="156"/>
        <v>0.9999999999999999</v>
      </c>
      <c r="CC89" s="8">
        <f t="shared" si="156"/>
        <v>1</v>
      </c>
      <c r="CD89" s="8">
        <f t="shared" si="156"/>
        <v>0.9999999999999998</v>
      </c>
      <c r="CE89" s="8">
        <f t="shared" si="156"/>
        <v>0.9999999999999999</v>
      </c>
      <c r="CF89" s="8">
        <f t="shared" si="156"/>
        <v>0.9999999999999999</v>
      </c>
      <c r="CG89" s="8">
        <f t="shared" si="156"/>
        <v>0.9999999999999999</v>
      </c>
      <c r="CH89" s="8">
        <f t="shared" si="156"/>
        <v>0.9999999999999999</v>
      </c>
      <c r="CI89" s="8">
        <f t="shared" si="156"/>
        <v>1</v>
      </c>
      <c r="CJ89" s="8">
        <f t="shared" si="156"/>
        <v>1</v>
      </c>
      <c r="CK89" s="8">
        <f t="shared" si="156"/>
        <v>1.0000000000000002</v>
      </c>
      <c r="CL89" s="8">
        <f t="shared" si="156"/>
        <v>1</v>
      </c>
      <c r="CM89" s="8">
        <f t="shared" si="156"/>
        <v>0.9999999999999998</v>
      </c>
      <c r="CN89" s="8">
        <f t="shared" si="156"/>
        <v>1</v>
      </c>
      <c r="CO89" s="8">
        <f t="shared" si="156"/>
        <v>1</v>
      </c>
      <c r="CP89" s="8">
        <f t="shared" si="156"/>
        <v>1.0000000000000002</v>
      </c>
      <c r="CQ89" s="8">
        <f t="shared" si="156"/>
        <v>0.9999999999999998</v>
      </c>
      <c r="CR89" s="8">
        <f t="shared" si="156"/>
        <v>0.9999999999999998</v>
      </c>
      <c r="CS89" s="8">
        <f t="shared" si="156"/>
        <v>1.0000000000000002</v>
      </c>
      <c r="CT89" s="8">
        <f t="shared" si="156"/>
        <v>0.9999999999999998</v>
      </c>
      <c r="CU89" s="8">
        <f t="shared" si="156"/>
        <v>1</v>
      </c>
      <c r="CV89" s="8">
        <f t="shared" si="156"/>
        <v>1</v>
      </c>
      <c r="CW89" s="8">
        <f t="shared" si="156"/>
        <v>0.9999999999999998</v>
      </c>
      <c r="CX89" s="8">
        <f t="shared" si="156"/>
        <v>1</v>
      </c>
      <c r="CY89" s="8">
        <f t="shared" si="156"/>
        <v>1</v>
      </c>
      <c r="CZ89" s="8">
        <f aca="true" t="shared" si="157" ref="CZ89:DS89">SUM(CZ10:CZ88)</f>
        <v>1</v>
      </c>
      <c r="DA89" s="8">
        <f t="shared" si="157"/>
        <v>1</v>
      </c>
      <c r="DB89" s="8">
        <f t="shared" si="157"/>
        <v>1</v>
      </c>
      <c r="DC89" s="8">
        <f t="shared" si="157"/>
        <v>1</v>
      </c>
      <c r="DD89" s="8">
        <f t="shared" si="157"/>
        <v>1</v>
      </c>
      <c r="DE89" s="8">
        <f t="shared" si="157"/>
        <v>1.0000000000000002</v>
      </c>
      <c r="DF89" s="8">
        <f t="shared" si="157"/>
        <v>0.9999999999999998</v>
      </c>
      <c r="DG89" s="8">
        <f t="shared" si="157"/>
        <v>1</v>
      </c>
      <c r="DH89" s="8">
        <f t="shared" si="157"/>
        <v>0.9999999999999999</v>
      </c>
      <c r="DI89" s="8">
        <f t="shared" si="157"/>
        <v>0.9999999999999999</v>
      </c>
      <c r="DJ89" s="8">
        <f t="shared" si="157"/>
        <v>0.9999999999999999</v>
      </c>
      <c r="DK89" s="8">
        <f t="shared" si="157"/>
        <v>0.9999999999999999</v>
      </c>
      <c r="DL89" s="8">
        <f t="shared" si="157"/>
        <v>0.9999999999999999</v>
      </c>
      <c r="DM89" s="8">
        <f t="shared" si="157"/>
        <v>0.9999999999999999</v>
      </c>
      <c r="DN89" s="8">
        <f t="shared" si="157"/>
        <v>0.9999999999999999</v>
      </c>
      <c r="DO89" s="8">
        <f t="shared" si="157"/>
        <v>1.0000000000000002</v>
      </c>
      <c r="DP89" s="8">
        <f t="shared" si="157"/>
        <v>0.9999999999999999</v>
      </c>
      <c r="DQ89" s="8">
        <f t="shared" si="157"/>
        <v>1</v>
      </c>
      <c r="DR89" s="8">
        <f t="shared" si="157"/>
        <v>1.0000000000000007</v>
      </c>
      <c r="DS89" s="8">
        <f t="shared" si="157"/>
        <v>1</v>
      </c>
    </row>
    <row r="90" spans="1:123" ht="11.25">
      <c r="A90" s="1"/>
      <c r="B90" s="1"/>
      <c r="Q90" s="17"/>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105"/>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row>
    <row r="91" spans="1:123" ht="11.25">
      <c r="A91" s="1"/>
      <c r="B91" s="3"/>
      <c r="C91" s="1"/>
      <c r="D91" s="3"/>
      <c r="E91" s="3"/>
      <c r="F91" s="3"/>
      <c r="G91" s="3"/>
      <c r="H91" s="3"/>
      <c r="I91" s="7"/>
      <c r="J91" s="7"/>
      <c r="K91" s="7"/>
      <c r="L91" s="7"/>
      <c r="M91" s="3"/>
      <c r="N91" s="3"/>
      <c r="O91" s="3"/>
      <c r="Q91" s="17"/>
      <c r="AT91" s="10" t="s">
        <v>442</v>
      </c>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105"/>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row>
    <row r="92" spans="1:123" ht="11.25">
      <c r="A92" s="1"/>
      <c r="B92" s="1"/>
      <c r="C92" s="1"/>
      <c r="M92" s="3"/>
      <c r="N92" s="3"/>
      <c r="O92" s="3"/>
      <c r="P92" s="3"/>
      <c r="Q92" s="17"/>
      <c r="AR92" s="1" t="s">
        <v>2</v>
      </c>
      <c r="AS92" s="1" t="s">
        <v>168</v>
      </c>
      <c r="AT92" s="8">
        <f>AT340-AT10</f>
        <v>1</v>
      </c>
      <c r="AU92" s="8">
        <f aca="true" t="shared" si="158" ref="AU92:DG92">AU340-AU10</f>
        <v>0</v>
      </c>
      <c r="AV92" s="8">
        <f t="shared" si="158"/>
        <v>0</v>
      </c>
      <c r="AW92" s="8">
        <f t="shared" si="158"/>
        <v>0</v>
      </c>
      <c r="AX92" s="8">
        <f t="shared" si="158"/>
        <v>0</v>
      </c>
      <c r="AY92" s="8">
        <f t="shared" si="158"/>
        <v>0</v>
      </c>
      <c r="AZ92" s="8">
        <f t="shared" si="158"/>
        <v>0</v>
      </c>
      <c r="BA92" s="8">
        <f t="shared" si="158"/>
        <v>0</v>
      </c>
      <c r="BB92" s="8">
        <f t="shared" si="158"/>
        <v>0</v>
      </c>
      <c r="BC92" s="8">
        <f t="shared" si="158"/>
        <v>0</v>
      </c>
      <c r="BD92" s="8">
        <f t="shared" si="158"/>
        <v>0</v>
      </c>
      <c r="BE92" s="8">
        <f t="shared" si="158"/>
        <v>0</v>
      </c>
      <c r="BF92" s="8">
        <f t="shared" si="158"/>
        <v>0</v>
      </c>
      <c r="BG92" s="8">
        <f t="shared" si="158"/>
        <v>0</v>
      </c>
      <c r="BH92" s="8">
        <f t="shared" si="158"/>
        <v>0</v>
      </c>
      <c r="BI92" s="8">
        <f t="shared" si="158"/>
        <v>0</v>
      </c>
      <c r="BJ92" s="8">
        <f t="shared" si="158"/>
        <v>0</v>
      </c>
      <c r="BK92" s="8">
        <f t="shared" si="158"/>
        <v>0</v>
      </c>
      <c r="BL92" s="8">
        <f t="shared" si="158"/>
        <v>0</v>
      </c>
      <c r="BM92" s="8">
        <f t="shared" si="158"/>
        <v>0</v>
      </c>
      <c r="BN92" s="8">
        <f t="shared" si="158"/>
        <v>0</v>
      </c>
      <c r="BO92" s="8">
        <f t="shared" si="158"/>
        <v>0</v>
      </c>
      <c r="BP92" s="8">
        <f t="shared" si="158"/>
        <v>0</v>
      </c>
      <c r="BQ92" s="8">
        <f t="shared" si="158"/>
        <v>0</v>
      </c>
      <c r="BR92" s="8">
        <f t="shared" si="158"/>
        <v>0</v>
      </c>
      <c r="BS92" s="8">
        <f t="shared" si="158"/>
        <v>0</v>
      </c>
      <c r="BT92" s="105">
        <f t="shared" si="158"/>
        <v>-0.15678188986826921</v>
      </c>
      <c r="BU92" s="8">
        <f t="shared" si="158"/>
        <v>-0.17262053488802515</v>
      </c>
      <c r="BV92" s="8">
        <f t="shared" si="158"/>
        <v>-0.3010489783876548</v>
      </c>
      <c r="BW92" s="8">
        <f t="shared" si="158"/>
        <v>-0.15678188986826921</v>
      </c>
      <c r="BX92" s="8">
        <f t="shared" si="158"/>
        <v>-0.11727305985135303</v>
      </c>
      <c r="BY92" s="8">
        <f t="shared" si="158"/>
        <v>-0.15678188986826921</v>
      </c>
      <c r="BZ92" s="8">
        <f t="shared" si="158"/>
        <v>-0.08775013520822066</v>
      </c>
      <c r="CA92" s="8">
        <f t="shared" si="158"/>
        <v>-0.07977560833454757</v>
      </c>
      <c r="CB92" s="8">
        <f t="shared" si="158"/>
        <v>-0.050102658750454</v>
      </c>
      <c r="CC92" s="8">
        <f aca="true" t="shared" si="159" ref="CC92:CC123">CC340-CC10</f>
        <v>-0.18368955541736945</v>
      </c>
      <c r="CD92" s="8">
        <f t="shared" si="158"/>
        <v>-0.19201912886584394</v>
      </c>
      <c r="CE92" s="8">
        <f t="shared" si="158"/>
        <v>-0.07977560833454757</v>
      </c>
      <c r="CF92" s="8">
        <f t="shared" si="158"/>
        <v>-0.07977560833454757</v>
      </c>
      <c r="CG92" s="8">
        <f t="shared" si="158"/>
        <v>-0.0746082719672222</v>
      </c>
      <c r="CH92" s="8">
        <f t="shared" si="158"/>
        <v>-0.050102658750454</v>
      </c>
      <c r="CI92" s="8">
        <f t="shared" si="158"/>
        <v>-0.15678188986826921</v>
      </c>
      <c r="CJ92" s="8">
        <f t="shared" si="158"/>
        <v>-0.15678188986826921</v>
      </c>
      <c r="CK92" s="8">
        <f t="shared" si="158"/>
        <v>-0.1291489136922958</v>
      </c>
      <c r="CL92" s="8">
        <f t="shared" si="158"/>
        <v>-0.33049224286535145</v>
      </c>
      <c r="CM92" s="8">
        <f t="shared" si="158"/>
        <v>-0.19201912886584394</v>
      </c>
      <c r="CN92" s="8">
        <f t="shared" si="158"/>
        <v>-0.40505725719733504</v>
      </c>
      <c r="CO92" s="8">
        <f t="shared" si="158"/>
        <v>-0.12096819178019569</v>
      </c>
      <c r="CP92" s="8">
        <f t="shared" si="158"/>
        <v>-0.11765882129624665</v>
      </c>
      <c r="CQ92" s="8">
        <f t="shared" si="158"/>
        <v>-0.12576871929872174</v>
      </c>
      <c r="CR92" s="8">
        <f t="shared" si="158"/>
        <v>-0.12576871929872174</v>
      </c>
      <c r="CS92" s="8">
        <f t="shared" si="158"/>
        <v>-0.1291489136922958</v>
      </c>
      <c r="CT92" s="8">
        <f t="shared" si="158"/>
        <v>-0.19201912886584394</v>
      </c>
      <c r="CU92" s="8">
        <f t="shared" si="158"/>
        <v>-0.058246828143021914</v>
      </c>
      <c r="CV92" s="8">
        <f t="shared" si="158"/>
        <v>-0.15678188986826921</v>
      </c>
      <c r="CW92" s="8">
        <f t="shared" si="158"/>
        <v>-0.11727305985135303</v>
      </c>
      <c r="CX92" s="8">
        <f t="shared" si="158"/>
        <v>-0.13722035558225792</v>
      </c>
      <c r="CY92" s="8">
        <f t="shared" si="158"/>
        <v>-0.15678188986826921</v>
      </c>
      <c r="CZ92" s="8">
        <f t="shared" si="158"/>
        <v>-0.15678188986826921</v>
      </c>
      <c r="DA92" s="8">
        <f t="shared" si="158"/>
        <v>-0.15678188986826921</v>
      </c>
      <c r="DB92" s="8">
        <f t="shared" si="158"/>
        <v>-0.15678188986826921</v>
      </c>
      <c r="DC92" s="8">
        <f t="shared" si="158"/>
        <v>-0.15678188986826921</v>
      </c>
      <c r="DD92" s="8">
        <f t="shared" si="158"/>
        <v>-0.15678188986826921</v>
      </c>
      <c r="DE92" s="8">
        <f t="shared" si="158"/>
        <v>-0.17262053488802515</v>
      </c>
      <c r="DF92" s="8">
        <f t="shared" si="158"/>
        <v>-0.11727305985135303</v>
      </c>
      <c r="DG92" s="8">
        <f t="shared" si="158"/>
        <v>0</v>
      </c>
      <c r="DH92" s="8">
        <f aca="true" t="shared" si="160" ref="DH92:DS92">DH340-DH10</f>
        <v>-0.0746082719672222</v>
      </c>
      <c r="DI92" s="8">
        <f t="shared" si="160"/>
        <v>-0.0746082719672222</v>
      </c>
      <c r="DJ92" s="8">
        <f t="shared" si="160"/>
        <v>-0.0746082719672222</v>
      </c>
      <c r="DK92" s="8">
        <f t="shared" si="160"/>
        <v>-0.0746082719672222</v>
      </c>
      <c r="DL92" s="8">
        <f t="shared" si="160"/>
        <v>-0.0746082719672222</v>
      </c>
      <c r="DM92" s="8">
        <f t="shared" si="160"/>
        <v>-0.0746082719672222</v>
      </c>
      <c r="DN92" s="8">
        <f t="shared" si="160"/>
        <v>-0.0746082719672222</v>
      </c>
      <c r="DO92" s="8">
        <f t="shared" si="160"/>
        <v>-0.17262053488802515</v>
      </c>
      <c r="DP92" s="8">
        <f t="shared" si="160"/>
        <v>-0.0746082719672222</v>
      </c>
      <c r="DQ92" s="8">
        <f t="shared" si="160"/>
        <v>-0.15678188986826921</v>
      </c>
      <c r="DR92" s="8">
        <f t="shared" si="160"/>
        <v>-0.3010489783876548</v>
      </c>
      <c r="DS92" s="8">
        <f t="shared" si="160"/>
        <v>-0.12764841458050244</v>
      </c>
    </row>
    <row r="93" spans="1:123" ht="11.25">
      <c r="A93" s="1"/>
      <c r="B93" s="1"/>
      <c r="C93" s="1"/>
      <c r="I93" s="241"/>
      <c r="J93" s="241"/>
      <c r="K93" s="241"/>
      <c r="L93" s="241"/>
      <c r="M93" s="7" t="s">
        <v>458</v>
      </c>
      <c r="N93" s="3"/>
      <c r="O93" s="3"/>
      <c r="P93" s="3"/>
      <c r="Q93" s="3"/>
      <c r="AR93" s="1" t="s">
        <v>3</v>
      </c>
      <c r="AS93" s="1" t="s">
        <v>169</v>
      </c>
      <c r="AT93" s="8">
        <f aca="true" t="shared" si="161" ref="AT93:DF93">AT341-AT11</f>
        <v>0</v>
      </c>
      <c r="AU93" s="8">
        <f t="shared" si="161"/>
        <v>1</v>
      </c>
      <c r="AV93" s="8">
        <f t="shared" si="161"/>
        <v>0</v>
      </c>
      <c r="AW93" s="8">
        <f t="shared" si="161"/>
        <v>0</v>
      </c>
      <c r="AX93" s="8">
        <f t="shared" si="161"/>
        <v>0</v>
      </c>
      <c r="AY93" s="8">
        <f t="shared" si="161"/>
        <v>0</v>
      </c>
      <c r="AZ93" s="8">
        <f t="shared" si="161"/>
        <v>0</v>
      </c>
      <c r="BA93" s="8">
        <f t="shared" si="161"/>
        <v>0</v>
      </c>
      <c r="BB93" s="8">
        <f t="shared" si="161"/>
        <v>0</v>
      </c>
      <c r="BC93" s="8">
        <f t="shared" si="161"/>
        <v>0</v>
      </c>
      <c r="BD93" s="8">
        <f t="shared" si="161"/>
        <v>0</v>
      </c>
      <c r="BE93" s="8">
        <f t="shared" si="161"/>
        <v>0</v>
      </c>
      <c r="BF93" s="8">
        <f t="shared" si="161"/>
        <v>0</v>
      </c>
      <c r="BG93" s="8">
        <f t="shared" si="161"/>
        <v>0</v>
      </c>
      <c r="BH93" s="8">
        <f t="shared" si="161"/>
        <v>0</v>
      </c>
      <c r="BI93" s="8">
        <f t="shared" si="161"/>
        <v>0</v>
      </c>
      <c r="BJ93" s="8">
        <f t="shared" si="161"/>
        <v>0</v>
      </c>
      <c r="BK93" s="8">
        <f t="shared" si="161"/>
        <v>0</v>
      </c>
      <c r="BL93" s="8">
        <f t="shared" si="161"/>
        <v>0</v>
      </c>
      <c r="BM93" s="8">
        <f t="shared" si="161"/>
        <v>0</v>
      </c>
      <c r="BN93" s="8">
        <f t="shared" si="161"/>
        <v>0</v>
      </c>
      <c r="BO93" s="8">
        <f t="shared" si="161"/>
        <v>0</v>
      </c>
      <c r="BP93" s="8">
        <f t="shared" si="161"/>
        <v>0</v>
      </c>
      <c r="BQ93" s="8">
        <f t="shared" si="161"/>
        <v>0</v>
      </c>
      <c r="BR93" s="8">
        <f t="shared" si="161"/>
        <v>0</v>
      </c>
      <c r="BS93" s="8">
        <f t="shared" si="161"/>
        <v>0</v>
      </c>
      <c r="BT93" s="105">
        <f t="shared" si="161"/>
        <v>-0.046202006882278296</v>
      </c>
      <c r="BU93" s="8">
        <f t="shared" si="161"/>
        <v>-0.031713862668887656</v>
      </c>
      <c r="BV93" s="8">
        <f t="shared" si="161"/>
        <v>-0.04142049752492161</v>
      </c>
      <c r="BW93" s="8">
        <f t="shared" si="161"/>
        <v>-0.046202006882278296</v>
      </c>
      <c r="BX93" s="8">
        <f t="shared" si="161"/>
        <v>-0.012432921100747573</v>
      </c>
      <c r="BY93" s="8">
        <f t="shared" si="161"/>
        <v>-0.046202006882278296</v>
      </c>
      <c r="BZ93" s="8">
        <f t="shared" si="161"/>
        <v>-0.09383450513791239</v>
      </c>
      <c r="CA93" s="8">
        <f t="shared" si="161"/>
        <v>-0.11529214629170917</v>
      </c>
      <c r="CB93" s="8">
        <f t="shared" si="161"/>
        <v>-0.11873299830260983</v>
      </c>
      <c r="CC93" s="8">
        <f t="shared" si="159"/>
        <v>-0.04300661560250648</v>
      </c>
      <c r="CD93" s="8">
        <f t="shared" si="161"/>
        <v>-0.056586057999702205</v>
      </c>
      <c r="CE93" s="8">
        <f t="shared" si="161"/>
        <v>-0.11529214629170917</v>
      </c>
      <c r="CF93" s="8">
        <f t="shared" si="161"/>
        <v>-0.11529214629170917</v>
      </c>
      <c r="CG93" s="8">
        <f t="shared" si="161"/>
        <v>-0.11416865068379381</v>
      </c>
      <c r="CH93" s="8">
        <f t="shared" si="161"/>
        <v>-0.11873299830260983</v>
      </c>
      <c r="CI93" s="8">
        <f t="shared" si="161"/>
        <v>-0.046202006882278296</v>
      </c>
      <c r="CJ93" s="8">
        <f t="shared" si="161"/>
        <v>-0.046202006882278296</v>
      </c>
      <c r="CK93" s="8">
        <f t="shared" si="161"/>
        <v>-0.07858763314315015</v>
      </c>
      <c r="CL93" s="8">
        <f t="shared" si="161"/>
        <v>0</v>
      </c>
      <c r="CM93" s="8">
        <f t="shared" si="161"/>
        <v>-0.056586057999702205</v>
      </c>
      <c r="CN93" s="8">
        <f t="shared" si="161"/>
        <v>0</v>
      </c>
      <c r="CO93" s="8">
        <f t="shared" si="161"/>
        <v>-0.07680895947368692</v>
      </c>
      <c r="CP93" s="8">
        <f t="shared" si="161"/>
        <v>-0.0029661887721742853</v>
      </c>
      <c r="CQ93" s="8">
        <f t="shared" si="161"/>
        <v>-0.05887046435259315</v>
      </c>
      <c r="CR93" s="8">
        <f t="shared" si="161"/>
        <v>-0.05887046435259315</v>
      </c>
      <c r="CS93" s="8">
        <f t="shared" si="161"/>
        <v>-0.07858763314315015</v>
      </c>
      <c r="CT93" s="8">
        <f t="shared" si="161"/>
        <v>-0.056586057999702205</v>
      </c>
      <c r="CU93" s="8">
        <f t="shared" si="161"/>
        <v>-0.11061130334486736</v>
      </c>
      <c r="CV93" s="8">
        <f t="shared" si="161"/>
        <v>-0.046202006882278296</v>
      </c>
      <c r="CW93" s="8">
        <f t="shared" si="161"/>
        <v>-0.012432921100747573</v>
      </c>
      <c r="CX93" s="8">
        <f t="shared" si="161"/>
        <v>-0.02458409782722629</v>
      </c>
      <c r="CY93" s="8">
        <f t="shared" si="161"/>
        <v>-0.046202006882278296</v>
      </c>
      <c r="CZ93" s="8">
        <f t="shared" si="161"/>
        <v>-0.046202006882278296</v>
      </c>
      <c r="DA93" s="8">
        <f t="shared" si="161"/>
        <v>-0.046202006882278296</v>
      </c>
      <c r="DB93" s="8">
        <f t="shared" si="161"/>
        <v>-0.046202006882278296</v>
      </c>
      <c r="DC93" s="8">
        <f t="shared" si="161"/>
        <v>-0.046202006882278296</v>
      </c>
      <c r="DD93" s="8">
        <f t="shared" si="161"/>
        <v>-0.046202006882278296</v>
      </c>
      <c r="DE93" s="8">
        <f t="shared" si="161"/>
        <v>-0.031713862668887656</v>
      </c>
      <c r="DF93" s="8">
        <f t="shared" si="161"/>
        <v>-0.012432921100747573</v>
      </c>
      <c r="DG93" s="8">
        <f aca="true" t="shared" si="162" ref="DG93:DS93">DG341-DG11</f>
        <v>0</v>
      </c>
      <c r="DH93" s="8">
        <f t="shared" si="162"/>
        <v>-0.11416865068379381</v>
      </c>
      <c r="DI93" s="8">
        <f t="shared" si="162"/>
        <v>-0.11416865068379381</v>
      </c>
      <c r="DJ93" s="8">
        <f t="shared" si="162"/>
        <v>-0.11416865068379381</v>
      </c>
      <c r="DK93" s="8">
        <f t="shared" si="162"/>
        <v>-0.11416865068379381</v>
      </c>
      <c r="DL93" s="8">
        <f t="shared" si="162"/>
        <v>-0.11416865068379381</v>
      </c>
      <c r="DM93" s="8">
        <f t="shared" si="162"/>
        <v>-0.11416865068379381</v>
      </c>
      <c r="DN93" s="8">
        <f t="shared" si="162"/>
        <v>-0.11416865068379381</v>
      </c>
      <c r="DO93" s="8">
        <f t="shared" si="162"/>
        <v>-0.031713862668887656</v>
      </c>
      <c r="DP93" s="8">
        <f t="shared" si="162"/>
        <v>-0.11416865068379381</v>
      </c>
      <c r="DQ93" s="8">
        <f t="shared" si="162"/>
        <v>-0.046202006882278296</v>
      </c>
      <c r="DR93" s="8">
        <f t="shared" si="162"/>
        <v>-0.04142049752492161</v>
      </c>
      <c r="DS93" s="8">
        <f t="shared" si="162"/>
        <v>-0.058061162641181045</v>
      </c>
    </row>
    <row r="94" spans="1:123" ht="11.25">
      <c r="A94" s="1"/>
      <c r="B94" s="1"/>
      <c r="C94" s="1"/>
      <c r="D94" s="3"/>
      <c r="I94" s="1" t="s">
        <v>459</v>
      </c>
      <c r="J94" s="7"/>
      <c r="K94" s="7"/>
      <c r="M94" s="7" t="s">
        <v>460</v>
      </c>
      <c r="N94" s="3"/>
      <c r="O94" s="3"/>
      <c r="P94" s="3"/>
      <c r="Q94" s="3"/>
      <c r="AR94" s="1" t="s">
        <v>4</v>
      </c>
      <c r="AS94" s="1" t="s">
        <v>170</v>
      </c>
      <c r="AT94" s="8">
        <f aca="true" t="shared" si="163" ref="AT94:DF94">AT342-AT12</f>
        <v>0</v>
      </c>
      <c r="AU94" s="8">
        <f t="shared" si="163"/>
        <v>0</v>
      </c>
      <c r="AV94" s="8">
        <f t="shared" si="163"/>
        <v>1</v>
      </c>
      <c r="AW94" s="8">
        <f t="shared" si="163"/>
        <v>0</v>
      </c>
      <c r="AX94" s="8">
        <f t="shared" si="163"/>
        <v>0</v>
      </c>
      <c r="AY94" s="8">
        <f t="shared" si="163"/>
        <v>0</v>
      </c>
      <c r="AZ94" s="8">
        <f t="shared" si="163"/>
        <v>0</v>
      </c>
      <c r="BA94" s="8">
        <f t="shared" si="163"/>
        <v>0</v>
      </c>
      <c r="BB94" s="8">
        <f t="shared" si="163"/>
        <v>0</v>
      </c>
      <c r="BC94" s="8">
        <f t="shared" si="163"/>
        <v>0</v>
      </c>
      <c r="BD94" s="8">
        <f t="shared" si="163"/>
        <v>0</v>
      </c>
      <c r="BE94" s="8">
        <f t="shared" si="163"/>
        <v>0</v>
      </c>
      <c r="BF94" s="8">
        <f t="shared" si="163"/>
        <v>0</v>
      </c>
      <c r="BG94" s="8">
        <f t="shared" si="163"/>
        <v>0</v>
      </c>
      <c r="BH94" s="8">
        <f t="shared" si="163"/>
        <v>0</v>
      </c>
      <c r="BI94" s="8">
        <f t="shared" si="163"/>
        <v>0</v>
      </c>
      <c r="BJ94" s="8">
        <f t="shared" si="163"/>
        <v>0</v>
      </c>
      <c r="BK94" s="8">
        <f t="shared" si="163"/>
        <v>0</v>
      </c>
      <c r="BL94" s="8">
        <f t="shared" si="163"/>
        <v>0</v>
      </c>
      <c r="BM94" s="8">
        <f t="shared" si="163"/>
        <v>0</v>
      </c>
      <c r="BN94" s="8">
        <f t="shared" si="163"/>
        <v>0</v>
      </c>
      <c r="BO94" s="8">
        <f t="shared" si="163"/>
        <v>0</v>
      </c>
      <c r="BP94" s="8">
        <f t="shared" si="163"/>
        <v>0</v>
      </c>
      <c r="BQ94" s="8">
        <f t="shared" si="163"/>
        <v>0</v>
      </c>
      <c r="BR94" s="8">
        <f t="shared" si="163"/>
        <v>0</v>
      </c>
      <c r="BS94" s="8">
        <f t="shared" si="163"/>
        <v>0</v>
      </c>
      <c r="BT94" s="105">
        <f t="shared" si="163"/>
        <v>-0.027408261086744233</v>
      </c>
      <c r="BU94" s="8">
        <f t="shared" si="163"/>
        <v>-0.023824727003516562</v>
      </c>
      <c r="BV94" s="8">
        <f t="shared" si="163"/>
        <v>-0.005638504580255891</v>
      </c>
      <c r="BW94" s="8">
        <f t="shared" si="163"/>
        <v>-0.027408261086744233</v>
      </c>
      <c r="BX94" s="8">
        <f t="shared" si="163"/>
        <v>-0.015707535321425797</v>
      </c>
      <c r="BY94" s="8">
        <f t="shared" si="163"/>
        <v>-0.027408261086744233</v>
      </c>
      <c r="BZ94" s="8">
        <f t="shared" si="163"/>
        <v>-0.0159545700378583</v>
      </c>
      <c r="CA94" s="8">
        <f t="shared" si="163"/>
        <v>-0.020253533440186506</v>
      </c>
      <c r="CB94" s="8">
        <f t="shared" si="163"/>
        <v>-0.03230322504132293</v>
      </c>
      <c r="CC94" s="8">
        <f t="shared" si="159"/>
        <v>-0.031093955697716252</v>
      </c>
      <c r="CD94" s="8">
        <f t="shared" si="163"/>
        <v>-0.033568356791885995</v>
      </c>
      <c r="CE94" s="8">
        <f t="shared" si="163"/>
        <v>-0.020253533440186506</v>
      </c>
      <c r="CF94" s="8">
        <f t="shared" si="163"/>
        <v>-0.020253533440186506</v>
      </c>
      <c r="CG94" s="8">
        <f t="shared" si="163"/>
        <v>-0.03358064337522839</v>
      </c>
      <c r="CH94" s="8">
        <f t="shared" si="163"/>
        <v>-0.03230322504132293</v>
      </c>
      <c r="CI94" s="8">
        <f t="shared" si="163"/>
        <v>-0.027408261086744233</v>
      </c>
      <c r="CJ94" s="8">
        <f t="shared" si="163"/>
        <v>-0.027408261086744233</v>
      </c>
      <c r="CK94" s="8">
        <f t="shared" si="163"/>
        <v>-0.032337299536472325</v>
      </c>
      <c r="CL94" s="8">
        <f t="shared" si="163"/>
        <v>0</v>
      </c>
      <c r="CM94" s="8">
        <f t="shared" si="163"/>
        <v>-0.033568356791885995</v>
      </c>
      <c r="CN94" s="8">
        <f t="shared" si="163"/>
        <v>0</v>
      </c>
      <c r="CO94" s="8">
        <f t="shared" si="163"/>
        <v>-0.05343625120525951</v>
      </c>
      <c r="CP94" s="8">
        <f t="shared" si="163"/>
        <v>-0.0399639954687773</v>
      </c>
      <c r="CQ94" s="8">
        <f t="shared" si="163"/>
        <v>-0.043080847830216845</v>
      </c>
      <c r="CR94" s="8">
        <f t="shared" si="163"/>
        <v>-0.043080847830216845</v>
      </c>
      <c r="CS94" s="8">
        <f t="shared" si="163"/>
        <v>-0.032337299536472325</v>
      </c>
      <c r="CT94" s="8">
        <f t="shared" si="163"/>
        <v>-0.033568356791885995</v>
      </c>
      <c r="CU94" s="8">
        <f t="shared" si="163"/>
        <v>-0.07577854671280276</v>
      </c>
      <c r="CV94" s="8">
        <f t="shared" si="163"/>
        <v>-0.027408261086744233</v>
      </c>
      <c r="CW94" s="8">
        <f t="shared" si="163"/>
        <v>-0.015707535321425797</v>
      </c>
      <c r="CX94" s="8">
        <f t="shared" si="163"/>
        <v>-0.03368612827776077</v>
      </c>
      <c r="CY94" s="8">
        <f t="shared" si="163"/>
        <v>-0.027408261086744233</v>
      </c>
      <c r="CZ94" s="8">
        <f t="shared" si="163"/>
        <v>-0.027408261086744233</v>
      </c>
      <c r="DA94" s="8">
        <f t="shared" si="163"/>
        <v>-0.027408261086744233</v>
      </c>
      <c r="DB94" s="8">
        <f t="shared" si="163"/>
        <v>-0.027408261086744233</v>
      </c>
      <c r="DC94" s="8">
        <f t="shared" si="163"/>
        <v>-0.027408261086744233</v>
      </c>
      <c r="DD94" s="8">
        <f t="shared" si="163"/>
        <v>-0.027408261086744233</v>
      </c>
      <c r="DE94" s="8">
        <f t="shared" si="163"/>
        <v>-0.023824727003516562</v>
      </c>
      <c r="DF94" s="8">
        <f t="shared" si="163"/>
        <v>-0.015707535321425797</v>
      </c>
      <c r="DG94" s="8">
        <f aca="true" t="shared" si="164" ref="DG94:DS94">DG342-DG12</f>
        <v>0</v>
      </c>
      <c r="DH94" s="8">
        <f t="shared" si="164"/>
        <v>-0.03358064337522839</v>
      </c>
      <c r="DI94" s="8">
        <f t="shared" si="164"/>
        <v>-0.03358064337522839</v>
      </c>
      <c r="DJ94" s="8">
        <f t="shared" si="164"/>
        <v>-0.03358064337522839</v>
      </c>
      <c r="DK94" s="8">
        <f t="shared" si="164"/>
        <v>-0.03358064337522839</v>
      </c>
      <c r="DL94" s="8">
        <f t="shared" si="164"/>
        <v>-0.03358064337522839</v>
      </c>
      <c r="DM94" s="8">
        <f t="shared" si="164"/>
        <v>-0.03358064337522839</v>
      </c>
      <c r="DN94" s="8">
        <f t="shared" si="164"/>
        <v>-0.03358064337522839</v>
      </c>
      <c r="DO94" s="8">
        <f t="shared" si="164"/>
        <v>-0.023824727003516562</v>
      </c>
      <c r="DP94" s="8">
        <f t="shared" si="164"/>
        <v>-0.03358064337522839</v>
      </c>
      <c r="DQ94" s="8">
        <f t="shared" si="164"/>
        <v>-0.027408261086744233</v>
      </c>
      <c r="DR94" s="8">
        <f t="shared" si="164"/>
        <v>-0.005638504580255891</v>
      </c>
      <c r="DS94" s="8">
        <f t="shared" si="164"/>
        <v>-0.02823580272054951</v>
      </c>
    </row>
    <row r="95" spans="1:123" ht="11.25">
      <c r="A95" s="1"/>
      <c r="B95" s="1"/>
      <c r="C95" s="1"/>
      <c r="D95" s="3"/>
      <c r="I95" s="1" t="s">
        <v>54</v>
      </c>
      <c r="J95" s="7" t="s">
        <v>210</v>
      </c>
      <c r="K95" s="7"/>
      <c r="M95" s="7">
        <v>4477.781</v>
      </c>
      <c r="N95" s="3">
        <v>1455.613</v>
      </c>
      <c r="O95" s="3">
        <v>371.427</v>
      </c>
      <c r="P95" s="3"/>
      <c r="Q95" s="3"/>
      <c r="AR95" s="1" t="s">
        <v>5</v>
      </c>
      <c r="AS95" s="1" t="s">
        <v>171</v>
      </c>
      <c r="AT95" s="8">
        <f aca="true" t="shared" si="165" ref="AT95:DF95">AT343-AT13</f>
        <v>0</v>
      </c>
      <c r="AU95" s="8">
        <f t="shared" si="165"/>
        <v>0</v>
      </c>
      <c r="AV95" s="8">
        <f t="shared" si="165"/>
        <v>0</v>
      </c>
      <c r="AW95" s="8">
        <f t="shared" si="165"/>
        <v>1</v>
      </c>
      <c r="AX95" s="8">
        <f t="shared" si="165"/>
        <v>0</v>
      </c>
      <c r="AY95" s="8">
        <f t="shared" si="165"/>
        <v>0</v>
      </c>
      <c r="AZ95" s="8">
        <f t="shared" si="165"/>
        <v>0</v>
      </c>
      <c r="BA95" s="8">
        <f t="shared" si="165"/>
        <v>0</v>
      </c>
      <c r="BB95" s="8">
        <f t="shared" si="165"/>
        <v>0</v>
      </c>
      <c r="BC95" s="8">
        <f t="shared" si="165"/>
        <v>0</v>
      </c>
      <c r="BD95" s="8">
        <f t="shared" si="165"/>
        <v>0</v>
      </c>
      <c r="BE95" s="8">
        <f t="shared" si="165"/>
        <v>0</v>
      </c>
      <c r="BF95" s="8">
        <f t="shared" si="165"/>
        <v>0</v>
      </c>
      <c r="BG95" s="8">
        <f t="shared" si="165"/>
        <v>0</v>
      </c>
      <c r="BH95" s="8">
        <f t="shared" si="165"/>
        <v>0</v>
      </c>
      <c r="BI95" s="8">
        <f t="shared" si="165"/>
        <v>0</v>
      </c>
      <c r="BJ95" s="8">
        <f t="shared" si="165"/>
        <v>0</v>
      </c>
      <c r="BK95" s="8">
        <f t="shared" si="165"/>
        <v>0</v>
      </c>
      <c r="BL95" s="8">
        <f t="shared" si="165"/>
        <v>0</v>
      </c>
      <c r="BM95" s="8">
        <f t="shared" si="165"/>
        <v>0</v>
      </c>
      <c r="BN95" s="8">
        <f t="shared" si="165"/>
        <v>0</v>
      </c>
      <c r="BO95" s="8">
        <f t="shared" si="165"/>
        <v>0</v>
      </c>
      <c r="BP95" s="8">
        <f t="shared" si="165"/>
        <v>0</v>
      </c>
      <c r="BQ95" s="8">
        <f t="shared" si="165"/>
        <v>0</v>
      </c>
      <c r="BR95" s="8">
        <f t="shared" si="165"/>
        <v>0</v>
      </c>
      <c r="BS95" s="8">
        <f t="shared" si="165"/>
        <v>0</v>
      </c>
      <c r="BT95" s="105">
        <f t="shared" si="165"/>
        <v>-0.19190359624232814</v>
      </c>
      <c r="BU95" s="8">
        <f t="shared" si="165"/>
        <v>-0.11359892652230241</v>
      </c>
      <c r="BV95" s="8">
        <f t="shared" si="165"/>
        <v>-0.21947289501170936</v>
      </c>
      <c r="BW95" s="8">
        <f t="shared" si="165"/>
        <v>-0.19190359624232814</v>
      </c>
      <c r="BX95" s="8">
        <f t="shared" si="165"/>
        <v>-0.18050883614224358</v>
      </c>
      <c r="BY95" s="8">
        <f t="shared" si="165"/>
        <v>-0.19190359624232814</v>
      </c>
      <c r="BZ95" s="8">
        <f t="shared" si="165"/>
        <v>-0.14832341806381827</v>
      </c>
      <c r="CA95" s="8">
        <f t="shared" si="165"/>
        <v>-0.17565204720967506</v>
      </c>
      <c r="CB95" s="8">
        <f t="shared" si="165"/>
        <v>-0.16374719263525384</v>
      </c>
      <c r="CC95" s="8">
        <f t="shared" si="159"/>
        <v>-0.1514226353016536</v>
      </c>
      <c r="CD95" s="8">
        <f t="shared" si="165"/>
        <v>-0.23503455282772634</v>
      </c>
      <c r="CE95" s="8">
        <f t="shared" si="165"/>
        <v>-0.17565204720967506</v>
      </c>
      <c r="CF95" s="8">
        <f t="shared" si="165"/>
        <v>-0.17565204720967506</v>
      </c>
      <c r="CG95" s="8">
        <f t="shared" si="165"/>
        <v>-0.18711588505619844</v>
      </c>
      <c r="CH95" s="8">
        <f t="shared" si="165"/>
        <v>-0.16374719263525384</v>
      </c>
      <c r="CI95" s="8">
        <f t="shared" si="165"/>
        <v>-0.19190359624232814</v>
      </c>
      <c r="CJ95" s="8">
        <f t="shared" si="165"/>
        <v>-0.19190359624232814</v>
      </c>
      <c r="CK95" s="8">
        <f t="shared" si="165"/>
        <v>-0.16926926017892602</v>
      </c>
      <c r="CL95" s="8">
        <f t="shared" si="165"/>
        <v>0</v>
      </c>
      <c r="CM95" s="8">
        <f t="shared" si="165"/>
        <v>-0.23503455282772634</v>
      </c>
      <c r="CN95" s="8">
        <f t="shared" si="165"/>
        <v>0</v>
      </c>
      <c r="CO95" s="8">
        <f t="shared" si="165"/>
        <v>-0.18741835340630547</v>
      </c>
      <c r="CP95" s="8">
        <f t="shared" si="165"/>
        <v>-0.3442483681913076</v>
      </c>
      <c r="CQ95" s="8">
        <f t="shared" si="165"/>
        <v>-0.18496485466930823</v>
      </c>
      <c r="CR95" s="8">
        <f t="shared" si="165"/>
        <v>-0.18496485466930823</v>
      </c>
      <c r="CS95" s="8">
        <f t="shared" si="165"/>
        <v>-0.16926926017892602</v>
      </c>
      <c r="CT95" s="8">
        <f t="shared" si="165"/>
        <v>-0.23503455282772634</v>
      </c>
      <c r="CU95" s="8">
        <f t="shared" si="165"/>
        <v>-0.22341407151095732</v>
      </c>
      <c r="CV95" s="8">
        <f t="shared" si="165"/>
        <v>-0.19190359624232814</v>
      </c>
      <c r="CW95" s="8">
        <f t="shared" si="165"/>
        <v>-0.18050883614224358</v>
      </c>
      <c r="CX95" s="8">
        <f t="shared" si="165"/>
        <v>-0.2680759822168179</v>
      </c>
      <c r="CY95" s="8">
        <f t="shared" si="165"/>
        <v>-0.19190359624232814</v>
      </c>
      <c r="CZ95" s="8">
        <f t="shared" si="165"/>
        <v>-0.19190359624232814</v>
      </c>
      <c r="DA95" s="8">
        <f t="shared" si="165"/>
        <v>-0.19190359624232814</v>
      </c>
      <c r="DB95" s="8">
        <f t="shared" si="165"/>
        <v>-0.19190359624232814</v>
      </c>
      <c r="DC95" s="8">
        <f t="shared" si="165"/>
        <v>-0.19190359624232814</v>
      </c>
      <c r="DD95" s="8">
        <f t="shared" si="165"/>
        <v>-0.19190359624232814</v>
      </c>
      <c r="DE95" s="8">
        <f t="shared" si="165"/>
        <v>-0.11359892652230241</v>
      </c>
      <c r="DF95" s="8">
        <f t="shared" si="165"/>
        <v>-0.18050883614224358</v>
      </c>
      <c r="DG95" s="8">
        <f aca="true" t="shared" si="166" ref="DG95:DS95">DG343-DG13</f>
        <v>0</v>
      </c>
      <c r="DH95" s="8">
        <f t="shared" si="166"/>
        <v>-0.18711588505619844</v>
      </c>
      <c r="DI95" s="8">
        <f t="shared" si="166"/>
        <v>-0.18711588505619844</v>
      </c>
      <c r="DJ95" s="8">
        <f t="shared" si="166"/>
        <v>-0.18711588505619844</v>
      </c>
      <c r="DK95" s="8">
        <f t="shared" si="166"/>
        <v>-0.18711588505619844</v>
      </c>
      <c r="DL95" s="8">
        <f t="shared" si="166"/>
        <v>-0.18711588505619844</v>
      </c>
      <c r="DM95" s="8">
        <f t="shared" si="166"/>
        <v>-0.18711588505619844</v>
      </c>
      <c r="DN95" s="8">
        <f t="shared" si="166"/>
        <v>-0.18711588505619844</v>
      </c>
      <c r="DO95" s="8">
        <f t="shared" si="166"/>
        <v>-0.11359892652230241</v>
      </c>
      <c r="DP95" s="8">
        <f t="shared" si="166"/>
        <v>-0.18711588505619844</v>
      </c>
      <c r="DQ95" s="8">
        <f t="shared" si="166"/>
        <v>-0.19190359624232814</v>
      </c>
      <c r="DR95" s="8">
        <f t="shared" si="166"/>
        <v>-0.21947289501170936</v>
      </c>
      <c r="DS95" s="8">
        <f t="shared" si="166"/>
        <v>-0.14799268150694703</v>
      </c>
    </row>
    <row r="96" spans="1:123" ht="11.25">
      <c r="A96" s="1"/>
      <c r="B96" s="1"/>
      <c r="C96" s="1"/>
      <c r="I96" s="1" t="s">
        <v>461</v>
      </c>
      <c r="J96" s="7" t="s">
        <v>462</v>
      </c>
      <c r="K96" s="7"/>
      <c r="M96" s="7">
        <v>27353.393</v>
      </c>
      <c r="N96" s="3"/>
      <c r="O96" s="3"/>
      <c r="P96" s="3"/>
      <c r="Q96" s="3"/>
      <c r="AR96" s="1" t="s">
        <v>6</v>
      </c>
      <c r="AS96" s="1" t="s">
        <v>172</v>
      </c>
      <c r="AT96" s="8">
        <f aca="true" t="shared" si="167" ref="AT96:DF96">AT344-AT14</f>
        <v>0</v>
      </c>
      <c r="AU96" s="8">
        <f t="shared" si="167"/>
        <v>0</v>
      </c>
      <c r="AV96" s="8">
        <f t="shared" si="167"/>
        <v>0</v>
      </c>
      <c r="AW96" s="8">
        <f t="shared" si="167"/>
        <v>0</v>
      </c>
      <c r="AX96" s="8">
        <f t="shared" si="167"/>
        <v>1</v>
      </c>
      <c r="AY96" s="8">
        <f t="shared" si="167"/>
        <v>0</v>
      </c>
      <c r="AZ96" s="8">
        <f t="shared" si="167"/>
        <v>0</v>
      </c>
      <c r="BA96" s="8">
        <f t="shared" si="167"/>
        <v>0</v>
      </c>
      <c r="BB96" s="8">
        <f t="shared" si="167"/>
        <v>0</v>
      </c>
      <c r="BC96" s="8">
        <f t="shared" si="167"/>
        <v>0</v>
      </c>
      <c r="BD96" s="8">
        <f t="shared" si="167"/>
        <v>0</v>
      </c>
      <c r="BE96" s="8">
        <f t="shared" si="167"/>
        <v>0</v>
      </c>
      <c r="BF96" s="8">
        <f t="shared" si="167"/>
        <v>0</v>
      </c>
      <c r="BG96" s="8">
        <f t="shared" si="167"/>
        <v>0</v>
      </c>
      <c r="BH96" s="8">
        <f t="shared" si="167"/>
        <v>0</v>
      </c>
      <c r="BI96" s="8">
        <f t="shared" si="167"/>
        <v>0</v>
      </c>
      <c r="BJ96" s="8">
        <f t="shared" si="167"/>
        <v>0</v>
      </c>
      <c r="BK96" s="8">
        <f t="shared" si="167"/>
        <v>0</v>
      </c>
      <c r="BL96" s="8">
        <f t="shared" si="167"/>
        <v>0</v>
      </c>
      <c r="BM96" s="8">
        <f t="shared" si="167"/>
        <v>0</v>
      </c>
      <c r="BN96" s="8">
        <f t="shared" si="167"/>
        <v>0</v>
      </c>
      <c r="BO96" s="8">
        <f t="shared" si="167"/>
        <v>0</v>
      </c>
      <c r="BP96" s="8">
        <f t="shared" si="167"/>
        <v>0</v>
      </c>
      <c r="BQ96" s="8">
        <f t="shared" si="167"/>
        <v>0</v>
      </c>
      <c r="BR96" s="8">
        <f t="shared" si="167"/>
        <v>0</v>
      </c>
      <c r="BS96" s="8">
        <f t="shared" si="167"/>
        <v>0</v>
      </c>
      <c r="BT96" s="105">
        <f t="shared" si="167"/>
        <v>-0.04094862573258297</v>
      </c>
      <c r="BU96" s="8">
        <f t="shared" si="167"/>
        <v>-0.049342957616139174</v>
      </c>
      <c r="BV96" s="8">
        <f t="shared" si="167"/>
        <v>-0.05111100729783287</v>
      </c>
      <c r="BW96" s="8">
        <f t="shared" si="167"/>
        <v>-0.04094862573258297</v>
      </c>
      <c r="BX96" s="8">
        <f t="shared" si="167"/>
        <v>-0.08708022005965323</v>
      </c>
      <c r="BY96" s="8">
        <f t="shared" si="167"/>
        <v>-0.04094862573258297</v>
      </c>
      <c r="BZ96" s="8">
        <f t="shared" si="167"/>
        <v>-0.06868577609518658</v>
      </c>
      <c r="CA96" s="8">
        <f t="shared" si="167"/>
        <v>-0.07434795279032493</v>
      </c>
      <c r="CB96" s="8">
        <f t="shared" si="167"/>
        <v>-0.07203160555320837</v>
      </c>
      <c r="CC96" s="8">
        <f t="shared" si="159"/>
        <v>-0.06231893401659203</v>
      </c>
      <c r="CD96" s="8">
        <f t="shared" si="167"/>
        <v>-0.05015196237289026</v>
      </c>
      <c r="CE96" s="8">
        <f t="shared" si="167"/>
        <v>-0.07434795279032493</v>
      </c>
      <c r="CF96" s="8">
        <f t="shared" si="167"/>
        <v>-0.07434795279032493</v>
      </c>
      <c r="CG96" s="8">
        <f t="shared" si="167"/>
        <v>-0.07624162560212613</v>
      </c>
      <c r="CH96" s="8">
        <f t="shared" si="167"/>
        <v>-0.07203160555320837</v>
      </c>
      <c r="CI96" s="8">
        <f t="shared" si="167"/>
        <v>-0.04094862573258297</v>
      </c>
      <c r="CJ96" s="8">
        <f t="shared" si="167"/>
        <v>-0.04094862573258297</v>
      </c>
      <c r="CK96" s="8">
        <f t="shared" si="167"/>
        <v>-0.06928027980935908</v>
      </c>
      <c r="CL96" s="8">
        <f t="shared" si="167"/>
        <v>0</v>
      </c>
      <c r="CM96" s="8">
        <f t="shared" si="167"/>
        <v>-0.05015196237289026</v>
      </c>
      <c r="CN96" s="8">
        <f t="shared" si="167"/>
        <v>0</v>
      </c>
      <c r="CO96" s="8">
        <f t="shared" si="167"/>
        <v>-0.07227826746965703</v>
      </c>
      <c r="CP96" s="8">
        <f t="shared" si="167"/>
        <v>-0.007767777876556031</v>
      </c>
      <c r="CQ96" s="8">
        <f t="shared" si="167"/>
        <v>-0.10000271392514995</v>
      </c>
      <c r="CR96" s="8">
        <f t="shared" si="167"/>
        <v>-0.10000271392514995</v>
      </c>
      <c r="CS96" s="8">
        <f t="shared" si="167"/>
        <v>-0.06928027980935908</v>
      </c>
      <c r="CT96" s="8">
        <f t="shared" si="167"/>
        <v>-0.05015196237289026</v>
      </c>
      <c r="CU96" s="8">
        <f t="shared" si="167"/>
        <v>-0.08223760092272203</v>
      </c>
      <c r="CV96" s="8">
        <f t="shared" si="167"/>
        <v>-0.04094862573258297</v>
      </c>
      <c r="CW96" s="8">
        <f t="shared" si="167"/>
        <v>-0.08708022005965323</v>
      </c>
      <c r="CX96" s="8">
        <f t="shared" si="167"/>
        <v>-0.0243582018045695</v>
      </c>
      <c r="CY96" s="8">
        <f t="shared" si="167"/>
        <v>-0.04094862573258297</v>
      </c>
      <c r="CZ96" s="8">
        <f t="shared" si="167"/>
        <v>-0.04094862573258297</v>
      </c>
      <c r="DA96" s="8">
        <f t="shared" si="167"/>
        <v>-0.04094862573258297</v>
      </c>
      <c r="DB96" s="8">
        <f t="shared" si="167"/>
        <v>-0.04094862573258297</v>
      </c>
      <c r="DC96" s="8">
        <f t="shared" si="167"/>
        <v>-0.04094862573258297</v>
      </c>
      <c r="DD96" s="8">
        <f t="shared" si="167"/>
        <v>-0.04094862573258297</v>
      </c>
      <c r="DE96" s="8">
        <f t="shared" si="167"/>
        <v>-0.049342957616139174</v>
      </c>
      <c r="DF96" s="8">
        <f t="shared" si="167"/>
        <v>-0.08708022005965323</v>
      </c>
      <c r="DG96" s="8">
        <f aca="true" t="shared" si="168" ref="DG96:DS96">DG344-DG14</f>
        <v>0</v>
      </c>
      <c r="DH96" s="8">
        <f t="shared" si="168"/>
        <v>-0.07624162560212613</v>
      </c>
      <c r="DI96" s="8">
        <f t="shared" si="168"/>
        <v>-0.07624162560212613</v>
      </c>
      <c r="DJ96" s="8">
        <f t="shared" si="168"/>
        <v>-0.07624162560212613</v>
      </c>
      <c r="DK96" s="8">
        <f t="shared" si="168"/>
        <v>-0.07624162560212613</v>
      </c>
      <c r="DL96" s="8">
        <f t="shared" si="168"/>
        <v>-0.07624162560212613</v>
      </c>
      <c r="DM96" s="8">
        <f t="shared" si="168"/>
        <v>-0.07624162560212613</v>
      </c>
      <c r="DN96" s="8">
        <f t="shared" si="168"/>
        <v>-0.07624162560212613</v>
      </c>
      <c r="DO96" s="8">
        <f t="shared" si="168"/>
        <v>-0.049342957616139174</v>
      </c>
      <c r="DP96" s="8">
        <f t="shared" si="168"/>
        <v>-0.07624162560212613</v>
      </c>
      <c r="DQ96" s="8">
        <f t="shared" si="168"/>
        <v>-0.04094862573258297</v>
      </c>
      <c r="DR96" s="8">
        <f t="shared" si="168"/>
        <v>-0.05111100729783287</v>
      </c>
      <c r="DS96" s="8">
        <f t="shared" si="168"/>
        <v>-0.05204007840169319</v>
      </c>
    </row>
    <row r="97" spans="9:123" ht="11.25">
      <c r="I97" s="1" t="s">
        <v>71</v>
      </c>
      <c r="J97" s="7" t="s">
        <v>463</v>
      </c>
      <c r="K97" s="7"/>
      <c r="M97" s="2">
        <v>15855.844</v>
      </c>
      <c r="N97" s="2">
        <v>10698.982</v>
      </c>
      <c r="O97" s="2">
        <v>1473.282</v>
      </c>
      <c r="AR97" s="1" t="s">
        <v>7</v>
      </c>
      <c r="AS97" s="1" t="s">
        <v>173</v>
      </c>
      <c r="AT97" s="8">
        <f aca="true" t="shared" si="169" ref="AT97:DF97">AT345-AT15</f>
        <v>0</v>
      </c>
      <c r="AU97" s="8">
        <f t="shared" si="169"/>
        <v>0</v>
      </c>
      <c r="AV97" s="8">
        <f t="shared" si="169"/>
        <v>0</v>
      </c>
      <c r="AW97" s="8">
        <f t="shared" si="169"/>
        <v>0</v>
      </c>
      <c r="AX97" s="8">
        <f t="shared" si="169"/>
        <v>0</v>
      </c>
      <c r="AY97" s="8">
        <f t="shared" si="169"/>
        <v>1</v>
      </c>
      <c r="AZ97" s="8">
        <f t="shared" si="169"/>
        <v>0</v>
      </c>
      <c r="BA97" s="8">
        <f t="shared" si="169"/>
        <v>0</v>
      </c>
      <c r="BB97" s="8">
        <f t="shared" si="169"/>
        <v>0</v>
      </c>
      <c r="BC97" s="8">
        <f t="shared" si="169"/>
        <v>0</v>
      </c>
      <c r="BD97" s="8">
        <f t="shared" si="169"/>
        <v>0</v>
      </c>
      <c r="BE97" s="8">
        <f t="shared" si="169"/>
        <v>0</v>
      </c>
      <c r="BF97" s="8">
        <f t="shared" si="169"/>
        <v>0</v>
      </c>
      <c r="BG97" s="8">
        <f t="shared" si="169"/>
        <v>0</v>
      </c>
      <c r="BH97" s="8">
        <f t="shared" si="169"/>
        <v>0</v>
      </c>
      <c r="BI97" s="8">
        <f t="shared" si="169"/>
        <v>0</v>
      </c>
      <c r="BJ97" s="8">
        <f t="shared" si="169"/>
        <v>0</v>
      </c>
      <c r="BK97" s="8">
        <f t="shared" si="169"/>
        <v>0</v>
      </c>
      <c r="BL97" s="8">
        <f t="shared" si="169"/>
        <v>0</v>
      </c>
      <c r="BM97" s="8">
        <f t="shared" si="169"/>
        <v>0</v>
      </c>
      <c r="BN97" s="8">
        <f t="shared" si="169"/>
        <v>0</v>
      </c>
      <c r="BO97" s="8">
        <f t="shared" si="169"/>
        <v>0</v>
      </c>
      <c r="BP97" s="8">
        <f t="shared" si="169"/>
        <v>0</v>
      </c>
      <c r="BQ97" s="8">
        <f t="shared" si="169"/>
        <v>0</v>
      </c>
      <c r="BR97" s="8">
        <f t="shared" si="169"/>
        <v>0</v>
      </c>
      <c r="BS97" s="8">
        <f t="shared" si="169"/>
        <v>0</v>
      </c>
      <c r="BT97" s="105">
        <f t="shared" si="169"/>
        <v>-0.014317001173005781</v>
      </c>
      <c r="BU97" s="8">
        <f t="shared" si="169"/>
        <v>-0.014748750694058853</v>
      </c>
      <c r="BV97" s="8">
        <f t="shared" si="169"/>
        <v>-0.06333134041853955</v>
      </c>
      <c r="BW97" s="8">
        <f t="shared" si="169"/>
        <v>-0.014317001173005781</v>
      </c>
      <c r="BX97" s="8">
        <f t="shared" si="169"/>
        <v>-0.006823557390913814</v>
      </c>
      <c r="BY97" s="8">
        <f t="shared" si="169"/>
        <v>-0.014317001173005781</v>
      </c>
      <c r="BZ97" s="8">
        <f t="shared" si="169"/>
        <v>0</v>
      </c>
      <c r="CA97" s="8">
        <f t="shared" si="169"/>
        <v>-0.017448637622031183</v>
      </c>
      <c r="CB97" s="8">
        <f t="shared" si="169"/>
        <v>-0.013193687783979306</v>
      </c>
      <c r="CC97" s="8">
        <f t="shared" si="159"/>
        <v>-0.018827742688209838</v>
      </c>
      <c r="CD97" s="8">
        <f t="shared" si="169"/>
        <v>-0.017534793690277037</v>
      </c>
      <c r="CE97" s="8">
        <f t="shared" si="169"/>
        <v>-0.017448637622031183</v>
      </c>
      <c r="CF97" s="8">
        <f t="shared" si="169"/>
        <v>-0.017448637622031183</v>
      </c>
      <c r="CG97" s="8">
        <f t="shared" si="169"/>
        <v>-0.015835225070594098</v>
      </c>
      <c r="CH97" s="8">
        <f t="shared" si="169"/>
        <v>-0.013193687783979306</v>
      </c>
      <c r="CI97" s="8">
        <f t="shared" si="169"/>
        <v>-0.014317001173005781</v>
      </c>
      <c r="CJ97" s="8">
        <f t="shared" si="169"/>
        <v>-0.014317001173005781</v>
      </c>
      <c r="CK97" s="8">
        <f t="shared" si="169"/>
        <v>-0.01733148387940197</v>
      </c>
      <c r="CL97" s="8">
        <f t="shared" si="169"/>
        <v>0</v>
      </c>
      <c r="CM97" s="8">
        <f t="shared" si="169"/>
        <v>-0.017534793690277037</v>
      </c>
      <c r="CN97" s="8">
        <f t="shared" si="169"/>
        <v>0</v>
      </c>
      <c r="CO97" s="8">
        <f t="shared" si="169"/>
        <v>-0.014777193143412876</v>
      </c>
      <c r="CP97" s="8">
        <f t="shared" si="169"/>
        <v>-0.008665589803765873</v>
      </c>
      <c r="CQ97" s="8">
        <f t="shared" si="169"/>
        <v>-0.015572502510380766</v>
      </c>
      <c r="CR97" s="8">
        <f t="shared" si="169"/>
        <v>-0.015572502510380766</v>
      </c>
      <c r="CS97" s="8">
        <f t="shared" si="169"/>
        <v>-0.01733148387940197</v>
      </c>
      <c r="CT97" s="8">
        <f t="shared" si="169"/>
        <v>-0.017534793690277037</v>
      </c>
      <c r="CU97" s="8">
        <f t="shared" si="169"/>
        <v>-0.010726643598615917</v>
      </c>
      <c r="CV97" s="8">
        <f t="shared" si="169"/>
        <v>-0.014317001173005781</v>
      </c>
      <c r="CW97" s="8">
        <f t="shared" si="169"/>
        <v>-0.006823557390913814</v>
      </c>
      <c r="CX97" s="8">
        <f t="shared" si="169"/>
        <v>-0.011491295488385827</v>
      </c>
      <c r="CY97" s="8">
        <f t="shared" si="169"/>
        <v>-0.014317001173005781</v>
      </c>
      <c r="CZ97" s="8">
        <f t="shared" si="169"/>
        <v>-0.014317001173005781</v>
      </c>
      <c r="DA97" s="8">
        <f t="shared" si="169"/>
        <v>-0.014317001173005781</v>
      </c>
      <c r="DB97" s="8">
        <f t="shared" si="169"/>
        <v>-0.014317001173005781</v>
      </c>
      <c r="DC97" s="8">
        <f t="shared" si="169"/>
        <v>-0.014317001173005781</v>
      </c>
      <c r="DD97" s="8">
        <f t="shared" si="169"/>
        <v>-0.014317001173005781</v>
      </c>
      <c r="DE97" s="8">
        <f t="shared" si="169"/>
        <v>-0.014748750694058853</v>
      </c>
      <c r="DF97" s="8">
        <f t="shared" si="169"/>
        <v>-0.006823557390913814</v>
      </c>
      <c r="DG97" s="8">
        <f aca="true" t="shared" si="170" ref="DG97:DS97">DG345-DG15</f>
        <v>0</v>
      </c>
      <c r="DH97" s="8">
        <f t="shared" si="170"/>
        <v>-0.015835225070594098</v>
      </c>
      <c r="DI97" s="8">
        <f t="shared" si="170"/>
        <v>-0.015835225070594098</v>
      </c>
      <c r="DJ97" s="8">
        <f t="shared" si="170"/>
        <v>-0.015835225070594098</v>
      </c>
      <c r="DK97" s="8">
        <f t="shared" si="170"/>
        <v>-0.015835225070594098</v>
      </c>
      <c r="DL97" s="8">
        <f t="shared" si="170"/>
        <v>-0.015835225070594098</v>
      </c>
      <c r="DM97" s="8">
        <f t="shared" si="170"/>
        <v>-0.015835225070594098</v>
      </c>
      <c r="DN97" s="8">
        <f t="shared" si="170"/>
        <v>-0.015835225070594098</v>
      </c>
      <c r="DO97" s="8">
        <f t="shared" si="170"/>
        <v>-0.014748750694058853</v>
      </c>
      <c r="DP97" s="8">
        <f t="shared" si="170"/>
        <v>-0.015835225070594098</v>
      </c>
      <c r="DQ97" s="8">
        <f t="shared" si="170"/>
        <v>-0.014317001173005781</v>
      </c>
      <c r="DR97" s="8">
        <f t="shared" si="170"/>
        <v>-0.06333134041853955</v>
      </c>
      <c r="DS97" s="8">
        <f t="shared" si="170"/>
        <v>-0.010546290121054524</v>
      </c>
    </row>
    <row r="98" spans="44:123" ht="11.25">
      <c r="AR98" s="1" t="s">
        <v>8</v>
      </c>
      <c r="AS98" s="1" t="s">
        <v>174</v>
      </c>
      <c r="AT98" s="8">
        <f aca="true" t="shared" si="171" ref="AT98:DF98">AT346-AT16</f>
        <v>0</v>
      </c>
      <c r="AU98" s="8">
        <f t="shared" si="171"/>
        <v>0</v>
      </c>
      <c r="AV98" s="8">
        <f t="shared" si="171"/>
        <v>0</v>
      </c>
      <c r="AW98" s="8">
        <f t="shared" si="171"/>
        <v>0</v>
      </c>
      <c r="AX98" s="8">
        <f t="shared" si="171"/>
        <v>0</v>
      </c>
      <c r="AY98" s="8">
        <f t="shared" si="171"/>
        <v>0</v>
      </c>
      <c r="AZ98" s="8">
        <f t="shared" si="171"/>
        <v>1</v>
      </c>
      <c r="BA98" s="8">
        <f t="shared" si="171"/>
        <v>0</v>
      </c>
      <c r="BB98" s="8">
        <f t="shared" si="171"/>
        <v>0</v>
      </c>
      <c r="BC98" s="8">
        <f t="shared" si="171"/>
        <v>0</v>
      </c>
      <c r="BD98" s="8">
        <f t="shared" si="171"/>
        <v>0</v>
      </c>
      <c r="BE98" s="8">
        <f t="shared" si="171"/>
        <v>0</v>
      </c>
      <c r="BF98" s="8">
        <f t="shared" si="171"/>
        <v>0</v>
      </c>
      <c r="BG98" s="8">
        <f t="shared" si="171"/>
        <v>0</v>
      </c>
      <c r="BH98" s="8">
        <f t="shared" si="171"/>
        <v>0</v>
      </c>
      <c r="BI98" s="8">
        <f t="shared" si="171"/>
        <v>0</v>
      </c>
      <c r="BJ98" s="8">
        <f t="shared" si="171"/>
        <v>0</v>
      </c>
      <c r="BK98" s="8">
        <f t="shared" si="171"/>
        <v>0</v>
      </c>
      <c r="BL98" s="8">
        <f t="shared" si="171"/>
        <v>0</v>
      </c>
      <c r="BM98" s="8">
        <f t="shared" si="171"/>
        <v>0</v>
      </c>
      <c r="BN98" s="8">
        <f t="shared" si="171"/>
        <v>0</v>
      </c>
      <c r="BO98" s="8">
        <f t="shared" si="171"/>
        <v>0</v>
      </c>
      <c r="BP98" s="8">
        <f t="shared" si="171"/>
        <v>0</v>
      </c>
      <c r="BQ98" s="8">
        <f t="shared" si="171"/>
        <v>0</v>
      </c>
      <c r="BR98" s="8">
        <f t="shared" si="171"/>
        <v>0</v>
      </c>
      <c r="BS98" s="8">
        <f t="shared" si="171"/>
        <v>0</v>
      </c>
      <c r="BT98" s="105">
        <f t="shared" si="171"/>
        <v>-0.011783993273166296</v>
      </c>
      <c r="BU98" s="8">
        <f t="shared" si="171"/>
        <v>-0.01003724782528225</v>
      </c>
      <c r="BV98" s="8">
        <f t="shared" si="171"/>
        <v>-0.024697936412375613</v>
      </c>
      <c r="BW98" s="8">
        <f t="shared" si="171"/>
        <v>-0.011783993273166296</v>
      </c>
      <c r="BX98" s="8">
        <f t="shared" si="171"/>
        <v>-0.007334934440900558</v>
      </c>
      <c r="BY98" s="8">
        <f t="shared" si="171"/>
        <v>-0.011783993273166296</v>
      </c>
      <c r="BZ98" s="8">
        <f t="shared" si="171"/>
        <v>0</v>
      </c>
      <c r="CA98" s="8">
        <f t="shared" si="171"/>
        <v>0</v>
      </c>
      <c r="CB98" s="8">
        <f t="shared" si="171"/>
        <v>-0.016785817526850638</v>
      </c>
      <c r="CC98" s="8">
        <f t="shared" si="159"/>
        <v>-0.01149463535156697</v>
      </c>
      <c r="CD98" s="8">
        <f t="shared" si="171"/>
        <v>-0.014432484037381867</v>
      </c>
      <c r="CE98" s="8">
        <f t="shared" si="171"/>
        <v>0</v>
      </c>
      <c r="CF98" s="8">
        <f t="shared" si="171"/>
        <v>0</v>
      </c>
      <c r="CG98" s="8">
        <f t="shared" si="171"/>
        <v>-0.016693427827916506</v>
      </c>
      <c r="CH98" s="8">
        <f t="shared" si="171"/>
        <v>-0.016785817526850638</v>
      </c>
      <c r="CI98" s="8">
        <f t="shared" si="171"/>
        <v>-0.011783993273166296</v>
      </c>
      <c r="CJ98" s="8">
        <f t="shared" si="171"/>
        <v>-0.011783993273166296</v>
      </c>
      <c r="CK98" s="8">
        <f t="shared" si="171"/>
        <v>-0.014094031589741738</v>
      </c>
      <c r="CL98" s="8">
        <f t="shared" si="171"/>
        <v>0</v>
      </c>
      <c r="CM98" s="8">
        <f t="shared" si="171"/>
        <v>-0.014432484037381867</v>
      </c>
      <c r="CN98" s="8">
        <f t="shared" si="171"/>
        <v>0</v>
      </c>
      <c r="CO98" s="8">
        <f t="shared" si="171"/>
        <v>-0.040522404180973796</v>
      </c>
      <c r="CP98" s="8">
        <f t="shared" si="171"/>
        <v>-0.0001761529730601587</v>
      </c>
      <c r="CQ98" s="8">
        <f t="shared" si="171"/>
        <v>-0.015876462127174532</v>
      </c>
      <c r="CR98" s="8">
        <f t="shared" si="171"/>
        <v>-0.015876462127174532</v>
      </c>
      <c r="CS98" s="8">
        <f t="shared" si="171"/>
        <v>-0.014094031589741738</v>
      </c>
      <c r="CT98" s="8">
        <f t="shared" si="171"/>
        <v>-0.014432484037381867</v>
      </c>
      <c r="CU98" s="8">
        <f t="shared" si="171"/>
        <v>-0.06955017301038062</v>
      </c>
      <c r="CV98" s="8">
        <f t="shared" si="171"/>
        <v>-0.011783993273166296</v>
      </c>
      <c r="CW98" s="8">
        <f t="shared" si="171"/>
        <v>-0.007334934440900558</v>
      </c>
      <c r="CX98" s="8">
        <f t="shared" si="171"/>
        <v>-0.005980073123113228</v>
      </c>
      <c r="CY98" s="8">
        <f t="shared" si="171"/>
        <v>-0.011783993273166296</v>
      </c>
      <c r="CZ98" s="8">
        <f t="shared" si="171"/>
        <v>-0.011783993273166296</v>
      </c>
      <c r="DA98" s="8">
        <f t="shared" si="171"/>
        <v>-0.011783993273166296</v>
      </c>
      <c r="DB98" s="8">
        <f t="shared" si="171"/>
        <v>-0.011783993273166296</v>
      </c>
      <c r="DC98" s="8">
        <f t="shared" si="171"/>
        <v>-0.011783993273166296</v>
      </c>
      <c r="DD98" s="8">
        <f t="shared" si="171"/>
        <v>-0.011783993273166296</v>
      </c>
      <c r="DE98" s="8">
        <f t="shared" si="171"/>
        <v>-0.01003724782528225</v>
      </c>
      <c r="DF98" s="8">
        <f t="shared" si="171"/>
        <v>-0.007334934440900558</v>
      </c>
      <c r="DG98" s="8">
        <f aca="true" t="shared" si="172" ref="DG98:DS98">DG346-DG16</f>
        <v>0</v>
      </c>
      <c r="DH98" s="8">
        <f t="shared" si="172"/>
        <v>-0.016693427827916506</v>
      </c>
      <c r="DI98" s="8">
        <f t="shared" si="172"/>
        <v>-0.016693427827916506</v>
      </c>
      <c r="DJ98" s="8">
        <f t="shared" si="172"/>
        <v>-0.016693427827916506</v>
      </c>
      <c r="DK98" s="8">
        <f t="shared" si="172"/>
        <v>-0.016693427827916506</v>
      </c>
      <c r="DL98" s="8">
        <f t="shared" si="172"/>
        <v>-0.016693427827916506</v>
      </c>
      <c r="DM98" s="8">
        <f t="shared" si="172"/>
        <v>-0.016693427827916506</v>
      </c>
      <c r="DN98" s="8">
        <f t="shared" si="172"/>
        <v>-0.016693427827916506</v>
      </c>
      <c r="DO98" s="8">
        <f t="shared" si="172"/>
        <v>-0.01003724782528225</v>
      </c>
      <c r="DP98" s="8">
        <f t="shared" si="172"/>
        <v>-0.016693427827916506</v>
      </c>
      <c r="DQ98" s="8">
        <f t="shared" si="172"/>
        <v>-0.011783993273166296</v>
      </c>
      <c r="DR98" s="8">
        <f t="shared" si="172"/>
        <v>-0.024697936412375613</v>
      </c>
      <c r="DS98" s="8">
        <f t="shared" si="172"/>
        <v>-0.019711459588245</v>
      </c>
    </row>
    <row r="99" spans="1:123" ht="11.25">
      <c r="A99" s="1"/>
      <c r="B99" s="1"/>
      <c r="C99" s="1"/>
      <c r="I99" s="7"/>
      <c r="J99" s="7"/>
      <c r="K99" s="7"/>
      <c r="L99" s="7"/>
      <c r="M99" s="3"/>
      <c r="N99" s="3"/>
      <c r="O99" s="3"/>
      <c r="Q99" s="17"/>
      <c r="AR99" s="1" t="s">
        <v>9</v>
      </c>
      <c r="AS99" s="1" t="s">
        <v>175</v>
      </c>
      <c r="AT99" s="8">
        <f aca="true" t="shared" si="173" ref="AT99:DF99">AT347-AT17</f>
        <v>0</v>
      </c>
      <c r="AU99" s="8">
        <f t="shared" si="173"/>
        <v>0</v>
      </c>
      <c r="AV99" s="8">
        <f t="shared" si="173"/>
        <v>0</v>
      </c>
      <c r="AW99" s="8">
        <f t="shared" si="173"/>
        <v>0</v>
      </c>
      <c r="AX99" s="8">
        <f t="shared" si="173"/>
        <v>0</v>
      </c>
      <c r="AY99" s="8">
        <f t="shared" si="173"/>
        <v>0</v>
      </c>
      <c r="AZ99" s="8">
        <f t="shared" si="173"/>
        <v>0</v>
      </c>
      <c r="BA99" s="8">
        <f t="shared" si="173"/>
        <v>1</v>
      </c>
      <c r="BB99" s="8">
        <f t="shared" si="173"/>
        <v>0</v>
      </c>
      <c r="BC99" s="8">
        <f t="shared" si="173"/>
        <v>0</v>
      </c>
      <c r="BD99" s="8">
        <f t="shared" si="173"/>
        <v>0</v>
      </c>
      <c r="BE99" s="8">
        <f t="shared" si="173"/>
        <v>0</v>
      </c>
      <c r="BF99" s="8">
        <f t="shared" si="173"/>
        <v>0</v>
      </c>
      <c r="BG99" s="8">
        <f t="shared" si="173"/>
        <v>0</v>
      </c>
      <c r="BH99" s="8">
        <f t="shared" si="173"/>
        <v>0</v>
      </c>
      <c r="BI99" s="8">
        <f t="shared" si="173"/>
        <v>0</v>
      </c>
      <c r="BJ99" s="8">
        <f t="shared" si="173"/>
        <v>0</v>
      </c>
      <c r="BK99" s="8">
        <f t="shared" si="173"/>
        <v>0</v>
      </c>
      <c r="BL99" s="8">
        <f t="shared" si="173"/>
        <v>0</v>
      </c>
      <c r="BM99" s="8">
        <f t="shared" si="173"/>
        <v>0</v>
      </c>
      <c r="BN99" s="8">
        <f t="shared" si="173"/>
        <v>0</v>
      </c>
      <c r="BO99" s="8">
        <f t="shared" si="173"/>
        <v>0</v>
      </c>
      <c r="BP99" s="8">
        <f t="shared" si="173"/>
        <v>0</v>
      </c>
      <c r="BQ99" s="8">
        <f t="shared" si="173"/>
        <v>0</v>
      </c>
      <c r="BR99" s="8">
        <f t="shared" si="173"/>
        <v>0</v>
      </c>
      <c r="BS99" s="8">
        <f t="shared" si="173"/>
        <v>0</v>
      </c>
      <c r="BT99" s="105">
        <f t="shared" si="173"/>
        <v>-0.1749062693751952</v>
      </c>
      <c r="BU99" s="8">
        <f t="shared" si="173"/>
        <v>-0.16173653525818987</v>
      </c>
      <c r="BV99" s="8">
        <f t="shared" si="173"/>
        <v>-0.09441815274314427</v>
      </c>
      <c r="BW99" s="8">
        <f t="shared" si="173"/>
        <v>-0.1749062693751952</v>
      </c>
      <c r="BX99" s="8">
        <f t="shared" si="173"/>
        <v>-0.18308024639833106</v>
      </c>
      <c r="BY99" s="8">
        <f t="shared" si="173"/>
        <v>-0.1749062693751952</v>
      </c>
      <c r="BZ99" s="8">
        <f t="shared" si="173"/>
        <v>-0.5452947539210384</v>
      </c>
      <c r="CA99" s="8">
        <f t="shared" si="173"/>
        <v>-0.47198746903686434</v>
      </c>
      <c r="CB99" s="8">
        <f t="shared" si="173"/>
        <v>-0.46461886549109427</v>
      </c>
      <c r="CC99" s="8">
        <f t="shared" si="159"/>
        <v>-0.22799599861074427</v>
      </c>
      <c r="CD99" s="8">
        <f t="shared" si="173"/>
        <v>-0.21421702153749136</v>
      </c>
      <c r="CE99" s="8">
        <f t="shared" si="173"/>
        <v>-0.47198746903686434</v>
      </c>
      <c r="CF99" s="8">
        <f t="shared" si="173"/>
        <v>-0.47198746903686434</v>
      </c>
      <c r="CG99" s="8">
        <f t="shared" si="173"/>
        <v>-0.4166712806599856</v>
      </c>
      <c r="CH99" s="8">
        <f t="shared" si="173"/>
        <v>-0.46461886549109427</v>
      </c>
      <c r="CI99" s="8">
        <f t="shared" si="173"/>
        <v>-0.1749062693751952</v>
      </c>
      <c r="CJ99" s="8">
        <f t="shared" si="173"/>
        <v>-0.1749062693751952</v>
      </c>
      <c r="CK99" s="8">
        <f t="shared" si="173"/>
        <v>-0.32233363963536493</v>
      </c>
      <c r="CL99" s="8">
        <f t="shared" si="173"/>
        <v>-0.5168550086190385</v>
      </c>
      <c r="CM99" s="8">
        <f t="shared" si="173"/>
        <v>-0.21421702153749136</v>
      </c>
      <c r="CN99" s="8">
        <f t="shared" si="173"/>
        <v>-0.45188289157160755</v>
      </c>
      <c r="CO99" s="8">
        <f t="shared" si="173"/>
        <v>-0.23475924498011264</v>
      </c>
      <c r="CP99" s="8">
        <f t="shared" si="173"/>
        <v>-0.18400598624626</v>
      </c>
      <c r="CQ99" s="8">
        <f t="shared" si="173"/>
        <v>-0.3172144272260971</v>
      </c>
      <c r="CR99" s="8">
        <f t="shared" si="173"/>
        <v>-0.3172144272260971</v>
      </c>
      <c r="CS99" s="8">
        <f t="shared" si="173"/>
        <v>-0.32233363963536493</v>
      </c>
      <c r="CT99" s="8">
        <f t="shared" si="173"/>
        <v>-0.21421702153749136</v>
      </c>
      <c r="CU99" s="8">
        <f t="shared" si="173"/>
        <v>-0.24152249134948098</v>
      </c>
      <c r="CV99" s="8">
        <f t="shared" si="173"/>
        <v>-0.1749062693751952</v>
      </c>
      <c r="CW99" s="8">
        <f t="shared" si="173"/>
        <v>-0.18308024639833106</v>
      </c>
      <c r="CX99" s="8">
        <f t="shared" si="173"/>
        <v>-0.17945612781072762</v>
      </c>
      <c r="CY99" s="8">
        <f t="shared" si="173"/>
        <v>-0.1749062693751952</v>
      </c>
      <c r="CZ99" s="8">
        <f t="shared" si="173"/>
        <v>-0.1749062693751952</v>
      </c>
      <c r="DA99" s="8">
        <f t="shared" si="173"/>
        <v>-0.1749062693751952</v>
      </c>
      <c r="DB99" s="8">
        <f t="shared" si="173"/>
        <v>-0.1749062693751952</v>
      </c>
      <c r="DC99" s="8">
        <f t="shared" si="173"/>
        <v>-0.1749062693751952</v>
      </c>
      <c r="DD99" s="8">
        <f t="shared" si="173"/>
        <v>-0.1749062693751952</v>
      </c>
      <c r="DE99" s="8">
        <f t="shared" si="173"/>
        <v>-0.16173653525818987</v>
      </c>
      <c r="DF99" s="8">
        <f t="shared" si="173"/>
        <v>-0.18308024639833106</v>
      </c>
      <c r="DG99" s="8">
        <f aca="true" t="shared" si="174" ref="DG99:DS99">DG347-DG17</f>
        <v>0</v>
      </c>
      <c r="DH99" s="8">
        <f t="shared" si="174"/>
        <v>-0.4166712806599856</v>
      </c>
      <c r="DI99" s="8">
        <f t="shared" si="174"/>
        <v>-0.4166712806599856</v>
      </c>
      <c r="DJ99" s="8">
        <f t="shared" si="174"/>
        <v>-0.4166712806599856</v>
      </c>
      <c r="DK99" s="8">
        <f t="shared" si="174"/>
        <v>-0.4166712806599856</v>
      </c>
      <c r="DL99" s="8">
        <f t="shared" si="174"/>
        <v>-0.4166712806599856</v>
      </c>
      <c r="DM99" s="8">
        <f t="shared" si="174"/>
        <v>-0.4166712806599856</v>
      </c>
      <c r="DN99" s="8">
        <f t="shared" si="174"/>
        <v>-0.4166712806599856</v>
      </c>
      <c r="DO99" s="8">
        <f t="shared" si="174"/>
        <v>-0.16173653525818987</v>
      </c>
      <c r="DP99" s="8">
        <f t="shared" si="174"/>
        <v>-0.4166712806599856</v>
      </c>
      <c r="DQ99" s="8">
        <f t="shared" si="174"/>
        <v>-0.1749062693751952</v>
      </c>
      <c r="DR99" s="8">
        <f t="shared" si="174"/>
        <v>-0.09441815274314427</v>
      </c>
      <c r="DS99" s="8">
        <f t="shared" si="174"/>
        <v>-0.2051493287585959</v>
      </c>
    </row>
    <row r="100" spans="1:123" ht="11.25">
      <c r="A100" s="1"/>
      <c r="B100" s="1"/>
      <c r="C100" s="1"/>
      <c r="I100" s="7"/>
      <c r="J100" s="7"/>
      <c r="K100" s="7"/>
      <c r="L100" s="7"/>
      <c r="M100" s="3"/>
      <c r="N100" s="3"/>
      <c r="O100" s="3"/>
      <c r="Q100" s="17"/>
      <c r="AR100" s="1" t="s">
        <v>10</v>
      </c>
      <c r="AS100" s="1" t="s">
        <v>176</v>
      </c>
      <c r="AT100" s="8">
        <f aca="true" t="shared" si="175" ref="AT100:DF100">AT348-AT18</f>
        <v>0</v>
      </c>
      <c r="AU100" s="8">
        <f t="shared" si="175"/>
        <v>0</v>
      </c>
      <c r="AV100" s="8">
        <f t="shared" si="175"/>
        <v>0</v>
      </c>
      <c r="AW100" s="8">
        <f t="shared" si="175"/>
        <v>0</v>
      </c>
      <c r="AX100" s="8">
        <f t="shared" si="175"/>
        <v>0</v>
      </c>
      <c r="AY100" s="8">
        <f t="shared" si="175"/>
        <v>0</v>
      </c>
      <c r="AZ100" s="8">
        <f t="shared" si="175"/>
        <v>0</v>
      </c>
      <c r="BA100" s="8">
        <f t="shared" si="175"/>
        <v>0</v>
      </c>
      <c r="BB100" s="8">
        <f t="shared" si="175"/>
        <v>1</v>
      </c>
      <c r="BC100" s="8">
        <f t="shared" si="175"/>
        <v>0</v>
      </c>
      <c r="BD100" s="8">
        <f t="shared" si="175"/>
        <v>0</v>
      </c>
      <c r="BE100" s="8">
        <f t="shared" si="175"/>
        <v>0</v>
      </c>
      <c r="BF100" s="8">
        <f t="shared" si="175"/>
        <v>0</v>
      </c>
      <c r="BG100" s="8">
        <f t="shared" si="175"/>
        <v>0</v>
      </c>
      <c r="BH100" s="8">
        <f t="shared" si="175"/>
        <v>0</v>
      </c>
      <c r="BI100" s="8">
        <f t="shared" si="175"/>
        <v>0</v>
      </c>
      <c r="BJ100" s="8">
        <f t="shared" si="175"/>
        <v>0</v>
      </c>
      <c r="BK100" s="8">
        <f t="shared" si="175"/>
        <v>0</v>
      </c>
      <c r="BL100" s="8">
        <f t="shared" si="175"/>
        <v>0</v>
      </c>
      <c r="BM100" s="8">
        <f t="shared" si="175"/>
        <v>0</v>
      </c>
      <c r="BN100" s="8">
        <f t="shared" si="175"/>
        <v>0</v>
      </c>
      <c r="BO100" s="8">
        <f t="shared" si="175"/>
        <v>0</v>
      </c>
      <c r="BP100" s="8">
        <f t="shared" si="175"/>
        <v>0</v>
      </c>
      <c r="BQ100" s="8">
        <f t="shared" si="175"/>
        <v>0</v>
      </c>
      <c r="BR100" s="8">
        <f t="shared" si="175"/>
        <v>0</v>
      </c>
      <c r="BS100" s="8">
        <f t="shared" si="175"/>
        <v>0</v>
      </c>
      <c r="BT100" s="105">
        <f t="shared" si="175"/>
        <v>-0.014281244426819453</v>
      </c>
      <c r="BU100" s="8">
        <f t="shared" si="175"/>
        <v>-0.014811215991116044</v>
      </c>
      <c r="BV100" s="8">
        <f t="shared" si="175"/>
        <v>-0.011341326703252344</v>
      </c>
      <c r="BW100" s="8">
        <f t="shared" si="175"/>
        <v>-0.014281244426819453</v>
      </c>
      <c r="BX100" s="8">
        <f t="shared" si="175"/>
        <v>-0.021598393650519444</v>
      </c>
      <c r="BY100" s="8">
        <f t="shared" si="175"/>
        <v>-0.014281244426819453</v>
      </c>
      <c r="BZ100" s="8">
        <f t="shared" si="175"/>
        <v>-0.02704164413196322</v>
      </c>
      <c r="CA100" s="8">
        <f t="shared" si="175"/>
        <v>-0.039414250327844964</v>
      </c>
      <c r="CB100" s="8">
        <f t="shared" si="175"/>
        <v>-0.03250057444427149</v>
      </c>
      <c r="CC100" s="8">
        <f t="shared" si="159"/>
        <v>-0.01903779482689416</v>
      </c>
      <c r="CD100" s="8">
        <f t="shared" si="175"/>
        <v>-0.017491000499242376</v>
      </c>
      <c r="CE100" s="8">
        <f t="shared" si="175"/>
        <v>-0.039414250327844964</v>
      </c>
      <c r="CF100" s="8">
        <f t="shared" si="175"/>
        <v>-0.039414250327844964</v>
      </c>
      <c r="CG100" s="8">
        <f t="shared" si="175"/>
        <v>-0.035739992248491226</v>
      </c>
      <c r="CH100" s="8">
        <f t="shared" si="175"/>
        <v>-0.03250057444427149</v>
      </c>
      <c r="CI100" s="8">
        <f t="shared" si="175"/>
        <v>-0.014281244426819453</v>
      </c>
      <c r="CJ100" s="8">
        <f t="shared" si="175"/>
        <v>-0.014281244426819453</v>
      </c>
      <c r="CK100" s="8">
        <f t="shared" si="175"/>
        <v>-0.027388893537692693</v>
      </c>
      <c r="CL100" s="8">
        <f t="shared" si="175"/>
        <v>0</v>
      </c>
      <c r="CM100" s="8">
        <f t="shared" si="175"/>
        <v>-0.017491000499242376</v>
      </c>
      <c r="CN100" s="8">
        <f t="shared" si="175"/>
        <v>0</v>
      </c>
      <c r="CO100" s="8">
        <f t="shared" si="175"/>
        <v>-0.021571953930171417</v>
      </c>
      <c r="CP100" s="8">
        <f t="shared" si="175"/>
        <v>-0.011131731426608095</v>
      </c>
      <c r="CQ100" s="8">
        <f t="shared" si="175"/>
        <v>-0.02617852199636334</v>
      </c>
      <c r="CR100" s="8">
        <f t="shared" si="175"/>
        <v>-0.02617852199636334</v>
      </c>
      <c r="CS100" s="8">
        <f t="shared" si="175"/>
        <v>-0.027388893537692693</v>
      </c>
      <c r="CT100" s="8">
        <f t="shared" si="175"/>
        <v>-0.017491000499242376</v>
      </c>
      <c r="CU100" s="8">
        <f t="shared" si="175"/>
        <v>-0.024106113033448673</v>
      </c>
      <c r="CV100" s="8">
        <f t="shared" si="175"/>
        <v>-0.014281244426819453</v>
      </c>
      <c r="CW100" s="8">
        <f t="shared" si="175"/>
        <v>-0.021598393650519444</v>
      </c>
      <c r="CX100" s="8">
        <f t="shared" si="175"/>
        <v>-0.012706487926713774</v>
      </c>
      <c r="CY100" s="8">
        <f t="shared" si="175"/>
        <v>-0.014281244426819453</v>
      </c>
      <c r="CZ100" s="8">
        <f t="shared" si="175"/>
        <v>-0.014281244426819453</v>
      </c>
      <c r="DA100" s="8">
        <f t="shared" si="175"/>
        <v>-0.014281244426819453</v>
      </c>
      <c r="DB100" s="8">
        <f t="shared" si="175"/>
        <v>-0.014281244426819453</v>
      </c>
      <c r="DC100" s="8">
        <f t="shared" si="175"/>
        <v>-0.014281244426819453</v>
      </c>
      <c r="DD100" s="8">
        <f t="shared" si="175"/>
        <v>-0.014281244426819453</v>
      </c>
      <c r="DE100" s="8">
        <f t="shared" si="175"/>
        <v>-0.014811215991116044</v>
      </c>
      <c r="DF100" s="8">
        <f t="shared" si="175"/>
        <v>-0.021598393650519444</v>
      </c>
      <c r="DG100" s="8">
        <f aca="true" t="shared" si="176" ref="DG100:DS100">DG348-DG18</f>
        <v>0</v>
      </c>
      <c r="DH100" s="8">
        <f t="shared" si="176"/>
        <v>-0.035739992248491226</v>
      </c>
      <c r="DI100" s="8">
        <f t="shared" si="176"/>
        <v>-0.035739992248491226</v>
      </c>
      <c r="DJ100" s="8">
        <f t="shared" si="176"/>
        <v>-0.035739992248491226</v>
      </c>
      <c r="DK100" s="8">
        <f t="shared" si="176"/>
        <v>-0.035739992248491226</v>
      </c>
      <c r="DL100" s="8">
        <f t="shared" si="176"/>
        <v>-0.035739992248491226</v>
      </c>
      <c r="DM100" s="8">
        <f t="shared" si="176"/>
        <v>-0.035739992248491226</v>
      </c>
      <c r="DN100" s="8">
        <f t="shared" si="176"/>
        <v>-0.035739992248491226</v>
      </c>
      <c r="DO100" s="8">
        <f t="shared" si="176"/>
        <v>-0.014811215991116044</v>
      </c>
      <c r="DP100" s="8">
        <f t="shared" si="176"/>
        <v>-0.035739992248491226</v>
      </c>
      <c r="DQ100" s="8">
        <f t="shared" si="176"/>
        <v>-0.014281244426819453</v>
      </c>
      <c r="DR100" s="8">
        <f t="shared" si="176"/>
        <v>-0.011341326703252344</v>
      </c>
      <c r="DS100" s="8">
        <f t="shared" si="176"/>
        <v>-0.017507043634770604</v>
      </c>
    </row>
    <row r="101" spans="1:123" ht="11.25">
      <c r="A101" s="1"/>
      <c r="B101" s="1"/>
      <c r="C101" s="1"/>
      <c r="I101" s="7"/>
      <c r="J101" s="7"/>
      <c r="K101" s="7"/>
      <c r="L101" s="7"/>
      <c r="M101" s="3"/>
      <c r="N101" s="3"/>
      <c r="O101" s="3"/>
      <c r="Q101" s="17"/>
      <c r="AR101" s="1" t="s">
        <v>11</v>
      </c>
      <c r="AS101" s="1" t="s">
        <v>177</v>
      </c>
      <c r="AT101" s="8">
        <f aca="true" t="shared" si="177" ref="AT101:DF101">AT349-AT19</f>
        <v>0</v>
      </c>
      <c r="AU101" s="8">
        <f t="shared" si="177"/>
        <v>0</v>
      </c>
      <c r="AV101" s="8">
        <f t="shared" si="177"/>
        <v>0</v>
      </c>
      <c r="AW101" s="8">
        <f t="shared" si="177"/>
        <v>0</v>
      </c>
      <c r="AX101" s="8">
        <f t="shared" si="177"/>
        <v>0</v>
      </c>
      <c r="AY101" s="8">
        <f t="shared" si="177"/>
        <v>0</v>
      </c>
      <c r="AZ101" s="8">
        <f t="shared" si="177"/>
        <v>0</v>
      </c>
      <c r="BA101" s="8">
        <f t="shared" si="177"/>
        <v>0</v>
      </c>
      <c r="BB101" s="8">
        <f t="shared" si="177"/>
        <v>0</v>
      </c>
      <c r="BC101" s="8">
        <f t="shared" si="177"/>
        <v>1</v>
      </c>
      <c r="BD101" s="8">
        <f t="shared" si="177"/>
        <v>0</v>
      </c>
      <c r="BE101" s="8">
        <f t="shared" si="177"/>
        <v>0</v>
      </c>
      <c r="BF101" s="8">
        <f t="shared" si="177"/>
        <v>0</v>
      </c>
      <c r="BG101" s="8">
        <f t="shared" si="177"/>
        <v>0</v>
      </c>
      <c r="BH101" s="8">
        <f t="shared" si="177"/>
        <v>0</v>
      </c>
      <c r="BI101" s="8">
        <f t="shared" si="177"/>
        <v>0</v>
      </c>
      <c r="BJ101" s="8">
        <f t="shared" si="177"/>
        <v>0</v>
      </c>
      <c r="BK101" s="8">
        <f t="shared" si="177"/>
        <v>0</v>
      </c>
      <c r="BL101" s="8">
        <f t="shared" si="177"/>
        <v>0</v>
      </c>
      <c r="BM101" s="8">
        <f t="shared" si="177"/>
        <v>0</v>
      </c>
      <c r="BN101" s="8">
        <f t="shared" si="177"/>
        <v>0</v>
      </c>
      <c r="BO101" s="8">
        <f t="shared" si="177"/>
        <v>0</v>
      </c>
      <c r="BP101" s="8">
        <f t="shared" si="177"/>
        <v>0</v>
      </c>
      <c r="BQ101" s="8">
        <f t="shared" si="177"/>
        <v>0</v>
      </c>
      <c r="BR101" s="8">
        <f t="shared" si="177"/>
        <v>0</v>
      </c>
      <c r="BS101" s="8">
        <f t="shared" si="177"/>
        <v>0</v>
      </c>
      <c r="BT101" s="105">
        <f t="shared" si="177"/>
        <v>-0.03759321267045794</v>
      </c>
      <c r="BU101" s="8">
        <f t="shared" si="177"/>
        <v>-0.04001943364797334</v>
      </c>
      <c r="BV101" s="8">
        <f t="shared" si="177"/>
        <v>-0.01685119619802711</v>
      </c>
      <c r="BW101" s="8">
        <f t="shared" si="177"/>
        <v>-0.03759321267045794</v>
      </c>
      <c r="BX101" s="8">
        <f t="shared" si="177"/>
        <v>-0.04840758484201344</v>
      </c>
      <c r="BY101" s="8">
        <f t="shared" si="177"/>
        <v>-0.03759321267045794</v>
      </c>
      <c r="BZ101" s="8">
        <f t="shared" si="177"/>
        <v>0</v>
      </c>
      <c r="CA101" s="8">
        <f t="shared" si="177"/>
        <v>0</v>
      </c>
      <c r="CB101" s="8">
        <f t="shared" si="177"/>
        <v>-0.015242230177966542</v>
      </c>
      <c r="CC101" s="8">
        <f t="shared" si="159"/>
        <v>-0.04105167490584049</v>
      </c>
      <c r="CD101" s="8">
        <f t="shared" si="177"/>
        <v>-0.046042409326197964</v>
      </c>
      <c r="CE101" s="8">
        <f t="shared" si="177"/>
        <v>0</v>
      </c>
      <c r="CF101" s="8">
        <f t="shared" si="177"/>
        <v>0</v>
      </c>
      <c r="CG101" s="8">
        <f t="shared" si="177"/>
        <v>-0.012291678201649964</v>
      </c>
      <c r="CH101" s="8">
        <f t="shared" si="177"/>
        <v>-0.015242230177966542</v>
      </c>
      <c r="CI101" s="8">
        <f t="shared" si="177"/>
        <v>-0.03759321267045794</v>
      </c>
      <c r="CJ101" s="8">
        <f t="shared" si="177"/>
        <v>-0.03759321267045794</v>
      </c>
      <c r="CK101" s="8">
        <f t="shared" si="177"/>
        <v>-0.02667167655374523</v>
      </c>
      <c r="CL101" s="8">
        <f t="shared" si="177"/>
        <v>-0.06089191087275746</v>
      </c>
      <c r="CM101" s="8">
        <f t="shared" si="177"/>
        <v>-0.046042409326197964</v>
      </c>
      <c r="CN101" s="8">
        <f t="shared" si="177"/>
        <v>-0.09712476119739415</v>
      </c>
      <c r="CO101" s="8">
        <f t="shared" si="177"/>
        <v>-0.046131373785100176</v>
      </c>
      <c r="CP101" s="8">
        <f t="shared" si="177"/>
        <v>-0.021678180394338886</v>
      </c>
      <c r="CQ101" s="8">
        <f t="shared" si="177"/>
        <v>-0.041832442261242435</v>
      </c>
      <c r="CR101" s="8">
        <f t="shared" si="177"/>
        <v>-0.041832442261242435</v>
      </c>
      <c r="CS101" s="8">
        <f t="shared" si="177"/>
        <v>-0.02667167655374523</v>
      </c>
      <c r="CT101" s="8">
        <f t="shared" si="177"/>
        <v>-0.046042409326197964</v>
      </c>
      <c r="CU101" s="8">
        <f t="shared" si="177"/>
        <v>-0.05121107266435986</v>
      </c>
      <c r="CV101" s="8">
        <f t="shared" si="177"/>
        <v>-0.03759321267045794</v>
      </c>
      <c r="CW101" s="8">
        <f t="shared" si="177"/>
        <v>-0.04840758484201344</v>
      </c>
      <c r="CX101" s="8">
        <f t="shared" si="177"/>
        <v>-0.029635696532398413</v>
      </c>
      <c r="CY101" s="8">
        <f t="shared" si="177"/>
        <v>-0.03759321267045794</v>
      </c>
      <c r="CZ101" s="8">
        <f t="shared" si="177"/>
        <v>-0.03759321267045794</v>
      </c>
      <c r="DA101" s="8">
        <f t="shared" si="177"/>
        <v>-0.03759321267045794</v>
      </c>
      <c r="DB101" s="8">
        <f t="shared" si="177"/>
        <v>-0.03759321267045794</v>
      </c>
      <c r="DC101" s="8">
        <f t="shared" si="177"/>
        <v>-0.03759321267045794</v>
      </c>
      <c r="DD101" s="8">
        <f t="shared" si="177"/>
        <v>-0.03759321267045794</v>
      </c>
      <c r="DE101" s="8">
        <f t="shared" si="177"/>
        <v>-0.04001943364797334</v>
      </c>
      <c r="DF101" s="8">
        <f t="shared" si="177"/>
        <v>-0.04840758484201344</v>
      </c>
      <c r="DG101" s="8">
        <f aca="true" t="shared" si="178" ref="DG101:DS101">DG349-DG19</f>
        <v>0</v>
      </c>
      <c r="DH101" s="8">
        <f t="shared" si="178"/>
        <v>-0.012291678201649964</v>
      </c>
      <c r="DI101" s="8">
        <f t="shared" si="178"/>
        <v>-0.012291678201649964</v>
      </c>
      <c r="DJ101" s="8">
        <f t="shared" si="178"/>
        <v>-0.012291678201649964</v>
      </c>
      <c r="DK101" s="8">
        <f t="shared" si="178"/>
        <v>-0.012291678201649964</v>
      </c>
      <c r="DL101" s="8">
        <f t="shared" si="178"/>
        <v>-0.012291678201649964</v>
      </c>
      <c r="DM101" s="8">
        <f t="shared" si="178"/>
        <v>-0.012291678201649964</v>
      </c>
      <c r="DN101" s="8">
        <f t="shared" si="178"/>
        <v>-0.012291678201649964</v>
      </c>
      <c r="DO101" s="8">
        <f t="shared" si="178"/>
        <v>-0.04001943364797334</v>
      </c>
      <c r="DP101" s="8">
        <f t="shared" si="178"/>
        <v>-0.012291678201649964</v>
      </c>
      <c r="DQ101" s="8">
        <f t="shared" si="178"/>
        <v>-0.03759321267045794</v>
      </c>
      <c r="DR101" s="8">
        <f t="shared" si="178"/>
        <v>-0.01685119619802711</v>
      </c>
      <c r="DS101" s="8">
        <f t="shared" si="178"/>
        <v>-0.03503613888686758</v>
      </c>
    </row>
    <row r="102" spans="1:123" ht="11.25">
      <c r="A102" s="1"/>
      <c r="B102" s="1"/>
      <c r="C102" s="1"/>
      <c r="I102" s="7"/>
      <c r="J102" s="7"/>
      <c r="K102" s="7"/>
      <c r="L102" s="7"/>
      <c r="M102" s="3"/>
      <c r="N102" s="3"/>
      <c r="O102" s="3"/>
      <c r="Q102" s="17"/>
      <c r="AR102" s="1" t="s">
        <v>12</v>
      </c>
      <c r="AS102" s="1" t="s">
        <v>178</v>
      </c>
      <c r="AT102" s="8">
        <f aca="true" t="shared" si="179" ref="AT102:DF102">AT350-AT20</f>
        <v>0</v>
      </c>
      <c r="AU102" s="8">
        <f t="shared" si="179"/>
        <v>0</v>
      </c>
      <c r="AV102" s="8">
        <f t="shared" si="179"/>
        <v>0</v>
      </c>
      <c r="AW102" s="8">
        <f t="shared" si="179"/>
        <v>0</v>
      </c>
      <c r="AX102" s="8">
        <f t="shared" si="179"/>
        <v>0</v>
      </c>
      <c r="AY102" s="8">
        <f t="shared" si="179"/>
        <v>0</v>
      </c>
      <c r="AZ102" s="8">
        <f t="shared" si="179"/>
        <v>0</v>
      </c>
      <c r="BA102" s="8">
        <f t="shared" si="179"/>
        <v>0</v>
      </c>
      <c r="BB102" s="8">
        <f t="shared" si="179"/>
        <v>0</v>
      </c>
      <c r="BC102" s="8">
        <f t="shared" si="179"/>
        <v>0</v>
      </c>
      <c r="BD102" s="8">
        <f t="shared" si="179"/>
        <v>1</v>
      </c>
      <c r="BE102" s="8">
        <f t="shared" si="179"/>
        <v>0</v>
      </c>
      <c r="BF102" s="8">
        <f t="shared" si="179"/>
        <v>0</v>
      </c>
      <c r="BG102" s="8">
        <f t="shared" si="179"/>
        <v>0</v>
      </c>
      <c r="BH102" s="8">
        <f t="shared" si="179"/>
        <v>0</v>
      </c>
      <c r="BI102" s="8">
        <f t="shared" si="179"/>
        <v>0</v>
      </c>
      <c r="BJ102" s="8">
        <f t="shared" si="179"/>
        <v>0</v>
      </c>
      <c r="BK102" s="8">
        <f t="shared" si="179"/>
        <v>0</v>
      </c>
      <c r="BL102" s="8">
        <f t="shared" si="179"/>
        <v>0</v>
      </c>
      <c r="BM102" s="8">
        <f t="shared" si="179"/>
        <v>0</v>
      </c>
      <c r="BN102" s="8">
        <f t="shared" si="179"/>
        <v>0</v>
      </c>
      <c r="BO102" s="8">
        <f t="shared" si="179"/>
        <v>0</v>
      </c>
      <c r="BP102" s="8">
        <f t="shared" si="179"/>
        <v>0</v>
      </c>
      <c r="BQ102" s="8">
        <f t="shared" si="179"/>
        <v>0</v>
      </c>
      <c r="BR102" s="8">
        <f t="shared" si="179"/>
        <v>0</v>
      </c>
      <c r="BS102" s="8">
        <f t="shared" si="179"/>
        <v>0</v>
      </c>
      <c r="BT102" s="105">
        <f t="shared" si="179"/>
        <v>-0.00024457614391448437</v>
      </c>
      <c r="BU102" s="8">
        <f t="shared" si="179"/>
        <v>-0.0006362206181750878</v>
      </c>
      <c r="BV102" s="8">
        <f t="shared" si="179"/>
        <v>-0.000214391809135205</v>
      </c>
      <c r="BW102" s="8">
        <f t="shared" si="179"/>
        <v>-0.00024457614391448437</v>
      </c>
      <c r="BX102" s="8">
        <f t="shared" si="179"/>
        <v>-0.0030721356348947975</v>
      </c>
      <c r="BY102" s="8">
        <f t="shared" si="179"/>
        <v>-0.00024457614391448437</v>
      </c>
      <c r="BZ102" s="8">
        <f t="shared" si="179"/>
        <v>0</v>
      </c>
      <c r="CA102" s="8">
        <f t="shared" si="179"/>
        <v>0</v>
      </c>
      <c r="CB102" s="8">
        <f t="shared" si="179"/>
        <v>-0.0022495978890099545</v>
      </c>
      <c r="CC102" s="8">
        <f t="shared" si="159"/>
        <v>0</v>
      </c>
      <c r="CD102" s="8">
        <f t="shared" si="179"/>
        <v>-0.00029954542667706024</v>
      </c>
      <c r="CE102" s="8">
        <f t="shared" si="179"/>
        <v>0</v>
      </c>
      <c r="CF102" s="8">
        <f t="shared" si="179"/>
        <v>0</v>
      </c>
      <c r="CG102" s="8">
        <f t="shared" si="179"/>
        <v>0</v>
      </c>
      <c r="CH102" s="8">
        <f t="shared" si="179"/>
        <v>-0.0022495978890099545</v>
      </c>
      <c r="CI102" s="8">
        <f t="shared" si="179"/>
        <v>-0.00024457614391448437</v>
      </c>
      <c r="CJ102" s="8">
        <f t="shared" si="179"/>
        <v>-0.00024457614391448437</v>
      </c>
      <c r="CK102" s="8">
        <f t="shared" si="179"/>
        <v>0</v>
      </c>
      <c r="CL102" s="8">
        <f t="shared" si="179"/>
        <v>0</v>
      </c>
      <c r="CM102" s="8">
        <f t="shared" si="179"/>
        <v>-0.00029954542667706024</v>
      </c>
      <c r="CN102" s="8">
        <f t="shared" si="179"/>
        <v>0</v>
      </c>
      <c r="CO102" s="8">
        <f t="shared" si="179"/>
        <v>0</v>
      </c>
      <c r="CP102" s="8">
        <f t="shared" si="179"/>
        <v>0</v>
      </c>
      <c r="CQ102" s="8">
        <f t="shared" si="179"/>
        <v>0</v>
      </c>
      <c r="CR102" s="8">
        <f t="shared" si="179"/>
        <v>0</v>
      </c>
      <c r="CS102" s="8">
        <f t="shared" si="179"/>
        <v>0</v>
      </c>
      <c r="CT102" s="8">
        <f t="shared" si="179"/>
        <v>-0.00029954542667706024</v>
      </c>
      <c r="CU102" s="8">
        <f t="shared" si="179"/>
        <v>0</v>
      </c>
      <c r="CV102" s="8">
        <f t="shared" si="179"/>
        <v>-0.00024457614391448437</v>
      </c>
      <c r="CW102" s="8">
        <f t="shared" si="179"/>
        <v>-0.0030721356348947975</v>
      </c>
      <c r="CX102" s="8">
        <f t="shared" si="179"/>
        <v>-0.00012228807195724219</v>
      </c>
      <c r="CY102" s="8">
        <f t="shared" si="179"/>
        <v>-0.00024457614391448437</v>
      </c>
      <c r="CZ102" s="8">
        <f t="shared" si="179"/>
        <v>-0.00024457614391448437</v>
      </c>
      <c r="DA102" s="8">
        <f t="shared" si="179"/>
        <v>-0.00024457614391448437</v>
      </c>
      <c r="DB102" s="8">
        <f t="shared" si="179"/>
        <v>-0.00024457614391448437</v>
      </c>
      <c r="DC102" s="8">
        <f t="shared" si="179"/>
        <v>-0.00024457614391448437</v>
      </c>
      <c r="DD102" s="8">
        <f t="shared" si="179"/>
        <v>-0.00024457614391448437</v>
      </c>
      <c r="DE102" s="8">
        <f t="shared" si="179"/>
        <v>-0.0006362206181750878</v>
      </c>
      <c r="DF102" s="8">
        <f t="shared" si="179"/>
        <v>-0.0030721356348947975</v>
      </c>
      <c r="DG102" s="8">
        <f aca="true" t="shared" si="180" ref="DG102:DS102">DG350-DG20</f>
        <v>0</v>
      </c>
      <c r="DH102" s="8">
        <f t="shared" si="180"/>
        <v>0</v>
      </c>
      <c r="DI102" s="8">
        <f t="shared" si="180"/>
        <v>0</v>
      </c>
      <c r="DJ102" s="8">
        <f t="shared" si="180"/>
        <v>0</v>
      </c>
      <c r="DK102" s="8">
        <f t="shared" si="180"/>
        <v>0</v>
      </c>
      <c r="DL102" s="8">
        <f t="shared" si="180"/>
        <v>0</v>
      </c>
      <c r="DM102" s="8">
        <f t="shared" si="180"/>
        <v>0</v>
      </c>
      <c r="DN102" s="8">
        <f t="shared" si="180"/>
        <v>0</v>
      </c>
      <c r="DO102" s="8">
        <f t="shared" si="180"/>
        <v>-0.0006362206181750878</v>
      </c>
      <c r="DP102" s="8">
        <f t="shared" si="180"/>
        <v>0</v>
      </c>
      <c r="DQ102" s="8">
        <f t="shared" si="180"/>
        <v>-0.00024457614391448437</v>
      </c>
      <c r="DR102" s="8">
        <f t="shared" si="180"/>
        <v>-0.000214391809135205</v>
      </c>
      <c r="DS102" s="8">
        <f t="shared" si="180"/>
        <v>-0.0003980141083159779</v>
      </c>
    </row>
    <row r="103" spans="1:123" ht="11.25">
      <c r="A103" s="1"/>
      <c r="B103" s="1"/>
      <c r="C103" s="1"/>
      <c r="D103" s="3"/>
      <c r="I103" s="7"/>
      <c r="J103" s="7"/>
      <c r="K103" s="7"/>
      <c r="L103" s="7"/>
      <c r="M103" s="3"/>
      <c r="N103" s="3"/>
      <c r="O103" s="3"/>
      <c r="P103" s="3"/>
      <c r="Q103" s="17"/>
      <c r="S103" s="14"/>
      <c r="AR103" s="1" t="s">
        <v>13</v>
      </c>
      <c r="AS103" s="1" t="s">
        <v>179</v>
      </c>
      <c r="AT103" s="8">
        <f aca="true" t="shared" si="181" ref="AT103:DF103">AT351-AT21</f>
        <v>0</v>
      </c>
      <c r="AU103" s="8">
        <f t="shared" si="181"/>
        <v>0</v>
      </c>
      <c r="AV103" s="8">
        <f t="shared" si="181"/>
        <v>0</v>
      </c>
      <c r="AW103" s="8">
        <f t="shared" si="181"/>
        <v>0</v>
      </c>
      <c r="AX103" s="8">
        <f t="shared" si="181"/>
        <v>0</v>
      </c>
      <c r="AY103" s="8">
        <f t="shared" si="181"/>
        <v>0</v>
      </c>
      <c r="AZ103" s="8">
        <f t="shared" si="181"/>
        <v>0</v>
      </c>
      <c r="BA103" s="8">
        <f t="shared" si="181"/>
        <v>0</v>
      </c>
      <c r="BB103" s="8">
        <f t="shared" si="181"/>
        <v>0</v>
      </c>
      <c r="BC103" s="8">
        <f t="shared" si="181"/>
        <v>0</v>
      </c>
      <c r="BD103" s="8">
        <f t="shared" si="181"/>
        <v>0</v>
      </c>
      <c r="BE103" s="8">
        <f t="shared" si="181"/>
        <v>1</v>
      </c>
      <c r="BF103" s="8">
        <f t="shared" si="181"/>
        <v>0</v>
      </c>
      <c r="BG103" s="8">
        <f t="shared" si="181"/>
        <v>0</v>
      </c>
      <c r="BH103" s="8">
        <f t="shared" si="181"/>
        <v>0</v>
      </c>
      <c r="BI103" s="8">
        <f t="shared" si="181"/>
        <v>0</v>
      </c>
      <c r="BJ103" s="8">
        <f t="shared" si="181"/>
        <v>0</v>
      </c>
      <c r="BK103" s="8">
        <f t="shared" si="181"/>
        <v>0</v>
      </c>
      <c r="BL103" s="8">
        <f t="shared" si="181"/>
        <v>0</v>
      </c>
      <c r="BM103" s="8">
        <f t="shared" si="181"/>
        <v>0</v>
      </c>
      <c r="BN103" s="8">
        <f t="shared" si="181"/>
        <v>0</v>
      </c>
      <c r="BO103" s="8">
        <f t="shared" si="181"/>
        <v>0</v>
      </c>
      <c r="BP103" s="8">
        <f t="shared" si="181"/>
        <v>0</v>
      </c>
      <c r="BQ103" s="8">
        <f t="shared" si="181"/>
        <v>0</v>
      </c>
      <c r="BR103" s="8">
        <f t="shared" si="181"/>
        <v>0</v>
      </c>
      <c r="BS103" s="8">
        <f t="shared" si="181"/>
        <v>0</v>
      </c>
      <c r="BT103" s="105">
        <f t="shared" si="181"/>
        <v>-0.007907961986568329</v>
      </c>
      <c r="BU103" s="8">
        <f t="shared" si="181"/>
        <v>-0.007381315935591337</v>
      </c>
      <c r="BV103" s="8">
        <f t="shared" si="181"/>
        <v>-0.0005145403419244919</v>
      </c>
      <c r="BW103" s="8">
        <f t="shared" si="181"/>
        <v>-0.007907961986568329</v>
      </c>
      <c r="BX103" s="8">
        <f t="shared" si="181"/>
        <v>-0.00021574475807052917</v>
      </c>
      <c r="BY103" s="8">
        <f t="shared" si="181"/>
        <v>-0.007907961986568329</v>
      </c>
      <c r="BZ103" s="8">
        <f t="shared" si="181"/>
        <v>-0.013115197404002164</v>
      </c>
      <c r="CA103" s="8">
        <f t="shared" si="181"/>
        <v>-0.005828354946816261</v>
      </c>
      <c r="CB103" s="8">
        <f t="shared" si="181"/>
        <v>-0.001984612305708123</v>
      </c>
      <c r="CC103" s="8">
        <f t="shared" si="159"/>
        <v>-0.009063437825606811</v>
      </c>
      <c r="CD103" s="8">
        <f t="shared" si="181"/>
        <v>-0.009685302129224948</v>
      </c>
      <c r="CE103" s="8">
        <f t="shared" si="181"/>
        <v>-0.005828354946816261</v>
      </c>
      <c r="CF103" s="8">
        <f t="shared" si="181"/>
        <v>-0.005828354946816261</v>
      </c>
      <c r="CG103" s="8">
        <f t="shared" si="181"/>
        <v>-0.004429433586180167</v>
      </c>
      <c r="CH103" s="8">
        <f t="shared" si="181"/>
        <v>-0.001984612305708123</v>
      </c>
      <c r="CI103" s="8">
        <f t="shared" si="181"/>
        <v>-0.007907961986568329</v>
      </c>
      <c r="CJ103" s="8">
        <f t="shared" si="181"/>
        <v>-0.007907961986568329</v>
      </c>
      <c r="CK103" s="8">
        <f t="shared" si="181"/>
        <v>-0.006746435705893489</v>
      </c>
      <c r="CL103" s="8">
        <f t="shared" si="181"/>
        <v>0</v>
      </c>
      <c r="CM103" s="8">
        <f t="shared" si="181"/>
        <v>-0.009685302129224948</v>
      </c>
      <c r="CN103" s="8">
        <f t="shared" si="181"/>
        <v>0</v>
      </c>
      <c r="CO103" s="8">
        <f t="shared" si="181"/>
        <v>-0.0045317189128034055</v>
      </c>
      <c r="CP103" s="8">
        <f t="shared" si="181"/>
        <v>-0.007352966036769206</v>
      </c>
      <c r="CQ103" s="8">
        <f t="shared" si="181"/>
        <v>-0.0018888919043612779</v>
      </c>
      <c r="CR103" s="8">
        <f t="shared" si="181"/>
        <v>-0.0018888919043612779</v>
      </c>
      <c r="CS103" s="8">
        <f t="shared" si="181"/>
        <v>-0.006746435705893489</v>
      </c>
      <c r="CT103" s="8">
        <f t="shared" si="181"/>
        <v>-0.009685302129224948</v>
      </c>
      <c r="CU103" s="8">
        <f t="shared" si="181"/>
        <v>0</v>
      </c>
      <c r="CV103" s="8">
        <f t="shared" si="181"/>
        <v>-0.007907961986568329</v>
      </c>
      <c r="CW103" s="8">
        <f t="shared" si="181"/>
        <v>-0.00021574475807052917</v>
      </c>
      <c r="CX103" s="8">
        <f t="shared" si="181"/>
        <v>-0.007630464011668767</v>
      </c>
      <c r="CY103" s="8">
        <f t="shared" si="181"/>
        <v>-0.007907961986568329</v>
      </c>
      <c r="CZ103" s="8">
        <f t="shared" si="181"/>
        <v>-0.007907961986568329</v>
      </c>
      <c r="DA103" s="8">
        <f t="shared" si="181"/>
        <v>-0.007907961986568329</v>
      </c>
      <c r="DB103" s="8">
        <f t="shared" si="181"/>
        <v>-0.007907961986568329</v>
      </c>
      <c r="DC103" s="8">
        <f t="shared" si="181"/>
        <v>-0.007907961986568329</v>
      </c>
      <c r="DD103" s="8">
        <f t="shared" si="181"/>
        <v>-0.007907961986568329</v>
      </c>
      <c r="DE103" s="8">
        <f t="shared" si="181"/>
        <v>-0.007381315935591337</v>
      </c>
      <c r="DF103" s="8">
        <f t="shared" si="181"/>
        <v>-0.00021574475807052917</v>
      </c>
      <c r="DG103" s="8">
        <f aca="true" t="shared" si="182" ref="DG103:DS103">DG351-DG21</f>
        <v>0</v>
      </c>
      <c r="DH103" s="8">
        <f t="shared" si="182"/>
        <v>-0.004429433586180167</v>
      </c>
      <c r="DI103" s="8">
        <f t="shared" si="182"/>
        <v>-0.004429433586180167</v>
      </c>
      <c r="DJ103" s="8">
        <f t="shared" si="182"/>
        <v>-0.004429433586180167</v>
      </c>
      <c r="DK103" s="8">
        <f t="shared" si="182"/>
        <v>-0.004429433586180167</v>
      </c>
      <c r="DL103" s="8">
        <f t="shared" si="182"/>
        <v>-0.004429433586180167</v>
      </c>
      <c r="DM103" s="8">
        <f t="shared" si="182"/>
        <v>-0.004429433586180167</v>
      </c>
      <c r="DN103" s="8">
        <f t="shared" si="182"/>
        <v>-0.004429433586180167</v>
      </c>
      <c r="DO103" s="8">
        <f t="shared" si="182"/>
        <v>-0.007381315935591337</v>
      </c>
      <c r="DP103" s="8">
        <f t="shared" si="182"/>
        <v>-0.004429433586180167</v>
      </c>
      <c r="DQ103" s="8">
        <f t="shared" si="182"/>
        <v>-0.007907961986568329</v>
      </c>
      <c r="DR103" s="8">
        <f t="shared" si="182"/>
        <v>-0.0005145403419244919</v>
      </c>
      <c r="DS103" s="8">
        <f t="shared" si="182"/>
        <v>-0.0050598696796058384</v>
      </c>
    </row>
    <row r="104" spans="1:123" ht="11.25">
      <c r="A104" s="1"/>
      <c r="B104" s="1"/>
      <c r="C104" s="1"/>
      <c r="D104" s="3"/>
      <c r="Q104" s="17"/>
      <c r="AR104" s="1" t="s">
        <v>14</v>
      </c>
      <c r="AS104" s="1" t="s">
        <v>180</v>
      </c>
      <c r="AT104" s="8">
        <f aca="true" t="shared" si="183" ref="AT104:DF104">AT352-AT22</f>
        <v>0</v>
      </c>
      <c r="AU104" s="8">
        <f t="shared" si="183"/>
        <v>0</v>
      </c>
      <c r="AV104" s="8">
        <f t="shared" si="183"/>
        <v>0</v>
      </c>
      <c r="AW104" s="8">
        <f t="shared" si="183"/>
        <v>0</v>
      </c>
      <c r="AX104" s="8">
        <f t="shared" si="183"/>
        <v>0</v>
      </c>
      <c r="AY104" s="8">
        <f t="shared" si="183"/>
        <v>0</v>
      </c>
      <c r="AZ104" s="8">
        <f t="shared" si="183"/>
        <v>0</v>
      </c>
      <c r="BA104" s="8">
        <f t="shared" si="183"/>
        <v>0</v>
      </c>
      <c r="BB104" s="8">
        <f t="shared" si="183"/>
        <v>0</v>
      </c>
      <c r="BC104" s="8">
        <f t="shared" si="183"/>
        <v>0</v>
      </c>
      <c r="BD104" s="8">
        <f t="shared" si="183"/>
        <v>0</v>
      </c>
      <c r="BE104" s="8">
        <f t="shared" si="183"/>
        <v>0</v>
      </c>
      <c r="BF104" s="8">
        <f t="shared" si="183"/>
        <v>1</v>
      </c>
      <c r="BG104" s="8">
        <f t="shared" si="183"/>
        <v>0</v>
      </c>
      <c r="BH104" s="8">
        <f t="shared" si="183"/>
        <v>0</v>
      </c>
      <c r="BI104" s="8">
        <f t="shared" si="183"/>
        <v>0</v>
      </c>
      <c r="BJ104" s="8">
        <f t="shared" si="183"/>
        <v>0</v>
      </c>
      <c r="BK104" s="8">
        <f t="shared" si="183"/>
        <v>0</v>
      </c>
      <c r="BL104" s="8">
        <f t="shared" si="183"/>
        <v>0</v>
      </c>
      <c r="BM104" s="8">
        <f t="shared" si="183"/>
        <v>0</v>
      </c>
      <c r="BN104" s="8">
        <f t="shared" si="183"/>
        <v>0</v>
      </c>
      <c r="BO104" s="8">
        <f t="shared" si="183"/>
        <v>0</v>
      </c>
      <c r="BP104" s="8">
        <f t="shared" si="183"/>
        <v>0</v>
      </c>
      <c r="BQ104" s="8">
        <f t="shared" si="183"/>
        <v>0</v>
      </c>
      <c r="BR104" s="8">
        <f t="shared" si="183"/>
        <v>0</v>
      </c>
      <c r="BS104" s="8">
        <f t="shared" si="183"/>
        <v>0</v>
      </c>
      <c r="BT104" s="105">
        <f t="shared" si="183"/>
        <v>-0.0036657816190223593</v>
      </c>
      <c r="BU104" s="8">
        <f t="shared" si="183"/>
        <v>-0.0031221080880992035</v>
      </c>
      <c r="BV104" s="8">
        <f t="shared" si="183"/>
        <v>-0.007010612158721203</v>
      </c>
      <c r="BW104" s="8">
        <f t="shared" si="183"/>
        <v>-0.0036657816190223593</v>
      </c>
      <c r="BX104" s="8">
        <f t="shared" si="183"/>
        <v>-0.001615083850923858</v>
      </c>
      <c r="BY104" s="8">
        <f t="shared" si="183"/>
        <v>-0.0036657816190223593</v>
      </c>
      <c r="BZ104" s="8">
        <f t="shared" si="183"/>
        <v>0</v>
      </c>
      <c r="CA104" s="8">
        <f t="shared" si="183"/>
        <v>0</v>
      </c>
      <c r="CB104" s="8">
        <f t="shared" si="183"/>
        <v>-0.0033549398501256365</v>
      </c>
      <c r="CC104" s="8">
        <f t="shared" si="159"/>
        <v>-0.004365340981172257</v>
      </c>
      <c r="CD104" s="8">
        <f t="shared" si="183"/>
        <v>-0.004489677944873131</v>
      </c>
      <c r="CE104" s="8">
        <f t="shared" si="183"/>
        <v>0</v>
      </c>
      <c r="CF104" s="8">
        <f t="shared" si="183"/>
        <v>0</v>
      </c>
      <c r="CG104" s="8">
        <f t="shared" si="183"/>
        <v>-0.0028791318310171085</v>
      </c>
      <c r="CH104" s="8">
        <f t="shared" si="183"/>
        <v>-0.0033549398501256365</v>
      </c>
      <c r="CI104" s="8">
        <f t="shared" si="183"/>
        <v>-0.0036657816190223593</v>
      </c>
      <c r="CJ104" s="8">
        <f t="shared" si="183"/>
        <v>-0.0036657816190223593</v>
      </c>
      <c r="CK104" s="8">
        <f t="shared" si="183"/>
        <v>-0.0036222364060946827</v>
      </c>
      <c r="CL104" s="8">
        <f t="shared" si="183"/>
        <v>0</v>
      </c>
      <c r="CM104" s="8">
        <f t="shared" si="183"/>
        <v>-0.004489677944873131</v>
      </c>
      <c r="CN104" s="8">
        <f t="shared" si="183"/>
        <v>0</v>
      </c>
      <c r="CO104" s="8">
        <f t="shared" si="183"/>
        <v>-0.008180363685511158</v>
      </c>
      <c r="CP104" s="8">
        <f t="shared" si="183"/>
        <v>-0.00030116476039317457</v>
      </c>
      <c r="CQ104" s="8">
        <f t="shared" si="183"/>
        <v>-0.004977338724997965</v>
      </c>
      <c r="CR104" s="8">
        <f t="shared" si="183"/>
        <v>-0.004977338724997965</v>
      </c>
      <c r="CS104" s="8">
        <f t="shared" si="183"/>
        <v>-0.0036222364060946827</v>
      </c>
      <c r="CT104" s="8">
        <f t="shared" si="183"/>
        <v>-0.004489677944873131</v>
      </c>
      <c r="CU104" s="8">
        <f t="shared" si="183"/>
        <v>-0.011995386389850057</v>
      </c>
      <c r="CV104" s="8">
        <f t="shared" si="183"/>
        <v>-0.0036657816190223593</v>
      </c>
      <c r="CW104" s="8">
        <f t="shared" si="183"/>
        <v>-0.001615083850923858</v>
      </c>
      <c r="CX104" s="8">
        <f t="shared" si="183"/>
        <v>-0.0019834731897077668</v>
      </c>
      <c r="CY104" s="8">
        <f t="shared" si="183"/>
        <v>-0.0036657816190223593</v>
      </c>
      <c r="CZ104" s="8">
        <f t="shared" si="183"/>
        <v>-0.0036657816190223593</v>
      </c>
      <c r="DA104" s="8">
        <f t="shared" si="183"/>
        <v>-0.0036657816190223593</v>
      </c>
      <c r="DB104" s="8">
        <f t="shared" si="183"/>
        <v>-0.0036657816190223593</v>
      </c>
      <c r="DC104" s="8">
        <f t="shared" si="183"/>
        <v>-0.0036657816190223593</v>
      </c>
      <c r="DD104" s="8">
        <f t="shared" si="183"/>
        <v>-0.0036657816190223593</v>
      </c>
      <c r="DE104" s="8">
        <f t="shared" si="183"/>
        <v>-0.0031221080880992035</v>
      </c>
      <c r="DF104" s="8">
        <f t="shared" si="183"/>
        <v>-0.001615083850923858</v>
      </c>
      <c r="DG104" s="8">
        <f aca="true" t="shared" si="184" ref="DG104:DS104">DG352-DG22</f>
        <v>0</v>
      </c>
      <c r="DH104" s="8">
        <f t="shared" si="184"/>
        <v>-0.0028791318310171085</v>
      </c>
      <c r="DI104" s="8">
        <f t="shared" si="184"/>
        <v>-0.0028791318310171085</v>
      </c>
      <c r="DJ104" s="8">
        <f t="shared" si="184"/>
        <v>-0.0028791318310171085</v>
      </c>
      <c r="DK104" s="8">
        <f t="shared" si="184"/>
        <v>-0.0028791318310171085</v>
      </c>
      <c r="DL104" s="8">
        <f t="shared" si="184"/>
        <v>-0.0028791318310171085</v>
      </c>
      <c r="DM104" s="8">
        <f t="shared" si="184"/>
        <v>-0.0028791318310171085</v>
      </c>
      <c r="DN104" s="8">
        <f t="shared" si="184"/>
        <v>-0.0028791318310171085</v>
      </c>
      <c r="DO104" s="8">
        <f t="shared" si="184"/>
        <v>-0.0031221080880992035</v>
      </c>
      <c r="DP104" s="8">
        <f t="shared" si="184"/>
        <v>-0.0028791318310171085</v>
      </c>
      <c r="DQ104" s="8">
        <f t="shared" si="184"/>
        <v>-0.0036657816190223593</v>
      </c>
      <c r="DR104" s="8">
        <f t="shared" si="184"/>
        <v>-0.007010612158721203</v>
      </c>
      <c r="DS104" s="8">
        <f t="shared" si="184"/>
        <v>-0.004731624583828414</v>
      </c>
    </row>
    <row r="105" spans="1:123" ht="11.25">
      <c r="A105" s="1"/>
      <c r="B105" s="1"/>
      <c r="C105" s="1"/>
      <c r="D105" s="3"/>
      <c r="Q105" s="17"/>
      <c r="AR105" s="1" t="s">
        <v>15</v>
      </c>
      <c r="AS105" s="1" t="s">
        <v>181</v>
      </c>
      <c r="AT105" s="8">
        <f aca="true" t="shared" si="185" ref="AT105:DF105">AT353-AT23</f>
        <v>0</v>
      </c>
      <c r="AU105" s="8">
        <f t="shared" si="185"/>
        <v>0</v>
      </c>
      <c r="AV105" s="8">
        <f t="shared" si="185"/>
        <v>0</v>
      </c>
      <c r="AW105" s="8">
        <f t="shared" si="185"/>
        <v>0</v>
      </c>
      <c r="AX105" s="8">
        <f t="shared" si="185"/>
        <v>0</v>
      </c>
      <c r="AY105" s="8">
        <f t="shared" si="185"/>
        <v>0</v>
      </c>
      <c r="AZ105" s="8">
        <f t="shared" si="185"/>
        <v>0</v>
      </c>
      <c r="BA105" s="8">
        <f t="shared" si="185"/>
        <v>0</v>
      </c>
      <c r="BB105" s="8">
        <f t="shared" si="185"/>
        <v>0</v>
      </c>
      <c r="BC105" s="8">
        <f t="shared" si="185"/>
        <v>0</v>
      </c>
      <c r="BD105" s="8">
        <f t="shared" si="185"/>
        <v>0</v>
      </c>
      <c r="BE105" s="8">
        <f t="shared" si="185"/>
        <v>0</v>
      </c>
      <c r="BF105" s="8">
        <f t="shared" si="185"/>
        <v>0</v>
      </c>
      <c r="BG105" s="8">
        <f t="shared" si="185"/>
        <v>1</v>
      </c>
      <c r="BH105" s="8">
        <f t="shared" si="185"/>
        <v>0</v>
      </c>
      <c r="BI105" s="8">
        <f t="shared" si="185"/>
        <v>0</v>
      </c>
      <c r="BJ105" s="8">
        <f t="shared" si="185"/>
        <v>0</v>
      </c>
      <c r="BK105" s="8">
        <f t="shared" si="185"/>
        <v>0</v>
      </c>
      <c r="BL105" s="8">
        <f t="shared" si="185"/>
        <v>0</v>
      </c>
      <c r="BM105" s="8">
        <f t="shared" si="185"/>
        <v>0</v>
      </c>
      <c r="BN105" s="8">
        <f t="shared" si="185"/>
        <v>0</v>
      </c>
      <c r="BO105" s="8">
        <f t="shared" si="185"/>
        <v>0</v>
      </c>
      <c r="BP105" s="8">
        <f t="shared" si="185"/>
        <v>0</v>
      </c>
      <c r="BQ105" s="8">
        <f t="shared" si="185"/>
        <v>0</v>
      </c>
      <c r="BR105" s="8">
        <f t="shared" si="185"/>
        <v>0</v>
      </c>
      <c r="BS105" s="8">
        <f t="shared" si="185"/>
        <v>0</v>
      </c>
      <c r="BT105" s="105">
        <f t="shared" si="185"/>
        <v>-0.017779684473689796</v>
      </c>
      <c r="BU105" s="8">
        <f t="shared" si="185"/>
        <v>-0.013441606514899129</v>
      </c>
      <c r="BV105" s="8">
        <f t="shared" si="185"/>
        <v>-0.04255677411333819</v>
      </c>
      <c r="BW105" s="8">
        <f t="shared" si="185"/>
        <v>-0.017779684473689796</v>
      </c>
      <c r="BX105" s="8">
        <f t="shared" si="185"/>
        <v>-0.029517233338801192</v>
      </c>
      <c r="BY105" s="8">
        <f t="shared" si="185"/>
        <v>-0.017779684473689796</v>
      </c>
      <c r="BZ105" s="8">
        <f t="shared" si="185"/>
        <v>0</v>
      </c>
      <c r="CA105" s="8">
        <f t="shared" si="185"/>
        <v>0</v>
      </c>
      <c r="CB105" s="8">
        <f t="shared" si="185"/>
        <v>0</v>
      </c>
      <c r="CC105" s="8">
        <f t="shared" si="159"/>
        <v>-0.015733113159870478</v>
      </c>
      <c r="CD105" s="8">
        <f t="shared" si="185"/>
        <v>-0.02177572631007331</v>
      </c>
      <c r="CE105" s="8">
        <f t="shared" si="185"/>
        <v>0</v>
      </c>
      <c r="CF105" s="8">
        <f t="shared" si="185"/>
        <v>0</v>
      </c>
      <c r="CG105" s="8">
        <f t="shared" si="185"/>
        <v>0</v>
      </c>
      <c r="CH105" s="8">
        <f t="shared" si="185"/>
        <v>0</v>
      </c>
      <c r="CI105" s="8">
        <f t="shared" si="185"/>
        <v>-0.017779684473689796</v>
      </c>
      <c r="CJ105" s="8">
        <f t="shared" si="185"/>
        <v>-0.017779684473689796</v>
      </c>
      <c r="CK105" s="8">
        <f t="shared" si="185"/>
        <v>-0.007866556579935239</v>
      </c>
      <c r="CL105" s="8">
        <f t="shared" si="185"/>
        <v>-0.09176083764285259</v>
      </c>
      <c r="CM105" s="8">
        <f t="shared" si="185"/>
        <v>-0.02177572631007331</v>
      </c>
      <c r="CN105" s="8">
        <f t="shared" si="185"/>
        <v>-0.04593509003366331</v>
      </c>
      <c r="CO105" s="8">
        <f t="shared" si="185"/>
        <v>-0.007866556579935239</v>
      </c>
      <c r="CP105" s="8">
        <f t="shared" si="185"/>
        <v>-0.032667852971704915</v>
      </c>
      <c r="CQ105" s="8">
        <f t="shared" si="185"/>
        <v>0</v>
      </c>
      <c r="CR105" s="8">
        <f t="shared" si="185"/>
        <v>0</v>
      </c>
      <c r="CS105" s="8">
        <f t="shared" si="185"/>
        <v>-0.007866556579935239</v>
      </c>
      <c r="CT105" s="8">
        <f t="shared" si="185"/>
        <v>-0.02177572631007331</v>
      </c>
      <c r="CU105" s="8">
        <f t="shared" si="185"/>
        <v>0</v>
      </c>
      <c r="CV105" s="8">
        <f t="shared" si="185"/>
        <v>-0.017779684473689796</v>
      </c>
      <c r="CW105" s="8">
        <f t="shared" si="185"/>
        <v>-0.029517233338801192</v>
      </c>
      <c r="CX105" s="8">
        <f t="shared" si="185"/>
        <v>-0.025223768722697354</v>
      </c>
      <c r="CY105" s="8">
        <f t="shared" si="185"/>
        <v>-0.017779684473689796</v>
      </c>
      <c r="CZ105" s="8">
        <f t="shared" si="185"/>
        <v>-0.017779684473689796</v>
      </c>
      <c r="DA105" s="8">
        <f t="shared" si="185"/>
        <v>-0.017779684473689796</v>
      </c>
      <c r="DB105" s="8">
        <f t="shared" si="185"/>
        <v>-0.017779684473689796</v>
      </c>
      <c r="DC105" s="8">
        <f t="shared" si="185"/>
        <v>-0.017779684473689796</v>
      </c>
      <c r="DD105" s="8">
        <f t="shared" si="185"/>
        <v>-0.017779684473689796</v>
      </c>
      <c r="DE105" s="8">
        <f t="shared" si="185"/>
        <v>-0.013441606514899129</v>
      </c>
      <c r="DF105" s="8">
        <f t="shared" si="185"/>
        <v>-0.029517233338801192</v>
      </c>
      <c r="DG105" s="8">
        <f aca="true" t="shared" si="186" ref="DG105:DS105">DG353-DG23</f>
        <v>0</v>
      </c>
      <c r="DH105" s="8">
        <f t="shared" si="186"/>
        <v>0</v>
      </c>
      <c r="DI105" s="8">
        <f t="shared" si="186"/>
        <v>0</v>
      </c>
      <c r="DJ105" s="8">
        <f t="shared" si="186"/>
        <v>0</v>
      </c>
      <c r="DK105" s="8">
        <f t="shared" si="186"/>
        <v>0</v>
      </c>
      <c r="DL105" s="8">
        <f t="shared" si="186"/>
        <v>0</v>
      </c>
      <c r="DM105" s="8">
        <f t="shared" si="186"/>
        <v>0</v>
      </c>
      <c r="DN105" s="8">
        <f t="shared" si="186"/>
        <v>0</v>
      </c>
      <c r="DO105" s="8">
        <f t="shared" si="186"/>
        <v>-0.013441606514899129</v>
      </c>
      <c r="DP105" s="8">
        <f t="shared" si="186"/>
        <v>0</v>
      </c>
      <c r="DQ105" s="8">
        <f t="shared" si="186"/>
        <v>-0.017779684473689796</v>
      </c>
      <c r="DR105" s="8">
        <f t="shared" si="186"/>
        <v>-0.04255677411333819</v>
      </c>
      <c r="DS105" s="8">
        <f t="shared" si="186"/>
        <v>-0.008444163142419471</v>
      </c>
    </row>
    <row r="106" spans="1:123" ht="11.25">
      <c r="A106" s="1"/>
      <c r="B106" s="1"/>
      <c r="C106" s="1"/>
      <c r="M106" s="3"/>
      <c r="N106" s="3"/>
      <c r="O106" s="3"/>
      <c r="Q106" s="17"/>
      <c r="AR106" s="74">
        <v>66</v>
      </c>
      <c r="AS106" s="83" t="s">
        <v>182</v>
      </c>
      <c r="AT106" s="8">
        <f aca="true" t="shared" si="187" ref="AT106:DF106">AT354-AT24</f>
        <v>0</v>
      </c>
      <c r="AU106" s="8">
        <f t="shared" si="187"/>
        <v>0</v>
      </c>
      <c r="AV106" s="8">
        <f t="shared" si="187"/>
        <v>0</v>
      </c>
      <c r="AW106" s="8">
        <f t="shared" si="187"/>
        <v>0</v>
      </c>
      <c r="AX106" s="8">
        <f t="shared" si="187"/>
        <v>0</v>
      </c>
      <c r="AY106" s="8">
        <f t="shared" si="187"/>
        <v>0</v>
      </c>
      <c r="AZ106" s="8">
        <f t="shared" si="187"/>
        <v>0</v>
      </c>
      <c r="BA106" s="8">
        <f t="shared" si="187"/>
        <v>0</v>
      </c>
      <c r="BB106" s="8">
        <f t="shared" si="187"/>
        <v>0</v>
      </c>
      <c r="BC106" s="8">
        <f t="shared" si="187"/>
        <v>0</v>
      </c>
      <c r="BD106" s="8">
        <f t="shared" si="187"/>
        <v>0</v>
      </c>
      <c r="BE106" s="8">
        <f t="shared" si="187"/>
        <v>0</v>
      </c>
      <c r="BF106" s="8">
        <f t="shared" si="187"/>
        <v>0</v>
      </c>
      <c r="BG106" s="8">
        <f t="shared" si="187"/>
        <v>0</v>
      </c>
      <c r="BH106" s="8">
        <f t="shared" si="187"/>
        <v>1</v>
      </c>
      <c r="BI106" s="8">
        <f t="shared" si="187"/>
        <v>0</v>
      </c>
      <c r="BJ106" s="8">
        <f t="shared" si="187"/>
        <v>0</v>
      </c>
      <c r="BK106" s="8">
        <f t="shared" si="187"/>
        <v>0</v>
      </c>
      <c r="BL106" s="8">
        <f t="shared" si="187"/>
        <v>0</v>
      </c>
      <c r="BM106" s="8">
        <f t="shared" si="187"/>
        <v>0</v>
      </c>
      <c r="BN106" s="8">
        <f t="shared" si="187"/>
        <v>0</v>
      </c>
      <c r="BO106" s="8">
        <f t="shared" si="187"/>
        <v>0</v>
      </c>
      <c r="BP106" s="8">
        <f t="shared" si="187"/>
        <v>0</v>
      </c>
      <c r="BQ106" s="8">
        <f t="shared" si="187"/>
        <v>0</v>
      </c>
      <c r="BR106" s="8">
        <f t="shared" si="187"/>
        <v>0</v>
      </c>
      <c r="BS106" s="8">
        <f t="shared" si="187"/>
        <v>0</v>
      </c>
      <c r="BT106" s="105">
        <f t="shared" si="187"/>
        <v>-0.0013487444661482969</v>
      </c>
      <c r="BU106" s="8">
        <f t="shared" si="187"/>
        <v>-0.0007611512122894687</v>
      </c>
      <c r="BV106" s="8">
        <f t="shared" si="187"/>
        <v>-4.2878361827041E-05</v>
      </c>
      <c r="BW106" s="8">
        <f t="shared" si="187"/>
        <v>-0.0013487444661482969</v>
      </c>
      <c r="BX106" s="8">
        <f t="shared" si="187"/>
        <v>-0.0029569039194082937</v>
      </c>
      <c r="BY106" s="8">
        <f t="shared" si="187"/>
        <v>-0.0013487444661482969</v>
      </c>
      <c r="BZ106" s="8">
        <f t="shared" si="187"/>
        <v>0</v>
      </c>
      <c r="CA106" s="8">
        <f t="shared" si="187"/>
        <v>0</v>
      </c>
      <c r="CB106" s="8">
        <f t="shared" si="187"/>
        <v>0</v>
      </c>
      <c r="CC106" s="8">
        <f t="shared" si="159"/>
        <v>-0.0006343158643437535</v>
      </c>
      <c r="CD106" s="8">
        <f t="shared" si="187"/>
        <v>-0.0016518791658272972</v>
      </c>
      <c r="CE106" s="8">
        <f t="shared" si="187"/>
        <v>0</v>
      </c>
      <c r="CF106" s="8">
        <f t="shared" si="187"/>
        <v>0</v>
      </c>
      <c r="CG106" s="8">
        <f t="shared" si="187"/>
        <v>0</v>
      </c>
      <c r="CH106" s="8">
        <f t="shared" si="187"/>
        <v>0</v>
      </c>
      <c r="CI106" s="8">
        <f t="shared" si="187"/>
        <v>-0.0013487444661482969</v>
      </c>
      <c r="CJ106" s="8">
        <f t="shared" si="187"/>
        <v>-0.0013487444661482969</v>
      </c>
      <c r="CK106" s="8">
        <f t="shared" si="187"/>
        <v>-0.00031715793217187673</v>
      </c>
      <c r="CL106" s="8">
        <f t="shared" si="187"/>
        <v>0</v>
      </c>
      <c r="CM106" s="8">
        <f t="shared" si="187"/>
        <v>-0.0016518791658272972</v>
      </c>
      <c r="CN106" s="8">
        <f t="shared" si="187"/>
        <v>0</v>
      </c>
      <c r="CO106" s="8">
        <f t="shared" si="187"/>
        <v>-0.00031715793217187673</v>
      </c>
      <c r="CP106" s="8">
        <f t="shared" si="187"/>
        <v>-0.001824035624268095</v>
      </c>
      <c r="CQ106" s="8">
        <f t="shared" si="187"/>
        <v>0</v>
      </c>
      <c r="CR106" s="8">
        <f t="shared" si="187"/>
        <v>0</v>
      </c>
      <c r="CS106" s="8">
        <f t="shared" si="187"/>
        <v>-0.00031715793217187673</v>
      </c>
      <c r="CT106" s="8">
        <f t="shared" si="187"/>
        <v>-0.0016518791658272972</v>
      </c>
      <c r="CU106" s="8">
        <f t="shared" si="187"/>
        <v>0</v>
      </c>
      <c r="CV106" s="8">
        <f t="shared" si="187"/>
        <v>-0.0013487444661482969</v>
      </c>
      <c r="CW106" s="8">
        <f t="shared" si="187"/>
        <v>-0.0029569039194082937</v>
      </c>
      <c r="CX106" s="8">
        <f t="shared" si="187"/>
        <v>-0.001586390045208196</v>
      </c>
      <c r="CY106" s="8">
        <f t="shared" si="187"/>
        <v>-0.0013487444661482969</v>
      </c>
      <c r="CZ106" s="8">
        <f t="shared" si="187"/>
        <v>-0.0013487444661482969</v>
      </c>
      <c r="DA106" s="8">
        <f t="shared" si="187"/>
        <v>-0.0013487444661482969</v>
      </c>
      <c r="DB106" s="8">
        <f t="shared" si="187"/>
        <v>-0.0013487444661482969</v>
      </c>
      <c r="DC106" s="8">
        <f t="shared" si="187"/>
        <v>-0.0013487444661482969</v>
      </c>
      <c r="DD106" s="8">
        <f t="shared" si="187"/>
        <v>-0.0013487444661482969</v>
      </c>
      <c r="DE106" s="8">
        <f t="shared" si="187"/>
        <v>-0.0007611512122894687</v>
      </c>
      <c r="DF106" s="8">
        <f t="shared" si="187"/>
        <v>-0.0029569039194082937</v>
      </c>
      <c r="DG106" s="8">
        <f aca="true" t="shared" si="188" ref="DG106:DS106">DG354-DG24</f>
        <v>0</v>
      </c>
      <c r="DH106" s="8">
        <f t="shared" si="188"/>
        <v>0</v>
      </c>
      <c r="DI106" s="8">
        <f t="shared" si="188"/>
        <v>0</v>
      </c>
      <c r="DJ106" s="8">
        <f t="shared" si="188"/>
        <v>0</v>
      </c>
      <c r="DK106" s="8">
        <f t="shared" si="188"/>
        <v>0</v>
      </c>
      <c r="DL106" s="8">
        <f t="shared" si="188"/>
        <v>0</v>
      </c>
      <c r="DM106" s="8">
        <f t="shared" si="188"/>
        <v>0</v>
      </c>
      <c r="DN106" s="8">
        <f t="shared" si="188"/>
        <v>0</v>
      </c>
      <c r="DO106" s="8">
        <f t="shared" si="188"/>
        <v>-0.0007611512122894687</v>
      </c>
      <c r="DP106" s="8">
        <f t="shared" si="188"/>
        <v>0</v>
      </c>
      <c r="DQ106" s="8">
        <f t="shared" si="188"/>
        <v>-0.0013487444661482969</v>
      </c>
      <c r="DR106" s="8">
        <f t="shared" si="188"/>
        <v>-4.2878361827041E-05</v>
      </c>
      <c r="DS106" s="8">
        <f t="shared" si="188"/>
        <v>-0.0016926642871805096</v>
      </c>
    </row>
    <row r="107" spans="1:123" ht="11.25">
      <c r="A107" s="1"/>
      <c r="B107" s="1"/>
      <c r="C107" s="1"/>
      <c r="I107" s="7"/>
      <c r="J107" s="7"/>
      <c r="K107" s="7"/>
      <c r="L107" s="7"/>
      <c r="M107" s="3"/>
      <c r="Q107" s="17"/>
      <c r="AR107" s="1" t="s">
        <v>16</v>
      </c>
      <c r="AS107" s="1" t="s">
        <v>183</v>
      </c>
      <c r="AT107" s="8">
        <f aca="true" t="shared" si="189" ref="AT107:DF107">AT355-AT25</f>
        <v>0</v>
      </c>
      <c r="AU107" s="8">
        <f t="shared" si="189"/>
        <v>0</v>
      </c>
      <c r="AV107" s="8">
        <f t="shared" si="189"/>
        <v>0</v>
      </c>
      <c r="AW107" s="8">
        <f t="shared" si="189"/>
        <v>0</v>
      </c>
      <c r="AX107" s="8">
        <f t="shared" si="189"/>
        <v>0</v>
      </c>
      <c r="AY107" s="8">
        <f t="shared" si="189"/>
        <v>0</v>
      </c>
      <c r="AZ107" s="8">
        <f t="shared" si="189"/>
        <v>0</v>
      </c>
      <c r="BA107" s="8">
        <f t="shared" si="189"/>
        <v>0</v>
      </c>
      <c r="BB107" s="8">
        <f t="shared" si="189"/>
        <v>0</v>
      </c>
      <c r="BC107" s="8">
        <f t="shared" si="189"/>
        <v>0</v>
      </c>
      <c r="BD107" s="8">
        <f t="shared" si="189"/>
        <v>0</v>
      </c>
      <c r="BE107" s="8">
        <f t="shared" si="189"/>
        <v>0</v>
      </c>
      <c r="BF107" s="8">
        <f t="shared" si="189"/>
        <v>0</v>
      </c>
      <c r="BG107" s="8">
        <f t="shared" si="189"/>
        <v>0</v>
      </c>
      <c r="BH107" s="8">
        <f t="shared" si="189"/>
        <v>0</v>
      </c>
      <c r="BI107" s="8">
        <f t="shared" si="189"/>
        <v>1</v>
      </c>
      <c r="BJ107" s="8">
        <f t="shared" si="189"/>
        <v>0</v>
      </c>
      <c r="BK107" s="8">
        <f t="shared" si="189"/>
        <v>0</v>
      </c>
      <c r="BL107" s="8">
        <f t="shared" si="189"/>
        <v>0</v>
      </c>
      <c r="BM107" s="8">
        <f t="shared" si="189"/>
        <v>0</v>
      </c>
      <c r="BN107" s="8">
        <f t="shared" si="189"/>
        <v>0</v>
      </c>
      <c r="BO107" s="8">
        <f t="shared" si="189"/>
        <v>0</v>
      </c>
      <c r="BP107" s="8">
        <f t="shared" si="189"/>
        <v>0</v>
      </c>
      <c r="BQ107" s="8">
        <f t="shared" si="189"/>
        <v>0</v>
      </c>
      <c r="BR107" s="8">
        <f t="shared" si="189"/>
        <v>0</v>
      </c>
      <c r="BS107" s="8">
        <f t="shared" si="189"/>
        <v>0</v>
      </c>
      <c r="BT107" s="105">
        <f t="shared" si="189"/>
        <v>-0.005909875009676313</v>
      </c>
      <c r="BU107" s="8">
        <f t="shared" si="189"/>
        <v>-0.0055119840829168975</v>
      </c>
      <c r="BV107" s="8">
        <f t="shared" si="189"/>
        <v>-0.00025727017096224597</v>
      </c>
      <c r="BW107" s="8">
        <f t="shared" si="189"/>
        <v>-0.005909875009676313</v>
      </c>
      <c r="BX107" s="8">
        <f t="shared" si="189"/>
        <v>-0.002234333279945866</v>
      </c>
      <c r="BY107" s="8">
        <f t="shared" si="189"/>
        <v>-0.005909875009676313</v>
      </c>
      <c r="BZ107" s="8">
        <f t="shared" si="189"/>
        <v>0</v>
      </c>
      <c r="CA107" s="8">
        <f t="shared" si="189"/>
        <v>0</v>
      </c>
      <c r="CB107" s="8">
        <f t="shared" si="189"/>
        <v>-0.0083007197230808</v>
      </c>
      <c r="CC107" s="8">
        <f t="shared" si="159"/>
        <v>-0.008121322787745433</v>
      </c>
      <c r="CD107" s="8">
        <f t="shared" si="189"/>
        <v>-0.007238138614208263</v>
      </c>
      <c r="CE107" s="8">
        <f t="shared" si="189"/>
        <v>0</v>
      </c>
      <c r="CF107" s="8">
        <f t="shared" si="189"/>
        <v>0</v>
      </c>
      <c r="CG107" s="8">
        <f t="shared" si="189"/>
        <v>-0.008000664415037927</v>
      </c>
      <c r="CH107" s="8">
        <f t="shared" si="189"/>
        <v>-0.0083007197230808</v>
      </c>
      <c r="CI107" s="8">
        <f t="shared" si="189"/>
        <v>-0.005909875009676313</v>
      </c>
      <c r="CJ107" s="8">
        <f t="shared" si="189"/>
        <v>-0.005909875009676313</v>
      </c>
      <c r="CK107" s="8">
        <f t="shared" si="189"/>
        <v>-0.00806099360139168</v>
      </c>
      <c r="CL107" s="8">
        <f t="shared" si="189"/>
        <v>0</v>
      </c>
      <c r="CM107" s="8">
        <f t="shared" si="189"/>
        <v>-0.007238138614208263</v>
      </c>
      <c r="CN107" s="8">
        <f t="shared" si="189"/>
        <v>0</v>
      </c>
      <c r="CO107" s="8">
        <f t="shared" si="189"/>
        <v>-0.020727328060539382</v>
      </c>
      <c r="CP107" s="8">
        <f t="shared" si="189"/>
        <v>-0.014416132021084601</v>
      </c>
      <c r="CQ107" s="8">
        <f t="shared" si="189"/>
        <v>-0.007056205389855348</v>
      </c>
      <c r="CR107" s="8">
        <f t="shared" si="189"/>
        <v>-0.007056205389855348</v>
      </c>
      <c r="CS107" s="8">
        <f t="shared" si="189"/>
        <v>-0.00806099360139168</v>
      </c>
      <c r="CT107" s="8">
        <f t="shared" si="189"/>
        <v>-0.007238138614208263</v>
      </c>
      <c r="CU107" s="8">
        <f t="shared" si="189"/>
        <v>-0.03333333333333333</v>
      </c>
      <c r="CV107" s="8">
        <f t="shared" si="189"/>
        <v>-0.005909875009676313</v>
      </c>
      <c r="CW107" s="8">
        <f t="shared" si="189"/>
        <v>-0.002234333279945866</v>
      </c>
      <c r="CX107" s="8">
        <f t="shared" si="189"/>
        <v>-0.010163003515380457</v>
      </c>
      <c r="CY107" s="8">
        <f t="shared" si="189"/>
        <v>-0.005909875009676313</v>
      </c>
      <c r="CZ107" s="8">
        <f t="shared" si="189"/>
        <v>-0.005909875009676313</v>
      </c>
      <c r="DA107" s="8">
        <f t="shared" si="189"/>
        <v>-0.005909875009676313</v>
      </c>
      <c r="DB107" s="8">
        <f t="shared" si="189"/>
        <v>-0.005909875009676313</v>
      </c>
      <c r="DC107" s="8">
        <f t="shared" si="189"/>
        <v>-0.005909875009676313</v>
      </c>
      <c r="DD107" s="8">
        <f t="shared" si="189"/>
        <v>-0.005909875009676313</v>
      </c>
      <c r="DE107" s="8">
        <f t="shared" si="189"/>
        <v>-0.0055119840829168975</v>
      </c>
      <c r="DF107" s="8">
        <f t="shared" si="189"/>
        <v>-0.002234333279945866</v>
      </c>
      <c r="DG107" s="8">
        <f aca="true" t="shared" si="190" ref="DG107:DS107">DG355-DG25</f>
        <v>0</v>
      </c>
      <c r="DH107" s="8">
        <f t="shared" si="190"/>
        <v>-0.008000664415037927</v>
      </c>
      <c r="DI107" s="8">
        <f t="shared" si="190"/>
        <v>-0.008000664415037927</v>
      </c>
      <c r="DJ107" s="8">
        <f t="shared" si="190"/>
        <v>-0.008000664415037927</v>
      </c>
      <c r="DK107" s="8">
        <f t="shared" si="190"/>
        <v>-0.008000664415037927</v>
      </c>
      <c r="DL107" s="8">
        <f t="shared" si="190"/>
        <v>-0.008000664415037927</v>
      </c>
      <c r="DM107" s="8">
        <f t="shared" si="190"/>
        <v>-0.008000664415037927</v>
      </c>
      <c r="DN107" s="8">
        <f t="shared" si="190"/>
        <v>-0.008000664415037927</v>
      </c>
      <c r="DO107" s="8">
        <f t="shared" si="190"/>
        <v>-0.0055119840829168975</v>
      </c>
      <c r="DP107" s="8">
        <f t="shared" si="190"/>
        <v>-0.008000664415037927</v>
      </c>
      <c r="DQ107" s="8">
        <f t="shared" si="190"/>
        <v>-0.005909875009676313</v>
      </c>
      <c r="DR107" s="8">
        <f t="shared" si="190"/>
        <v>-0.00025727017096224597</v>
      </c>
      <c r="DS107" s="8">
        <f t="shared" si="190"/>
        <v>-0.004355098393538306</v>
      </c>
    </row>
    <row r="108" spans="1:123" ht="11.25">
      <c r="A108" s="1"/>
      <c r="B108" s="1"/>
      <c r="C108" s="1"/>
      <c r="M108" s="3"/>
      <c r="N108" s="3"/>
      <c r="O108" s="3"/>
      <c r="Q108" s="17"/>
      <c r="AP108" s="26"/>
      <c r="AR108" s="1" t="s">
        <v>17</v>
      </c>
      <c r="AS108" s="1" t="s">
        <v>184</v>
      </c>
      <c r="AT108" s="8">
        <f aca="true" t="shared" si="191" ref="AT108:DF108">AT356-AT26</f>
        <v>0</v>
      </c>
      <c r="AU108" s="8">
        <f t="shared" si="191"/>
        <v>0</v>
      </c>
      <c r="AV108" s="8">
        <f t="shared" si="191"/>
        <v>0</v>
      </c>
      <c r="AW108" s="8">
        <f t="shared" si="191"/>
        <v>0</v>
      </c>
      <c r="AX108" s="8">
        <f t="shared" si="191"/>
        <v>0</v>
      </c>
      <c r="AY108" s="8">
        <f t="shared" si="191"/>
        <v>0</v>
      </c>
      <c r="AZ108" s="8">
        <f t="shared" si="191"/>
        <v>0</v>
      </c>
      <c r="BA108" s="8">
        <f t="shared" si="191"/>
        <v>0</v>
      </c>
      <c r="BB108" s="8">
        <f t="shared" si="191"/>
        <v>0</v>
      </c>
      <c r="BC108" s="8">
        <f t="shared" si="191"/>
        <v>0</v>
      </c>
      <c r="BD108" s="8">
        <f t="shared" si="191"/>
        <v>0</v>
      </c>
      <c r="BE108" s="8">
        <f t="shared" si="191"/>
        <v>0</v>
      </c>
      <c r="BF108" s="8">
        <f t="shared" si="191"/>
        <v>0</v>
      </c>
      <c r="BG108" s="8">
        <f t="shared" si="191"/>
        <v>0</v>
      </c>
      <c r="BH108" s="8">
        <f t="shared" si="191"/>
        <v>0</v>
      </c>
      <c r="BI108" s="8">
        <f t="shared" si="191"/>
        <v>0</v>
      </c>
      <c r="BJ108" s="8">
        <f t="shared" si="191"/>
        <v>1</v>
      </c>
      <c r="BK108" s="8">
        <f t="shared" si="191"/>
        <v>0</v>
      </c>
      <c r="BL108" s="8">
        <f t="shared" si="191"/>
        <v>0</v>
      </c>
      <c r="BM108" s="8">
        <f t="shared" si="191"/>
        <v>0</v>
      </c>
      <c r="BN108" s="8">
        <f t="shared" si="191"/>
        <v>0</v>
      </c>
      <c r="BO108" s="8">
        <f t="shared" si="191"/>
        <v>0</v>
      </c>
      <c r="BP108" s="8">
        <f t="shared" si="191"/>
        <v>0</v>
      </c>
      <c r="BQ108" s="8">
        <f t="shared" si="191"/>
        <v>0</v>
      </c>
      <c r="BR108" s="8">
        <f t="shared" si="191"/>
        <v>0</v>
      </c>
      <c r="BS108" s="8">
        <f t="shared" si="191"/>
        <v>0</v>
      </c>
      <c r="BT108" s="105">
        <f t="shared" si="191"/>
        <v>-0.012722250293095547</v>
      </c>
      <c r="BU108" s="8">
        <f t="shared" si="191"/>
        <v>-0.010701230797704978</v>
      </c>
      <c r="BV108" s="8">
        <f t="shared" si="191"/>
        <v>-0.008832942536370446</v>
      </c>
      <c r="BW108" s="8">
        <f t="shared" si="191"/>
        <v>-0.012722250293095547</v>
      </c>
      <c r="BX108" s="8">
        <f t="shared" si="191"/>
        <v>-0.0011982161743109192</v>
      </c>
      <c r="BY108" s="8">
        <f t="shared" si="191"/>
        <v>-0.012722250293095547</v>
      </c>
      <c r="BZ108" s="8">
        <f t="shared" si="191"/>
        <v>0</v>
      </c>
      <c r="CA108" s="8">
        <f t="shared" si="191"/>
        <v>0</v>
      </c>
      <c r="CB108" s="8">
        <f t="shared" si="191"/>
        <v>0</v>
      </c>
      <c r="CC108" s="8">
        <f t="shared" si="159"/>
        <v>-0.008491513685624738</v>
      </c>
      <c r="CD108" s="8">
        <f t="shared" si="191"/>
        <v>0</v>
      </c>
      <c r="CE108" s="8">
        <f t="shared" si="191"/>
        <v>0</v>
      </c>
      <c r="CF108" s="8">
        <f t="shared" si="191"/>
        <v>0</v>
      </c>
      <c r="CG108" s="8">
        <f t="shared" si="191"/>
        <v>0</v>
      </c>
      <c r="CH108" s="8">
        <f t="shared" si="191"/>
        <v>0</v>
      </c>
      <c r="CI108" s="8">
        <f t="shared" si="191"/>
        <v>-0.012722250293095547</v>
      </c>
      <c r="CJ108" s="8">
        <f t="shared" si="191"/>
        <v>-0.012722250293095547</v>
      </c>
      <c r="CK108" s="8">
        <f t="shared" si="191"/>
        <v>-0.004245756842812369</v>
      </c>
      <c r="CL108" s="8">
        <f t="shared" si="191"/>
        <v>0</v>
      </c>
      <c r="CM108" s="8">
        <f t="shared" si="191"/>
        <v>0</v>
      </c>
      <c r="CN108" s="8">
        <f t="shared" si="191"/>
        <v>0</v>
      </c>
      <c r="CO108" s="8">
        <f t="shared" si="191"/>
        <v>-0.004245756842812369</v>
      </c>
      <c r="CP108" s="8">
        <f t="shared" si="191"/>
        <v>-0.0018183532702984125</v>
      </c>
      <c r="CQ108" s="8">
        <f t="shared" si="191"/>
        <v>0</v>
      </c>
      <c r="CR108" s="8">
        <f t="shared" si="191"/>
        <v>0</v>
      </c>
      <c r="CS108" s="8">
        <f t="shared" si="191"/>
        <v>-0.004245756842812369</v>
      </c>
      <c r="CT108" s="8">
        <f t="shared" si="191"/>
        <v>0</v>
      </c>
      <c r="CU108" s="8">
        <f t="shared" si="191"/>
        <v>0</v>
      </c>
      <c r="CV108" s="8">
        <f t="shared" si="191"/>
        <v>-0.012722250293095547</v>
      </c>
      <c r="CW108" s="8">
        <f t="shared" si="191"/>
        <v>-0.0011982161743109192</v>
      </c>
      <c r="CX108" s="8">
        <f t="shared" si="191"/>
        <v>-0.0072703017816969796</v>
      </c>
      <c r="CY108" s="8">
        <f t="shared" si="191"/>
        <v>-0.012722250293095547</v>
      </c>
      <c r="CZ108" s="8">
        <f t="shared" si="191"/>
        <v>-0.012722250293095547</v>
      </c>
      <c r="DA108" s="8">
        <f t="shared" si="191"/>
        <v>-0.012722250293095547</v>
      </c>
      <c r="DB108" s="8">
        <f t="shared" si="191"/>
        <v>-0.012722250293095547</v>
      </c>
      <c r="DC108" s="8">
        <f t="shared" si="191"/>
        <v>-0.012722250293095547</v>
      </c>
      <c r="DD108" s="8">
        <f t="shared" si="191"/>
        <v>-0.012722250293095547</v>
      </c>
      <c r="DE108" s="8">
        <f t="shared" si="191"/>
        <v>-0.010701230797704978</v>
      </c>
      <c r="DF108" s="8">
        <f t="shared" si="191"/>
        <v>-0.0011982161743109192</v>
      </c>
      <c r="DG108" s="8">
        <f aca="true" t="shared" si="192" ref="DG108:DS108">DG356-DG26</f>
        <v>0</v>
      </c>
      <c r="DH108" s="8">
        <f t="shared" si="192"/>
        <v>0</v>
      </c>
      <c r="DI108" s="8">
        <f t="shared" si="192"/>
        <v>0</v>
      </c>
      <c r="DJ108" s="8">
        <f t="shared" si="192"/>
        <v>0</v>
      </c>
      <c r="DK108" s="8">
        <f t="shared" si="192"/>
        <v>0</v>
      </c>
      <c r="DL108" s="8">
        <f t="shared" si="192"/>
        <v>0</v>
      </c>
      <c r="DM108" s="8">
        <f t="shared" si="192"/>
        <v>0</v>
      </c>
      <c r="DN108" s="8">
        <f t="shared" si="192"/>
        <v>0</v>
      </c>
      <c r="DO108" s="8">
        <f t="shared" si="192"/>
        <v>-0.010701230797704978</v>
      </c>
      <c r="DP108" s="8">
        <f t="shared" si="192"/>
        <v>0</v>
      </c>
      <c r="DQ108" s="8">
        <f t="shared" si="192"/>
        <v>-0.012722250293095547</v>
      </c>
      <c r="DR108" s="8">
        <f t="shared" si="192"/>
        <v>-0.008832942536370446</v>
      </c>
      <c r="DS108" s="8">
        <f t="shared" si="192"/>
        <v>-0.0062386247788334525</v>
      </c>
    </row>
    <row r="109" spans="1:123" ht="11.25">
      <c r="A109" s="1"/>
      <c r="B109" s="1"/>
      <c r="C109" s="1"/>
      <c r="I109" s="7"/>
      <c r="J109" s="7"/>
      <c r="K109" s="7"/>
      <c r="L109" s="7"/>
      <c r="M109" s="3"/>
      <c r="N109" s="3"/>
      <c r="O109" s="3"/>
      <c r="Q109" s="17"/>
      <c r="AR109" s="1" t="s">
        <v>18</v>
      </c>
      <c r="AS109" s="1" t="s">
        <v>185</v>
      </c>
      <c r="AT109" s="8">
        <f aca="true" t="shared" si="193" ref="AT109:DF109">AT357-AT27</f>
        <v>0</v>
      </c>
      <c r="AU109" s="8">
        <f t="shared" si="193"/>
        <v>0</v>
      </c>
      <c r="AV109" s="8">
        <f t="shared" si="193"/>
        <v>0</v>
      </c>
      <c r="AW109" s="8">
        <f t="shared" si="193"/>
        <v>0</v>
      </c>
      <c r="AX109" s="8">
        <f t="shared" si="193"/>
        <v>0</v>
      </c>
      <c r="AY109" s="8">
        <f t="shared" si="193"/>
        <v>0</v>
      </c>
      <c r="AZ109" s="8">
        <f t="shared" si="193"/>
        <v>0</v>
      </c>
      <c r="BA109" s="8">
        <f t="shared" si="193"/>
        <v>0</v>
      </c>
      <c r="BB109" s="8">
        <f t="shared" si="193"/>
        <v>0</v>
      </c>
      <c r="BC109" s="8">
        <f t="shared" si="193"/>
        <v>0</v>
      </c>
      <c r="BD109" s="8">
        <f t="shared" si="193"/>
        <v>0</v>
      </c>
      <c r="BE109" s="8">
        <f t="shared" si="193"/>
        <v>0</v>
      </c>
      <c r="BF109" s="8">
        <f t="shared" si="193"/>
        <v>0</v>
      </c>
      <c r="BG109" s="8">
        <f t="shared" si="193"/>
        <v>0</v>
      </c>
      <c r="BH109" s="8">
        <f t="shared" si="193"/>
        <v>0</v>
      </c>
      <c r="BI109" s="8">
        <f t="shared" si="193"/>
        <v>0</v>
      </c>
      <c r="BJ109" s="8">
        <f t="shared" si="193"/>
        <v>0</v>
      </c>
      <c r="BK109" s="8">
        <f t="shared" si="193"/>
        <v>1</v>
      </c>
      <c r="BL109" s="8">
        <f t="shared" si="193"/>
        <v>0</v>
      </c>
      <c r="BM109" s="8">
        <f t="shared" si="193"/>
        <v>0</v>
      </c>
      <c r="BN109" s="8">
        <f t="shared" si="193"/>
        <v>0</v>
      </c>
      <c r="BO109" s="8">
        <f t="shared" si="193"/>
        <v>0</v>
      </c>
      <c r="BP109" s="8">
        <f t="shared" si="193"/>
        <v>0</v>
      </c>
      <c r="BQ109" s="8">
        <f t="shared" si="193"/>
        <v>0</v>
      </c>
      <c r="BR109" s="8">
        <f t="shared" si="193"/>
        <v>0</v>
      </c>
      <c r="BS109" s="8">
        <f t="shared" si="193"/>
        <v>0</v>
      </c>
      <c r="BT109" s="105">
        <f t="shared" si="193"/>
        <v>-0.007257189205977156</v>
      </c>
      <c r="BU109" s="8">
        <f t="shared" si="193"/>
        <v>-0.006985702387562465</v>
      </c>
      <c r="BV109" s="8">
        <f t="shared" si="193"/>
        <v>-0.007653787586126818</v>
      </c>
      <c r="BW109" s="8">
        <f t="shared" si="193"/>
        <v>-0.007257189205977156</v>
      </c>
      <c r="BX109" s="8">
        <f t="shared" si="193"/>
        <v>-0.002373967005770688</v>
      </c>
      <c r="BY109" s="8">
        <f t="shared" si="193"/>
        <v>-0.007257189205977156</v>
      </c>
      <c r="BZ109" s="8">
        <f t="shared" si="193"/>
        <v>0</v>
      </c>
      <c r="CA109" s="8">
        <f t="shared" si="193"/>
        <v>0</v>
      </c>
      <c r="CB109" s="8">
        <f t="shared" si="193"/>
        <v>-0.004851274525064301</v>
      </c>
      <c r="CC109" s="8">
        <f t="shared" si="159"/>
        <v>-0.010978863763510408</v>
      </c>
      <c r="CD109" s="8">
        <f t="shared" si="193"/>
        <v>-0.008888266052394173</v>
      </c>
      <c r="CE109" s="8">
        <f t="shared" si="193"/>
        <v>0</v>
      </c>
      <c r="CF109" s="8">
        <f t="shared" si="193"/>
        <v>0</v>
      </c>
      <c r="CG109" s="8">
        <f t="shared" si="193"/>
        <v>-0.0017440894745584408</v>
      </c>
      <c r="CH109" s="8">
        <f t="shared" si="193"/>
        <v>-0.004851274525064301</v>
      </c>
      <c r="CI109" s="8">
        <f t="shared" si="193"/>
        <v>-0.007257189205977156</v>
      </c>
      <c r="CJ109" s="8">
        <f t="shared" si="193"/>
        <v>-0.007257189205977156</v>
      </c>
      <c r="CK109" s="8">
        <f t="shared" si="193"/>
        <v>-0.006361476619034424</v>
      </c>
      <c r="CL109" s="8">
        <f t="shared" si="193"/>
        <v>0</v>
      </c>
      <c r="CM109" s="8">
        <f t="shared" si="193"/>
        <v>-0.008888266052394173</v>
      </c>
      <c r="CN109" s="8">
        <f t="shared" si="193"/>
        <v>0</v>
      </c>
      <c r="CO109" s="8">
        <f t="shared" si="193"/>
        <v>-0.009122649874834788</v>
      </c>
      <c r="CP109" s="8">
        <f t="shared" si="193"/>
        <v>-0.01049530778200365</v>
      </c>
      <c r="CQ109" s="8">
        <f t="shared" si="193"/>
        <v>-0.008141775449833095</v>
      </c>
      <c r="CR109" s="8">
        <f t="shared" si="193"/>
        <v>-0.008141775449833095</v>
      </c>
      <c r="CS109" s="8">
        <f t="shared" si="193"/>
        <v>-0.006361476619034424</v>
      </c>
      <c r="CT109" s="8">
        <f t="shared" si="193"/>
        <v>-0.008888266052394173</v>
      </c>
      <c r="CU109" s="8">
        <f t="shared" si="193"/>
        <v>-0.00726643598615917</v>
      </c>
      <c r="CV109" s="8">
        <f t="shared" si="193"/>
        <v>-0.007257189205977156</v>
      </c>
      <c r="CW109" s="8">
        <f t="shared" si="193"/>
        <v>-0.002373967005770688</v>
      </c>
      <c r="CX109" s="8">
        <f t="shared" si="193"/>
        <v>-0.008876248493990404</v>
      </c>
      <c r="CY109" s="8">
        <f t="shared" si="193"/>
        <v>-0.007257189205977156</v>
      </c>
      <c r="CZ109" s="8">
        <f t="shared" si="193"/>
        <v>-0.007257189205977156</v>
      </c>
      <c r="DA109" s="8">
        <f t="shared" si="193"/>
        <v>-0.007257189205977156</v>
      </c>
      <c r="DB109" s="8">
        <f t="shared" si="193"/>
        <v>-0.007257189205977156</v>
      </c>
      <c r="DC109" s="8">
        <f t="shared" si="193"/>
        <v>-0.007257189205977156</v>
      </c>
      <c r="DD109" s="8">
        <f t="shared" si="193"/>
        <v>-0.007257189205977156</v>
      </c>
      <c r="DE109" s="8">
        <f t="shared" si="193"/>
        <v>-0.006985702387562465</v>
      </c>
      <c r="DF109" s="8">
        <f t="shared" si="193"/>
        <v>-0.002373967005770688</v>
      </c>
      <c r="DG109" s="8">
        <f aca="true" t="shared" si="194" ref="DG109:DS109">DG357-DG27</f>
        <v>0</v>
      </c>
      <c r="DH109" s="8">
        <f t="shared" si="194"/>
        <v>-0.0017440894745584408</v>
      </c>
      <c r="DI109" s="8">
        <f t="shared" si="194"/>
        <v>-0.0017440894745584408</v>
      </c>
      <c r="DJ109" s="8">
        <f t="shared" si="194"/>
        <v>-0.0017440894745584408</v>
      </c>
      <c r="DK109" s="8">
        <f t="shared" si="194"/>
        <v>-0.0017440894745584408</v>
      </c>
      <c r="DL109" s="8">
        <f t="shared" si="194"/>
        <v>-0.0017440894745584408</v>
      </c>
      <c r="DM109" s="8">
        <f t="shared" si="194"/>
        <v>-0.0017440894745584408</v>
      </c>
      <c r="DN109" s="8">
        <f t="shared" si="194"/>
        <v>-0.0017440894745584408</v>
      </c>
      <c r="DO109" s="8">
        <f t="shared" si="194"/>
        <v>-0.006985702387562465</v>
      </c>
      <c r="DP109" s="8">
        <f t="shared" si="194"/>
        <v>-0.0017440894745584408</v>
      </c>
      <c r="DQ109" s="8">
        <f t="shared" si="194"/>
        <v>-0.007257189205977156</v>
      </c>
      <c r="DR109" s="8">
        <f t="shared" si="194"/>
        <v>-0.007653787586126818</v>
      </c>
      <c r="DS109" s="8">
        <f t="shared" si="194"/>
        <v>-0.004771470142791069</v>
      </c>
    </row>
    <row r="110" spans="2:123" ht="11.25">
      <c r="B110" s="1"/>
      <c r="C110" s="1"/>
      <c r="I110" s="7"/>
      <c r="J110" s="7"/>
      <c r="K110" s="7"/>
      <c r="L110" s="7"/>
      <c r="M110" s="3"/>
      <c r="N110" s="3"/>
      <c r="O110" s="3"/>
      <c r="Q110" s="17"/>
      <c r="S110" s="14"/>
      <c r="AR110" s="1" t="s">
        <v>19</v>
      </c>
      <c r="AS110" s="1" t="s">
        <v>186</v>
      </c>
      <c r="AT110" s="8">
        <f aca="true" t="shared" si="195" ref="AT110:DF110">AT358-AT28</f>
        <v>0</v>
      </c>
      <c r="AU110" s="8">
        <f t="shared" si="195"/>
        <v>0</v>
      </c>
      <c r="AV110" s="8">
        <f t="shared" si="195"/>
        <v>0</v>
      </c>
      <c r="AW110" s="8">
        <f t="shared" si="195"/>
        <v>0</v>
      </c>
      <c r="AX110" s="8">
        <f t="shared" si="195"/>
        <v>0</v>
      </c>
      <c r="AY110" s="8">
        <f t="shared" si="195"/>
        <v>0</v>
      </c>
      <c r="AZ110" s="8">
        <f t="shared" si="195"/>
        <v>0</v>
      </c>
      <c r="BA110" s="8">
        <f t="shared" si="195"/>
        <v>0</v>
      </c>
      <c r="BB110" s="8">
        <f t="shared" si="195"/>
        <v>0</v>
      </c>
      <c r="BC110" s="8">
        <f t="shared" si="195"/>
        <v>0</v>
      </c>
      <c r="BD110" s="8">
        <f t="shared" si="195"/>
        <v>0</v>
      </c>
      <c r="BE110" s="8">
        <f t="shared" si="195"/>
        <v>0</v>
      </c>
      <c r="BF110" s="8">
        <f t="shared" si="195"/>
        <v>0</v>
      </c>
      <c r="BG110" s="8">
        <f t="shared" si="195"/>
        <v>0</v>
      </c>
      <c r="BH110" s="8">
        <f t="shared" si="195"/>
        <v>0</v>
      </c>
      <c r="BI110" s="8">
        <f t="shared" si="195"/>
        <v>0</v>
      </c>
      <c r="BJ110" s="8">
        <f t="shared" si="195"/>
        <v>0</v>
      </c>
      <c r="BK110" s="8">
        <f t="shared" si="195"/>
        <v>0</v>
      </c>
      <c r="BL110" s="8">
        <f t="shared" si="195"/>
        <v>1</v>
      </c>
      <c r="BM110" s="8">
        <f t="shared" si="195"/>
        <v>0</v>
      </c>
      <c r="BN110" s="8">
        <f t="shared" si="195"/>
        <v>0</v>
      </c>
      <c r="BO110" s="8">
        <f t="shared" si="195"/>
        <v>0</v>
      </c>
      <c r="BP110" s="8">
        <f t="shared" si="195"/>
        <v>0</v>
      </c>
      <c r="BQ110" s="8">
        <f t="shared" si="195"/>
        <v>0</v>
      </c>
      <c r="BR110" s="8">
        <f t="shared" si="195"/>
        <v>0</v>
      </c>
      <c r="BS110" s="8">
        <f t="shared" si="195"/>
        <v>0</v>
      </c>
      <c r="BT110" s="105">
        <f t="shared" si="195"/>
        <v>-0.0077434809541112185</v>
      </c>
      <c r="BU110" s="8">
        <f t="shared" si="195"/>
        <v>-0.003123264852859522</v>
      </c>
      <c r="BV110" s="8">
        <f t="shared" si="195"/>
        <v>-0.0018866479203898038</v>
      </c>
      <c r="BW110" s="8">
        <f t="shared" si="195"/>
        <v>-0.0077434809541112185</v>
      </c>
      <c r="BX110" s="8">
        <f t="shared" si="195"/>
        <v>-0.0014077635964225104</v>
      </c>
      <c r="BY110" s="8">
        <f t="shared" si="195"/>
        <v>-0.0077434809541112185</v>
      </c>
      <c r="BZ110" s="8">
        <f t="shared" si="195"/>
        <v>0</v>
      </c>
      <c r="CA110" s="8">
        <f t="shared" si="195"/>
        <v>0</v>
      </c>
      <c r="CB110" s="8">
        <f t="shared" si="195"/>
        <v>0</v>
      </c>
      <c r="CC110" s="8">
        <f t="shared" si="159"/>
        <v>-0.0033275586326229688</v>
      </c>
      <c r="CD110" s="8">
        <f t="shared" si="195"/>
        <v>0</v>
      </c>
      <c r="CE110" s="8">
        <f t="shared" si="195"/>
        <v>0</v>
      </c>
      <c r="CF110" s="8">
        <f t="shared" si="195"/>
        <v>0</v>
      </c>
      <c r="CG110" s="8">
        <f t="shared" si="195"/>
        <v>0</v>
      </c>
      <c r="CH110" s="8">
        <f t="shared" si="195"/>
        <v>0</v>
      </c>
      <c r="CI110" s="8">
        <f t="shared" si="195"/>
        <v>-0.0077434809541112185</v>
      </c>
      <c r="CJ110" s="8">
        <f t="shared" si="195"/>
        <v>-0.0077434809541112185</v>
      </c>
      <c r="CK110" s="8">
        <f t="shared" si="195"/>
        <v>-0.0016637793163114844</v>
      </c>
      <c r="CL110" s="8">
        <f t="shared" si="195"/>
        <v>0</v>
      </c>
      <c r="CM110" s="8">
        <f t="shared" si="195"/>
        <v>0</v>
      </c>
      <c r="CN110" s="8">
        <f t="shared" si="195"/>
        <v>0</v>
      </c>
      <c r="CO110" s="8">
        <f t="shared" si="195"/>
        <v>-0.0016637793163114844</v>
      </c>
      <c r="CP110" s="8">
        <f t="shared" si="195"/>
        <v>-0.0018524473941165078</v>
      </c>
      <c r="CQ110" s="8">
        <f t="shared" si="195"/>
        <v>0</v>
      </c>
      <c r="CR110" s="8">
        <f t="shared" si="195"/>
        <v>0</v>
      </c>
      <c r="CS110" s="8">
        <f t="shared" si="195"/>
        <v>-0.0016637793163114844</v>
      </c>
      <c r="CT110" s="8">
        <f t="shared" si="195"/>
        <v>0</v>
      </c>
      <c r="CU110" s="8">
        <f t="shared" si="195"/>
        <v>0</v>
      </c>
      <c r="CV110" s="8">
        <f t="shared" si="195"/>
        <v>-0.0077434809541112185</v>
      </c>
      <c r="CW110" s="8">
        <f t="shared" si="195"/>
        <v>-0.0014077635964225104</v>
      </c>
      <c r="CX110" s="8">
        <f t="shared" si="195"/>
        <v>-0.004797964174113863</v>
      </c>
      <c r="CY110" s="8">
        <f t="shared" si="195"/>
        <v>-0.0077434809541112185</v>
      </c>
      <c r="CZ110" s="8">
        <f t="shared" si="195"/>
        <v>-0.0077434809541112185</v>
      </c>
      <c r="DA110" s="8">
        <f t="shared" si="195"/>
        <v>-0.0077434809541112185</v>
      </c>
      <c r="DB110" s="8">
        <f t="shared" si="195"/>
        <v>-0.0077434809541112185</v>
      </c>
      <c r="DC110" s="8">
        <f t="shared" si="195"/>
        <v>-0.0077434809541112185</v>
      </c>
      <c r="DD110" s="8">
        <f t="shared" si="195"/>
        <v>-0.0077434809541112185</v>
      </c>
      <c r="DE110" s="8">
        <f t="shared" si="195"/>
        <v>-0.003123264852859522</v>
      </c>
      <c r="DF110" s="8">
        <f t="shared" si="195"/>
        <v>-0.0014077635964225104</v>
      </c>
      <c r="DG110" s="8">
        <f aca="true" t="shared" si="196" ref="DG110:DS110">DG358-DG28</f>
        <v>0</v>
      </c>
      <c r="DH110" s="8">
        <f t="shared" si="196"/>
        <v>0</v>
      </c>
      <c r="DI110" s="8">
        <f t="shared" si="196"/>
        <v>0</v>
      </c>
      <c r="DJ110" s="8">
        <f t="shared" si="196"/>
        <v>0</v>
      </c>
      <c r="DK110" s="8">
        <f t="shared" si="196"/>
        <v>0</v>
      </c>
      <c r="DL110" s="8">
        <f t="shared" si="196"/>
        <v>0</v>
      </c>
      <c r="DM110" s="8">
        <f t="shared" si="196"/>
        <v>0</v>
      </c>
      <c r="DN110" s="8">
        <f t="shared" si="196"/>
        <v>0</v>
      </c>
      <c r="DO110" s="8">
        <f t="shared" si="196"/>
        <v>-0.003123264852859522</v>
      </c>
      <c r="DP110" s="8">
        <f t="shared" si="196"/>
        <v>0</v>
      </c>
      <c r="DQ110" s="8">
        <f t="shared" si="196"/>
        <v>-0.0077434809541112185</v>
      </c>
      <c r="DR110" s="8">
        <f t="shared" si="196"/>
        <v>-0.0018866479203898038</v>
      </c>
      <c r="DS110" s="8">
        <f t="shared" si="196"/>
        <v>-0.0025678648188417357</v>
      </c>
    </row>
    <row r="111" spans="2:123" ht="11.25">
      <c r="B111" s="1"/>
      <c r="C111" s="1"/>
      <c r="M111" s="3"/>
      <c r="N111" s="3"/>
      <c r="O111" s="3"/>
      <c r="Q111" s="17"/>
      <c r="AP111" s="26"/>
      <c r="AR111" s="1" t="s">
        <v>20</v>
      </c>
      <c r="AS111" s="1" t="s">
        <v>187</v>
      </c>
      <c r="AT111" s="8">
        <f aca="true" t="shared" si="197" ref="AT111:DF111">AT359-AT29</f>
        <v>0</v>
      </c>
      <c r="AU111" s="8">
        <f t="shared" si="197"/>
        <v>0</v>
      </c>
      <c r="AV111" s="8">
        <f t="shared" si="197"/>
        <v>0</v>
      </c>
      <c r="AW111" s="8">
        <f t="shared" si="197"/>
        <v>0</v>
      </c>
      <c r="AX111" s="8">
        <f t="shared" si="197"/>
        <v>0</v>
      </c>
      <c r="AY111" s="8">
        <f t="shared" si="197"/>
        <v>0</v>
      </c>
      <c r="AZ111" s="8">
        <f t="shared" si="197"/>
        <v>0</v>
      </c>
      <c r="BA111" s="8">
        <f t="shared" si="197"/>
        <v>0</v>
      </c>
      <c r="BB111" s="8">
        <f t="shared" si="197"/>
        <v>0</v>
      </c>
      <c r="BC111" s="8">
        <f t="shared" si="197"/>
        <v>0</v>
      </c>
      <c r="BD111" s="8">
        <f t="shared" si="197"/>
        <v>0</v>
      </c>
      <c r="BE111" s="8">
        <f t="shared" si="197"/>
        <v>0</v>
      </c>
      <c r="BF111" s="8">
        <f t="shared" si="197"/>
        <v>0</v>
      </c>
      <c r="BG111" s="8">
        <f t="shared" si="197"/>
        <v>0</v>
      </c>
      <c r="BH111" s="8">
        <f t="shared" si="197"/>
        <v>0</v>
      </c>
      <c r="BI111" s="8">
        <f t="shared" si="197"/>
        <v>0</v>
      </c>
      <c r="BJ111" s="8">
        <f t="shared" si="197"/>
        <v>0</v>
      </c>
      <c r="BK111" s="8">
        <f t="shared" si="197"/>
        <v>0</v>
      </c>
      <c r="BL111" s="8">
        <f t="shared" si="197"/>
        <v>0</v>
      </c>
      <c r="BM111" s="8">
        <f t="shared" si="197"/>
        <v>1</v>
      </c>
      <c r="BN111" s="8">
        <f t="shared" si="197"/>
        <v>0</v>
      </c>
      <c r="BO111" s="8">
        <f t="shared" si="197"/>
        <v>0</v>
      </c>
      <c r="BP111" s="8">
        <f t="shared" si="197"/>
        <v>0</v>
      </c>
      <c r="BQ111" s="8">
        <f t="shared" si="197"/>
        <v>0</v>
      </c>
      <c r="BR111" s="8">
        <f t="shared" si="197"/>
        <v>0</v>
      </c>
      <c r="BS111" s="8">
        <f t="shared" si="197"/>
        <v>0</v>
      </c>
      <c r="BT111" s="105">
        <f t="shared" si="197"/>
        <v>-0.03751454782884801</v>
      </c>
      <c r="BU111" s="8">
        <f t="shared" si="197"/>
        <v>-0.0398274106977605</v>
      </c>
      <c r="BV111" s="8">
        <f t="shared" si="197"/>
        <v>-0.021096154018904172</v>
      </c>
      <c r="BW111" s="8">
        <f t="shared" si="197"/>
        <v>-0.03751454782884801</v>
      </c>
      <c r="BX111" s="8">
        <f t="shared" si="197"/>
        <v>-0.1015600050275888</v>
      </c>
      <c r="BY111" s="8">
        <f t="shared" si="197"/>
        <v>-0.03751454782884801</v>
      </c>
      <c r="BZ111" s="8">
        <f t="shared" si="197"/>
        <v>0</v>
      </c>
      <c r="CA111" s="8">
        <f t="shared" si="197"/>
        <v>0</v>
      </c>
      <c r="CB111" s="8">
        <f t="shared" si="197"/>
        <v>0</v>
      </c>
      <c r="CC111" s="8">
        <f t="shared" si="159"/>
        <v>-0.024488751811959662</v>
      </c>
      <c r="CD111" s="8">
        <f t="shared" si="197"/>
        <v>0</v>
      </c>
      <c r="CE111" s="8">
        <f t="shared" si="197"/>
        <v>0</v>
      </c>
      <c r="CF111" s="8">
        <f t="shared" si="197"/>
        <v>0</v>
      </c>
      <c r="CG111" s="8">
        <f t="shared" si="197"/>
        <v>0</v>
      </c>
      <c r="CH111" s="8">
        <f t="shared" si="197"/>
        <v>0</v>
      </c>
      <c r="CI111" s="8">
        <f t="shared" si="197"/>
        <v>-0.03751454782884801</v>
      </c>
      <c r="CJ111" s="8">
        <f t="shared" si="197"/>
        <v>-0.03751454782884801</v>
      </c>
      <c r="CK111" s="8">
        <f t="shared" si="197"/>
        <v>-0.012244375905979831</v>
      </c>
      <c r="CL111" s="8">
        <f t="shared" si="197"/>
        <v>0</v>
      </c>
      <c r="CM111" s="8">
        <f t="shared" si="197"/>
        <v>0</v>
      </c>
      <c r="CN111" s="8">
        <f t="shared" si="197"/>
        <v>0</v>
      </c>
      <c r="CO111" s="8">
        <f t="shared" si="197"/>
        <v>-0.012244375905979831</v>
      </c>
      <c r="CP111" s="8">
        <f t="shared" si="197"/>
        <v>-0.004875459705987619</v>
      </c>
      <c r="CQ111" s="8">
        <f t="shared" si="197"/>
        <v>-0.0446440687165848</v>
      </c>
      <c r="CR111" s="8">
        <f t="shared" si="197"/>
        <v>-0.0446440687165848</v>
      </c>
      <c r="CS111" s="8">
        <f t="shared" si="197"/>
        <v>-0.012244375905979831</v>
      </c>
      <c r="CT111" s="8">
        <f t="shared" si="197"/>
        <v>0</v>
      </c>
      <c r="CU111" s="8">
        <f t="shared" si="197"/>
        <v>0</v>
      </c>
      <c r="CV111" s="8">
        <f t="shared" si="197"/>
        <v>-0.03751454782884801</v>
      </c>
      <c r="CW111" s="8">
        <f t="shared" si="197"/>
        <v>-0.1015600050275888</v>
      </c>
      <c r="CX111" s="8">
        <f t="shared" si="197"/>
        <v>-0.021195003767417817</v>
      </c>
      <c r="CY111" s="8">
        <f t="shared" si="197"/>
        <v>-0.03751454782884801</v>
      </c>
      <c r="CZ111" s="8">
        <f t="shared" si="197"/>
        <v>-0.03751454782884801</v>
      </c>
      <c r="DA111" s="8">
        <f t="shared" si="197"/>
        <v>-0.03751454782884801</v>
      </c>
      <c r="DB111" s="8">
        <f t="shared" si="197"/>
        <v>-0.03751454782884801</v>
      </c>
      <c r="DC111" s="8">
        <f t="shared" si="197"/>
        <v>-0.03751454782884801</v>
      </c>
      <c r="DD111" s="8">
        <f t="shared" si="197"/>
        <v>-0.03751454782884801</v>
      </c>
      <c r="DE111" s="8">
        <f t="shared" si="197"/>
        <v>-0.0398274106977605</v>
      </c>
      <c r="DF111" s="8">
        <f t="shared" si="197"/>
        <v>-0.1015600050275888</v>
      </c>
      <c r="DG111" s="8">
        <f aca="true" t="shared" si="198" ref="DG111:DS111">DG359-DG29</f>
        <v>0</v>
      </c>
      <c r="DH111" s="8">
        <f t="shared" si="198"/>
        <v>0</v>
      </c>
      <c r="DI111" s="8">
        <f t="shared" si="198"/>
        <v>0</v>
      </c>
      <c r="DJ111" s="8">
        <f t="shared" si="198"/>
        <v>0</v>
      </c>
      <c r="DK111" s="8">
        <f t="shared" si="198"/>
        <v>0</v>
      </c>
      <c r="DL111" s="8">
        <f t="shared" si="198"/>
        <v>0</v>
      </c>
      <c r="DM111" s="8">
        <f t="shared" si="198"/>
        <v>0</v>
      </c>
      <c r="DN111" s="8">
        <f t="shared" si="198"/>
        <v>0</v>
      </c>
      <c r="DO111" s="8">
        <f t="shared" si="198"/>
        <v>-0.0398274106977605</v>
      </c>
      <c r="DP111" s="8">
        <f t="shared" si="198"/>
        <v>0</v>
      </c>
      <c r="DQ111" s="8">
        <f t="shared" si="198"/>
        <v>-0.03751454782884801</v>
      </c>
      <c r="DR111" s="8">
        <f t="shared" si="198"/>
        <v>-0.021096154018904172</v>
      </c>
      <c r="DS111" s="8">
        <f t="shared" si="198"/>
        <v>-0.03454436362631591</v>
      </c>
    </row>
    <row r="112" spans="2:123" ht="11.25">
      <c r="B112" s="1"/>
      <c r="C112" s="1"/>
      <c r="M112" s="3"/>
      <c r="N112" s="3"/>
      <c r="O112" s="3"/>
      <c r="Q112" s="17"/>
      <c r="AR112" s="1" t="s">
        <v>21</v>
      </c>
      <c r="AS112" s="1" t="s">
        <v>188</v>
      </c>
      <c r="AT112" s="8">
        <f aca="true" t="shared" si="199" ref="AT112:DF112">AT360-AT30</f>
        <v>0</v>
      </c>
      <c r="AU112" s="8">
        <f t="shared" si="199"/>
        <v>0</v>
      </c>
      <c r="AV112" s="8">
        <f t="shared" si="199"/>
        <v>0</v>
      </c>
      <c r="AW112" s="8">
        <f t="shared" si="199"/>
        <v>0</v>
      </c>
      <c r="AX112" s="8">
        <f t="shared" si="199"/>
        <v>0</v>
      </c>
      <c r="AY112" s="8">
        <f t="shared" si="199"/>
        <v>0</v>
      </c>
      <c r="AZ112" s="8">
        <f t="shared" si="199"/>
        <v>0</v>
      </c>
      <c r="BA112" s="8">
        <f t="shared" si="199"/>
        <v>0</v>
      </c>
      <c r="BB112" s="8">
        <f t="shared" si="199"/>
        <v>0</v>
      </c>
      <c r="BC112" s="8">
        <f t="shared" si="199"/>
        <v>0</v>
      </c>
      <c r="BD112" s="8">
        <f t="shared" si="199"/>
        <v>0</v>
      </c>
      <c r="BE112" s="8">
        <f t="shared" si="199"/>
        <v>0</v>
      </c>
      <c r="BF112" s="8">
        <f t="shared" si="199"/>
        <v>0</v>
      </c>
      <c r="BG112" s="8">
        <f t="shared" si="199"/>
        <v>0</v>
      </c>
      <c r="BH112" s="8">
        <f t="shared" si="199"/>
        <v>0</v>
      </c>
      <c r="BI112" s="8">
        <f t="shared" si="199"/>
        <v>0</v>
      </c>
      <c r="BJ112" s="8">
        <f t="shared" si="199"/>
        <v>0</v>
      </c>
      <c r="BK112" s="8">
        <f t="shared" si="199"/>
        <v>0</v>
      </c>
      <c r="BL112" s="8">
        <f t="shared" si="199"/>
        <v>0</v>
      </c>
      <c r="BM112" s="8">
        <f t="shared" si="199"/>
        <v>0</v>
      </c>
      <c r="BN112" s="8">
        <f t="shared" si="199"/>
        <v>1</v>
      </c>
      <c r="BO112" s="8">
        <f t="shared" si="199"/>
        <v>0</v>
      </c>
      <c r="BP112" s="8">
        <f t="shared" si="199"/>
        <v>0</v>
      </c>
      <c r="BQ112" s="8">
        <f t="shared" si="199"/>
        <v>0</v>
      </c>
      <c r="BR112" s="8">
        <f t="shared" si="199"/>
        <v>0</v>
      </c>
      <c r="BS112" s="8">
        <f t="shared" si="199"/>
        <v>0</v>
      </c>
      <c r="BT112" s="105">
        <f t="shared" si="199"/>
        <v>-0.05625108283048395</v>
      </c>
      <c r="BU112" s="8">
        <f t="shared" si="199"/>
        <v>-0.029639783453636867</v>
      </c>
      <c r="BV112" s="8">
        <f t="shared" si="199"/>
        <v>-0.011727231959695713</v>
      </c>
      <c r="BW112" s="8">
        <f t="shared" si="199"/>
        <v>-0.05625108283048395</v>
      </c>
      <c r="BX112" s="8">
        <f t="shared" si="199"/>
        <v>-0.012273533366553636</v>
      </c>
      <c r="BY112" s="8">
        <f t="shared" si="199"/>
        <v>-0.05625108283048395</v>
      </c>
      <c r="BZ112" s="8">
        <f t="shared" si="199"/>
        <v>0</v>
      </c>
      <c r="CA112" s="8">
        <f t="shared" si="199"/>
        <v>0</v>
      </c>
      <c r="CB112" s="8">
        <f t="shared" si="199"/>
        <v>0</v>
      </c>
      <c r="CC112" s="8">
        <f t="shared" si="159"/>
        <v>-0.03784266054950471</v>
      </c>
      <c r="CD112" s="8">
        <f t="shared" si="199"/>
        <v>-0.06889369640808247</v>
      </c>
      <c r="CE112" s="8">
        <f t="shared" si="199"/>
        <v>0</v>
      </c>
      <c r="CF112" s="8">
        <f t="shared" si="199"/>
        <v>0</v>
      </c>
      <c r="CG112" s="8">
        <f t="shared" si="199"/>
        <v>0</v>
      </c>
      <c r="CH112" s="8">
        <f t="shared" si="199"/>
        <v>0</v>
      </c>
      <c r="CI112" s="8">
        <f t="shared" si="199"/>
        <v>-0.05625108283048395</v>
      </c>
      <c r="CJ112" s="8">
        <f t="shared" si="199"/>
        <v>-0.05625108283048395</v>
      </c>
      <c r="CK112" s="8">
        <f t="shared" si="199"/>
        <v>-0.018921330274752356</v>
      </c>
      <c r="CL112" s="8">
        <f t="shared" si="199"/>
        <v>0</v>
      </c>
      <c r="CM112" s="8">
        <f t="shared" si="199"/>
        <v>-0.06889369640808247</v>
      </c>
      <c r="CN112" s="8">
        <f t="shared" si="199"/>
        <v>0</v>
      </c>
      <c r="CO112" s="8">
        <f t="shared" si="199"/>
        <v>-0.018921330274752356</v>
      </c>
      <c r="CP112" s="8">
        <f t="shared" si="199"/>
        <v>-0.1602026054672598</v>
      </c>
      <c r="CQ112" s="8">
        <f t="shared" si="199"/>
        <v>0</v>
      </c>
      <c r="CR112" s="8">
        <f t="shared" si="199"/>
        <v>0</v>
      </c>
      <c r="CS112" s="8">
        <f t="shared" si="199"/>
        <v>-0.018921330274752356</v>
      </c>
      <c r="CT112" s="8">
        <f t="shared" si="199"/>
        <v>-0.06889369640808247</v>
      </c>
      <c r="CU112" s="8">
        <f t="shared" si="199"/>
        <v>0</v>
      </c>
      <c r="CV112" s="8">
        <f t="shared" si="199"/>
        <v>-0.05625108283048395</v>
      </c>
      <c r="CW112" s="8">
        <f t="shared" si="199"/>
        <v>-0.012273533366553636</v>
      </c>
      <c r="CX112" s="8">
        <f t="shared" si="199"/>
        <v>-0.10822684414887188</v>
      </c>
      <c r="CY112" s="8">
        <f t="shared" si="199"/>
        <v>-0.05625108283048395</v>
      </c>
      <c r="CZ112" s="8">
        <f t="shared" si="199"/>
        <v>-0.05625108283048395</v>
      </c>
      <c r="DA112" s="8">
        <f t="shared" si="199"/>
        <v>-0.05625108283048395</v>
      </c>
      <c r="DB112" s="8">
        <f t="shared" si="199"/>
        <v>-0.05625108283048395</v>
      </c>
      <c r="DC112" s="8">
        <f t="shared" si="199"/>
        <v>-0.05625108283048395</v>
      </c>
      <c r="DD112" s="8">
        <f t="shared" si="199"/>
        <v>-0.05625108283048395</v>
      </c>
      <c r="DE112" s="8">
        <f t="shared" si="199"/>
        <v>-0.029639783453636867</v>
      </c>
      <c r="DF112" s="8">
        <f t="shared" si="199"/>
        <v>-0.012273533366553636</v>
      </c>
      <c r="DG112" s="8">
        <f aca="true" t="shared" si="200" ref="DG112:DS112">DG360-DG30</f>
        <v>0</v>
      </c>
      <c r="DH112" s="8">
        <f t="shared" si="200"/>
        <v>0</v>
      </c>
      <c r="DI112" s="8">
        <f t="shared" si="200"/>
        <v>0</v>
      </c>
      <c r="DJ112" s="8">
        <f t="shared" si="200"/>
        <v>0</v>
      </c>
      <c r="DK112" s="8">
        <f t="shared" si="200"/>
        <v>0</v>
      </c>
      <c r="DL112" s="8">
        <f t="shared" si="200"/>
        <v>0</v>
      </c>
      <c r="DM112" s="8">
        <f t="shared" si="200"/>
        <v>0</v>
      </c>
      <c r="DN112" s="8">
        <f t="shared" si="200"/>
        <v>0</v>
      </c>
      <c r="DO112" s="8">
        <f t="shared" si="200"/>
        <v>-0.029639783453636867</v>
      </c>
      <c r="DP112" s="8">
        <f t="shared" si="200"/>
        <v>0</v>
      </c>
      <c r="DQ112" s="8">
        <f t="shared" si="200"/>
        <v>-0.05625108283048395</v>
      </c>
      <c r="DR112" s="8">
        <f t="shared" si="200"/>
        <v>-0.011727231959695713</v>
      </c>
      <c r="DS112" s="8">
        <f t="shared" si="200"/>
        <v>-0.026325465699054702</v>
      </c>
    </row>
    <row r="113" spans="2:123" ht="11.25">
      <c r="B113" s="1"/>
      <c r="C113" s="1"/>
      <c r="M113" s="3"/>
      <c r="N113" s="3"/>
      <c r="O113" s="3"/>
      <c r="Q113" s="17"/>
      <c r="S113" s="14"/>
      <c r="AR113" s="1" t="s">
        <v>22</v>
      </c>
      <c r="AS113" s="1" t="s">
        <v>189</v>
      </c>
      <c r="AT113" s="8">
        <f aca="true" t="shared" si="201" ref="AT113:DF113">AT361-AT31</f>
        <v>0</v>
      </c>
      <c r="AU113" s="8">
        <f t="shared" si="201"/>
        <v>0</v>
      </c>
      <c r="AV113" s="8">
        <f t="shared" si="201"/>
        <v>0</v>
      </c>
      <c r="AW113" s="8">
        <f t="shared" si="201"/>
        <v>0</v>
      </c>
      <c r="AX113" s="8">
        <f t="shared" si="201"/>
        <v>0</v>
      </c>
      <c r="AY113" s="8">
        <f t="shared" si="201"/>
        <v>0</v>
      </c>
      <c r="AZ113" s="8">
        <f t="shared" si="201"/>
        <v>0</v>
      </c>
      <c r="BA113" s="8">
        <f t="shared" si="201"/>
        <v>0</v>
      </c>
      <c r="BB113" s="8">
        <f t="shared" si="201"/>
        <v>0</v>
      </c>
      <c r="BC113" s="8">
        <f t="shared" si="201"/>
        <v>0</v>
      </c>
      <c r="BD113" s="8">
        <f t="shared" si="201"/>
        <v>0</v>
      </c>
      <c r="BE113" s="8">
        <f t="shared" si="201"/>
        <v>0</v>
      </c>
      <c r="BF113" s="8">
        <f t="shared" si="201"/>
        <v>0</v>
      </c>
      <c r="BG113" s="8">
        <f t="shared" si="201"/>
        <v>0</v>
      </c>
      <c r="BH113" s="8">
        <f t="shared" si="201"/>
        <v>0</v>
      </c>
      <c r="BI113" s="8">
        <f t="shared" si="201"/>
        <v>0</v>
      </c>
      <c r="BJ113" s="8">
        <f t="shared" si="201"/>
        <v>0</v>
      </c>
      <c r="BK113" s="8">
        <f t="shared" si="201"/>
        <v>0</v>
      </c>
      <c r="BL113" s="8">
        <f t="shared" si="201"/>
        <v>0</v>
      </c>
      <c r="BM113" s="8">
        <f t="shared" si="201"/>
        <v>0</v>
      </c>
      <c r="BN113" s="8">
        <f t="shared" si="201"/>
        <v>0</v>
      </c>
      <c r="BO113" s="8">
        <f t="shared" si="201"/>
        <v>1</v>
      </c>
      <c r="BP113" s="8">
        <f t="shared" si="201"/>
        <v>0</v>
      </c>
      <c r="BQ113" s="8">
        <f t="shared" si="201"/>
        <v>0</v>
      </c>
      <c r="BR113" s="8">
        <f t="shared" si="201"/>
        <v>0</v>
      </c>
      <c r="BS113" s="8">
        <f t="shared" si="201"/>
        <v>0</v>
      </c>
      <c r="BT113" s="105">
        <f t="shared" si="201"/>
        <v>-0.002507263042585328</v>
      </c>
      <c r="BU113" s="8">
        <f t="shared" si="201"/>
        <v>-0.00492434758467518</v>
      </c>
      <c r="BV113" s="8">
        <f t="shared" si="201"/>
        <v>-0.00902589516459213</v>
      </c>
      <c r="BW113" s="8">
        <f t="shared" si="201"/>
        <v>-0.002507263042585328</v>
      </c>
      <c r="BX113" s="8">
        <f t="shared" si="201"/>
        <v>-0.005689057576930727</v>
      </c>
      <c r="BY113" s="8">
        <f t="shared" si="201"/>
        <v>-0.002507263042585328</v>
      </c>
      <c r="BZ113" s="8">
        <f t="shared" si="201"/>
        <v>0</v>
      </c>
      <c r="CA113" s="8">
        <f t="shared" si="201"/>
        <v>0</v>
      </c>
      <c r="CB113" s="8">
        <f t="shared" si="201"/>
        <v>0</v>
      </c>
      <c r="CC113" s="8">
        <f t="shared" si="159"/>
        <v>-0.007813523614227809</v>
      </c>
      <c r="CD113" s="8">
        <f t="shared" si="201"/>
        <v>0</v>
      </c>
      <c r="CE113" s="8">
        <f t="shared" si="201"/>
        <v>0</v>
      </c>
      <c r="CF113" s="8">
        <f t="shared" si="201"/>
        <v>0</v>
      </c>
      <c r="CG113" s="8">
        <f t="shared" si="201"/>
        <v>0</v>
      </c>
      <c r="CH113" s="8">
        <f t="shared" si="201"/>
        <v>0</v>
      </c>
      <c r="CI113" s="8">
        <f t="shared" si="201"/>
        <v>-0.002507263042585328</v>
      </c>
      <c r="CJ113" s="8">
        <f t="shared" si="201"/>
        <v>-0.002507263042585328</v>
      </c>
      <c r="CK113" s="8">
        <f t="shared" si="201"/>
        <v>-0.003906761807113904</v>
      </c>
      <c r="CL113" s="8">
        <f t="shared" si="201"/>
        <v>0</v>
      </c>
      <c r="CM113" s="8">
        <f t="shared" si="201"/>
        <v>0</v>
      </c>
      <c r="CN113" s="8">
        <f t="shared" si="201"/>
        <v>0</v>
      </c>
      <c r="CO113" s="8">
        <f t="shared" si="201"/>
        <v>-0.003906761807113904</v>
      </c>
      <c r="CP113" s="8">
        <f t="shared" si="201"/>
        <v>-0.006551754127043967</v>
      </c>
      <c r="CQ113" s="8">
        <f t="shared" si="201"/>
        <v>0</v>
      </c>
      <c r="CR113" s="8">
        <f t="shared" si="201"/>
        <v>0</v>
      </c>
      <c r="CS113" s="8">
        <f t="shared" si="201"/>
        <v>-0.003906761807113904</v>
      </c>
      <c r="CT113" s="8">
        <f t="shared" si="201"/>
        <v>0</v>
      </c>
      <c r="CU113" s="8">
        <f t="shared" si="201"/>
        <v>0</v>
      </c>
      <c r="CV113" s="8">
        <f t="shared" si="201"/>
        <v>-0.002507263042585328</v>
      </c>
      <c r="CW113" s="8">
        <f t="shared" si="201"/>
        <v>-0.005689057576930727</v>
      </c>
      <c r="CX113" s="8">
        <f t="shared" si="201"/>
        <v>-0.004529508584814648</v>
      </c>
      <c r="CY113" s="8">
        <f t="shared" si="201"/>
        <v>-0.002507263042585328</v>
      </c>
      <c r="CZ113" s="8">
        <f t="shared" si="201"/>
        <v>-0.002507263042585328</v>
      </c>
      <c r="DA113" s="8">
        <f t="shared" si="201"/>
        <v>-0.002507263042585328</v>
      </c>
      <c r="DB113" s="8">
        <f t="shared" si="201"/>
        <v>-0.002507263042585328</v>
      </c>
      <c r="DC113" s="8">
        <f t="shared" si="201"/>
        <v>-0.002507263042585328</v>
      </c>
      <c r="DD113" s="8">
        <f t="shared" si="201"/>
        <v>-0.002507263042585328</v>
      </c>
      <c r="DE113" s="8">
        <f t="shared" si="201"/>
        <v>-0.00492434758467518</v>
      </c>
      <c r="DF113" s="8">
        <f t="shared" si="201"/>
        <v>-0.005689057576930727</v>
      </c>
      <c r="DG113" s="8">
        <f aca="true" t="shared" si="202" ref="DG113:DS113">DG361-DG31</f>
        <v>0</v>
      </c>
      <c r="DH113" s="8">
        <f t="shared" si="202"/>
        <v>0</v>
      </c>
      <c r="DI113" s="8">
        <f t="shared" si="202"/>
        <v>0</v>
      </c>
      <c r="DJ113" s="8">
        <f t="shared" si="202"/>
        <v>0</v>
      </c>
      <c r="DK113" s="8">
        <f t="shared" si="202"/>
        <v>0</v>
      </c>
      <c r="DL113" s="8">
        <f t="shared" si="202"/>
        <v>0</v>
      </c>
      <c r="DM113" s="8">
        <f t="shared" si="202"/>
        <v>0</v>
      </c>
      <c r="DN113" s="8">
        <f t="shared" si="202"/>
        <v>0</v>
      </c>
      <c r="DO113" s="8">
        <f t="shared" si="202"/>
        <v>-0.00492434758467518</v>
      </c>
      <c r="DP113" s="8">
        <f t="shared" si="202"/>
        <v>0</v>
      </c>
      <c r="DQ113" s="8">
        <f t="shared" si="202"/>
        <v>-0.002507263042585328</v>
      </c>
      <c r="DR113" s="8">
        <f t="shared" si="202"/>
        <v>-0.00902589516459213</v>
      </c>
      <c r="DS113" s="8">
        <f t="shared" si="202"/>
        <v>-0.00019953957539983728</v>
      </c>
    </row>
    <row r="114" spans="2:123" ht="11.25">
      <c r="B114" s="1"/>
      <c r="C114" s="1"/>
      <c r="M114" s="3"/>
      <c r="N114" s="3"/>
      <c r="O114" s="3"/>
      <c r="Q114" s="17"/>
      <c r="AR114" s="1" t="s">
        <v>23</v>
      </c>
      <c r="AS114" s="1" t="s">
        <v>436</v>
      </c>
      <c r="AT114" s="8">
        <f aca="true" t="shared" si="203" ref="AT114:DF114">AT362-AT32</f>
        <v>0</v>
      </c>
      <c r="AU114" s="8">
        <f t="shared" si="203"/>
        <v>0</v>
      </c>
      <c r="AV114" s="8">
        <f t="shared" si="203"/>
        <v>0</v>
      </c>
      <c r="AW114" s="8">
        <f t="shared" si="203"/>
        <v>0</v>
      </c>
      <c r="AX114" s="8">
        <f t="shared" si="203"/>
        <v>0</v>
      </c>
      <c r="AY114" s="8">
        <f t="shared" si="203"/>
        <v>0</v>
      </c>
      <c r="AZ114" s="8">
        <f t="shared" si="203"/>
        <v>0</v>
      </c>
      <c r="BA114" s="8">
        <f t="shared" si="203"/>
        <v>0</v>
      </c>
      <c r="BB114" s="8">
        <f t="shared" si="203"/>
        <v>0</v>
      </c>
      <c r="BC114" s="8">
        <f t="shared" si="203"/>
        <v>0</v>
      </c>
      <c r="BD114" s="8">
        <f t="shared" si="203"/>
        <v>0</v>
      </c>
      <c r="BE114" s="8">
        <f t="shared" si="203"/>
        <v>0</v>
      </c>
      <c r="BF114" s="8">
        <f t="shared" si="203"/>
        <v>0</v>
      </c>
      <c r="BG114" s="8">
        <f t="shared" si="203"/>
        <v>0</v>
      </c>
      <c r="BH114" s="8">
        <f t="shared" si="203"/>
        <v>0</v>
      </c>
      <c r="BI114" s="8">
        <f t="shared" si="203"/>
        <v>0</v>
      </c>
      <c r="BJ114" s="8">
        <f t="shared" si="203"/>
        <v>0</v>
      </c>
      <c r="BK114" s="8">
        <f t="shared" si="203"/>
        <v>0</v>
      </c>
      <c r="BL114" s="8">
        <f t="shared" si="203"/>
        <v>0</v>
      </c>
      <c r="BM114" s="8">
        <f t="shared" si="203"/>
        <v>0</v>
      </c>
      <c r="BN114" s="8">
        <f t="shared" si="203"/>
        <v>0</v>
      </c>
      <c r="BO114" s="8">
        <f t="shared" si="203"/>
        <v>0</v>
      </c>
      <c r="BP114" s="8">
        <f t="shared" si="203"/>
        <v>1</v>
      </c>
      <c r="BQ114" s="8">
        <f t="shared" si="203"/>
        <v>0</v>
      </c>
      <c r="BR114" s="8">
        <f t="shared" si="203"/>
        <v>0</v>
      </c>
      <c r="BS114" s="8">
        <f t="shared" si="203"/>
        <v>0</v>
      </c>
      <c r="BT114" s="105">
        <f t="shared" si="203"/>
        <v>-0.0030407536956853437</v>
      </c>
      <c r="BU114" s="8">
        <f t="shared" si="203"/>
        <v>-0.0020359059781602813</v>
      </c>
      <c r="BV114" s="8">
        <f t="shared" si="203"/>
        <v>-2.14391809135205E-05</v>
      </c>
      <c r="BW114" s="8">
        <f t="shared" si="203"/>
        <v>-0.0030407536956853437</v>
      </c>
      <c r="BX114" s="8">
        <f t="shared" si="203"/>
        <v>-0.0017172430608719768</v>
      </c>
      <c r="BY114" s="8">
        <f t="shared" si="203"/>
        <v>-0.0030407536956853437</v>
      </c>
      <c r="BZ114" s="8">
        <f t="shared" si="203"/>
        <v>0</v>
      </c>
      <c r="CA114" s="8">
        <f t="shared" si="203"/>
        <v>0</v>
      </c>
      <c r="CB114" s="8">
        <f t="shared" si="203"/>
        <v>0</v>
      </c>
      <c r="CC114" s="8">
        <f t="shared" si="159"/>
        <v>-0.0022876965599282913</v>
      </c>
      <c r="CD114" s="8">
        <f t="shared" si="203"/>
        <v>0</v>
      </c>
      <c r="CE114" s="8">
        <f t="shared" si="203"/>
        <v>0</v>
      </c>
      <c r="CF114" s="8">
        <f t="shared" si="203"/>
        <v>0</v>
      </c>
      <c r="CG114" s="8">
        <f t="shared" si="203"/>
        <v>0</v>
      </c>
      <c r="CH114" s="8">
        <f t="shared" si="203"/>
        <v>0</v>
      </c>
      <c r="CI114" s="8">
        <f t="shared" si="203"/>
        <v>-0.0030407536956853437</v>
      </c>
      <c r="CJ114" s="8">
        <f t="shared" si="203"/>
        <v>-0.0030407536956853437</v>
      </c>
      <c r="CK114" s="8">
        <f t="shared" si="203"/>
        <v>-0.0011438482799641457</v>
      </c>
      <c r="CL114" s="8">
        <f t="shared" si="203"/>
        <v>0</v>
      </c>
      <c r="CM114" s="8">
        <f t="shared" si="203"/>
        <v>0</v>
      </c>
      <c r="CN114" s="8">
        <f t="shared" si="203"/>
        <v>0</v>
      </c>
      <c r="CO114" s="8">
        <f t="shared" si="203"/>
        <v>-0.0011438482799641457</v>
      </c>
      <c r="CP114" s="8">
        <f t="shared" si="203"/>
        <v>-0.0019433650576314283</v>
      </c>
      <c r="CQ114" s="8">
        <f t="shared" si="203"/>
        <v>0</v>
      </c>
      <c r="CR114" s="8">
        <f t="shared" si="203"/>
        <v>0</v>
      </c>
      <c r="CS114" s="8">
        <f t="shared" si="203"/>
        <v>-0.0011438482799641457</v>
      </c>
      <c r="CT114" s="8">
        <f t="shared" si="203"/>
        <v>0</v>
      </c>
      <c r="CU114" s="8">
        <f t="shared" si="203"/>
        <v>0</v>
      </c>
      <c r="CV114" s="8">
        <f t="shared" si="203"/>
        <v>-0.0030407536956853437</v>
      </c>
      <c r="CW114" s="8">
        <f t="shared" si="203"/>
        <v>-0.0017172430608719768</v>
      </c>
      <c r="CX114" s="8">
        <f t="shared" si="203"/>
        <v>-0.002492059376658386</v>
      </c>
      <c r="CY114" s="8">
        <f t="shared" si="203"/>
        <v>-0.0030407536956853437</v>
      </c>
      <c r="CZ114" s="8">
        <f t="shared" si="203"/>
        <v>-0.0030407536956853437</v>
      </c>
      <c r="DA114" s="8">
        <f t="shared" si="203"/>
        <v>-0.0030407536956853437</v>
      </c>
      <c r="DB114" s="8">
        <f t="shared" si="203"/>
        <v>-0.0030407536956853437</v>
      </c>
      <c r="DC114" s="8">
        <f t="shared" si="203"/>
        <v>-0.0030407536956853437</v>
      </c>
      <c r="DD114" s="8">
        <f t="shared" si="203"/>
        <v>-0.0030407536956853437</v>
      </c>
      <c r="DE114" s="8">
        <f t="shared" si="203"/>
        <v>-0.0020359059781602813</v>
      </c>
      <c r="DF114" s="8">
        <f t="shared" si="203"/>
        <v>-0.0017172430608719768</v>
      </c>
      <c r="DG114" s="8">
        <f aca="true" t="shared" si="204" ref="DG114:DS114">DG362-DG32</f>
        <v>0</v>
      </c>
      <c r="DH114" s="8">
        <f t="shared" si="204"/>
        <v>0</v>
      </c>
      <c r="DI114" s="8">
        <f t="shared" si="204"/>
        <v>0</v>
      </c>
      <c r="DJ114" s="8">
        <f t="shared" si="204"/>
        <v>0</v>
      </c>
      <c r="DK114" s="8">
        <f t="shared" si="204"/>
        <v>0</v>
      </c>
      <c r="DL114" s="8">
        <f t="shared" si="204"/>
        <v>0</v>
      </c>
      <c r="DM114" s="8">
        <f t="shared" si="204"/>
        <v>0</v>
      </c>
      <c r="DN114" s="8">
        <f t="shared" si="204"/>
        <v>0</v>
      </c>
      <c r="DO114" s="8">
        <f t="shared" si="204"/>
        <v>-0.0020359059781602813</v>
      </c>
      <c r="DP114" s="8">
        <f t="shared" si="204"/>
        <v>0</v>
      </c>
      <c r="DQ114" s="8">
        <f t="shared" si="204"/>
        <v>-0.0030407536956853437</v>
      </c>
      <c r="DR114" s="8">
        <f t="shared" si="204"/>
        <v>-2.14391809135205E-05</v>
      </c>
      <c r="DS114" s="8">
        <f t="shared" si="204"/>
        <v>-0.004959057297624456</v>
      </c>
    </row>
    <row r="115" spans="2:123" ht="11.25">
      <c r="B115" s="1"/>
      <c r="C115" s="1"/>
      <c r="M115" s="3"/>
      <c r="N115" s="3"/>
      <c r="O115" s="3"/>
      <c r="Q115" s="17"/>
      <c r="AR115" s="1" t="s">
        <v>24</v>
      </c>
      <c r="AS115" s="1" t="s">
        <v>347</v>
      </c>
      <c r="AT115" s="8">
        <f aca="true" t="shared" si="205" ref="AT115:DF115">AT363-AT33</f>
        <v>0</v>
      </c>
      <c r="AU115" s="8">
        <f t="shared" si="205"/>
        <v>0</v>
      </c>
      <c r="AV115" s="8">
        <f t="shared" si="205"/>
        <v>0</v>
      </c>
      <c r="AW115" s="8">
        <f t="shared" si="205"/>
        <v>0</v>
      </c>
      <c r="AX115" s="8">
        <f t="shared" si="205"/>
        <v>0</v>
      </c>
      <c r="AY115" s="8">
        <f t="shared" si="205"/>
        <v>0</v>
      </c>
      <c r="AZ115" s="8">
        <f t="shared" si="205"/>
        <v>0</v>
      </c>
      <c r="BA115" s="8">
        <f t="shared" si="205"/>
        <v>0</v>
      </c>
      <c r="BB115" s="8">
        <f t="shared" si="205"/>
        <v>0</v>
      </c>
      <c r="BC115" s="8">
        <f t="shared" si="205"/>
        <v>0</v>
      </c>
      <c r="BD115" s="8">
        <f t="shared" si="205"/>
        <v>0</v>
      </c>
      <c r="BE115" s="8">
        <f t="shared" si="205"/>
        <v>0</v>
      </c>
      <c r="BF115" s="8">
        <f t="shared" si="205"/>
        <v>0</v>
      </c>
      <c r="BG115" s="8">
        <f t="shared" si="205"/>
        <v>0</v>
      </c>
      <c r="BH115" s="8">
        <f t="shared" si="205"/>
        <v>0</v>
      </c>
      <c r="BI115" s="8">
        <f t="shared" si="205"/>
        <v>0</v>
      </c>
      <c r="BJ115" s="8">
        <f t="shared" si="205"/>
        <v>0</v>
      </c>
      <c r="BK115" s="8">
        <f t="shared" si="205"/>
        <v>0</v>
      </c>
      <c r="BL115" s="8">
        <f t="shared" si="205"/>
        <v>0</v>
      </c>
      <c r="BM115" s="8">
        <f t="shared" si="205"/>
        <v>0</v>
      </c>
      <c r="BN115" s="8">
        <f t="shared" si="205"/>
        <v>0</v>
      </c>
      <c r="BO115" s="8">
        <f t="shared" si="205"/>
        <v>0</v>
      </c>
      <c r="BP115" s="8">
        <f t="shared" si="205"/>
        <v>0</v>
      </c>
      <c r="BQ115" s="8">
        <f t="shared" si="205"/>
        <v>1</v>
      </c>
      <c r="BR115" s="8">
        <f t="shared" si="205"/>
        <v>0</v>
      </c>
      <c r="BS115" s="8">
        <f t="shared" si="205"/>
        <v>0</v>
      </c>
      <c r="BT115" s="105">
        <f t="shared" si="205"/>
        <v>-0.004794264528662875</v>
      </c>
      <c r="BU115" s="8">
        <f t="shared" si="205"/>
        <v>-0.002753100129557653</v>
      </c>
      <c r="BV115" s="8">
        <f t="shared" si="205"/>
        <v>-0.0001500742663946435</v>
      </c>
      <c r="BW115" s="8">
        <f t="shared" si="205"/>
        <v>-0.004794264528662875</v>
      </c>
      <c r="BX115" s="8">
        <f t="shared" si="205"/>
        <v>-0.0037431909191985527</v>
      </c>
      <c r="BY115" s="8">
        <f t="shared" si="205"/>
        <v>-0.004794264528662875</v>
      </c>
      <c r="BZ115" s="8">
        <f t="shared" si="205"/>
        <v>0</v>
      </c>
      <c r="CA115" s="8">
        <f t="shared" si="205"/>
        <v>0</v>
      </c>
      <c r="CB115" s="8">
        <f t="shared" si="205"/>
        <v>0</v>
      </c>
      <c r="CC115" s="8">
        <f t="shared" si="159"/>
        <v>-0.002495668974467227</v>
      </c>
      <c r="CD115" s="8">
        <f t="shared" si="205"/>
        <v>0</v>
      </c>
      <c r="CE115" s="8">
        <f t="shared" si="205"/>
        <v>0</v>
      </c>
      <c r="CF115" s="8">
        <f t="shared" si="205"/>
        <v>0</v>
      </c>
      <c r="CG115" s="8">
        <f t="shared" si="205"/>
        <v>0</v>
      </c>
      <c r="CH115" s="8">
        <f t="shared" si="205"/>
        <v>0</v>
      </c>
      <c r="CI115" s="8">
        <f t="shared" si="205"/>
        <v>-0.004794264528662875</v>
      </c>
      <c r="CJ115" s="8">
        <f t="shared" si="205"/>
        <v>-0.004794264528662875</v>
      </c>
      <c r="CK115" s="8">
        <f t="shared" si="205"/>
        <v>-0.0012478344872336134</v>
      </c>
      <c r="CL115" s="8">
        <f t="shared" si="205"/>
        <v>0</v>
      </c>
      <c r="CM115" s="8">
        <f t="shared" si="205"/>
        <v>0</v>
      </c>
      <c r="CN115" s="8">
        <f t="shared" si="205"/>
        <v>0</v>
      </c>
      <c r="CO115" s="8">
        <f t="shared" si="205"/>
        <v>-0.0012478344872336134</v>
      </c>
      <c r="CP115" s="8">
        <f t="shared" si="205"/>
        <v>-0.0010682825463003173</v>
      </c>
      <c r="CQ115" s="8">
        <f t="shared" si="205"/>
        <v>-0.0032567101799332375</v>
      </c>
      <c r="CR115" s="8">
        <f t="shared" si="205"/>
        <v>-0.0032567101799332375</v>
      </c>
      <c r="CS115" s="8">
        <f t="shared" si="205"/>
        <v>-0.0012478344872336134</v>
      </c>
      <c r="CT115" s="8">
        <f t="shared" si="205"/>
        <v>0</v>
      </c>
      <c r="CU115" s="8">
        <f t="shared" si="205"/>
        <v>0</v>
      </c>
      <c r="CV115" s="8">
        <f t="shared" si="205"/>
        <v>-0.004794264528662875</v>
      </c>
      <c r="CW115" s="8">
        <f t="shared" si="205"/>
        <v>-0.0037431909191985527</v>
      </c>
      <c r="CX115" s="8">
        <f t="shared" si="205"/>
        <v>-0.0029312735374815964</v>
      </c>
      <c r="CY115" s="8">
        <f t="shared" si="205"/>
        <v>-0.004794264528662875</v>
      </c>
      <c r="CZ115" s="8">
        <f t="shared" si="205"/>
        <v>-0.004794264528662875</v>
      </c>
      <c r="DA115" s="8">
        <f t="shared" si="205"/>
        <v>-0.004794264528662875</v>
      </c>
      <c r="DB115" s="8">
        <f t="shared" si="205"/>
        <v>-0.004794264528662875</v>
      </c>
      <c r="DC115" s="8">
        <f t="shared" si="205"/>
        <v>-0.004794264528662875</v>
      </c>
      <c r="DD115" s="8">
        <f t="shared" si="205"/>
        <v>-0.004794264528662875</v>
      </c>
      <c r="DE115" s="8">
        <f t="shared" si="205"/>
        <v>-0.002753100129557653</v>
      </c>
      <c r="DF115" s="8">
        <f t="shared" si="205"/>
        <v>-0.0037431909191985527</v>
      </c>
      <c r="DG115" s="8">
        <f aca="true" t="shared" si="206" ref="DG115:DS115">DG363-DG33</f>
        <v>0</v>
      </c>
      <c r="DH115" s="8">
        <f t="shared" si="206"/>
        <v>0</v>
      </c>
      <c r="DI115" s="8">
        <f t="shared" si="206"/>
        <v>0</v>
      </c>
      <c r="DJ115" s="8">
        <f t="shared" si="206"/>
        <v>0</v>
      </c>
      <c r="DK115" s="8">
        <f t="shared" si="206"/>
        <v>0</v>
      </c>
      <c r="DL115" s="8">
        <f t="shared" si="206"/>
        <v>0</v>
      </c>
      <c r="DM115" s="8">
        <f t="shared" si="206"/>
        <v>0</v>
      </c>
      <c r="DN115" s="8">
        <f t="shared" si="206"/>
        <v>0</v>
      </c>
      <c r="DO115" s="8">
        <f t="shared" si="206"/>
        <v>-0.002753100129557653</v>
      </c>
      <c r="DP115" s="8">
        <f t="shared" si="206"/>
        <v>0</v>
      </c>
      <c r="DQ115" s="8">
        <f t="shared" si="206"/>
        <v>-0.004794264528662875</v>
      </c>
      <c r="DR115" s="8">
        <f t="shared" si="206"/>
        <v>-0.0001500742663946435</v>
      </c>
      <c r="DS115" s="8">
        <f t="shared" si="206"/>
        <v>-0.0022899660521823826</v>
      </c>
    </row>
    <row r="116" spans="1:123" ht="11.25">
      <c r="A116" s="1"/>
      <c r="B116" s="1"/>
      <c r="C116" s="1"/>
      <c r="I116" s="7"/>
      <c r="J116" s="7"/>
      <c r="K116" s="7"/>
      <c r="L116" s="7"/>
      <c r="M116" s="3"/>
      <c r="N116" s="3"/>
      <c r="O116" s="3"/>
      <c r="P116" s="3"/>
      <c r="Q116" s="17"/>
      <c r="AR116" s="1" t="s">
        <v>25</v>
      </c>
      <c r="AS116" s="1" t="s">
        <v>348</v>
      </c>
      <c r="AT116" s="8">
        <f aca="true" t="shared" si="207" ref="AT116:DF116">AT364-AT34</f>
        <v>0</v>
      </c>
      <c r="AU116" s="8">
        <f t="shared" si="207"/>
        <v>0</v>
      </c>
      <c r="AV116" s="8">
        <f t="shared" si="207"/>
        <v>0</v>
      </c>
      <c r="AW116" s="8">
        <f t="shared" si="207"/>
        <v>0</v>
      </c>
      <c r="AX116" s="8">
        <f t="shared" si="207"/>
        <v>0</v>
      </c>
      <c r="AY116" s="8">
        <f t="shared" si="207"/>
        <v>0</v>
      </c>
      <c r="AZ116" s="8">
        <f t="shared" si="207"/>
        <v>0</v>
      </c>
      <c r="BA116" s="8">
        <f t="shared" si="207"/>
        <v>0</v>
      </c>
      <c r="BB116" s="8">
        <f t="shared" si="207"/>
        <v>0</v>
      </c>
      <c r="BC116" s="8">
        <f t="shared" si="207"/>
        <v>0</v>
      </c>
      <c r="BD116" s="8">
        <f t="shared" si="207"/>
        <v>0</v>
      </c>
      <c r="BE116" s="8">
        <f t="shared" si="207"/>
        <v>0</v>
      </c>
      <c r="BF116" s="8">
        <f t="shared" si="207"/>
        <v>0</v>
      </c>
      <c r="BG116" s="8">
        <f t="shared" si="207"/>
        <v>0</v>
      </c>
      <c r="BH116" s="8">
        <f t="shared" si="207"/>
        <v>0</v>
      </c>
      <c r="BI116" s="8">
        <f t="shared" si="207"/>
        <v>0</v>
      </c>
      <c r="BJ116" s="8">
        <f t="shared" si="207"/>
        <v>0</v>
      </c>
      <c r="BK116" s="8">
        <f t="shared" si="207"/>
        <v>0</v>
      </c>
      <c r="BL116" s="8">
        <f t="shared" si="207"/>
        <v>0</v>
      </c>
      <c r="BM116" s="8">
        <f t="shared" si="207"/>
        <v>0</v>
      </c>
      <c r="BN116" s="8">
        <f t="shared" si="207"/>
        <v>0</v>
      </c>
      <c r="BO116" s="8">
        <f t="shared" si="207"/>
        <v>0</v>
      </c>
      <c r="BP116" s="8">
        <f t="shared" si="207"/>
        <v>0</v>
      </c>
      <c r="BQ116" s="8">
        <f t="shared" si="207"/>
        <v>0</v>
      </c>
      <c r="BR116" s="8">
        <f t="shared" si="207"/>
        <v>1</v>
      </c>
      <c r="BS116" s="8">
        <f t="shared" si="207"/>
        <v>0</v>
      </c>
      <c r="BT116" s="105">
        <f t="shared" si="207"/>
        <v>-0.004481035432070641</v>
      </c>
      <c r="BU116" s="8">
        <f t="shared" si="207"/>
        <v>-0.003553581343697945</v>
      </c>
      <c r="BV116" s="8">
        <f t="shared" si="207"/>
        <v>0</v>
      </c>
      <c r="BW116" s="8">
        <f t="shared" si="207"/>
        <v>-0.004481035432070641</v>
      </c>
      <c r="BX116" s="8">
        <f t="shared" si="207"/>
        <v>0</v>
      </c>
      <c r="BY116" s="8">
        <f t="shared" si="207"/>
        <v>-0.004481035432070641</v>
      </c>
      <c r="BZ116" s="8">
        <f t="shared" si="207"/>
        <v>0</v>
      </c>
      <c r="CA116" s="8">
        <f t="shared" si="207"/>
        <v>0</v>
      </c>
      <c r="CB116" s="8">
        <f t="shared" si="207"/>
        <v>0</v>
      </c>
      <c r="CC116" s="8">
        <f t="shared" si="159"/>
        <v>-0.0005448877260920111</v>
      </c>
      <c r="CD116" s="8">
        <f t="shared" si="207"/>
        <v>0</v>
      </c>
      <c r="CE116" s="8">
        <f t="shared" si="207"/>
        <v>0</v>
      </c>
      <c r="CF116" s="8">
        <f t="shared" si="207"/>
        <v>0</v>
      </c>
      <c r="CG116" s="8">
        <f t="shared" si="207"/>
        <v>0</v>
      </c>
      <c r="CH116" s="8">
        <f t="shared" si="207"/>
        <v>0</v>
      </c>
      <c r="CI116" s="8">
        <f t="shared" si="207"/>
        <v>-0.004481035432070641</v>
      </c>
      <c r="CJ116" s="8">
        <f t="shared" si="207"/>
        <v>-0.004481035432070641</v>
      </c>
      <c r="CK116" s="8">
        <f t="shared" si="207"/>
        <v>-0.00027244386304600557</v>
      </c>
      <c r="CL116" s="8">
        <f t="shared" si="207"/>
        <v>0</v>
      </c>
      <c r="CM116" s="8">
        <f t="shared" si="207"/>
        <v>0</v>
      </c>
      <c r="CN116" s="8">
        <f t="shared" si="207"/>
        <v>0</v>
      </c>
      <c r="CO116" s="8">
        <f t="shared" si="207"/>
        <v>-0.00027244386304600557</v>
      </c>
      <c r="CP116" s="8">
        <f t="shared" si="207"/>
        <v>0</v>
      </c>
      <c r="CQ116" s="8">
        <f t="shared" si="207"/>
        <v>0</v>
      </c>
      <c r="CR116" s="8">
        <f t="shared" si="207"/>
        <v>0</v>
      </c>
      <c r="CS116" s="8">
        <f t="shared" si="207"/>
        <v>-0.00027244386304600557</v>
      </c>
      <c r="CT116" s="8">
        <f t="shared" si="207"/>
        <v>0</v>
      </c>
      <c r="CU116" s="8">
        <f t="shared" si="207"/>
        <v>0</v>
      </c>
      <c r="CV116" s="8">
        <f t="shared" si="207"/>
        <v>-0.004481035432070641</v>
      </c>
      <c r="CW116" s="8">
        <f t="shared" si="207"/>
        <v>0</v>
      </c>
      <c r="CX116" s="8">
        <f t="shared" si="207"/>
        <v>-0.0022405177160353205</v>
      </c>
      <c r="CY116" s="8">
        <f t="shared" si="207"/>
        <v>-0.004481035432070641</v>
      </c>
      <c r="CZ116" s="8">
        <f t="shared" si="207"/>
        <v>-0.004481035432070641</v>
      </c>
      <c r="DA116" s="8">
        <f t="shared" si="207"/>
        <v>-0.004481035432070641</v>
      </c>
      <c r="DB116" s="8">
        <f t="shared" si="207"/>
        <v>-0.004481035432070641</v>
      </c>
      <c r="DC116" s="8">
        <f t="shared" si="207"/>
        <v>-0.004481035432070641</v>
      </c>
      <c r="DD116" s="8">
        <f t="shared" si="207"/>
        <v>-0.004481035432070641</v>
      </c>
      <c r="DE116" s="8">
        <f t="shared" si="207"/>
        <v>-0.003553581343697945</v>
      </c>
      <c r="DF116" s="8">
        <f t="shared" si="207"/>
        <v>0</v>
      </c>
      <c r="DG116" s="8">
        <f aca="true" t="shared" si="208" ref="DG116:DS116">DG364-DG34</f>
        <v>0</v>
      </c>
      <c r="DH116" s="8">
        <f t="shared" si="208"/>
        <v>0</v>
      </c>
      <c r="DI116" s="8">
        <f t="shared" si="208"/>
        <v>0</v>
      </c>
      <c r="DJ116" s="8">
        <f t="shared" si="208"/>
        <v>0</v>
      </c>
      <c r="DK116" s="8">
        <f t="shared" si="208"/>
        <v>0</v>
      </c>
      <c r="DL116" s="8">
        <f t="shared" si="208"/>
        <v>0</v>
      </c>
      <c r="DM116" s="8">
        <f t="shared" si="208"/>
        <v>0</v>
      </c>
      <c r="DN116" s="8">
        <f t="shared" si="208"/>
        <v>0</v>
      </c>
      <c r="DO116" s="8">
        <f t="shared" si="208"/>
        <v>-0.003553581343697945</v>
      </c>
      <c r="DP116" s="8">
        <f t="shared" si="208"/>
        <v>0</v>
      </c>
      <c r="DQ116" s="8">
        <f t="shared" si="208"/>
        <v>-0.004481035432070641</v>
      </c>
      <c r="DR116" s="8">
        <f t="shared" si="208"/>
        <v>0</v>
      </c>
      <c r="DS116" s="8">
        <f t="shared" si="208"/>
        <v>-0.0011974719114001184</v>
      </c>
    </row>
    <row r="117" spans="1:123" ht="11.25">
      <c r="A117" s="1"/>
      <c r="B117" s="1"/>
      <c r="C117" s="1"/>
      <c r="M117" s="3"/>
      <c r="N117" s="3"/>
      <c r="O117" s="3"/>
      <c r="P117" s="3"/>
      <c r="Q117" s="17"/>
      <c r="AR117" s="2" t="s">
        <v>26</v>
      </c>
      <c r="AS117" s="2" t="s">
        <v>437</v>
      </c>
      <c r="AT117" s="8">
        <f aca="true" t="shared" si="209" ref="AT117:DF117">AT365-AT35</f>
        <v>0</v>
      </c>
      <c r="AU117" s="8">
        <f t="shared" si="209"/>
        <v>0</v>
      </c>
      <c r="AV117" s="8">
        <f t="shared" si="209"/>
        <v>0</v>
      </c>
      <c r="AW117" s="8">
        <f t="shared" si="209"/>
        <v>0</v>
      </c>
      <c r="AX117" s="8">
        <f t="shared" si="209"/>
        <v>0</v>
      </c>
      <c r="AY117" s="8">
        <f t="shared" si="209"/>
        <v>0</v>
      </c>
      <c r="AZ117" s="8">
        <f t="shared" si="209"/>
        <v>0</v>
      </c>
      <c r="BA117" s="8">
        <f t="shared" si="209"/>
        <v>0</v>
      </c>
      <c r="BB117" s="8">
        <f t="shared" si="209"/>
        <v>0</v>
      </c>
      <c r="BC117" s="8">
        <f t="shared" si="209"/>
        <v>0</v>
      </c>
      <c r="BD117" s="8">
        <f t="shared" si="209"/>
        <v>0</v>
      </c>
      <c r="BE117" s="8">
        <f t="shared" si="209"/>
        <v>0</v>
      </c>
      <c r="BF117" s="8">
        <f t="shared" si="209"/>
        <v>0</v>
      </c>
      <c r="BG117" s="8">
        <f t="shared" si="209"/>
        <v>0</v>
      </c>
      <c r="BH117" s="8">
        <f t="shared" si="209"/>
        <v>0</v>
      </c>
      <c r="BI117" s="8">
        <f t="shared" si="209"/>
        <v>0</v>
      </c>
      <c r="BJ117" s="8">
        <f t="shared" si="209"/>
        <v>0</v>
      </c>
      <c r="BK117" s="8">
        <f t="shared" si="209"/>
        <v>0</v>
      </c>
      <c r="BL117" s="8">
        <f t="shared" si="209"/>
        <v>0</v>
      </c>
      <c r="BM117" s="8">
        <f t="shared" si="209"/>
        <v>0</v>
      </c>
      <c r="BN117" s="8">
        <f t="shared" si="209"/>
        <v>0</v>
      </c>
      <c r="BO117" s="8">
        <f t="shared" si="209"/>
        <v>0</v>
      </c>
      <c r="BP117" s="8">
        <f t="shared" si="209"/>
        <v>0</v>
      </c>
      <c r="BQ117" s="8">
        <f t="shared" si="209"/>
        <v>0</v>
      </c>
      <c r="BR117" s="8">
        <f t="shared" si="209"/>
        <v>0</v>
      </c>
      <c r="BS117" s="8">
        <f t="shared" si="209"/>
        <v>1</v>
      </c>
      <c r="BT117" s="105">
        <f t="shared" si="209"/>
        <v>0</v>
      </c>
      <c r="BU117" s="8">
        <f t="shared" si="209"/>
        <v>0</v>
      </c>
      <c r="BV117" s="8">
        <f t="shared" si="209"/>
        <v>0</v>
      </c>
      <c r="BW117" s="8">
        <f t="shared" si="209"/>
        <v>0</v>
      </c>
      <c r="BX117" s="8">
        <f t="shared" si="209"/>
        <v>-0.060372413411112484</v>
      </c>
      <c r="BY117" s="8">
        <f t="shared" si="209"/>
        <v>0</v>
      </c>
      <c r="BZ117" s="8">
        <f t="shared" si="209"/>
        <v>0</v>
      </c>
      <c r="CA117" s="8">
        <f t="shared" si="209"/>
        <v>0</v>
      </c>
      <c r="CB117" s="8">
        <f t="shared" si="209"/>
        <v>0</v>
      </c>
      <c r="CC117" s="8">
        <f t="shared" si="159"/>
        <v>0</v>
      </c>
      <c r="CD117" s="8">
        <f t="shared" si="209"/>
        <v>0</v>
      </c>
      <c r="CE117" s="8">
        <f t="shared" si="209"/>
        <v>0</v>
      </c>
      <c r="CF117" s="8">
        <f t="shared" si="209"/>
        <v>0</v>
      </c>
      <c r="CG117" s="8">
        <f t="shared" si="209"/>
        <v>0</v>
      </c>
      <c r="CH117" s="8">
        <f t="shared" si="209"/>
        <v>0</v>
      </c>
      <c r="CI117" s="8">
        <f t="shared" si="209"/>
        <v>0</v>
      </c>
      <c r="CJ117" s="8">
        <f t="shared" si="209"/>
        <v>0</v>
      </c>
      <c r="CK117" s="8">
        <f t="shared" si="209"/>
        <v>0</v>
      </c>
      <c r="CL117" s="8">
        <f t="shared" si="209"/>
        <v>0</v>
      </c>
      <c r="CM117" s="8">
        <f t="shared" si="209"/>
        <v>0</v>
      </c>
      <c r="CN117" s="8">
        <f t="shared" si="209"/>
        <v>0</v>
      </c>
      <c r="CO117" s="8">
        <f t="shared" si="209"/>
        <v>0</v>
      </c>
      <c r="CP117" s="8">
        <f t="shared" si="209"/>
        <v>0</v>
      </c>
      <c r="CQ117" s="8">
        <f t="shared" si="209"/>
        <v>0</v>
      </c>
      <c r="CR117" s="8">
        <f t="shared" si="209"/>
        <v>0</v>
      </c>
      <c r="CS117" s="8">
        <f t="shared" si="209"/>
        <v>0</v>
      </c>
      <c r="CT117" s="8">
        <f t="shared" si="209"/>
        <v>0</v>
      </c>
      <c r="CU117" s="8">
        <f t="shared" si="209"/>
        <v>0</v>
      </c>
      <c r="CV117" s="8">
        <f t="shared" si="209"/>
        <v>0</v>
      </c>
      <c r="CW117" s="8">
        <f t="shared" si="209"/>
        <v>-0.060372413411112484</v>
      </c>
      <c r="CX117" s="8">
        <f t="shared" si="209"/>
        <v>0</v>
      </c>
      <c r="CY117" s="8">
        <f t="shared" si="209"/>
        <v>0</v>
      </c>
      <c r="CZ117" s="8">
        <f t="shared" si="209"/>
        <v>0</v>
      </c>
      <c r="DA117" s="8">
        <f t="shared" si="209"/>
        <v>0</v>
      </c>
      <c r="DB117" s="8">
        <f t="shared" si="209"/>
        <v>0</v>
      </c>
      <c r="DC117" s="8">
        <f t="shared" si="209"/>
        <v>0</v>
      </c>
      <c r="DD117" s="8">
        <f t="shared" si="209"/>
        <v>0</v>
      </c>
      <c r="DE117" s="8">
        <f t="shared" si="209"/>
        <v>0</v>
      </c>
      <c r="DF117" s="8">
        <f t="shared" si="209"/>
        <v>-0.060372413411112484</v>
      </c>
      <c r="DG117" s="8">
        <f aca="true" t="shared" si="210" ref="DG117:DS117">DG365-DG35</f>
        <v>0</v>
      </c>
      <c r="DH117" s="8">
        <f t="shared" si="210"/>
        <v>0</v>
      </c>
      <c r="DI117" s="8">
        <f t="shared" si="210"/>
        <v>0</v>
      </c>
      <c r="DJ117" s="8">
        <f t="shared" si="210"/>
        <v>0</v>
      </c>
      <c r="DK117" s="8">
        <f t="shared" si="210"/>
        <v>0</v>
      </c>
      <c r="DL117" s="8">
        <f t="shared" si="210"/>
        <v>0</v>
      </c>
      <c r="DM117" s="8">
        <f t="shared" si="210"/>
        <v>0</v>
      </c>
      <c r="DN117" s="8">
        <f t="shared" si="210"/>
        <v>0</v>
      </c>
      <c r="DO117" s="8">
        <f t="shared" si="210"/>
        <v>0</v>
      </c>
      <c r="DP117" s="8">
        <f t="shared" si="210"/>
        <v>0</v>
      </c>
      <c r="DQ117" s="8">
        <f t="shared" si="210"/>
        <v>0</v>
      </c>
      <c r="DR117" s="8">
        <f t="shared" si="210"/>
        <v>0</v>
      </c>
      <c r="DS117" s="8">
        <f t="shared" si="210"/>
        <v>0</v>
      </c>
    </row>
    <row r="118" spans="1:123" ht="11.25">
      <c r="A118" s="1"/>
      <c r="B118" s="12"/>
      <c r="C118" s="1"/>
      <c r="I118" s="7"/>
      <c r="J118" s="7"/>
      <c r="K118" s="7"/>
      <c r="L118" s="7"/>
      <c r="M118" s="3"/>
      <c r="Q118" s="17"/>
      <c r="AR118" s="1" t="s">
        <v>28</v>
      </c>
      <c r="AS118" s="1" t="s">
        <v>225</v>
      </c>
      <c r="AT118" s="8">
        <f aca="true" t="shared" si="211" ref="AT118:DF118">AT366-AT36</f>
        <v>0</v>
      </c>
      <c r="AU118" s="8">
        <f t="shared" si="211"/>
        <v>0</v>
      </c>
      <c r="AV118" s="8">
        <f t="shared" si="211"/>
        <v>0</v>
      </c>
      <c r="AW118" s="8">
        <f t="shared" si="211"/>
        <v>0</v>
      </c>
      <c r="AX118" s="8">
        <f t="shared" si="211"/>
        <v>0</v>
      </c>
      <c r="AY118" s="8">
        <f t="shared" si="211"/>
        <v>0</v>
      </c>
      <c r="AZ118" s="8">
        <f t="shared" si="211"/>
        <v>0</v>
      </c>
      <c r="BA118" s="8">
        <f t="shared" si="211"/>
        <v>0</v>
      </c>
      <c r="BB118" s="8">
        <f t="shared" si="211"/>
        <v>0</v>
      </c>
      <c r="BC118" s="8">
        <f t="shared" si="211"/>
        <v>0</v>
      </c>
      <c r="BD118" s="8">
        <f t="shared" si="211"/>
        <v>0</v>
      </c>
      <c r="BE118" s="8">
        <f t="shared" si="211"/>
        <v>0</v>
      </c>
      <c r="BF118" s="8">
        <f t="shared" si="211"/>
        <v>0</v>
      </c>
      <c r="BG118" s="8">
        <f t="shared" si="211"/>
        <v>0</v>
      </c>
      <c r="BH118" s="8">
        <f t="shared" si="211"/>
        <v>0</v>
      </c>
      <c r="BI118" s="8">
        <f t="shared" si="211"/>
        <v>0</v>
      </c>
      <c r="BJ118" s="8">
        <f t="shared" si="211"/>
        <v>0</v>
      </c>
      <c r="BK118" s="8">
        <f t="shared" si="211"/>
        <v>0</v>
      </c>
      <c r="BL118" s="8">
        <f t="shared" si="211"/>
        <v>0</v>
      </c>
      <c r="BM118" s="8">
        <f t="shared" si="211"/>
        <v>0</v>
      </c>
      <c r="BN118" s="8">
        <f t="shared" si="211"/>
        <v>0</v>
      </c>
      <c r="BO118" s="8">
        <f t="shared" si="211"/>
        <v>0</v>
      </c>
      <c r="BP118" s="8">
        <f t="shared" si="211"/>
        <v>0</v>
      </c>
      <c r="BQ118" s="8">
        <f t="shared" si="211"/>
        <v>0</v>
      </c>
      <c r="BR118" s="8">
        <f t="shared" si="211"/>
        <v>0</v>
      </c>
      <c r="BS118" s="8">
        <f t="shared" si="211"/>
        <v>0</v>
      </c>
      <c r="BT118" s="105">
        <f t="shared" si="211"/>
        <v>0.9973225348455678</v>
      </c>
      <c r="BU118" s="8">
        <f t="shared" si="211"/>
        <v>-0.0026605589487321856</v>
      </c>
      <c r="BV118" s="8">
        <f t="shared" si="211"/>
        <v>-0.006281680007661506</v>
      </c>
      <c r="BW118" s="8">
        <f t="shared" si="211"/>
        <v>-0.00267746515443225</v>
      </c>
      <c r="BX118" s="8">
        <f t="shared" si="211"/>
        <v>-0.0010559679473784204</v>
      </c>
      <c r="BY118" s="8">
        <f t="shared" si="211"/>
        <v>-0.00267746515443225</v>
      </c>
      <c r="BZ118" s="8">
        <f t="shared" si="211"/>
        <v>0</v>
      </c>
      <c r="CA118" s="8">
        <f t="shared" si="211"/>
        <v>0</v>
      </c>
      <c r="CB118" s="8">
        <f t="shared" si="211"/>
        <v>0</v>
      </c>
      <c r="CC118" s="8">
        <f t="shared" si="159"/>
        <v>-0.0017677655235809522</v>
      </c>
      <c r="CD118" s="8">
        <f t="shared" si="211"/>
        <v>0</v>
      </c>
      <c r="CE118" s="8">
        <f t="shared" si="211"/>
        <v>0</v>
      </c>
      <c r="CF118" s="8">
        <f t="shared" si="211"/>
        <v>0</v>
      </c>
      <c r="CG118" s="8">
        <f t="shared" si="211"/>
        <v>0</v>
      </c>
      <c r="CH118" s="8">
        <f t="shared" si="211"/>
        <v>0</v>
      </c>
      <c r="CI118" s="8">
        <f t="shared" si="211"/>
        <v>-0.00267746515443225</v>
      </c>
      <c r="CJ118" s="8">
        <f t="shared" si="211"/>
        <v>-0.00267746515443225</v>
      </c>
      <c r="CK118" s="8">
        <f t="shared" si="211"/>
        <v>-0.0008838827617904761</v>
      </c>
      <c r="CL118" s="8">
        <f t="shared" si="211"/>
        <v>0</v>
      </c>
      <c r="CM118" s="8">
        <f t="shared" si="211"/>
        <v>0</v>
      </c>
      <c r="CN118" s="8">
        <f t="shared" si="211"/>
        <v>0</v>
      </c>
      <c r="CO118" s="8">
        <f t="shared" si="211"/>
        <v>-0.0008838827617904761</v>
      </c>
      <c r="CP118" s="8">
        <f t="shared" si="211"/>
        <v>-0.0001306941413026984</v>
      </c>
      <c r="CQ118" s="8">
        <f t="shared" si="211"/>
        <v>0</v>
      </c>
      <c r="CR118" s="8">
        <f t="shared" si="211"/>
        <v>0</v>
      </c>
      <c r="CS118" s="8">
        <f t="shared" si="211"/>
        <v>-0.0008838827617904761</v>
      </c>
      <c r="CT118" s="8">
        <f t="shared" si="211"/>
        <v>0</v>
      </c>
      <c r="CU118" s="8">
        <f t="shared" si="211"/>
        <v>0</v>
      </c>
      <c r="CV118" s="8">
        <f t="shared" si="211"/>
        <v>-0.00267746515443225</v>
      </c>
      <c r="CW118" s="8">
        <f t="shared" si="211"/>
        <v>-0.0010559679473784204</v>
      </c>
      <c r="CX118" s="8">
        <f t="shared" si="211"/>
        <v>-0.0014040796478674742</v>
      </c>
      <c r="CY118" s="8">
        <f t="shared" si="211"/>
        <v>-0.00267746515443225</v>
      </c>
      <c r="CZ118" s="8">
        <f t="shared" si="211"/>
        <v>-0.00267746515443225</v>
      </c>
      <c r="DA118" s="8">
        <f t="shared" si="211"/>
        <v>-0.00267746515443225</v>
      </c>
      <c r="DB118" s="8">
        <f t="shared" si="211"/>
        <v>-0.00267746515443225</v>
      </c>
      <c r="DC118" s="8">
        <f t="shared" si="211"/>
        <v>-0.00267746515443225</v>
      </c>
      <c r="DD118" s="8">
        <f t="shared" si="211"/>
        <v>-0.00267746515443225</v>
      </c>
      <c r="DE118" s="8">
        <f t="shared" si="211"/>
        <v>-0.0026605589487321856</v>
      </c>
      <c r="DF118" s="8">
        <f t="shared" si="211"/>
        <v>-0.0010559679473784204</v>
      </c>
      <c r="DG118" s="8">
        <f aca="true" t="shared" si="212" ref="DG118:DS118">DG366-DG36</f>
        <v>0</v>
      </c>
      <c r="DH118" s="8">
        <f t="shared" si="212"/>
        <v>0</v>
      </c>
      <c r="DI118" s="8">
        <f t="shared" si="212"/>
        <v>0</v>
      </c>
      <c r="DJ118" s="8">
        <f t="shared" si="212"/>
        <v>0</v>
      </c>
      <c r="DK118" s="8">
        <f t="shared" si="212"/>
        <v>0</v>
      </c>
      <c r="DL118" s="8">
        <f t="shared" si="212"/>
        <v>0</v>
      </c>
      <c r="DM118" s="8">
        <f t="shared" si="212"/>
        <v>0</v>
      </c>
      <c r="DN118" s="8">
        <f t="shared" si="212"/>
        <v>0</v>
      </c>
      <c r="DO118" s="8">
        <f t="shared" si="212"/>
        <v>-0.0026605589487321856</v>
      </c>
      <c r="DP118" s="8">
        <f t="shared" si="212"/>
        <v>0</v>
      </c>
      <c r="DQ118" s="8">
        <f t="shared" si="212"/>
        <v>-0.00267746515443225</v>
      </c>
      <c r="DR118" s="8">
        <f t="shared" si="212"/>
        <v>-0.006281680007661506</v>
      </c>
      <c r="DS118" s="8">
        <f t="shared" si="212"/>
        <v>-0.004181027550693566</v>
      </c>
    </row>
    <row r="119" spans="1:123" ht="11.25">
      <c r="A119" s="1"/>
      <c r="B119" s="1"/>
      <c r="C119" s="1"/>
      <c r="I119" s="7"/>
      <c r="J119" s="7"/>
      <c r="K119" s="7"/>
      <c r="L119" s="7"/>
      <c r="M119" s="3"/>
      <c r="N119" s="3"/>
      <c r="O119" s="3"/>
      <c r="P119" s="3"/>
      <c r="Q119" s="17"/>
      <c r="S119" s="14"/>
      <c r="AR119" s="1" t="s">
        <v>29</v>
      </c>
      <c r="AS119" s="1" t="s">
        <v>227</v>
      </c>
      <c r="AT119" s="8">
        <f aca="true" t="shared" si="213" ref="AT119:DF119">AT367-AT37</f>
        <v>0</v>
      </c>
      <c r="AU119" s="8">
        <f t="shared" si="213"/>
        <v>0</v>
      </c>
      <c r="AV119" s="8">
        <f t="shared" si="213"/>
        <v>0</v>
      </c>
      <c r="AW119" s="8">
        <f t="shared" si="213"/>
        <v>0</v>
      </c>
      <c r="AX119" s="8">
        <f t="shared" si="213"/>
        <v>0</v>
      </c>
      <c r="AY119" s="8">
        <f t="shared" si="213"/>
        <v>0</v>
      </c>
      <c r="AZ119" s="8">
        <f t="shared" si="213"/>
        <v>0</v>
      </c>
      <c r="BA119" s="8">
        <f t="shared" si="213"/>
        <v>0</v>
      </c>
      <c r="BB119" s="8">
        <f t="shared" si="213"/>
        <v>0</v>
      </c>
      <c r="BC119" s="8">
        <f t="shared" si="213"/>
        <v>0</v>
      </c>
      <c r="BD119" s="8">
        <f t="shared" si="213"/>
        <v>0</v>
      </c>
      <c r="BE119" s="8">
        <f t="shared" si="213"/>
        <v>0</v>
      </c>
      <c r="BF119" s="8">
        <f t="shared" si="213"/>
        <v>0</v>
      </c>
      <c r="BG119" s="8">
        <f t="shared" si="213"/>
        <v>0</v>
      </c>
      <c r="BH119" s="8">
        <f t="shared" si="213"/>
        <v>0</v>
      </c>
      <c r="BI119" s="8">
        <f t="shared" si="213"/>
        <v>0</v>
      </c>
      <c r="BJ119" s="8">
        <f t="shared" si="213"/>
        <v>0</v>
      </c>
      <c r="BK119" s="8">
        <f t="shared" si="213"/>
        <v>0</v>
      </c>
      <c r="BL119" s="8">
        <f t="shared" si="213"/>
        <v>0</v>
      </c>
      <c r="BM119" s="8">
        <f t="shared" si="213"/>
        <v>0</v>
      </c>
      <c r="BN119" s="8">
        <f t="shared" si="213"/>
        <v>0</v>
      </c>
      <c r="BO119" s="8">
        <f t="shared" si="213"/>
        <v>0</v>
      </c>
      <c r="BP119" s="8">
        <f t="shared" si="213"/>
        <v>0</v>
      </c>
      <c r="BQ119" s="8">
        <f t="shared" si="213"/>
        <v>0</v>
      </c>
      <c r="BR119" s="8">
        <f t="shared" si="213"/>
        <v>0</v>
      </c>
      <c r="BS119" s="8">
        <f t="shared" si="213"/>
        <v>0</v>
      </c>
      <c r="BT119" s="105">
        <f t="shared" si="213"/>
        <v>-0.0005291998435576563</v>
      </c>
      <c r="BU119" s="8">
        <f t="shared" si="213"/>
        <v>0.999305941143809</v>
      </c>
      <c r="BV119" s="8">
        <f t="shared" si="213"/>
        <v>0.0001071959045676025</v>
      </c>
      <c r="BW119" s="8">
        <f t="shared" si="213"/>
        <v>-0.0005291998435576563</v>
      </c>
      <c r="BX119" s="8">
        <f t="shared" si="213"/>
        <v>-0.0003015391277520771</v>
      </c>
      <c r="BY119" s="8">
        <f t="shared" si="213"/>
        <v>-0.0005291998435576563</v>
      </c>
      <c r="BZ119" s="8">
        <f t="shared" si="213"/>
        <v>0</v>
      </c>
      <c r="CA119" s="8">
        <f t="shared" si="213"/>
        <v>0</v>
      </c>
      <c r="CB119" s="8">
        <f t="shared" si="213"/>
        <v>0</v>
      </c>
      <c r="CC119" s="8">
        <f t="shared" si="159"/>
        <v>-0.0006239172436168067</v>
      </c>
      <c r="CD119" s="8">
        <f t="shared" si="213"/>
        <v>0</v>
      </c>
      <c r="CE119" s="8">
        <f t="shared" si="213"/>
        <v>0</v>
      </c>
      <c r="CF119" s="8">
        <f t="shared" si="213"/>
        <v>0</v>
      </c>
      <c r="CG119" s="8">
        <f t="shared" si="213"/>
        <v>0</v>
      </c>
      <c r="CH119" s="8">
        <f t="shared" si="213"/>
        <v>0</v>
      </c>
      <c r="CI119" s="8">
        <f t="shared" si="213"/>
        <v>-0.0005291998435576563</v>
      </c>
      <c r="CJ119" s="8">
        <f t="shared" si="213"/>
        <v>-0.0005291998435576563</v>
      </c>
      <c r="CK119" s="8">
        <f t="shared" si="213"/>
        <v>-0.00031195862180840336</v>
      </c>
      <c r="CL119" s="8">
        <f t="shared" si="213"/>
        <v>0</v>
      </c>
      <c r="CM119" s="8">
        <f t="shared" si="213"/>
        <v>0</v>
      </c>
      <c r="CN119" s="8">
        <f t="shared" si="213"/>
        <v>0</v>
      </c>
      <c r="CO119" s="8">
        <f t="shared" si="213"/>
        <v>-0.00031195862180840336</v>
      </c>
      <c r="CP119" s="8">
        <f t="shared" si="213"/>
        <v>0</v>
      </c>
      <c r="CQ119" s="8">
        <f t="shared" si="213"/>
        <v>0</v>
      </c>
      <c r="CR119" s="8">
        <f t="shared" si="213"/>
        <v>0</v>
      </c>
      <c r="CS119" s="8">
        <f t="shared" si="213"/>
        <v>-0.00031195862180840336</v>
      </c>
      <c r="CT119" s="8">
        <f t="shared" si="213"/>
        <v>0</v>
      </c>
      <c r="CU119" s="8">
        <f t="shared" si="213"/>
        <v>0</v>
      </c>
      <c r="CV119" s="8">
        <f t="shared" si="213"/>
        <v>-0.0005291998435576563</v>
      </c>
      <c r="CW119" s="8">
        <f t="shared" si="213"/>
        <v>-0.0003015391277520771</v>
      </c>
      <c r="CX119" s="8">
        <f t="shared" si="213"/>
        <v>-0.00026459992177882814</v>
      </c>
      <c r="CY119" s="8">
        <f t="shared" si="213"/>
        <v>-0.0005291998435576563</v>
      </c>
      <c r="CZ119" s="8">
        <f t="shared" si="213"/>
        <v>-0.0005291998435576563</v>
      </c>
      <c r="DA119" s="8">
        <f t="shared" si="213"/>
        <v>-0.0005291998435576563</v>
      </c>
      <c r="DB119" s="8">
        <f t="shared" si="213"/>
        <v>-0.0005291998435576563</v>
      </c>
      <c r="DC119" s="8">
        <f t="shared" si="213"/>
        <v>-0.0005291998435576563</v>
      </c>
      <c r="DD119" s="8">
        <f t="shared" si="213"/>
        <v>-0.0005291998435576563</v>
      </c>
      <c r="DE119" s="8">
        <f t="shared" si="213"/>
        <v>-0.0006940588561910049</v>
      </c>
      <c r="DF119" s="8">
        <f t="shared" si="213"/>
        <v>-0.0003015391277520771</v>
      </c>
      <c r="DG119" s="8">
        <f aca="true" t="shared" si="214" ref="DG119:DS119">DG367-DG37</f>
        <v>0</v>
      </c>
      <c r="DH119" s="8">
        <f t="shared" si="214"/>
        <v>0</v>
      </c>
      <c r="DI119" s="8">
        <f t="shared" si="214"/>
        <v>0</v>
      </c>
      <c r="DJ119" s="8">
        <f t="shared" si="214"/>
        <v>0</v>
      </c>
      <c r="DK119" s="8">
        <f t="shared" si="214"/>
        <v>0</v>
      </c>
      <c r="DL119" s="8">
        <f t="shared" si="214"/>
        <v>0</v>
      </c>
      <c r="DM119" s="8">
        <f t="shared" si="214"/>
        <v>0</v>
      </c>
      <c r="DN119" s="8">
        <f t="shared" si="214"/>
        <v>0</v>
      </c>
      <c r="DO119" s="8">
        <f t="shared" si="214"/>
        <v>-0.0006940588561910049</v>
      </c>
      <c r="DP119" s="8">
        <f t="shared" si="214"/>
        <v>0</v>
      </c>
      <c r="DQ119" s="8">
        <f t="shared" si="214"/>
        <v>-0.0005291998435576563</v>
      </c>
      <c r="DR119" s="8">
        <f t="shared" si="214"/>
        <v>0.0001071959045676025</v>
      </c>
      <c r="DS119" s="8">
        <f t="shared" si="214"/>
        <v>-0.0011600906661936514</v>
      </c>
    </row>
    <row r="120" spans="9:123" ht="11.25">
      <c r="I120" s="7"/>
      <c r="J120" s="7"/>
      <c r="K120" s="7"/>
      <c r="L120" s="7"/>
      <c r="Q120" s="17"/>
      <c r="AR120" s="1" t="s">
        <v>30</v>
      </c>
      <c r="AS120" s="1" t="s">
        <v>350</v>
      </c>
      <c r="AT120" s="8">
        <f aca="true" t="shared" si="215" ref="AT120:DF120">AT368-AT38</f>
        <v>0</v>
      </c>
      <c r="AU120" s="8">
        <f t="shared" si="215"/>
        <v>0</v>
      </c>
      <c r="AV120" s="8">
        <f t="shared" si="215"/>
        <v>0</v>
      </c>
      <c r="AW120" s="8">
        <f t="shared" si="215"/>
        <v>0</v>
      </c>
      <c r="AX120" s="8">
        <f t="shared" si="215"/>
        <v>0</v>
      </c>
      <c r="AY120" s="8">
        <f t="shared" si="215"/>
        <v>0</v>
      </c>
      <c r="AZ120" s="8">
        <f t="shared" si="215"/>
        <v>0</v>
      </c>
      <c r="BA120" s="8">
        <f t="shared" si="215"/>
        <v>0</v>
      </c>
      <c r="BB120" s="8">
        <f t="shared" si="215"/>
        <v>0</v>
      </c>
      <c r="BC120" s="8">
        <f t="shared" si="215"/>
        <v>0</v>
      </c>
      <c r="BD120" s="8">
        <f t="shared" si="215"/>
        <v>0</v>
      </c>
      <c r="BE120" s="8">
        <f t="shared" si="215"/>
        <v>0</v>
      </c>
      <c r="BF120" s="8">
        <f t="shared" si="215"/>
        <v>0</v>
      </c>
      <c r="BG120" s="8">
        <f t="shared" si="215"/>
        <v>0</v>
      </c>
      <c r="BH120" s="8">
        <f t="shared" si="215"/>
        <v>0</v>
      </c>
      <c r="BI120" s="8">
        <f t="shared" si="215"/>
        <v>0</v>
      </c>
      <c r="BJ120" s="8">
        <f t="shared" si="215"/>
        <v>0</v>
      </c>
      <c r="BK120" s="8">
        <f t="shared" si="215"/>
        <v>0</v>
      </c>
      <c r="BL120" s="8">
        <f t="shared" si="215"/>
        <v>0</v>
      </c>
      <c r="BM120" s="8">
        <f t="shared" si="215"/>
        <v>0</v>
      </c>
      <c r="BN120" s="8">
        <f t="shared" si="215"/>
        <v>0</v>
      </c>
      <c r="BO120" s="8">
        <f t="shared" si="215"/>
        <v>0</v>
      </c>
      <c r="BP120" s="8">
        <f t="shared" si="215"/>
        <v>0</v>
      </c>
      <c r="BQ120" s="8">
        <f t="shared" si="215"/>
        <v>0</v>
      </c>
      <c r="BR120" s="8">
        <f t="shared" si="215"/>
        <v>0</v>
      </c>
      <c r="BS120" s="8">
        <f t="shared" si="215"/>
        <v>0</v>
      </c>
      <c r="BT120" s="105">
        <f t="shared" si="215"/>
        <v>-0.0014159671489785937</v>
      </c>
      <c r="BU120" s="8">
        <f t="shared" si="215"/>
        <v>-0.0016079030168424948</v>
      </c>
      <c r="BV120" s="8">
        <f t="shared" si="215"/>
        <v>0.9993782637535079</v>
      </c>
      <c r="BW120" s="8">
        <f t="shared" si="215"/>
        <v>-0.0014159671489785937</v>
      </c>
      <c r="BX120" s="8">
        <f t="shared" si="215"/>
        <v>-0.00022910776373198923</v>
      </c>
      <c r="BY120" s="8">
        <f t="shared" si="215"/>
        <v>-0.0014159671489785937</v>
      </c>
      <c r="BZ120" s="8">
        <f t="shared" si="215"/>
        <v>0</v>
      </c>
      <c r="CA120" s="8">
        <f t="shared" si="215"/>
        <v>0</v>
      </c>
      <c r="CB120" s="8">
        <f t="shared" si="215"/>
        <v>0</v>
      </c>
      <c r="CC120" s="8">
        <f t="shared" si="159"/>
        <v>-0.0017885627650348456</v>
      </c>
      <c r="CD120" s="8">
        <f t="shared" si="215"/>
        <v>0</v>
      </c>
      <c r="CE120" s="8">
        <f t="shared" si="215"/>
        <v>0</v>
      </c>
      <c r="CF120" s="8">
        <f t="shared" si="215"/>
        <v>0</v>
      </c>
      <c r="CG120" s="8">
        <f t="shared" si="215"/>
        <v>0</v>
      </c>
      <c r="CH120" s="8">
        <f t="shared" si="215"/>
        <v>0</v>
      </c>
      <c r="CI120" s="8">
        <f t="shared" si="215"/>
        <v>-0.0014159671489785937</v>
      </c>
      <c r="CJ120" s="8">
        <f t="shared" si="215"/>
        <v>-0.0014159671489785937</v>
      </c>
      <c r="CK120" s="8">
        <f t="shared" si="215"/>
        <v>-0.0008942813825174228</v>
      </c>
      <c r="CL120" s="8">
        <f t="shared" si="215"/>
        <v>0</v>
      </c>
      <c r="CM120" s="8">
        <f t="shared" si="215"/>
        <v>0</v>
      </c>
      <c r="CN120" s="8">
        <f t="shared" si="215"/>
        <v>0</v>
      </c>
      <c r="CO120" s="8">
        <f t="shared" si="215"/>
        <v>-0.0008942813825174228</v>
      </c>
      <c r="CP120" s="8">
        <f t="shared" si="215"/>
        <v>0</v>
      </c>
      <c r="CQ120" s="8">
        <f t="shared" si="215"/>
        <v>0</v>
      </c>
      <c r="CR120" s="8">
        <f t="shared" si="215"/>
        <v>0</v>
      </c>
      <c r="CS120" s="8">
        <f t="shared" si="215"/>
        <v>-0.0008942813825174228</v>
      </c>
      <c r="CT120" s="8">
        <f t="shared" si="215"/>
        <v>0</v>
      </c>
      <c r="CU120" s="8">
        <f t="shared" si="215"/>
        <v>0</v>
      </c>
      <c r="CV120" s="8">
        <f t="shared" si="215"/>
        <v>-0.0014159671489785937</v>
      </c>
      <c r="CW120" s="8">
        <f t="shared" si="215"/>
        <v>-0.00022910776373198923</v>
      </c>
      <c r="CX120" s="8">
        <f t="shared" si="215"/>
        <v>-0.0007079835744892969</v>
      </c>
      <c r="CY120" s="8">
        <f t="shared" si="215"/>
        <v>-0.0014159671489785937</v>
      </c>
      <c r="CZ120" s="8">
        <f t="shared" si="215"/>
        <v>-0.0014159671489785937</v>
      </c>
      <c r="DA120" s="8">
        <f t="shared" si="215"/>
        <v>-0.0014159671489785937</v>
      </c>
      <c r="DB120" s="8">
        <f t="shared" si="215"/>
        <v>-0.0014159671489785937</v>
      </c>
      <c r="DC120" s="8">
        <f t="shared" si="215"/>
        <v>-0.0014159671489785937</v>
      </c>
      <c r="DD120" s="8">
        <f t="shared" si="215"/>
        <v>-0.0014159671489785937</v>
      </c>
      <c r="DE120" s="8">
        <f t="shared" si="215"/>
        <v>-0.0016079030168424948</v>
      </c>
      <c r="DF120" s="8">
        <f t="shared" si="215"/>
        <v>-0.00022910776373198923</v>
      </c>
      <c r="DG120" s="8">
        <f aca="true" t="shared" si="216" ref="DG120:DS120">DG368-DG38</f>
        <v>0</v>
      </c>
      <c r="DH120" s="8">
        <f t="shared" si="216"/>
        <v>0</v>
      </c>
      <c r="DI120" s="8">
        <f t="shared" si="216"/>
        <v>0</v>
      </c>
      <c r="DJ120" s="8">
        <f t="shared" si="216"/>
        <v>0</v>
      </c>
      <c r="DK120" s="8">
        <f t="shared" si="216"/>
        <v>0</v>
      </c>
      <c r="DL120" s="8">
        <f t="shared" si="216"/>
        <v>0</v>
      </c>
      <c r="DM120" s="8">
        <f t="shared" si="216"/>
        <v>0</v>
      </c>
      <c r="DN120" s="8">
        <f t="shared" si="216"/>
        <v>0</v>
      </c>
      <c r="DO120" s="8">
        <f t="shared" si="216"/>
        <v>-0.0016079030168424948</v>
      </c>
      <c r="DP120" s="8">
        <f t="shared" si="216"/>
        <v>0</v>
      </c>
      <c r="DQ120" s="8">
        <f t="shared" si="216"/>
        <v>-0.0014159671489785937</v>
      </c>
      <c r="DR120" s="8">
        <f t="shared" si="216"/>
        <v>-0.0006217362464920944</v>
      </c>
      <c r="DS120" s="8">
        <f t="shared" si="216"/>
        <v>-0.0032957053740701823</v>
      </c>
    </row>
    <row r="121" spans="9:126" ht="11.25">
      <c r="I121" s="7"/>
      <c r="J121" s="7"/>
      <c r="K121" s="7"/>
      <c r="L121" s="7"/>
      <c r="Q121" s="17"/>
      <c r="AR121" s="1" t="s">
        <v>31</v>
      </c>
      <c r="AS121" s="1" t="s">
        <v>231</v>
      </c>
      <c r="AT121" s="8">
        <f aca="true" t="shared" si="217" ref="AT121:DF121">AT369-AT39</f>
        <v>0</v>
      </c>
      <c r="AU121" s="8">
        <f t="shared" si="217"/>
        <v>0</v>
      </c>
      <c r="AV121" s="8">
        <f t="shared" si="217"/>
        <v>0</v>
      </c>
      <c r="AW121" s="8">
        <f t="shared" si="217"/>
        <v>0</v>
      </c>
      <c r="AX121" s="8">
        <f t="shared" si="217"/>
        <v>0</v>
      </c>
      <c r="AY121" s="8">
        <f t="shared" si="217"/>
        <v>0</v>
      </c>
      <c r="AZ121" s="8">
        <f t="shared" si="217"/>
        <v>0</v>
      </c>
      <c r="BA121" s="8">
        <f t="shared" si="217"/>
        <v>0</v>
      </c>
      <c r="BB121" s="8">
        <f t="shared" si="217"/>
        <v>0</v>
      </c>
      <c r="BC121" s="8">
        <f t="shared" si="217"/>
        <v>0</v>
      </c>
      <c r="BD121" s="8">
        <f t="shared" si="217"/>
        <v>0</v>
      </c>
      <c r="BE121" s="8">
        <f t="shared" si="217"/>
        <v>0</v>
      </c>
      <c r="BF121" s="8">
        <f t="shared" si="217"/>
        <v>0</v>
      </c>
      <c r="BG121" s="8">
        <f t="shared" si="217"/>
        <v>0</v>
      </c>
      <c r="BH121" s="8">
        <f t="shared" si="217"/>
        <v>0</v>
      </c>
      <c r="BI121" s="8">
        <f t="shared" si="217"/>
        <v>0</v>
      </c>
      <c r="BJ121" s="8">
        <f t="shared" si="217"/>
        <v>0</v>
      </c>
      <c r="BK121" s="8">
        <f t="shared" si="217"/>
        <v>0</v>
      </c>
      <c r="BL121" s="8">
        <f t="shared" si="217"/>
        <v>0</v>
      </c>
      <c r="BM121" s="8">
        <f t="shared" si="217"/>
        <v>0</v>
      </c>
      <c r="BN121" s="8">
        <f t="shared" si="217"/>
        <v>0</v>
      </c>
      <c r="BO121" s="8">
        <f t="shared" si="217"/>
        <v>0</v>
      </c>
      <c r="BP121" s="8">
        <f t="shared" si="217"/>
        <v>0</v>
      </c>
      <c r="BQ121" s="8">
        <f t="shared" si="217"/>
        <v>0</v>
      </c>
      <c r="BR121" s="8">
        <f t="shared" si="217"/>
        <v>0</v>
      </c>
      <c r="BS121" s="8">
        <f t="shared" si="217"/>
        <v>0</v>
      </c>
      <c r="BT121" s="105">
        <f t="shared" si="217"/>
        <v>-0.0018736535001635938</v>
      </c>
      <c r="BU121" s="8">
        <f t="shared" si="217"/>
        <v>-0.003589441051267814</v>
      </c>
      <c r="BV121" s="8">
        <f t="shared" si="217"/>
        <v>0</v>
      </c>
      <c r="BW121" s="8">
        <f t="shared" si="217"/>
        <v>0.9981263464998364</v>
      </c>
      <c r="BX121" s="8">
        <f t="shared" si="217"/>
        <v>-0.00107969212409623</v>
      </c>
      <c r="BY121" s="8">
        <f t="shared" si="217"/>
        <v>-0.0018736535001635938</v>
      </c>
      <c r="BZ121" s="8">
        <f t="shared" si="217"/>
        <v>0</v>
      </c>
      <c r="CA121" s="8">
        <f t="shared" si="217"/>
        <v>0</v>
      </c>
      <c r="CB121" s="8">
        <f t="shared" si="217"/>
        <v>0</v>
      </c>
      <c r="CC121" s="8">
        <f t="shared" si="159"/>
        <v>-0.004991337948934454</v>
      </c>
      <c r="CD121" s="8">
        <f t="shared" si="217"/>
        <v>0</v>
      </c>
      <c r="CE121" s="8">
        <f t="shared" si="217"/>
        <v>0</v>
      </c>
      <c r="CF121" s="8">
        <f t="shared" si="217"/>
        <v>0</v>
      </c>
      <c r="CG121" s="8">
        <f t="shared" si="217"/>
        <v>0</v>
      </c>
      <c r="CH121" s="8">
        <f t="shared" si="217"/>
        <v>0</v>
      </c>
      <c r="CI121" s="8">
        <f t="shared" si="217"/>
        <v>-0.0018736535001635938</v>
      </c>
      <c r="CJ121" s="8">
        <f t="shared" si="217"/>
        <v>-0.0018736535001635938</v>
      </c>
      <c r="CK121" s="8">
        <f t="shared" si="217"/>
        <v>-0.002495668974467227</v>
      </c>
      <c r="CL121" s="8">
        <f t="shared" si="217"/>
        <v>0</v>
      </c>
      <c r="CM121" s="8">
        <f t="shared" si="217"/>
        <v>0</v>
      </c>
      <c r="CN121" s="8">
        <f t="shared" si="217"/>
        <v>0</v>
      </c>
      <c r="CO121" s="8">
        <f t="shared" si="217"/>
        <v>-0.002495668974467227</v>
      </c>
      <c r="CP121" s="8">
        <f t="shared" si="217"/>
        <v>0</v>
      </c>
      <c r="CQ121" s="8">
        <f t="shared" si="217"/>
        <v>0</v>
      </c>
      <c r="CR121" s="8">
        <f t="shared" si="217"/>
        <v>0</v>
      </c>
      <c r="CS121" s="8">
        <f t="shared" si="217"/>
        <v>-0.002495668974467227</v>
      </c>
      <c r="CT121" s="8">
        <f t="shared" si="217"/>
        <v>0</v>
      </c>
      <c r="CU121" s="8">
        <f t="shared" si="217"/>
        <v>0</v>
      </c>
      <c r="CV121" s="8">
        <f t="shared" si="217"/>
        <v>-0.0018736535001635938</v>
      </c>
      <c r="CW121" s="8">
        <f t="shared" si="217"/>
        <v>-0.00107969212409623</v>
      </c>
      <c r="CX121" s="8">
        <f t="shared" si="217"/>
        <v>-0.0009368267500817969</v>
      </c>
      <c r="CY121" s="8">
        <f t="shared" si="217"/>
        <v>-0.0018736535001635938</v>
      </c>
      <c r="CZ121" s="8">
        <f t="shared" si="217"/>
        <v>-0.0018736535001635938</v>
      </c>
      <c r="DA121" s="8">
        <f t="shared" si="217"/>
        <v>-0.0018736535001635938</v>
      </c>
      <c r="DB121" s="8">
        <f t="shared" si="217"/>
        <v>-0.0018736535001635938</v>
      </c>
      <c r="DC121" s="8">
        <f t="shared" si="217"/>
        <v>-0.0018736535001635938</v>
      </c>
      <c r="DD121" s="8">
        <f t="shared" si="217"/>
        <v>-0.0018736535001635938</v>
      </c>
      <c r="DE121" s="8">
        <f t="shared" si="217"/>
        <v>-0.003589441051267814</v>
      </c>
      <c r="DF121" s="8">
        <f t="shared" si="217"/>
        <v>-0.00107969212409623</v>
      </c>
      <c r="DG121" s="8">
        <f aca="true" t="shared" si="218" ref="DG121:DS121">DG369-DG39</f>
        <v>0</v>
      </c>
      <c r="DH121" s="8">
        <f t="shared" si="218"/>
        <v>0</v>
      </c>
      <c r="DI121" s="8">
        <f t="shared" si="218"/>
        <v>0</v>
      </c>
      <c r="DJ121" s="8">
        <f t="shared" si="218"/>
        <v>0</v>
      </c>
      <c r="DK121" s="8">
        <f t="shared" si="218"/>
        <v>0</v>
      </c>
      <c r="DL121" s="8">
        <f t="shared" si="218"/>
        <v>0</v>
      </c>
      <c r="DM121" s="8">
        <f t="shared" si="218"/>
        <v>0</v>
      </c>
      <c r="DN121" s="8">
        <f t="shared" si="218"/>
        <v>0</v>
      </c>
      <c r="DO121" s="8">
        <f t="shared" si="218"/>
        <v>-0.003589441051267814</v>
      </c>
      <c r="DP121" s="8">
        <f t="shared" si="218"/>
        <v>0</v>
      </c>
      <c r="DQ121" s="8">
        <f t="shared" si="218"/>
        <v>-0.0018736535001635938</v>
      </c>
      <c r="DR121" s="8">
        <f t="shared" si="218"/>
        <v>0</v>
      </c>
      <c r="DS121" s="8">
        <f t="shared" si="218"/>
        <v>-0.003155845591427744</v>
      </c>
      <c r="DU121" s="1"/>
      <c r="DV121" s="6"/>
    </row>
    <row r="122" spans="17:126" ht="11.25">
      <c r="Q122" s="17"/>
      <c r="AR122" s="1" t="s">
        <v>232</v>
      </c>
      <c r="AS122" s="1" t="s">
        <v>351</v>
      </c>
      <c r="AT122" s="8">
        <f aca="true" t="shared" si="219" ref="AT122:DF122">AT370-AT40</f>
        <v>0</v>
      </c>
      <c r="AU122" s="8">
        <f t="shared" si="219"/>
        <v>0</v>
      </c>
      <c r="AV122" s="8">
        <f t="shared" si="219"/>
        <v>0</v>
      </c>
      <c r="AW122" s="8">
        <f t="shared" si="219"/>
        <v>0</v>
      </c>
      <c r="AX122" s="8">
        <f t="shared" si="219"/>
        <v>0</v>
      </c>
      <c r="AY122" s="8">
        <f t="shared" si="219"/>
        <v>0</v>
      </c>
      <c r="AZ122" s="8">
        <f t="shared" si="219"/>
        <v>0</v>
      </c>
      <c r="BA122" s="8">
        <f t="shared" si="219"/>
        <v>0</v>
      </c>
      <c r="BB122" s="8">
        <f t="shared" si="219"/>
        <v>0</v>
      </c>
      <c r="BC122" s="8">
        <f t="shared" si="219"/>
        <v>0</v>
      </c>
      <c r="BD122" s="8">
        <f t="shared" si="219"/>
        <v>0</v>
      </c>
      <c r="BE122" s="8">
        <f t="shared" si="219"/>
        <v>0</v>
      </c>
      <c r="BF122" s="8">
        <f t="shared" si="219"/>
        <v>0</v>
      </c>
      <c r="BG122" s="8">
        <f t="shared" si="219"/>
        <v>0</v>
      </c>
      <c r="BH122" s="8">
        <f t="shared" si="219"/>
        <v>0</v>
      </c>
      <c r="BI122" s="8">
        <f t="shared" si="219"/>
        <v>0</v>
      </c>
      <c r="BJ122" s="8">
        <f t="shared" si="219"/>
        <v>0</v>
      </c>
      <c r="BK122" s="8">
        <f t="shared" si="219"/>
        <v>0</v>
      </c>
      <c r="BL122" s="8">
        <f t="shared" si="219"/>
        <v>0</v>
      </c>
      <c r="BM122" s="8">
        <f t="shared" si="219"/>
        <v>0</v>
      </c>
      <c r="BN122" s="8">
        <f t="shared" si="219"/>
        <v>0</v>
      </c>
      <c r="BO122" s="8">
        <f t="shared" si="219"/>
        <v>0</v>
      </c>
      <c r="BP122" s="8">
        <f t="shared" si="219"/>
        <v>0</v>
      </c>
      <c r="BQ122" s="8">
        <f t="shared" si="219"/>
        <v>0</v>
      </c>
      <c r="BR122" s="8">
        <f t="shared" si="219"/>
        <v>0</v>
      </c>
      <c r="BS122" s="8">
        <f t="shared" si="219"/>
        <v>0</v>
      </c>
      <c r="BT122" s="105">
        <f t="shared" si="219"/>
        <v>-0.0045339554164264065</v>
      </c>
      <c r="BU122" s="8">
        <f t="shared" si="219"/>
        <v>0</v>
      </c>
      <c r="BV122" s="8">
        <f t="shared" si="219"/>
        <v>0</v>
      </c>
      <c r="BW122" s="8">
        <f t="shared" si="219"/>
        <v>-0.0045339554164264065</v>
      </c>
      <c r="BX122" s="8">
        <f t="shared" si="219"/>
        <v>1</v>
      </c>
      <c r="BY122" s="8">
        <f t="shared" si="219"/>
        <v>-0.0045339554164264065</v>
      </c>
      <c r="BZ122" s="8">
        <f t="shared" si="219"/>
        <v>0</v>
      </c>
      <c r="CA122" s="8">
        <f t="shared" si="219"/>
        <v>0</v>
      </c>
      <c r="CB122" s="8">
        <f t="shared" si="219"/>
        <v>0</v>
      </c>
      <c r="CC122" s="8">
        <f t="shared" si="159"/>
        <v>0</v>
      </c>
      <c r="CD122" s="8">
        <f t="shared" si="219"/>
        <v>0</v>
      </c>
      <c r="CE122" s="8">
        <f t="shared" si="219"/>
        <v>0</v>
      </c>
      <c r="CF122" s="8">
        <f t="shared" si="219"/>
        <v>0</v>
      </c>
      <c r="CG122" s="8">
        <f t="shared" si="219"/>
        <v>0</v>
      </c>
      <c r="CH122" s="8">
        <f t="shared" si="219"/>
        <v>0</v>
      </c>
      <c r="CI122" s="8">
        <f t="shared" si="219"/>
        <v>-0.0045339554164264065</v>
      </c>
      <c r="CJ122" s="8">
        <f t="shared" si="219"/>
        <v>-0.0045339554164264065</v>
      </c>
      <c r="CK122" s="8">
        <f t="shared" si="219"/>
        <v>0</v>
      </c>
      <c r="CL122" s="8">
        <f t="shared" si="219"/>
        <v>0</v>
      </c>
      <c r="CM122" s="8">
        <f t="shared" si="219"/>
        <v>0</v>
      </c>
      <c r="CN122" s="8">
        <f t="shared" si="219"/>
        <v>0</v>
      </c>
      <c r="CO122" s="8">
        <f t="shared" si="219"/>
        <v>0</v>
      </c>
      <c r="CP122" s="8">
        <f t="shared" si="219"/>
        <v>0</v>
      </c>
      <c r="CQ122" s="8">
        <f t="shared" si="219"/>
        <v>0</v>
      </c>
      <c r="CR122" s="8">
        <f t="shared" si="219"/>
        <v>0</v>
      </c>
      <c r="CS122" s="8">
        <f t="shared" si="219"/>
        <v>0</v>
      </c>
      <c r="CT122" s="8">
        <f t="shared" si="219"/>
        <v>0</v>
      </c>
      <c r="CU122" s="8">
        <f t="shared" si="219"/>
        <v>0</v>
      </c>
      <c r="CV122" s="8">
        <f t="shared" si="219"/>
        <v>-0.0045339554164264065</v>
      </c>
      <c r="CW122" s="8">
        <f t="shared" si="219"/>
        <v>0</v>
      </c>
      <c r="CX122" s="8">
        <f t="shared" si="219"/>
        <v>-0.0022669777082132032</v>
      </c>
      <c r="CY122" s="8">
        <f t="shared" si="219"/>
        <v>-0.0045339554164264065</v>
      </c>
      <c r="CZ122" s="8">
        <f t="shared" si="219"/>
        <v>-0.0045339554164264065</v>
      </c>
      <c r="DA122" s="8">
        <f t="shared" si="219"/>
        <v>-0.0045339554164264065</v>
      </c>
      <c r="DB122" s="8">
        <f t="shared" si="219"/>
        <v>-0.0045339554164264065</v>
      </c>
      <c r="DC122" s="8">
        <f t="shared" si="219"/>
        <v>-0.0045339554164264065</v>
      </c>
      <c r="DD122" s="8">
        <f t="shared" si="219"/>
        <v>-0.0045339554164264065</v>
      </c>
      <c r="DE122" s="8">
        <f t="shared" si="219"/>
        <v>0</v>
      </c>
      <c r="DF122" s="8">
        <f t="shared" si="219"/>
        <v>0</v>
      </c>
      <c r="DG122" s="8">
        <f aca="true" t="shared" si="220" ref="DG122:DS122">DG370-DG40</f>
        <v>0</v>
      </c>
      <c r="DH122" s="8">
        <f t="shared" si="220"/>
        <v>0</v>
      </c>
      <c r="DI122" s="8">
        <f t="shared" si="220"/>
        <v>0</v>
      </c>
      <c r="DJ122" s="8">
        <f t="shared" si="220"/>
        <v>0</v>
      </c>
      <c r="DK122" s="8">
        <f t="shared" si="220"/>
        <v>0</v>
      </c>
      <c r="DL122" s="8">
        <f t="shared" si="220"/>
        <v>0</v>
      </c>
      <c r="DM122" s="8">
        <f t="shared" si="220"/>
        <v>0</v>
      </c>
      <c r="DN122" s="8">
        <f t="shared" si="220"/>
        <v>0</v>
      </c>
      <c r="DO122" s="8">
        <f t="shared" si="220"/>
        <v>0</v>
      </c>
      <c r="DP122" s="8">
        <f t="shared" si="220"/>
        <v>0</v>
      </c>
      <c r="DQ122" s="8">
        <f t="shared" si="220"/>
        <v>-0.0045339554164264065</v>
      </c>
      <c r="DR122" s="8">
        <f t="shared" si="220"/>
        <v>0</v>
      </c>
      <c r="DS122" s="8">
        <f t="shared" si="220"/>
        <v>-0.0017385509067883948</v>
      </c>
      <c r="DU122" s="1"/>
      <c r="DV122" s="6"/>
    </row>
    <row r="123" spans="1:126" ht="11.25">
      <c r="A123" s="1"/>
      <c r="D123" s="3"/>
      <c r="E123" s="3"/>
      <c r="F123" s="3"/>
      <c r="G123" s="3"/>
      <c r="H123" s="3"/>
      <c r="I123" s="3"/>
      <c r="J123" s="3"/>
      <c r="K123" s="3"/>
      <c r="L123" s="3"/>
      <c r="M123" s="3"/>
      <c r="N123" s="3"/>
      <c r="O123" s="3"/>
      <c r="P123" s="3"/>
      <c r="Q123" s="3"/>
      <c r="R123" s="3"/>
      <c r="S123" s="3"/>
      <c r="AR123" s="1" t="s">
        <v>33</v>
      </c>
      <c r="AS123" s="1" t="s">
        <v>235</v>
      </c>
      <c r="AT123" s="8">
        <f aca="true" t="shared" si="221" ref="AT123:DF123">AT371-AT41</f>
        <v>0</v>
      </c>
      <c r="AU123" s="8">
        <f t="shared" si="221"/>
        <v>0</v>
      </c>
      <c r="AV123" s="8">
        <f t="shared" si="221"/>
        <v>0</v>
      </c>
      <c r="AW123" s="8">
        <f t="shared" si="221"/>
        <v>0</v>
      </c>
      <c r="AX123" s="8">
        <f t="shared" si="221"/>
        <v>0</v>
      </c>
      <c r="AY123" s="8">
        <f t="shared" si="221"/>
        <v>0</v>
      </c>
      <c r="AZ123" s="8">
        <f t="shared" si="221"/>
        <v>0</v>
      </c>
      <c r="BA123" s="8">
        <f t="shared" si="221"/>
        <v>0</v>
      </c>
      <c r="BB123" s="8">
        <f t="shared" si="221"/>
        <v>0</v>
      </c>
      <c r="BC123" s="8">
        <f t="shared" si="221"/>
        <v>0</v>
      </c>
      <c r="BD123" s="8">
        <f t="shared" si="221"/>
        <v>0</v>
      </c>
      <c r="BE123" s="8">
        <f t="shared" si="221"/>
        <v>0</v>
      </c>
      <c r="BF123" s="8">
        <f t="shared" si="221"/>
        <v>0</v>
      </c>
      <c r="BG123" s="8">
        <f t="shared" si="221"/>
        <v>0</v>
      </c>
      <c r="BH123" s="8">
        <f t="shared" si="221"/>
        <v>0</v>
      </c>
      <c r="BI123" s="8">
        <f t="shared" si="221"/>
        <v>0</v>
      </c>
      <c r="BJ123" s="8">
        <f t="shared" si="221"/>
        <v>0</v>
      </c>
      <c r="BK123" s="8">
        <f t="shared" si="221"/>
        <v>0</v>
      </c>
      <c r="BL123" s="8">
        <f t="shared" si="221"/>
        <v>0</v>
      </c>
      <c r="BM123" s="8">
        <f t="shared" si="221"/>
        <v>0</v>
      </c>
      <c r="BN123" s="8">
        <f t="shared" si="221"/>
        <v>0</v>
      </c>
      <c r="BO123" s="8">
        <f t="shared" si="221"/>
        <v>0</v>
      </c>
      <c r="BP123" s="8">
        <f t="shared" si="221"/>
        <v>0</v>
      </c>
      <c r="BQ123" s="8">
        <f t="shared" si="221"/>
        <v>0</v>
      </c>
      <c r="BR123" s="8">
        <f t="shared" si="221"/>
        <v>0</v>
      </c>
      <c r="BS123" s="8">
        <f t="shared" si="221"/>
        <v>0</v>
      </c>
      <c r="BT123" s="105">
        <f t="shared" si="221"/>
        <v>-0.002907738599872203</v>
      </c>
      <c r="BU123" s="8">
        <f t="shared" si="221"/>
        <v>-0.0020197112715158246</v>
      </c>
      <c r="BV123" s="8">
        <f t="shared" si="221"/>
        <v>-0.0022725531768331727</v>
      </c>
      <c r="BW123" s="8">
        <f t="shared" si="221"/>
        <v>-0.002907738599872203</v>
      </c>
      <c r="BX123" s="8">
        <f t="shared" si="221"/>
        <v>-0.0005803224125299288</v>
      </c>
      <c r="BY123" s="8">
        <f t="shared" si="221"/>
        <v>0.9970922614001277</v>
      </c>
      <c r="BZ123" s="8">
        <f t="shared" si="221"/>
        <v>0</v>
      </c>
      <c r="CA123" s="8">
        <f t="shared" si="221"/>
        <v>0</v>
      </c>
      <c r="CB123" s="8">
        <f t="shared" si="221"/>
        <v>0</v>
      </c>
      <c r="CC123" s="8">
        <f t="shared" si="159"/>
        <v>-0.0019154259379035967</v>
      </c>
      <c r="CD123" s="8">
        <f t="shared" si="221"/>
        <v>0</v>
      </c>
      <c r="CE123" s="8">
        <f t="shared" si="221"/>
        <v>0</v>
      </c>
      <c r="CF123" s="8">
        <f t="shared" si="221"/>
        <v>0</v>
      </c>
      <c r="CG123" s="8">
        <f t="shared" si="221"/>
        <v>0</v>
      </c>
      <c r="CH123" s="8">
        <f t="shared" si="221"/>
        <v>0</v>
      </c>
      <c r="CI123" s="8">
        <f t="shared" si="221"/>
        <v>-0.002907738599872203</v>
      </c>
      <c r="CJ123" s="8">
        <f t="shared" si="221"/>
        <v>-0.002907738599872203</v>
      </c>
      <c r="CK123" s="8">
        <f t="shared" si="221"/>
        <v>-0.0009577129689517983</v>
      </c>
      <c r="CL123" s="8">
        <f t="shared" si="221"/>
        <v>0</v>
      </c>
      <c r="CM123" s="8">
        <f t="shared" si="221"/>
        <v>0</v>
      </c>
      <c r="CN123" s="8">
        <f t="shared" si="221"/>
        <v>0</v>
      </c>
      <c r="CO123" s="8">
        <f t="shared" si="221"/>
        <v>-0.0009577129689517983</v>
      </c>
      <c r="CP123" s="8">
        <f t="shared" si="221"/>
        <v>-6.250589366650793E-05</v>
      </c>
      <c r="CQ123" s="8">
        <f t="shared" si="221"/>
        <v>0</v>
      </c>
      <c r="CR123" s="8">
        <f t="shared" si="221"/>
        <v>0</v>
      </c>
      <c r="CS123" s="8">
        <f t="shared" si="221"/>
        <v>-0.0009577129689517983</v>
      </c>
      <c r="CT123" s="8">
        <f t="shared" si="221"/>
        <v>0</v>
      </c>
      <c r="CU123" s="8">
        <f t="shared" si="221"/>
        <v>0</v>
      </c>
      <c r="CV123" s="8">
        <f t="shared" si="221"/>
        <v>-0.002907738599872203</v>
      </c>
      <c r="CW123" s="8">
        <f t="shared" si="221"/>
        <v>-0.0005803224125299288</v>
      </c>
      <c r="CX123" s="8">
        <f t="shared" si="221"/>
        <v>-0.0014851222467693556</v>
      </c>
      <c r="CY123" s="8">
        <f t="shared" si="221"/>
        <v>-0.002907738599872203</v>
      </c>
      <c r="CZ123" s="8">
        <f t="shared" si="221"/>
        <v>-0.002907738599872203</v>
      </c>
      <c r="DA123" s="8">
        <f t="shared" si="221"/>
        <v>-0.002907738599872203</v>
      </c>
      <c r="DB123" s="8">
        <f t="shared" si="221"/>
        <v>-0.002907738599872203</v>
      </c>
      <c r="DC123" s="8">
        <f t="shared" si="221"/>
        <v>-0.002907738599872203</v>
      </c>
      <c r="DD123" s="8">
        <f t="shared" si="221"/>
        <v>-0.002907738599872203</v>
      </c>
      <c r="DE123" s="8">
        <f t="shared" si="221"/>
        <v>-0.0020197112715158246</v>
      </c>
      <c r="DF123" s="8">
        <f t="shared" si="221"/>
        <v>-0.0005803224125299288</v>
      </c>
      <c r="DG123" s="8">
        <f aca="true" t="shared" si="222" ref="DG123:DS123">DG371-DG41</f>
        <v>0</v>
      </c>
      <c r="DH123" s="8">
        <f t="shared" si="222"/>
        <v>0</v>
      </c>
      <c r="DI123" s="8">
        <f t="shared" si="222"/>
        <v>0</v>
      </c>
      <c r="DJ123" s="8">
        <f t="shared" si="222"/>
        <v>0</v>
      </c>
      <c r="DK123" s="8">
        <f t="shared" si="222"/>
        <v>0</v>
      </c>
      <c r="DL123" s="8">
        <f t="shared" si="222"/>
        <v>0</v>
      </c>
      <c r="DM123" s="8">
        <f t="shared" si="222"/>
        <v>0</v>
      </c>
      <c r="DN123" s="8">
        <f t="shared" si="222"/>
        <v>0</v>
      </c>
      <c r="DO123" s="8">
        <f t="shared" si="222"/>
        <v>-0.0020197112715158246</v>
      </c>
      <c r="DP123" s="8">
        <f t="shared" si="222"/>
        <v>0</v>
      </c>
      <c r="DQ123" s="8">
        <f t="shared" si="222"/>
        <v>-0.002907738599872203</v>
      </c>
      <c r="DR123" s="8">
        <f t="shared" si="222"/>
        <v>-0.0022725531768331727</v>
      </c>
      <c r="DS123" s="8">
        <f t="shared" si="222"/>
        <v>-0.004130828382012351</v>
      </c>
      <c r="DU123" s="1"/>
      <c r="DV123" s="6"/>
    </row>
    <row r="124" spans="1:126" ht="11.25">
      <c r="A124" s="1"/>
      <c r="Q124" s="17"/>
      <c r="AR124" s="1" t="s">
        <v>34</v>
      </c>
      <c r="AS124" s="1" t="s">
        <v>352</v>
      </c>
      <c r="AT124" s="8">
        <f aca="true" t="shared" si="223" ref="AT124:DF124">AT372-AT42</f>
        <v>0</v>
      </c>
      <c r="AU124" s="8">
        <f t="shared" si="223"/>
        <v>0</v>
      </c>
      <c r="AV124" s="8">
        <f t="shared" si="223"/>
        <v>0</v>
      </c>
      <c r="AW124" s="8">
        <f t="shared" si="223"/>
        <v>0</v>
      </c>
      <c r="AX124" s="8">
        <f t="shared" si="223"/>
        <v>0</v>
      </c>
      <c r="AY124" s="8">
        <f t="shared" si="223"/>
        <v>0</v>
      </c>
      <c r="AZ124" s="8">
        <f t="shared" si="223"/>
        <v>0</v>
      </c>
      <c r="BA124" s="8">
        <f t="shared" si="223"/>
        <v>0</v>
      </c>
      <c r="BB124" s="8">
        <f t="shared" si="223"/>
        <v>0</v>
      </c>
      <c r="BC124" s="8">
        <f t="shared" si="223"/>
        <v>0</v>
      </c>
      <c r="BD124" s="8">
        <f t="shared" si="223"/>
        <v>0</v>
      </c>
      <c r="BE124" s="8">
        <f t="shared" si="223"/>
        <v>0</v>
      </c>
      <c r="BF124" s="8">
        <f t="shared" si="223"/>
        <v>0</v>
      </c>
      <c r="BG124" s="8">
        <f t="shared" si="223"/>
        <v>0</v>
      </c>
      <c r="BH124" s="8">
        <f t="shared" si="223"/>
        <v>0</v>
      </c>
      <c r="BI124" s="8">
        <f t="shared" si="223"/>
        <v>0</v>
      </c>
      <c r="BJ124" s="8">
        <f t="shared" si="223"/>
        <v>0</v>
      </c>
      <c r="BK124" s="8">
        <f t="shared" si="223"/>
        <v>0</v>
      </c>
      <c r="BL124" s="8">
        <f t="shared" si="223"/>
        <v>0</v>
      </c>
      <c r="BM124" s="8">
        <f t="shared" si="223"/>
        <v>0</v>
      </c>
      <c r="BN124" s="8">
        <f t="shared" si="223"/>
        <v>0</v>
      </c>
      <c r="BO124" s="8">
        <f t="shared" si="223"/>
        <v>0</v>
      </c>
      <c r="BP124" s="8">
        <f t="shared" si="223"/>
        <v>0</v>
      </c>
      <c r="BQ124" s="8">
        <f t="shared" si="223"/>
        <v>0</v>
      </c>
      <c r="BR124" s="8">
        <f t="shared" si="223"/>
        <v>0</v>
      </c>
      <c r="BS124" s="8">
        <f t="shared" si="223"/>
        <v>0</v>
      </c>
      <c r="BT124" s="105">
        <f t="shared" si="223"/>
        <v>0</v>
      </c>
      <c r="BU124" s="8">
        <f t="shared" si="223"/>
        <v>0</v>
      </c>
      <c r="BV124" s="8">
        <f t="shared" si="223"/>
        <v>0</v>
      </c>
      <c r="BW124" s="8">
        <f t="shared" si="223"/>
        <v>0</v>
      </c>
      <c r="BX124" s="8">
        <f t="shared" si="223"/>
        <v>0</v>
      </c>
      <c r="BY124" s="8">
        <f t="shared" si="223"/>
        <v>0</v>
      </c>
      <c r="BZ124" s="8">
        <f t="shared" si="223"/>
        <v>1</v>
      </c>
      <c r="CA124" s="8">
        <f t="shared" si="223"/>
        <v>0</v>
      </c>
      <c r="CB124" s="8">
        <f t="shared" si="223"/>
        <v>0</v>
      </c>
      <c r="CC124" s="8">
        <f t="shared" si="223"/>
        <v>0</v>
      </c>
      <c r="CD124" s="8">
        <f t="shared" si="223"/>
        <v>0</v>
      </c>
      <c r="CE124" s="8">
        <f t="shared" si="223"/>
        <v>0</v>
      </c>
      <c r="CF124" s="8">
        <f t="shared" si="223"/>
        <v>0</v>
      </c>
      <c r="CG124" s="8">
        <f t="shared" si="223"/>
        <v>0</v>
      </c>
      <c r="CH124" s="8">
        <f t="shared" si="223"/>
        <v>0</v>
      </c>
      <c r="CI124" s="8">
        <f t="shared" si="223"/>
        <v>0</v>
      </c>
      <c r="CJ124" s="8">
        <f t="shared" si="223"/>
        <v>0</v>
      </c>
      <c r="CK124" s="8">
        <f t="shared" si="223"/>
        <v>0</v>
      </c>
      <c r="CL124" s="8">
        <f t="shared" si="223"/>
        <v>0</v>
      </c>
      <c r="CM124" s="8">
        <f t="shared" si="223"/>
        <v>0</v>
      </c>
      <c r="CN124" s="8">
        <f t="shared" si="223"/>
        <v>0</v>
      </c>
      <c r="CO124" s="8">
        <f t="shared" si="223"/>
        <v>0</v>
      </c>
      <c r="CP124" s="8">
        <f t="shared" si="223"/>
        <v>0</v>
      </c>
      <c r="CQ124" s="8">
        <f t="shared" si="223"/>
        <v>0</v>
      </c>
      <c r="CR124" s="8">
        <f t="shared" si="223"/>
        <v>0</v>
      </c>
      <c r="CS124" s="8">
        <f t="shared" si="223"/>
        <v>0</v>
      </c>
      <c r="CT124" s="8">
        <f t="shared" si="223"/>
        <v>0</v>
      </c>
      <c r="CU124" s="8">
        <f t="shared" si="223"/>
        <v>0</v>
      </c>
      <c r="CV124" s="8">
        <f t="shared" si="223"/>
        <v>0</v>
      </c>
      <c r="CW124" s="8">
        <f t="shared" si="223"/>
        <v>0</v>
      </c>
      <c r="CX124" s="8">
        <f t="shared" si="223"/>
        <v>0</v>
      </c>
      <c r="CY124" s="8">
        <f t="shared" si="223"/>
        <v>0</v>
      </c>
      <c r="CZ124" s="8">
        <f t="shared" si="223"/>
        <v>0</v>
      </c>
      <c r="DA124" s="8">
        <f t="shared" si="223"/>
        <v>0</v>
      </c>
      <c r="DB124" s="8">
        <f t="shared" si="223"/>
        <v>0</v>
      </c>
      <c r="DC124" s="8">
        <f t="shared" si="223"/>
        <v>0</v>
      </c>
      <c r="DD124" s="8">
        <f t="shared" si="223"/>
        <v>0</v>
      </c>
      <c r="DE124" s="8">
        <f t="shared" si="223"/>
        <v>0</v>
      </c>
      <c r="DF124" s="8">
        <f t="shared" si="223"/>
        <v>0</v>
      </c>
      <c r="DG124" s="8">
        <f aca="true" t="shared" si="224" ref="DG124:DS124">DG372-DG42</f>
        <v>0</v>
      </c>
      <c r="DH124" s="8">
        <f t="shared" si="224"/>
        <v>0</v>
      </c>
      <c r="DI124" s="8">
        <f t="shared" si="224"/>
        <v>0</v>
      </c>
      <c r="DJ124" s="8">
        <f t="shared" si="224"/>
        <v>0</v>
      </c>
      <c r="DK124" s="8">
        <f t="shared" si="224"/>
        <v>0</v>
      </c>
      <c r="DL124" s="8">
        <f t="shared" si="224"/>
        <v>0</v>
      </c>
      <c r="DM124" s="8">
        <f t="shared" si="224"/>
        <v>0</v>
      </c>
      <c r="DN124" s="8">
        <f t="shared" si="224"/>
        <v>0</v>
      </c>
      <c r="DO124" s="8">
        <f t="shared" si="224"/>
        <v>0</v>
      </c>
      <c r="DP124" s="8">
        <f t="shared" si="224"/>
        <v>0</v>
      </c>
      <c r="DQ124" s="8">
        <f t="shared" si="224"/>
        <v>0</v>
      </c>
      <c r="DR124" s="8">
        <f t="shared" si="224"/>
        <v>0</v>
      </c>
      <c r="DS124" s="8">
        <f t="shared" si="224"/>
        <v>0</v>
      </c>
      <c r="DU124" s="1"/>
      <c r="DV124" s="6"/>
    </row>
    <row r="125" spans="17:126" ht="11.25">
      <c r="Q125" s="17"/>
      <c r="AR125" s="1" t="s">
        <v>35</v>
      </c>
      <c r="AS125" s="1" t="s">
        <v>353</v>
      </c>
      <c r="AT125" s="8">
        <f aca="true" t="shared" si="225" ref="AT125:DF125">AT373-AT43</f>
        <v>0</v>
      </c>
      <c r="AU125" s="8">
        <f t="shared" si="225"/>
        <v>0</v>
      </c>
      <c r="AV125" s="8">
        <f t="shared" si="225"/>
        <v>0</v>
      </c>
      <c r="AW125" s="8">
        <f t="shared" si="225"/>
        <v>0</v>
      </c>
      <c r="AX125" s="8">
        <f t="shared" si="225"/>
        <v>0</v>
      </c>
      <c r="AY125" s="8">
        <f t="shared" si="225"/>
        <v>0</v>
      </c>
      <c r="AZ125" s="8">
        <f t="shared" si="225"/>
        <v>0</v>
      </c>
      <c r="BA125" s="8">
        <f t="shared" si="225"/>
        <v>0</v>
      </c>
      <c r="BB125" s="8">
        <f t="shared" si="225"/>
        <v>0</v>
      </c>
      <c r="BC125" s="8">
        <f t="shared" si="225"/>
        <v>0</v>
      </c>
      <c r="BD125" s="8">
        <f t="shared" si="225"/>
        <v>0</v>
      </c>
      <c r="BE125" s="8">
        <f t="shared" si="225"/>
        <v>0</v>
      </c>
      <c r="BF125" s="8">
        <f t="shared" si="225"/>
        <v>0</v>
      </c>
      <c r="BG125" s="8">
        <f t="shared" si="225"/>
        <v>0</v>
      </c>
      <c r="BH125" s="8">
        <f t="shared" si="225"/>
        <v>0</v>
      </c>
      <c r="BI125" s="8">
        <f t="shared" si="225"/>
        <v>0</v>
      </c>
      <c r="BJ125" s="8">
        <f t="shared" si="225"/>
        <v>0</v>
      </c>
      <c r="BK125" s="8">
        <f t="shared" si="225"/>
        <v>0</v>
      </c>
      <c r="BL125" s="8">
        <f t="shared" si="225"/>
        <v>0</v>
      </c>
      <c r="BM125" s="8">
        <f t="shared" si="225"/>
        <v>0</v>
      </c>
      <c r="BN125" s="8">
        <f t="shared" si="225"/>
        <v>0</v>
      </c>
      <c r="BO125" s="8">
        <f t="shared" si="225"/>
        <v>0</v>
      </c>
      <c r="BP125" s="8">
        <f t="shared" si="225"/>
        <v>0</v>
      </c>
      <c r="BQ125" s="8">
        <f t="shared" si="225"/>
        <v>0</v>
      </c>
      <c r="BR125" s="8">
        <f t="shared" si="225"/>
        <v>0</v>
      </c>
      <c r="BS125" s="8">
        <f t="shared" si="225"/>
        <v>0</v>
      </c>
      <c r="BT125" s="105">
        <f t="shared" si="225"/>
        <v>0</v>
      </c>
      <c r="BU125" s="8">
        <f t="shared" si="225"/>
        <v>0</v>
      </c>
      <c r="BV125" s="8">
        <f t="shared" si="225"/>
        <v>0</v>
      </c>
      <c r="BW125" s="8">
        <f t="shared" si="225"/>
        <v>0</v>
      </c>
      <c r="BX125" s="8">
        <f t="shared" si="225"/>
        <v>0</v>
      </c>
      <c r="BY125" s="8">
        <f t="shared" si="225"/>
        <v>0</v>
      </c>
      <c r="BZ125" s="8">
        <f t="shared" si="225"/>
        <v>0</v>
      </c>
      <c r="CA125" s="8">
        <f t="shared" si="225"/>
        <v>1</v>
      </c>
      <c r="CB125" s="8">
        <f t="shared" si="225"/>
        <v>0</v>
      </c>
      <c r="CC125" s="8">
        <f t="shared" si="225"/>
        <v>0</v>
      </c>
      <c r="CD125" s="8">
        <f t="shared" si="225"/>
        <v>0</v>
      </c>
      <c r="CE125" s="8">
        <f t="shared" si="225"/>
        <v>0</v>
      </c>
      <c r="CF125" s="8">
        <f t="shared" si="225"/>
        <v>0</v>
      </c>
      <c r="CG125" s="8">
        <f t="shared" si="225"/>
        <v>0</v>
      </c>
      <c r="CH125" s="8">
        <f t="shared" si="225"/>
        <v>0</v>
      </c>
      <c r="CI125" s="8">
        <f t="shared" si="225"/>
        <v>0</v>
      </c>
      <c r="CJ125" s="8">
        <f t="shared" si="225"/>
        <v>0</v>
      </c>
      <c r="CK125" s="8">
        <f t="shared" si="225"/>
        <v>0</v>
      </c>
      <c r="CL125" s="8">
        <f t="shared" si="225"/>
        <v>0</v>
      </c>
      <c r="CM125" s="8">
        <f t="shared" si="225"/>
        <v>0</v>
      </c>
      <c r="CN125" s="8">
        <f t="shared" si="225"/>
        <v>0</v>
      </c>
      <c r="CO125" s="8">
        <f t="shared" si="225"/>
        <v>0</v>
      </c>
      <c r="CP125" s="8">
        <f t="shared" si="225"/>
        <v>0</v>
      </c>
      <c r="CQ125" s="8">
        <f t="shared" si="225"/>
        <v>0</v>
      </c>
      <c r="CR125" s="8">
        <f t="shared" si="225"/>
        <v>0</v>
      </c>
      <c r="CS125" s="8">
        <f t="shared" si="225"/>
        <v>0</v>
      </c>
      <c r="CT125" s="8">
        <f t="shared" si="225"/>
        <v>0</v>
      </c>
      <c r="CU125" s="8">
        <f t="shared" si="225"/>
        <v>0</v>
      </c>
      <c r="CV125" s="8">
        <f t="shared" si="225"/>
        <v>0</v>
      </c>
      <c r="CW125" s="8">
        <f t="shared" si="225"/>
        <v>0</v>
      </c>
      <c r="CX125" s="8">
        <f t="shared" si="225"/>
        <v>0</v>
      </c>
      <c r="CY125" s="8">
        <f t="shared" si="225"/>
        <v>0</v>
      </c>
      <c r="CZ125" s="8">
        <f t="shared" si="225"/>
        <v>0</v>
      </c>
      <c r="DA125" s="8">
        <f t="shared" si="225"/>
        <v>0</v>
      </c>
      <c r="DB125" s="8">
        <f t="shared" si="225"/>
        <v>0</v>
      </c>
      <c r="DC125" s="8">
        <f t="shared" si="225"/>
        <v>0</v>
      </c>
      <c r="DD125" s="8">
        <f t="shared" si="225"/>
        <v>0</v>
      </c>
      <c r="DE125" s="8">
        <f t="shared" si="225"/>
        <v>0</v>
      </c>
      <c r="DF125" s="8">
        <f t="shared" si="225"/>
        <v>0</v>
      </c>
      <c r="DG125" s="8">
        <f aca="true" t="shared" si="226" ref="DG125:DS125">DG373-DG43</f>
        <v>0</v>
      </c>
      <c r="DH125" s="8">
        <f t="shared" si="226"/>
        <v>0</v>
      </c>
      <c r="DI125" s="8">
        <f t="shared" si="226"/>
        <v>0</v>
      </c>
      <c r="DJ125" s="8">
        <f t="shared" si="226"/>
        <v>0</v>
      </c>
      <c r="DK125" s="8">
        <f t="shared" si="226"/>
        <v>0</v>
      </c>
      <c r="DL125" s="8">
        <f t="shared" si="226"/>
        <v>0</v>
      </c>
      <c r="DM125" s="8">
        <f t="shared" si="226"/>
        <v>0</v>
      </c>
      <c r="DN125" s="8">
        <f t="shared" si="226"/>
        <v>0</v>
      </c>
      <c r="DO125" s="8">
        <f t="shared" si="226"/>
        <v>0</v>
      </c>
      <c r="DP125" s="8">
        <f t="shared" si="226"/>
        <v>0</v>
      </c>
      <c r="DQ125" s="8">
        <f t="shared" si="226"/>
        <v>0</v>
      </c>
      <c r="DR125" s="8">
        <f t="shared" si="226"/>
        <v>0</v>
      </c>
      <c r="DS125" s="8">
        <f t="shared" si="226"/>
        <v>0</v>
      </c>
      <c r="DU125" s="1"/>
      <c r="DV125" s="6"/>
    </row>
    <row r="126" spans="17:126" ht="11.25">
      <c r="Q126" s="17"/>
      <c r="AR126" s="1" t="s">
        <v>36</v>
      </c>
      <c r="AS126" s="1" t="s">
        <v>354</v>
      </c>
      <c r="AT126" s="8">
        <f aca="true" t="shared" si="227" ref="AT126:DF126">AT374-AT44</f>
        <v>0</v>
      </c>
      <c r="AU126" s="8">
        <f t="shared" si="227"/>
        <v>0</v>
      </c>
      <c r="AV126" s="8">
        <f t="shared" si="227"/>
        <v>0</v>
      </c>
      <c r="AW126" s="8">
        <f t="shared" si="227"/>
        <v>0</v>
      </c>
      <c r="AX126" s="8">
        <f t="shared" si="227"/>
        <v>0</v>
      </c>
      <c r="AY126" s="8">
        <f t="shared" si="227"/>
        <v>0</v>
      </c>
      <c r="AZ126" s="8">
        <f t="shared" si="227"/>
        <v>0</v>
      </c>
      <c r="BA126" s="8">
        <f t="shared" si="227"/>
        <v>0</v>
      </c>
      <c r="BB126" s="8">
        <f t="shared" si="227"/>
        <v>0</v>
      </c>
      <c r="BC126" s="8">
        <f t="shared" si="227"/>
        <v>0</v>
      </c>
      <c r="BD126" s="8">
        <f t="shared" si="227"/>
        <v>0</v>
      </c>
      <c r="BE126" s="8">
        <f t="shared" si="227"/>
        <v>0</v>
      </c>
      <c r="BF126" s="8">
        <f t="shared" si="227"/>
        <v>0</v>
      </c>
      <c r="BG126" s="8">
        <f t="shared" si="227"/>
        <v>0</v>
      </c>
      <c r="BH126" s="8">
        <f t="shared" si="227"/>
        <v>0</v>
      </c>
      <c r="BI126" s="8">
        <f t="shared" si="227"/>
        <v>0</v>
      </c>
      <c r="BJ126" s="8">
        <f t="shared" si="227"/>
        <v>0</v>
      </c>
      <c r="BK126" s="8">
        <f t="shared" si="227"/>
        <v>0</v>
      </c>
      <c r="BL126" s="8">
        <f t="shared" si="227"/>
        <v>0</v>
      </c>
      <c r="BM126" s="8">
        <f t="shared" si="227"/>
        <v>0</v>
      </c>
      <c r="BN126" s="8">
        <f t="shared" si="227"/>
        <v>0</v>
      </c>
      <c r="BO126" s="8">
        <f t="shared" si="227"/>
        <v>0</v>
      </c>
      <c r="BP126" s="8">
        <f t="shared" si="227"/>
        <v>0</v>
      </c>
      <c r="BQ126" s="8">
        <f t="shared" si="227"/>
        <v>0</v>
      </c>
      <c r="BR126" s="8">
        <f t="shared" si="227"/>
        <v>0</v>
      </c>
      <c r="BS126" s="8">
        <f t="shared" si="227"/>
        <v>0</v>
      </c>
      <c r="BT126" s="105">
        <f t="shared" si="227"/>
        <v>0</v>
      </c>
      <c r="BU126" s="8">
        <f t="shared" si="227"/>
        <v>0</v>
      </c>
      <c r="BV126" s="8">
        <f t="shared" si="227"/>
        <v>0</v>
      </c>
      <c r="BW126" s="8">
        <f t="shared" si="227"/>
        <v>0</v>
      </c>
      <c r="BX126" s="8">
        <f t="shared" si="227"/>
        <v>0</v>
      </c>
      <c r="BY126" s="8">
        <f t="shared" si="227"/>
        <v>0</v>
      </c>
      <c r="BZ126" s="8">
        <f t="shared" si="227"/>
        <v>0</v>
      </c>
      <c r="CA126" s="8">
        <f t="shared" si="227"/>
        <v>0</v>
      </c>
      <c r="CB126" s="8">
        <f t="shared" si="227"/>
        <v>1</v>
      </c>
      <c r="CC126" s="8">
        <f t="shared" si="227"/>
        <v>0</v>
      </c>
      <c r="CD126" s="8">
        <f t="shared" si="227"/>
        <v>0</v>
      </c>
      <c r="CE126" s="8">
        <f t="shared" si="227"/>
        <v>0</v>
      </c>
      <c r="CF126" s="8">
        <f t="shared" si="227"/>
        <v>0</v>
      </c>
      <c r="CG126" s="8">
        <f t="shared" si="227"/>
        <v>0</v>
      </c>
      <c r="CH126" s="8">
        <f t="shared" si="227"/>
        <v>0</v>
      </c>
      <c r="CI126" s="8">
        <f t="shared" si="227"/>
        <v>0</v>
      </c>
      <c r="CJ126" s="8">
        <f t="shared" si="227"/>
        <v>0</v>
      </c>
      <c r="CK126" s="8">
        <f t="shared" si="227"/>
        <v>0</v>
      </c>
      <c r="CL126" s="8">
        <f t="shared" si="227"/>
        <v>0</v>
      </c>
      <c r="CM126" s="8">
        <f t="shared" si="227"/>
        <v>0</v>
      </c>
      <c r="CN126" s="8">
        <f t="shared" si="227"/>
        <v>0</v>
      </c>
      <c r="CO126" s="8">
        <f t="shared" si="227"/>
        <v>0</v>
      </c>
      <c r="CP126" s="8">
        <f t="shared" si="227"/>
        <v>0</v>
      </c>
      <c r="CQ126" s="8">
        <f t="shared" si="227"/>
        <v>0</v>
      </c>
      <c r="CR126" s="8">
        <f t="shared" si="227"/>
        <v>0</v>
      </c>
      <c r="CS126" s="8">
        <f t="shared" si="227"/>
        <v>0</v>
      </c>
      <c r="CT126" s="8">
        <f t="shared" si="227"/>
        <v>0</v>
      </c>
      <c r="CU126" s="8">
        <f t="shared" si="227"/>
        <v>0</v>
      </c>
      <c r="CV126" s="8">
        <f t="shared" si="227"/>
        <v>0</v>
      </c>
      <c r="CW126" s="8">
        <f t="shared" si="227"/>
        <v>0</v>
      </c>
      <c r="CX126" s="8">
        <f t="shared" si="227"/>
        <v>0</v>
      </c>
      <c r="CY126" s="8">
        <f t="shared" si="227"/>
        <v>0</v>
      </c>
      <c r="CZ126" s="8">
        <f t="shared" si="227"/>
        <v>0</v>
      </c>
      <c r="DA126" s="8">
        <f t="shared" si="227"/>
        <v>0</v>
      </c>
      <c r="DB126" s="8">
        <f t="shared" si="227"/>
        <v>0</v>
      </c>
      <c r="DC126" s="8">
        <f t="shared" si="227"/>
        <v>0</v>
      </c>
      <c r="DD126" s="8">
        <f t="shared" si="227"/>
        <v>0</v>
      </c>
      <c r="DE126" s="8">
        <f t="shared" si="227"/>
        <v>0</v>
      </c>
      <c r="DF126" s="8">
        <f t="shared" si="227"/>
        <v>0</v>
      </c>
      <c r="DG126" s="8">
        <f aca="true" t="shared" si="228" ref="DG126:DS126">DG374-DG44</f>
        <v>0</v>
      </c>
      <c r="DH126" s="8">
        <f t="shared" si="228"/>
        <v>0</v>
      </c>
      <c r="DI126" s="8">
        <f t="shared" si="228"/>
        <v>0</v>
      </c>
      <c r="DJ126" s="8">
        <f t="shared" si="228"/>
        <v>0</v>
      </c>
      <c r="DK126" s="8">
        <f t="shared" si="228"/>
        <v>0</v>
      </c>
      <c r="DL126" s="8">
        <f t="shared" si="228"/>
        <v>0</v>
      </c>
      <c r="DM126" s="8">
        <f t="shared" si="228"/>
        <v>0</v>
      </c>
      <c r="DN126" s="8">
        <f t="shared" si="228"/>
        <v>0</v>
      </c>
      <c r="DO126" s="8">
        <f t="shared" si="228"/>
        <v>0</v>
      </c>
      <c r="DP126" s="8">
        <f t="shared" si="228"/>
        <v>0</v>
      </c>
      <c r="DQ126" s="8">
        <f t="shared" si="228"/>
        <v>0</v>
      </c>
      <c r="DR126" s="8">
        <f t="shared" si="228"/>
        <v>0</v>
      </c>
      <c r="DS126" s="8">
        <f t="shared" si="228"/>
        <v>0</v>
      </c>
      <c r="DU126" s="1"/>
      <c r="DV126" s="6"/>
    </row>
    <row r="127" spans="17:126" ht="11.25">
      <c r="Q127" s="17"/>
      <c r="AR127" s="102" t="s">
        <v>37</v>
      </c>
      <c r="AS127" s="1" t="s">
        <v>242</v>
      </c>
      <c r="AT127" s="8">
        <f aca="true" t="shared" si="229" ref="AT127:CB127">AT375-AT45</f>
        <v>0</v>
      </c>
      <c r="AU127" s="8">
        <f t="shared" si="229"/>
        <v>0</v>
      </c>
      <c r="AV127" s="8">
        <f t="shared" si="229"/>
        <v>0</v>
      </c>
      <c r="AW127" s="8">
        <f t="shared" si="229"/>
        <v>0</v>
      </c>
      <c r="AX127" s="8">
        <f t="shared" si="229"/>
        <v>0</v>
      </c>
      <c r="AY127" s="8">
        <f t="shared" si="229"/>
        <v>0</v>
      </c>
      <c r="AZ127" s="8">
        <f t="shared" si="229"/>
        <v>0</v>
      </c>
      <c r="BA127" s="8">
        <f t="shared" si="229"/>
        <v>0</v>
      </c>
      <c r="BB127" s="8">
        <f t="shared" si="229"/>
        <v>0</v>
      </c>
      <c r="BC127" s="8">
        <f t="shared" si="229"/>
        <v>0</v>
      </c>
      <c r="BD127" s="8">
        <f t="shared" si="229"/>
        <v>0</v>
      </c>
      <c r="BE127" s="8">
        <f t="shared" si="229"/>
        <v>0</v>
      </c>
      <c r="BF127" s="8">
        <f t="shared" si="229"/>
        <v>0</v>
      </c>
      <c r="BG127" s="8">
        <f t="shared" si="229"/>
        <v>0</v>
      </c>
      <c r="BH127" s="8">
        <f t="shared" si="229"/>
        <v>0</v>
      </c>
      <c r="BI127" s="8">
        <f t="shared" si="229"/>
        <v>0</v>
      </c>
      <c r="BJ127" s="8">
        <f t="shared" si="229"/>
        <v>0</v>
      </c>
      <c r="BK127" s="8">
        <f t="shared" si="229"/>
        <v>0</v>
      </c>
      <c r="BL127" s="8">
        <f t="shared" si="229"/>
        <v>0</v>
      </c>
      <c r="BM127" s="8">
        <f t="shared" si="229"/>
        <v>0</v>
      </c>
      <c r="BN127" s="8">
        <f t="shared" si="229"/>
        <v>0</v>
      </c>
      <c r="BO127" s="8">
        <f t="shared" si="229"/>
        <v>0</v>
      </c>
      <c r="BP127" s="8">
        <f t="shared" si="229"/>
        <v>0</v>
      </c>
      <c r="BQ127" s="8">
        <f t="shared" si="229"/>
        <v>0</v>
      </c>
      <c r="BR127" s="8">
        <f t="shared" si="229"/>
        <v>0</v>
      </c>
      <c r="BS127" s="8">
        <f t="shared" si="229"/>
        <v>0</v>
      </c>
      <c r="BT127" s="105">
        <f t="shared" si="229"/>
        <v>-0.00020452858818579688</v>
      </c>
      <c r="BU127" s="8">
        <f t="shared" si="229"/>
        <v>-0.00034702942809550246</v>
      </c>
      <c r="BV127" s="8">
        <f t="shared" si="229"/>
        <v>0</v>
      </c>
      <c r="BW127" s="8">
        <f t="shared" si="229"/>
        <v>-0.00020452858818579688</v>
      </c>
      <c r="BX127" s="8">
        <f t="shared" si="229"/>
        <v>0</v>
      </c>
      <c r="BY127" s="8">
        <f t="shared" si="229"/>
        <v>-0.00020452858818579688</v>
      </c>
      <c r="BZ127" s="8">
        <f t="shared" si="229"/>
        <v>0</v>
      </c>
      <c r="CA127" s="8">
        <f t="shared" si="229"/>
        <v>0</v>
      </c>
      <c r="CB127" s="8">
        <f t="shared" si="229"/>
        <v>0</v>
      </c>
      <c r="CC127" s="8">
        <f aca="true" t="shared" si="230" ref="CC127:CC158">CC375-CC45</f>
        <v>0.9995840551709221</v>
      </c>
      <c r="CD127" s="8">
        <f aca="true" t="shared" si="231" ref="CD127:CR127">CD375-CD45</f>
        <v>0</v>
      </c>
      <c r="CE127" s="8">
        <f t="shared" si="231"/>
        <v>0</v>
      </c>
      <c r="CF127" s="8">
        <f t="shared" si="231"/>
        <v>0</v>
      </c>
      <c r="CG127" s="8">
        <f t="shared" si="231"/>
        <v>0</v>
      </c>
      <c r="CH127" s="8">
        <f t="shared" si="231"/>
        <v>0</v>
      </c>
      <c r="CI127" s="8">
        <f t="shared" si="231"/>
        <v>-0.00020452858818579688</v>
      </c>
      <c r="CJ127" s="8">
        <f t="shared" si="231"/>
        <v>-0.00020452858818579688</v>
      </c>
      <c r="CK127" s="8">
        <f t="shared" si="231"/>
        <v>-0.00020797241453893555</v>
      </c>
      <c r="CL127" s="8">
        <f t="shared" si="231"/>
        <v>0</v>
      </c>
      <c r="CM127" s="8">
        <f t="shared" si="231"/>
        <v>0</v>
      </c>
      <c r="CN127" s="8">
        <f t="shared" si="231"/>
        <v>0</v>
      </c>
      <c r="CO127" s="8">
        <f t="shared" si="231"/>
        <v>-0.00020797241453893555</v>
      </c>
      <c r="CP127" s="8">
        <f t="shared" si="231"/>
        <v>0</v>
      </c>
      <c r="CQ127" s="8">
        <f t="shared" si="231"/>
        <v>0</v>
      </c>
      <c r="CR127" s="8">
        <f t="shared" si="231"/>
        <v>0</v>
      </c>
      <c r="CS127" s="8">
        <f aca="true" t="shared" si="232" ref="CS127:DS127">CS375-CS45</f>
        <v>-0.00020797241453893555</v>
      </c>
      <c r="CT127" s="8">
        <f t="shared" si="232"/>
        <v>0</v>
      </c>
      <c r="CU127" s="8">
        <f t="shared" si="232"/>
        <v>0</v>
      </c>
      <c r="CV127" s="8">
        <f t="shared" si="232"/>
        <v>-0.00020452858818579688</v>
      </c>
      <c r="CW127" s="8">
        <f t="shared" si="232"/>
        <v>0</v>
      </c>
      <c r="CX127" s="8">
        <f t="shared" si="232"/>
        <v>-0.00010226429409289844</v>
      </c>
      <c r="CY127" s="8">
        <f t="shared" si="232"/>
        <v>-0.00020452858818579688</v>
      </c>
      <c r="CZ127" s="8">
        <f t="shared" si="232"/>
        <v>-0.00020452858818579688</v>
      </c>
      <c r="DA127" s="8">
        <f t="shared" si="232"/>
        <v>-0.00020452858818579688</v>
      </c>
      <c r="DB127" s="8">
        <f t="shared" si="232"/>
        <v>-0.00020452858818579688</v>
      </c>
      <c r="DC127" s="8">
        <f t="shared" si="232"/>
        <v>-0.00020452858818579688</v>
      </c>
      <c r="DD127" s="8">
        <f t="shared" si="232"/>
        <v>-0.00020452858818579688</v>
      </c>
      <c r="DE127" s="8">
        <f t="shared" si="232"/>
        <v>-0.00034702942809550246</v>
      </c>
      <c r="DF127" s="8">
        <f t="shared" si="232"/>
        <v>0</v>
      </c>
      <c r="DG127" s="8">
        <f t="shared" si="232"/>
        <v>0</v>
      </c>
      <c r="DH127" s="8">
        <f t="shared" si="232"/>
        <v>0</v>
      </c>
      <c r="DI127" s="8">
        <f t="shared" si="232"/>
        <v>0</v>
      </c>
      <c r="DJ127" s="8">
        <f t="shared" si="232"/>
        <v>0</v>
      </c>
      <c r="DK127" s="8">
        <f t="shared" si="232"/>
        <v>0</v>
      </c>
      <c r="DL127" s="8">
        <f t="shared" si="232"/>
        <v>0</v>
      </c>
      <c r="DM127" s="8">
        <f t="shared" si="232"/>
        <v>0</v>
      </c>
      <c r="DN127" s="8">
        <f t="shared" si="232"/>
        <v>0</v>
      </c>
      <c r="DO127" s="8">
        <f t="shared" si="232"/>
        <v>-0.00034702942809550246</v>
      </c>
      <c r="DP127" s="8">
        <f t="shared" si="232"/>
        <v>0</v>
      </c>
      <c r="DQ127" s="8">
        <f t="shared" si="232"/>
        <v>-0.00020452858818579688</v>
      </c>
      <c r="DR127" s="8">
        <f t="shared" si="232"/>
        <v>0</v>
      </c>
      <c r="DS127" s="8">
        <f t="shared" si="232"/>
        <v>-0.00042946154539899226</v>
      </c>
      <c r="DU127" s="1"/>
      <c r="DV127" s="6"/>
    </row>
    <row r="128" spans="17:123" ht="11.25">
      <c r="Q128" s="17"/>
      <c r="AR128" s="1" t="s">
        <v>38</v>
      </c>
      <c r="AS128" s="1" t="s">
        <v>201</v>
      </c>
      <c r="AT128" s="8">
        <f aca="true" t="shared" si="233" ref="AT128:CB128">AT376-AT46</f>
        <v>0</v>
      </c>
      <c r="AU128" s="8">
        <f t="shared" si="233"/>
        <v>0</v>
      </c>
      <c r="AV128" s="8">
        <f t="shared" si="233"/>
        <v>0</v>
      </c>
      <c r="AW128" s="8">
        <f t="shared" si="233"/>
        <v>0</v>
      </c>
      <c r="AX128" s="8">
        <f t="shared" si="233"/>
        <v>0</v>
      </c>
      <c r="AY128" s="8">
        <f t="shared" si="233"/>
        <v>0</v>
      </c>
      <c r="AZ128" s="8">
        <f t="shared" si="233"/>
        <v>0</v>
      </c>
      <c r="BA128" s="8">
        <f t="shared" si="233"/>
        <v>0</v>
      </c>
      <c r="BB128" s="8">
        <f t="shared" si="233"/>
        <v>0</v>
      </c>
      <c r="BC128" s="8">
        <f t="shared" si="233"/>
        <v>0</v>
      </c>
      <c r="BD128" s="8">
        <f t="shared" si="233"/>
        <v>0</v>
      </c>
      <c r="BE128" s="8">
        <f t="shared" si="233"/>
        <v>0</v>
      </c>
      <c r="BF128" s="8">
        <f t="shared" si="233"/>
        <v>0</v>
      </c>
      <c r="BG128" s="8">
        <f t="shared" si="233"/>
        <v>0</v>
      </c>
      <c r="BH128" s="8">
        <f t="shared" si="233"/>
        <v>0</v>
      </c>
      <c r="BI128" s="8">
        <f t="shared" si="233"/>
        <v>0</v>
      </c>
      <c r="BJ128" s="8">
        <f t="shared" si="233"/>
        <v>0</v>
      </c>
      <c r="BK128" s="8">
        <f t="shared" si="233"/>
        <v>0</v>
      </c>
      <c r="BL128" s="8">
        <f t="shared" si="233"/>
        <v>0</v>
      </c>
      <c r="BM128" s="8">
        <f t="shared" si="233"/>
        <v>0</v>
      </c>
      <c r="BN128" s="8">
        <f t="shared" si="233"/>
        <v>0</v>
      </c>
      <c r="BO128" s="8">
        <f t="shared" si="233"/>
        <v>0</v>
      </c>
      <c r="BP128" s="8">
        <f t="shared" si="233"/>
        <v>0</v>
      </c>
      <c r="BQ128" s="8">
        <f t="shared" si="233"/>
        <v>0</v>
      </c>
      <c r="BR128" s="8">
        <f t="shared" si="233"/>
        <v>0</v>
      </c>
      <c r="BS128" s="8">
        <f t="shared" si="233"/>
        <v>0</v>
      </c>
      <c r="BT128" s="105">
        <f t="shared" si="233"/>
        <v>-0.002322758232263875</v>
      </c>
      <c r="BU128" s="8">
        <f t="shared" si="233"/>
        <v>-0.0016333518415694982</v>
      </c>
      <c r="BV128" s="8">
        <f t="shared" si="233"/>
        <v>0</v>
      </c>
      <c r="BW128" s="8">
        <f t="shared" si="233"/>
        <v>-0.002322758232263875</v>
      </c>
      <c r="BX128" s="8">
        <f t="shared" si="233"/>
        <v>-0.0003772628265003508</v>
      </c>
      <c r="BY128" s="8">
        <f t="shared" si="233"/>
        <v>-0.002322758232263875</v>
      </c>
      <c r="BZ128" s="8">
        <f t="shared" si="233"/>
        <v>0</v>
      </c>
      <c r="CA128" s="8">
        <f t="shared" si="233"/>
        <v>0</v>
      </c>
      <c r="CB128" s="8">
        <f t="shared" si="233"/>
        <v>0</v>
      </c>
      <c r="CC128" s="8">
        <f t="shared" si="230"/>
        <v>-0.0016013875919498038</v>
      </c>
      <c r="CD128" s="8">
        <f aca="true" t="shared" si="234" ref="CD128:CR128">CD376-CD46</f>
        <v>1</v>
      </c>
      <c r="CE128" s="8">
        <f t="shared" si="234"/>
        <v>0</v>
      </c>
      <c r="CF128" s="8">
        <f t="shared" si="234"/>
        <v>0</v>
      </c>
      <c r="CG128" s="8">
        <f t="shared" si="234"/>
        <v>0</v>
      </c>
      <c r="CH128" s="8">
        <f t="shared" si="234"/>
        <v>0</v>
      </c>
      <c r="CI128" s="8">
        <f t="shared" si="234"/>
        <v>-0.002322758232263875</v>
      </c>
      <c r="CJ128" s="8">
        <f t="shared" si="234"/>
        <v>-0.002322758232263875</v>
      </c>
      <c r="CK128" s="8">
        <f t="shared" si="234"/>
        <v>-0.0008006937959749019</v>
      </c>
      <c r="CL128" s="8">
        <f t="shared" si="234"/>
        <v>0</v>
      </c>
      <c r="CM128" s="8">
        <f t="shared" si="234"/>
        <v>0</v>
      </c>
      <c r="CN128" s="8">
        <f t="shared" si="234"/>
        <v>0</v>
      </c>
      <c r="CO128" s="8">
        <f t="shared" si="234"/>
        <v>-0.0008006937959749019</v>
      </c>
      <c r="CP128" s="8">
        <f t="shared" si="234"/>
        <v>-0.008898566316522857</v>
      </c>
      <c r="CQ128" s="8">
        <f t="shared" si="234"/>
        <v>0</v>
      </c>
      <c r="CR128" s="8">
        <f t="shared" si="234"/>
        <v>0</v>
      </c>
      <c r="CS128" s="8">
        <f aca="true" t="shared" si="235" ref="CS128:DS128">CS376-CS46</f>
        <v>-0.0008006937959749019</v>
      </c>
      <c r="CT128" s="8">
        <f t="shared" si="235"/>
        <v>0</v>
      </c>
      <c r="CU128" s="8">
        <f t="shared" si="235"/>
        <v>0</v>
      </c>
      <c r="CV128" s="8">
        <f t="shared" si="235"/>
        <v>-0.002322758232263875</v>
      </c>
      <c r="CW128" s="8">
        <f t="shared" si="235"/>
        <v>-0.0003772628265003508</v>
      </c>
      <c r="CX128" s="8">
        <f t="shared" si="235"/>
        <v>-0.005610662274393366</v>
      </c>
      <c r="CY128" s="8">
        <f t="shared" si="235"/>
        <v>-0.002322758232263875</v>
      </c>
      <c r="CZ128" s="8">
        <f t="shared" si="235"/>
        <v>-0.002322758232263875</v>
      </c>
      <c r="DA128" s="8">
        <f t="shared" si="235"/>
        <v>-0.002322758232263875</v>
      </c>
      <c r="DB128" s="8">
        <f t="shared" si="235"/>
        <v>-0.002322758232263875</v>
      </c>
      <c r="DC128" s="8">
        <f t="shared" si="235"/>
        <v>-0.002322758232263875</v>
      </c>
      <c r="DD128" s="8">
        <f t="shared" si="235"/>
        <v>-0.002322758232263875</v>
      </c>
      <c r="DE128" s="8">
        <f t="shared" si="235"/>
        <v>-0.0016333518415694982</v>
      </c>
      <c r="DF128" s="8">
        <f t="shared" si="235"/>
        <v>-0.0003772628265003508</v>
      </c>
      <c r="DG128" s="8">
        <f t="shared" si="235"/>
        <v>0</v>
      </c>
      <c r="DH128" s="8">
        <f t="shared" si="235"/>
        <v>0</v>
      </c>
      <c r="DI128" s="8">
        <f t="shared" si="235"/>
        <v>0</v>
      </c>
      <c r="DJ128" s="8">
        <f t="shared" si="235"/>
        <v>0</v>
      </c>
      <c r="DK128" s="8">
        <f t="shared" si="235"/>
        <v>0</v>
      </c>
      <c r="DL128" s="8">
        <f t="shared" si="235"/>
        <v>0</v>
      </c>
      <c r="DM128" s="8">
        <f t="shared" si="235"/>
        <v>0</v>
      </c>
      <c r="DN128" s="8">
        <f t="shared" si="235"/>
        <v>0</v>
      </c>
      <c r="DO128" s="8">
        <f t="shared" si="235"/>
        <v>-0.0016333518415694982</v>
      </c>
      <c r="DP128" s="8">
        <f t="shared" si="235"/>
        <v>0</v>
      </c>
      <c r="DQ128" s="8">
        <f t="shared" si="235"/>
        <v>-0.002322758232263875</v>
      </c>
      <c r="DR128" s="8">
        <f t="shared" si="235"/>
        <v>0</v>
      </c>
      <c r="DS128" s="8">
        <f t="shared" si="235"/>
        <v>0</v>
      </c>
    </row>
    <row r="129" spans="17:126" ht="11.25">
      <c r="Q129" s="17"/>
      <c r="AR129" s="1" t="s">
        <v>39</v>
      </c>
      <c r="AS129" s="1" t="s">
        <v>246</v>
      </c>
      <c r="AT129" s="8">
        <f aca="true" t="shared" si="236" ref="AT129:CB129">AT377-AT47</f>
        <v>0</v>
      </c>
      <c r="AU129" s="8">
        <f t="shared" si="236"/>
        <v>0</v>
      </c>
      <c r="AV129" s="8">
        <f t="shared" si="236"/>
        <v>0</v>
      </c>
      <c r="AW129" s="8">
        <f t="shared" si="236"/>
        <v>0</v>
      </c>
      <c r="AX129" s="8">
        <f t="shared" si="236"/>
        <v>0</v>
      </c>
      <c r="AY129" s="8">
        <f t="shared" si="236"/>
        <v>0</v>
      </c>
      <c r="AZ129" s="8">
        <f t="shared" si="236"/>
        <v>0</v>
      </c>
      <c r="BA129" s="8">
        <f t="shared" si="236"/>
        <v>0</v>
      </c>
      <c r="BB129" s="8">
        <f t="shared" si="236"/>
        <v>0</v>
      </c>
      <c r="BC129" s="8">
        <f t="shared" si="236"/>
        <v>0</v>
      </c>
      <c r="BD129" s="8">
        <f t="shared" si="236"/>
        <v>0</v>
      </c>
      <c r="BE129" s="8">
        <f t="shared" si="236"/>
        <v>0</v>
      </c>
      <c r="BF129" s="8">
        <f t="shared" si="236"/>
        <v>0</v>
      </c>
      <c r="BG129" s="8">
        <f t="shared" si="236"/>
        <v>0</v>
      </c>
      <c r="BH129" s="8">
        <f t="shared" si="236"/>
        <v>0</v>
      </c>
      <c r="BI129" s="8">
        <f t="shared" si="236"/>
        <v>0</v>
      </c>
      <c r="BJ129" s="8">
        <f t="shared" si="236"/>
        <v>0</v>
      </c>
      <c r="BK129" s="8">
        <f t="shared" si="236"/>
        <v>0</v>
      </c>
      <c r="BL129" s="8">
        <f t="shared" si="236"/>
        <v>0</v>
      </c>
      <c r="BM129" s="8">
        <f t="shared" si="236"/>
        <v>0</v>
      </c>
      <c r="BN129" s="8">
        <f t="shared" si="236"/>
        <v>0</v>
      </c>
      <c r="BO129" s="8">
        <f t="shared" si="236"/>
        <v>0</v>
      </c>
      <c r="BP129" s="8">
        <f t="shared" si="236"/>
        <v>0</v>
      </c>
      <c r="BQ129" s="8">
        <f t="shared" si="236"/>
        <v>0</v>
      </c>
      <c r="BR129" s="8">
        <f t="shared" si="236"/>
        <v>0</v>
      </c>
      <c r="BS129" s="8">
        <f t="shared" si="236"/>
        <v>0</v>
      </c>
      <c r="BT129" s="105">
        <f t="shared" si="236"/>
        <v>-0.0006822387172351406</v>
      </c>
      <c r="BU129" s="8">
        <f t="shared" si="236"/>
        <v>-0.0005494632611512122</v>
      </c>
      <c r="BV129" s="8">
        <f t="shared" si="236"/>
        <v>-0.00027870935187576646</v>
      </c>
      <c r="BW129" s="8">
        <f t="shared" si="236"/>
        <v>-0.0006822387172351406</v>
      </c>
      <c r="BX129" s="8">
        <f t="shared" si="236"/>
        <v>-0.00015086639725039698</v>
      </c>
      <c r="BY129" s="8">
        <f t="shared" si="236"/>
        <v>-0.0006822387172351406</v>
      </c>
      <c r="BZ129" s="8">
        <f t="shared" si="236"/>
        <v>0</v>
      </c>
      <c r="CA129" s="8">
        <f t="shared" si="236"/>
        <v>0</v>
      </c>
      <c r="CB129" s="8">
        <f t="shared" si="236"/>
        <v>0</v>
      </c>
      <c r="CC129" s="8">
        <f t="shared" si="230"/>
        <v>-0.0007798965545210083</v>
      </c>
      <c r="CD129" s="8">
        <f aca="true" t="shared" si="237" ref="CD129:CR129">CD377-CD47</f>
        <v>0</v>
      </c>
      <c r="CE129" s="8">
        <f t="shared" si="237"/>
        <v>1</v>
      </c>
      <c r="CF129" s="8">
        <f t="shared" si="237"/>
        <v>0</v>
      </c>
      <c r="CG129" s="8">
        <f t="shared" si="237"/>
        <v>0</v>
      </c>
      <c r="CH129" s="8">
        <f t="shared" si="237"/>
        <v>0</v>
      </c>
      <c r="CI129" s="8">
        <f t="shared" si="237"/>
        <v>-0.0006822387172351406</v>
      </c>
      <c r="CJ129" s="8">
        <f t="shared" si="237"/>
        <v>-0.0006822387172351406</v>
      </c>
      <c r="CK129" s="8">
        <f t="shared" si="237"/>
        <v>-0.00038994827726050415</v>
      </c>
      <c r="CL129" s="8">
        <f t="shared" si="237"/>
        <v>0</v>
      </c>
      <c r="CM129" s="8">
        <f t="shared" si="237"/>
        <v>0</v>
      </c>
      <c r="CN129" s="8">
        <f t="shared" si="237"/>
        <v>0</v>
      </c>
      <c r="CO129" s="8">
        <f t="shared" si="237"/>
        <v>-0.00038994827726050415</v>
      </c>
      <c r="CP129" s="8">
        <f t="shared" si="237"/>
        <v>-0.0005625530429985714</v>
      </c>
      <c r="CQ129" s="8">
        <f t="shared" si="237"/>
        <v>0</v>
      </c>
      <c r="CR129" s="8">
        <f t="shared" si="237"/>
        <v>0</v>
      </c>
      <c r="CS129" s="8">
        <f aca="true" t="shared" si="238" ref="CS129:DS129">CS377-CS47</f>
        <v>-0.00038994827726050415</v>
      </c>
      <c r="CT129" s="8">
        <f t="shared" si="238"/>
        <v>0</v>
      </c>
      <c r="CU129" s="8">
        <f t="shared" si="238"/>
        <v>0</v>
      </c>
      <c r="CV129" s="8">
        <f t="shared" si="238"/>
        <v>-0.0006822387172351406</v>
      </c>
      <c r="CW129" s="8">
        <f t="shared" si="238"/>
        <v>-0.00015086639725039698</v>
      </c>
      <c r="CX129" s="8">
        <f t="shared" si="238"/>
        <v>-0.000622395880116856</v>
      </c>
      <c r="CY129" s="8">
        <f t="shared" si="238"/>
        <v>-0.0006822387172351406</v>
      </c>
      <c r="CZ129" s="8">
        <f t="shared" si="238"/>
        <v>-0.0006822387172351406</v>
      </c>
      <c r="DA129" s="8">
        <f t="shared" si="238"/>
        <v>-0.0006822387172351406</v>
      </c>
      <c r="DB129" s="8">
        <f t="shared" si="238"/>
        <v>-0.0006822387172351406</v>
      </c>
      <c r="DC129" s="8">
        <f t="shared" si="238"/>
        <v>-0.0006822387172351406</v>
      </c>
      <c r="DD129" s="8">
        <f t="shared" si="238"/>
        <v>-0.0006822387172351406</v>
      </c>
      <c r="DE129" s="8">
        <f t="shared" si="238"/>
        <v>-0.0005494632611512122</v>
      </c>
      <c r="DF129" s="8">
        <f t="shared" si="238"/>
        <v>-0.00015086639725039698</v>
      </c>
      <c r="DG129" s="8">
        <f t="shared" si="238"/>
        <v>0</v>
      </c>
      <c r="DH129" s="8">
        <f t="shared" si="238"/>
        <v>0</v>
      </c>
      <c r="DI129" s="8">
        <f t="shared" si="238"/>
        <v>0</v>
      </c>
      <c r="DJ129" s="8">
        <f t="shared" si="238"/>
        <v>0</v>
      </c>
      <c r="DK129" s="8">
        <f t="shared" si="238"/>
        <v>0</v>
      </c>
      <c r="DL129" s="8">
        <f t="shared" si="238"/>
        <v>0</v>
      </c>
      <c r="DM129" s="8">
        <f t="shared" si="238"/>
        <v>0</v>
      </c>
      <c r="DN129" s="8">
        <f t="shared" si="238"/>
        <v>0</v>
      </c>
      <c r="DO129" s="8">
        <f t="shared" si="238"/>
        <v>-0.0005494632611512122</v>
      </c>
      <c r="DP129" s="8">
        <f t="shared" si="238"/>
        <v>0</v>
      </c>
      <c r="DQ129" s="8">
        <f t="shared" si="238"/>
        <v>-0.0006822387172351406</v>
      </c>
      <c r="DR129" s="8">
        <f t="shared" si="238"/>
        <v>-0.00027870935187576646</v>
      </c>
      <c r="DS129" s="8">
        <f t="shared" si="238"/>
        <v>-0.00090129531963414</v>
      </c>
      <c r="DU129" s="1"/>
      <c r="DV129" s="6"/>
    </row>
    <row r="130" spans="17:126" ht="11.25">
      <c r="Q130" s="17"/>
      <c r="AR130" s="1" t="s">
        <v>40</v>
      </c>
      <c r="AS130" s="1" t="s">
        <v>247</v>
      </c>
      <c r="AT130" s="8">
        <f aca="true" t="shared" si="239" ref="AT130:CB130">AT378-AT48</f>
        <v>0</v>
      </c>
      <c r="AU130" s="8">
        <f t="shared" si="239"/>
        <v>0</v>
      </c>
      <c r="AV130" s="8">
        <f t="shared" si="239"/>
        <v>0</v>
      </c>
      <c r="AW130" s="8">
        <f t="shared" si="239"/>
        <v>0</v>
      </c>
      <c r="AX130" s="8">
        <f t="shared" si="239"/>
        <v>0</v>
      </c>
      <c r="AY130" s="8">
        <f t="shared" si="239"/>
        <v>0</v>
      </c>
      <c r="AZ130" s="8">
        <f t="shared" si="239"/>
        <v>0</v>
      </c>
      <c r="BA130" s="8">
        <f t="shared" si="239"/>
        <v>0</v>
      </c>
      <c r="BB130" s="8">
        <f t="shared" si="239"/>
        <v>0</v>
      </c>
      <c r="BC130" s="8">
        <f t="shared" si="239"/>
        <v>0</v>
      </c>
      <c r="BD130" s="8">
        <f t="shared" si="239"/>
        <v>0</v>
      </c>
      <c r="BE130" s="8">
        <f t="shared" si="239"/>
        <v>0</v>
      </c>
      <c r="BF130" s="8">
        <f t="shared" si="239"/>
        <v>0</v>
      </c>
      <c r="BG130" s="8">
        <f t="shared" si="239"/>
        <v>0</v>
      </c>
      <c r="BH130" s="8">
        <f t="shared" si="239"/>
        <v>0</v>
      </c>
      <c r="BI130" s="8">
        <f t="shared" si="239"/>
        <v>0</v>
      </c>
      <c r="BJ130" s="8">
        <f t="shared" si="239"/>
        <v>0</v>
      </c>
      <c r="BK130" s="8">
        <f t="shared" si="239"/>
        <v>0</v>
      </c>
      <c r="BL130" s="8">
        <f t="shared" si="239"/>
        <v>0</v>
      </c>
      <c r="BM130" s="8">
        <f t="shared" si="239"/>
        <v>0</v>
      </c>
      <c r="BN130" s="8">
        <f t="shared" si="239"/>
        <v>0</v>
      </c>
      <c r="BO130" s="8">
        <f t="shared" si="239"/>
        <v>0</v>
      </c>
      <c r="BP130" s="8">
        <f t="shared" si="239"/>
        <v>0</v>
      </c>
      <c r="BQ130" s="8">
        <f t="shared" si="239"/>
        <v>0</v>
      </c>
      <c r="BR130" s="8">
        <f t="shared" si="239"/>
        <v>0</v>
      </c>
      <c r="BS130" s="8">
        <f t="shared" si="239"/>
        <v>0</v>
      </c>
      <c r="BT130" s="105">
        <f t="shared" si="239"/>
        <v>-0.0005306301134051093</v>
      </c>
      <c r="BU130" s="8">
        <f t="shared" si="239"/>
        <v>-0.0005205441421432537</v>
      </c>
      <c r="BV130" s="8">
        <f t="shared" si="239"/>
        <v>-2.14391809135205E-05</v>
      </c>
      <c r="BW130" s="8">
        <f t="shared" si="239"/>
        <v>-0.0005306301134051093</v>
      </c>
      <c r="BX130" s="8">
        <f t="shared" si="239"/>
        <v>-0.0004570535269716776</v>
      </c>
      <c r="BY130" s="8">
        <f t="shared" si="239"/>
        <v>-0.0005306301134051093</v>
      </c>
      <c r="BZ130" s="8">
        <f t="shared" si="239"/>
        <v>0</v>
      </c>
      <c r="CA130" s="8">
        <f t="shared" si="239"/>
        <v>0</v>
      </c>
      <c r="CB130" s="8">
        <f t="shared" si="239"/>
        <v>0</v>
      </c>
      <c r="CC130" s="8">
        <f t="shared" si="230"/>
        <v>-0.0005199310363473389</v>
      </c>
      <c r="CD130" s="8">
        <f aca="true" t="shared" si="240" ref="CD130:CR130">CD378-CD48</f>
        <v>0</v>
      </c>
      <c r="CE130" s="8">
        <f t="shared" si="240"/>
        <v>0</v>
      </c>
      <c r="CF130" s="8">
        <f t="shared" si="240"/>
        <v>1</v>
      </c>
      <c r="CG130" s="8">
        <f t="shared" si="240"/>
        <v>0</v>
      </c>
      <c r="CH130" s="8">
        <f t="shared" si="240"/>
        <v>0</v>
      </c>
      <c r="CI130" s="8">
        <f t="shared" si="240"/>
        <v>-0.0005306301134051093</v>
      </c>
      <c r="CJ130" s="8">
        <f t="shared" si="240"/>
        <v>-0.0005306301134051093</v>
      </c>
      <c r="CK130" s="8">
        <f t="shared" si="240"/>
        <v>-0.00025996551817366947</v>
      </c>
      <c r="CL130" s="8">
        <f t="shared" si="240"/>
        <v>0</v>
      </c>
      <c r="CM130" s="8">
        <f t="shared" si="240"/>
        <v>0</v>
      </c>
      <c r="CN130" s="8">
        <f t="shared" si="240"/>
        <v>0</v>
      </c>
      <c r="CO130" s="8">
        <f t="shared" si="240"/>
        <v>-0.00025996551817366947</v>
      </c>
      <c r="CP130" s="8">
        <f t="shared" si="240"/>
        <v>0</v>
      </c>
      <c r="CQ130" s="8">
        <f t="shared" si="240"/>
        <v>0</v>
      </c>
      <c r="CR130" s="8">
        <f t="shared" si="240"/>
        <v>0</v>
      </c>
      <c r="CS130" s="8">
        <f aca="true" t="shared" si="241" ref="CS130:DS130">CS378-CS48</f>
        <v>-0.00025996551817366947</v>
      </c>
      <c r="CT130" s="8">
        <f t="shared" si="241"/>
        <v>0</v>
      </c>
      <c r="CU130" s="8">
        <f t="shared" si="241"/>
        <v>0</v>
      </c>
      <c r="CV130" s="8">
        <f t="shared" si="241"/>
        <v>-0.0005306301134051093</v>
      </c>
      <c r="CW130" s="8">
        <f t="shared" si="241"/>
        <v>-0.0004570535269716776</v>
      </c>
      <c r="CX130" s="8">
        <f t="shared" si="241"/>
        <v>-0.00026531505670255467</v>
      </c>
      <c r="CY130" s="8">
        <f t="shared" si="241"/>
        <v>-0.0005306301134051093</v>
      </c>
      <c r="CZ130" s="8">
        <f t="shared" si="241"/>
        <v>-0.0005306301134051093</v>
      </c>
      <c r="DA130" s="8">
        <f t="shared" si="241"/>
        <v>-0.0005306301134051093</v>
      </c>
      <c r="DB130" s="8">
        <f t="shared" si="241"/>
        <v>-0.0005306301134051093</v>
      </c>
      <c r="DC130" s="8">
        <f t="shared" si="241"/>
        <v>-0.0005306301134051093</v>
      </c>
      <c r="DD130" s="8">
        <f t="shared" si="241"/>
        <v>-0.0005306301134051093</v>
      </c>
      <c r="DE130" s="8">
        <f t="shared" si="241"/>
        <v>-0.0005205441421432537</v>
      </c>
      <c r="DF130" s="8">
        <f t="shared" si="241"/>
        <v>-0.0004570535269716776</v>
      </c>
      <c r="DG130" s="8">
        <f t="shared" si="241"/>
        <v>0</v>
      </c>
      <c r="DH130" s="8">
        <f t="shared" si="241"/>
        <v>0</v>
      </c>
      <c r="DI130" s="8">
        <f t="shared" si="241"/>
        <v>0</v>
      </c>
      <c r="DJ130" s="8">
        <f t="shared" si="241"/>
        <v>0</v>
      </c>
      <c r="DK130" s="8">
        <f t="shared" si="241"/>
        <v>0</v>
      </c>
      <c r="DL130" s="8">
        <f t="shared" si="241"/>
        <v>0</v>
      </c>
      <c r="DM130" s="8">
        <f t="shared" si="241"/>
        <v>0</v>
      </c>
      <c r="DN130" s="8">
        <f t="shared" si="241"/>
        <v>0</v>
      </c>
      <c r="DO130" s="8">
        <f t="shared" si="241"/>
        <v>-0.0005205441421432537</v>
      </c>
      <c r="DP130" s="8">
        <f t="shared" si="241"/>
        <v>0</v>
      </c>
      <c r="DQ130" s="8">
        <f t="shared" si="241"/>
        <v>-0.0005306301134051093</v>
      </c>
      <c r="DR130" s="8">
        <f t="shared" si="241"/>
        <v>-2.14391809135205E-05</v>
      </c>
      <c r="DS130" s="8">
        <f t="shared" si="241"/>
        <v>-0.001500325596207914</v>
      </c>
      <c r="DV130" s="6"/>
    </row>
    <row r="131" spans="17:126" ht="11.25">
      <c r="Q131" s="17"/>
      <c r="AR131" s="1" t="s">
        <v>41</v>
      </c>
      <c r="AS131" s="1" t="s">
        <v>248</v>
      </c>
      <c r="AT131" s="8">
        <f aca="true" t="shared" si="242" ref="AT131:CB131">AT379-AT49</f>
        <v>0</v>
      </c>
      <c r="AU131" s="8">
        <f t="shared" si="242"/>
        <v>0</v>
      </c>
      <c r="AV131" s="8">
        <f t="shared" si="242"/>
        <v>0</v>
      </c>
      <c r="AW131" s="8">
        <f t="shared" si="242"/>
        <v>0</v>
      </c>
      <c r="AX131" s="8">
        <f t="shared" si="242"/>
        <v>0</v>
      </c>
      <c r="AY131" s="8">
        <f t="shared" si="242"/>
        <v>0</v>
      </c>
      <c r="AZ131" s="8">
        <f t="shared" si="242"/>
        <v>0</v>
      </c>
      <c r="BA131" s="8">
        <f t="shared" si="242"/>
        <v>0</v>
      </c>
      <c r="BB131" s="8">
        <f t="shared" si="242"/>
        <v>0</v>
      </c>
      <c r="BC131" s="8">
        <f t="shared" si="242"/>
        <v>0</v>
      </c>
      <c r="BD131" s="8">
        <f t="shared" si="242"/>
        <v>0</v>
      </c>
      <c r="BE131" s="8">
        <f t="shared" si="242"/>
        <v>0</v>
      </c>
      <c r="BF131" s="8">
        <f t="shared" si="242"/>
        <v>0</v>
      </c>
      <c r="BG131" s="8">
        <f t="shared" si="242"/>
        <v>0</v>
      </c>
      <c r="BH131" s="8">
        <f t="shared" si="242"/>
        <v>0</v>
      </c>
      <c r="BI131" s="8">
        <f t="shared" si="242"/>
        <v>0</v>
      </c>
      <c r="BJ131" s="8">
        <f t="shared" si="242"/>
        <v>0</v>
      </c>
      <c r="BK131" s="8">
        <f t="shared" si="242"/>
        <v>0</v>
      </c>
      <c r="BL131" s="8">
        <f t="shared" si="242"/>
        <v>0</v>
      </c>
      <c r="BM131" s="8">
        <f t="shared" si="242"/>
        <v>0</v>
      </c>
      <c r="BN131" s="8">
        <f t="shared" si="242"/>
        <v>0</v>
      </c>
      <c r="BO131" s="8">
        <f t="shared" si="242"/>
        <v>0</v>
      </c>
      <c r="BP131" s="8">
        <f t="shared" si="242"/>
        <v>0</v>
      </c>
      <c r="BQ131" s="8">
        <f t="shared" si="242"/>
        <v>0</v>
      </c>
      <c r="BR131" s="8">
        <f t="shared" si="242"/>
        <v>0</v>
      </c>
      <c r="BS131" s="8">
        <f t="shared" si="242"/>
        <v>0</v>
      </c>
      <c r="BT131" s="105">
        <f t="shared" si="242"/>
        <v>-0.006971135236486532</v>
      </c>
      <c r="BU131" s="8">
        <f t="shared" si="242"/>
        <v>-0.012238571164168053</v>
      </c>
      <c r="BV131" s="8">
        <f t="shared" si="242"/>
        <v>-6.431754274056149E-05</v>
      </c>
      <c r="BW131" s="8">
        <f t="shared" si="242"/>
        <v>-0.006971135236486532</v>
      </c>
      <c r="BX131" s="8">
        <f t="shared" si="242"/>
        <v>-0.0036093671958352352</v>
      </c>
      <c r="BY131" s="8">
        <f t="shared" si="242"/>
        <v>-0.006971135236486532</v>
      </c>
      <c r="BZ131" s="8">
        <f t="shared" si="242"/>
        <v>0</v>
      </c>
      <c r="CA131" s="8">
        <f t="shared" si="242"/>
        <v>0</v>
      </c>
      <c r="CB131" s="8">
        <f t="shared" si="242"/>
        <v>0</v>
      </c>
      <c r="CC131" s="8">
        <f t="shared" si="230"/>
        <v>-0.006187179332533333</v>
      </c>
      <c r="CD131" s="8">
        <f aca="true" t="shared" si="243" ref="CD131:CR131">CD379-CD49</f>
        <v>0</v>
      </c>
      <c r="CE131" s="8">
        <f t="shared" si="243"/>
        <v>0</v>
      </c>
      <c r="CF131" s="8">
        <f t="shared" si="243"/>
        <v>0</v>
      </c>
      <c r="CG131" s="8">
        <f t="shared" si="243"/>
        <v>1</v>
      </c>
      <c r="CH131" s="8">
        <f t="shared" si="243"/>
        <v>0</v>
      </c>
      <c r="CI131" s="8">
        <f t="shared" si="243"/>
        <v>-0.006971135236486532</v>
      </c>
      <c r="CJ131" s="8">
        <f t="shared" si="243"/>
        <v>-0.006971135236486532</v>
      </c>
      <c r="CK131" s="8">
        <f t="shared" si="243"/>
        <v>-0.0030935896662666663</v>
      </c>
      <c r="CL131" s="8">
        <f t="shared" si="243"/>
        <v>0</v>
      </c>
      <c r="CM131" s="8">
        <f t="shared" si="243"/>
        <v>0</v>
      </c>
      <c r="CN131" s="8">
        <f t="shared" si="243"/>
        <v>0</v>
      </c>
      <c r="CO131" s="8">
        <f t="shared" si="243"/>
        <v>-0.0030935896662666663</v>
      </c>
      <c r="CP131" s="8">
        <f t="shared" si="243"/>
        <v>-2.2729415878730157E-05</v>
      </c>
      <c r="CQ131" s="8">
        <f t="shared" si="243"/>
        <v>0</v>
      </c>
      <c r="CR131" s="8">
        <f t="shared" si="243"/>
        <v>0</v>
      </c>
      <c r="CS131" s="8">
        <f aca="true" t="shared" si="244" ref="CS131:DS131">CS379-CS49</f>
        <v>-0.0030935896662666663</v>
      </c>
      <c r="CT131" s="8">
        <f t="shared" si="244"/>
        <v>0</v>
      </c>
      <c r="CU131" s="8">
        <f t="shared" si="244"/>
        <v>0</v>
      </c>
      <c r="CV131" s="8">
        <f t="shared" si="244"/>
        <v>-0.006971135236486532</v>
      </c>
      <c r="CW131" s="8">
        <f t="shared" si="244"/>
        <v>-0.0036093671958352352</v>
      </c>
      <c r="CX131" s="8">
        <f t="shared" si="244"/>
        <v>-0.0034969323261826307</v>
      </c>
      <c r="CY131" s="8">
        <f t="shared" si="244"/>
        <v>-0.006971135236486532</v>
      </c>
      <c r="CZ131" s="8">
        <f t="shared" si="244"/>
        <v>-0.006971135236486532</v>
      </c>
      <c r="DA131" s="8">
        <f t="shared" si="244"/>
        <v>-0.006971135236486532</v>
      </c>
      <c r="DB131" s="8">
        <f t="shared" si="244"/>
        <v>-0.006971135236486532</v>
      </c>
      <c r="DC131" s="8">
        <f t="shared" si="244"/>
        <v>-0.006971135236486532</v>
      </c>
      <c r="DD131" s="8">
        <f t="shared" si="244"/>
        <v>-0.006971135236486532</v>
      </c>
      <c r="DE131" s="8">
        <f t="shared" si="244"/>
        <v>-0.012238571164168053</v>
      </c>
      <c r="DF131" s="8">
        <f t="shared" si="244"/>
        <v>-0.0036093671958352352</v>
      </c>
      <c r="DG131" s="8">
        <f t="shared" si="244"/>
        <v>0</v>
      </c>
      <c r="DH131" s="8">
        <f t="shared" si="244"/>
        <v>0</v>
      </c>
      <c r="DI131" s="8">
        <f t="shared" si="244"/>
        <v>0</v>
      </c>
      <c r="DJ131" s="8">
        <f t="shared" si="244"/>
        <v>0</v>
      </c>
      <c r="DK131" s="8">
        <f t="shared" si="244"/>
        <v>0</v>
      </c>
      <c r="DL131" s="8">
        <f t="shared" si="244"/>
        <v>0</v>
      </c>
      <c r="DM131" s="8">
        <f t="shared" si="244"/>
        <v>0</v>
      </c>
      <c r="DN131" s="8">
        <f t="shared" si="244"/>
        <v>0</v>
      </c>
      <c r="DO131" s="8">
        <f t="shared" si="244"/>
        <v>-0.012238571164168053</v>
      </c>
      <c r="DP131" s="8">
        <f t="shared" si="244"/>
        <v>0</v>
      </c>
      <c r="DQ131" s="8">
        <f t="shared" si="244"/>
        <v>-0.006971135236486532</v>
      </c>
      <c r="DR131" s="8">
        <f t="shared" si="244"/>
        <v>-6.431754274056149E-05</v>
      </c>
      <c r="DS131" s="8">
        <f t="shared" si="244"/>
        <v>-0.011606748183006345</v>
      </c>
      <c r="DV131" s="6"/>
    </row>
    <row r="132" spans="17:126" ht="11.25">
      <c r="Q132" s="17"/>
      <c r="AR132" s="1" t="s">
        <v>42</v>
      </c>
      <c r="AS132" s="1" t="s">
        <v>355</v>
      </c>
      <c r="AT132" s="8">
        <f aca="true" t="shared" si="245" ref="AT132:CB132">AT380-AT50</f>
        <v>0</v>
      </c>
      <c r="AU132" s="8">
        <f t="shared" si="245"/>
        <v>0</v>
      </c>
      <c r="AV132" s="8">
        <f t="shared" si="245"/>
        <v>0</v>
      </c>
      <c r="AW132" s="8">
        <f t="shared" si="245"/>
        <v>0</v>
      </c>
      <c r="AX132" s="8">
        <f t="shared" si="245"/>
        <v>0</v>
      </c>
      <c r="AY132" s="8">
        <f t="shared" si="245"/>
        <v>0</v>
      </c>
      <c r="AZ132" s="8">
        <f t="shared" si="245"/>
        <v>0</v>
      </c>
      <c r="BA132" s="8">
        <f t="shared" si="245"/>
        <v>0</v>
      </c>
      <c r="BB132" s="8">
        <f t="shared" si="245"/>
        <v>0</v>
      </c>
      <c r="BC132" s="8">
        <f t="shared" si="245"/>
        <v>0</v>
      </c>
      <c r="BD132" s="8">
        <f t="shared" si="245"/>
        <v>0</v>
      </c>
      <c r="BE132" s="8">
        <f t="shared" si="245"/>
        <v>0</v>
      </c>
      <c r="BF132" s="8">
        <f t="shared" si="245"/>
        <v>0</v>
      </c>
      <c r="BG132" s="8">
        <f t="shared" si="245"/>
        <v>0</v>
      </c>
      <c r="BH132" s="8">
        <f t="shared" si="245"/>
        <v>0</v>
      </c>
      <c r="BI132" s="8">
        <f t="shared" si="245"/>
        <v>0</v>
      </c>
      <c r="BJ132" s="8">
        <f t="shared" si="245"/>
        <v>0</v>
      </c>
      <c r="BK132" s="8">
        <f t="shared" si="245"/>
        <v>0</v>
      </c>
      <c r="BL132" s="8">
        <f t="shared" si="245"/>
        <v>0</v>
      </c>
      <c r="BM132" s="8">
        <f t="shared" si="245"/>
        <v>0</v>
      </c>
      <c r="BN132" s="8">
        <f t="shared" si="245"/>
        <v>0</v>
      </c>
      <c r="BO132" s="8">
        <f t="shared" si="245"/>
        <v>0</v>
      </c>
      <c r="BP132" s="8">
        <f t="shared" si="245"/>
        <v>0</v>
      </c>
      <c r="BQ132" s="8">
        <f t="shared" si="245"/>
        <v>0</v>
      </c>
      <c r="BR132" s="8">
        <f t="shared" si="245"/>
        <v>0</v>
      </c>
      <c r="BS132" s="8">
        <f t="shared" si="245"/>
        <v>0</v>
      </c>
      <c r="BT132" s="105">
        <f t="shared" si="245"/>
        <v>-0.0034812768087009063</v>
      </c>
      <c r="BU132" s="8">
        <f t="shared" si="245"/>
        <v>-0.005702850268369424</v>
      </c>
      <c r="BV132" s="8">
        <f t="shared" si="245"/>
        <v>-0.00036446607552984847</v>
      </c>
      <c r="BW132" s="8">
        <f t="shared" si="245"/>
        <v>-0.0034812768087009063</v>
      </c>
      <c r="BX132" s="8">
        <f t="shared" si="245"/>
        <v>-0.002133432903864407</v>
      </c>
      <c r="BY132" s="8">
        <f t="shared" si="245"/>
        <v>-0.0034812768087009063</v>
      </c>
      <c r="BZ132" s="8">
        <f t="shared" si="245"/>
        <v>0</v>
      </c>
      <c r="CA132" s="8">
        <f t="shared" si="245"/>
        <v>0</v>
      </c>
      <c r="CB132" s="8">
        <f t="shared" si="245"/>
        <v>0</v>
      </c>
      <c r="CC132" s="8">
        <f t="shared" si="230"/>
        <v>-0.003909881393331989</v>
      </c>
      <c r="CD132" s="8">
        <f aca="true" t="shared" si="246" ref="CD132:CR132">CD380-CD50</f>
        <v>0</v>
      </c>
      <c r="CE132" s="8">
        <f t="shared" si="246"/>
        <v>0</v>
      </c>
      <c r="CF132" s="8">
        <f t="shared" si="246"/>
        <v>0</v>
      </c>
      <c r="CG132" s="8">
        <f t="shared" si="246"/>
        <v>0</v>
      </c>
      <c r="CH132" s="8">
        <f t="shared" si="246"/>
        <v>1</v>
      </c>
      <c r="CI132" s="8">
        <f t="shared" si="246"/>
        <v>-0.0034812768087009063</v>
      </c>
      <c r="CJ132" s="8">
        <f t="shared" si="246"/>
        <v>-0.0034812768087009063</v>
      </c>
      <c r="CK132" s="8">
        <f t="shared" si="246"/>
        <v>-0.0019549406966659945</v>
      </c>
      <c r="CL132" s="8">
        <f t="shared" si="246"/>
        <v>0</v>
      </c>
      <c r="CM132" s="8">
        <f t="shared" si="246"/>
        <v>0</v>
      </c>
      <c r="CN132" s="8">
        <f t="shared" si="246"/>
        <v>0</v>
      </c>
      <c r="CO132" s="8">
        <f t="shared" si="246"/>
        <v>-0.0019549406966659945</v>
      </c>
      <c r="CP132" s="8">
        <f t="shared" si="246"/>
        <v>-3.977647778777777E-05</v>
      </c>
      <c r="CQ132" s="8">
        <f t="shared" si="246"/>
        <v>0</v>
      </c>
      <c r="CR132" s="8">
        <f t="shared" si="246"/>
        <v>0</v>
      </c>
      <c r="CS132" s="8">
        <f aca="true" t="shared" si="247" ref="CS132:DS132">CS380-CS50</f>
        <v>-0.0019549406966659945</v>
      </c>
      <c r="CT132" s="8">
        <f t="shared" si="247"/>
        <v>0</v>
      </c>
      <c r="CU132" s="8">
        <f t="shared" si="247"/>
        <v>0</v>
      </c>
      <c r="CV132" s="8">
        <f t="shared" si="247"/>
        <v>-0.0034812768087009063</v>
      </c>
      <c r="CW132" s="8">
        <f t="shared" si="247"/>
        <v>-0.002133432903864407</v>
      </c>
      <c r="CX132" s="8">
        <f t="shared" si="247"/>
        <v>-0.001760526643244342</v>
      </c>
      <c r="CY132" s="8">
        <f t="shared" si="247"/>
        <v>-0.0034812768087009063</v>
      </c>
      <c r="CZ132" s="8">
        <f t="shared" si="247"/>
        <v>-0.0034812768087009063</v>
      </c>
      <c r="DA132" s="8">
        <f t="shared" si="247"/>
        <v>-0.0034812768087009063</v>
      </c>
      <c r="DB132" s="8">
        <f t="shared" si="247"/>
        <v>-0.0034812768087009063</v>
      </c>
      <c r="DC132" s="8">
        <f t="shared" si="247"/>
        <v>-0.0034812768087009063</v>
      </c>
      <c r="DD132" s="8">
        <f t="shared" si="247"/>
        <v>-0.0034812768087009063</v>
      </c>
      <c r="DE132" s="8">
        <f t="shared" si="247"/>
        <v>-0.005702850268369424</v>
      </c>
      <c r="DF132" s="8">
        <f t="shared" si="247"/>
        <v>-0.002133432903864407</v>
      </c>
      <c r="DG132" s="8">
        <f t="shared" si="247"/>
        <v>0</v>
      </c>
      <c r="DH132" s="8">
        <f t="shared" si="247"/>
        <v>0</v>
      </c>
      <c r="DI132" s="8">
        <f t="shared" si="247"/>
        <v>0</v>
      </c>
      <c r="DJ132" s="8">
        <f t="shared" si="247"/>
        <v>0</v>
      </c>
      <c r="DK132" s="8">
        <f t="shared" si="247"/>
        <v>0</v>
      </c>
      <c r="DL132" s="8">
        <f t="shared" si="247"/>
        <v>0</v>
      </c>
      <c r="DM132" s="8">
        <f t="shared" si="247"/>
        <v>0</v>
      </c>
      <c r="DN132" s="8">
        <f t="shared" si="247"/>
        <v>0</v>
      </c>
      <c r="DO132" s="8">
        <f t="shared" si="247"/>
        <v>-0.005702850268369424</v>
      </c>
      <c r="DP132" s="8">
        <f t="shared" si="247"/>
        <v>0</v>
      </c>
      <c r="DQ132" s="8">
        <f t="shared" si="247"/>
        <v>-0.0034812768087009063</v>
      </c>
      <c r="DR132" s="8">
        <f t="shared" si="247"/>
        <v>-0.00036446607552984847</v>
      </c>
      <c r="DS132" s="8">
        <f t="shared" si="247"/>
        <v>-0.004456202602148711</v>
      </c>
      <c r="DV132" s="6"/>
    </row>
    <row r="133" spans="17:126" ht="11.25">
      <c r="Q133" s="17"/>
      <c r="AR133" s="1" t="s">
        <v>43</v>
      </c>
      <c r="AS133" s="1" t="s">
        <v>356</v>
      </c>
      <c r="AT133" s="8">
        <f aca="true" t="shared" si="248" ref="AT133:CB133">AT381-AT51</f>
        <v>0</v>
      </c>
      <c r="AU133" s="8">
        <f t="shared" si="248"/>
        <v>0</v>
      </c>
      <c r="AV133" s="8">
        <f t="shared" si="248"/>
        <v>0</v>
      </c>
      <c r="AW133" s="8">
        <f t="shared" si="248"/>
        <v>0</v>
      </c>
      <c r="AX133" s="8">
        <f t="shared" si="248"/>
        <v>0</v>
      </c>
      <c r="AY133" s="8">
        <f t="shared" si="248"/>
        <v>0</v>
      </c>
      <c r="AZ133" s="8">
        <f t="shared" si="248"/>
        <v>0</v>
      </c>
      <c r="BA133" s="8">
        <f t="shared" si="248"/>
        <v>0</v>
      </c>
      <c r="BB133" s="8">
        <f t="shared" si="248"/>
        <v>0</v>
      </c>
      <c r="BC133" s="8">
        <f t="shared" si="248"/>
        <v>0</v>
      </c>
      <c r="BD133" s="8">
        <f t="shared" si="248"/>
        <v>0</v>
      </c>
      <c r="BE133" s="8">
        <f t="shared" si="248"/>
        <v>0</v>
      </c>
      <c r="BF133" s="8">
        <f t="shared" si="248"/>
        <v>0</v>
      </c>
      <c r="BG133" s="8">
        <f t="shared" si="248"/>
        <v>0</v>
      </c>
      <c r="BH133" s="8">
        <f t="shared" si="248"/>
        <v>0</v>
      </c>
      <c r="BI133" s="8">
        <f t="shared" si="248"/>
        <v>0</v>
      </c>
      <c r="BJ133" s="8">
        <f t="shared" si="248"/>
        <v>0</v>
      </c>
      <c r="BK133" s="8">
        <f t="shared" si="248"/>
        <v>0</v>
      </c>
      <c r="BL133" s="8">
        <f t="shared" si="248"/>
        <v>0</v>
      </c>
      <c r="BM133" s="8">
        <f t="shared" si="248"/>
        <v>0</v>
      </c>
      <c r="BN133" s="8">
        <f t="shared" si="248"/>
        <v>0</v>
      </c>
      <c r="BO133" s="8">
        <f t="shared" si="248"/>
        <v>0</v>
      </c>
      <c r="BP133" s="8">
        <f t="shared" si="248"/>
        <v>0</v>
      </c>
      <c r="BQ133" s="8">
        <f t="shared" si="248"/>
        <v>0</v>
      </c>
      <c r="BR133" s="8">
        <f t="shared" si="248"/>
        <v>0</v>
      </c>
      <c r="BS133" s="8">
        <f t="shared" si="248"/>
        <v>0</v>
      </c>
      <c r="BT133" s="105">
        <f t="shared" si="248"/>
        <v>-0.00040190582713432813</v>
      </c>
      <c r="BU133" s="8">
        <f t="shared" si="248"/>
        <v>-0.0007599944475291504</v>
      </c>
      <c r="BV133" s="8">
        <f t="shared" si="248"/>
        <v>0</v>
      </c>
      <c r="BW133" s="8">
        <f t="shared" si="248"/>
        <v>-0.00040190582713432813</v>
      </c>
      <c r="BX133" s="8">
        <f t="shared" si="248"/>
        <v>-0.00026358044500358186</v>
      </c>
      <c r="BY133" s="8">
        <f t="shared" si="248"/>
        <v>-0.00040190582713432813</v>
      </c>
      <c r="BZ133" s="8">
        <f t="shared" si="248"/>
        <v>0</v>
      </c>
      <c r="CA133" s="8">
        <f t="shared" si="248"/>
        <v>0</v>
      </c>
      <c r="CB133" s="8">
        <f t="shared" si="248"/>
        <v>0</v>
      </c>
      <c r="CC133" s="8">
        <f t="shared" si="230"/>
        <v>-0.0010398620726946779</v>
      </c>
      <c r="CD133" s="8">
        <f aca="true" t="shared" si="249" ref="CD133:CR133">CD381-CD51</f>
        <v>0</v>
      </c>
      <c r="CE133" s="8">
        <f t="shared" si="249"/>
        <v>0</v>
      </c>
      <c r="CF133" s="8">
        <f t="shared" si="249"/>
        <v>0</v>
      </c>
      <c r="CG133" s="8">
        <f t="shared" si="249"/>
        <v>0</v>
      </c>
      <c r="CH133" s="8">
        <f t="shared" si="249"/>
        <v>0</v>
      </c>
      <c r="CI133" s="8">
        <f t="shared" si="249"/>
        <v>0.9995980941728657</v>
      </c>
      <c r="CJ133" s="8">
        <f t="shared" si="249"/>
        <v>-0.00040190582713432813</v>
      </c>
      <c r="CK133" s="8">
        <f t="shared" si="249"/>
        <v>-0.0005199310363473389</v>
      </c>
      <c r="CL133" s="8">
        <f t="shared" si="249"/>
        <v>0</v>
      </c>
      <c r="CM133" s="8">
        <f t="shared" si="249"/>
        <v>0</v>
      </c>
      <c r="CN133" s="8">
        <f t="shared" si="249"/>
        <v>0</v>
      </c>
      <c r="CO133" s="8">
        <f t="shared" si="249"/>
        <v>-0.0005199310363473389</v>
      </c>
      <c r="CP133" s="8">
        <f t="shared" si="249"/>
        <v>0</v>
      </c>
      <c r="CQ133" s="8">
        <f t="shared" si="249"/>
        <v>0</v>
      </c>
      <c r="CR133" s="8">
        <f t="shared" si="249"/>
        <v>0</v>
      </c>
      <c r="CS133" s="8">
        <f aca="true" t="shared" si="250" ref="CS133:DS133">CS381-CS51</f>
        <v>-0.0005199310363473389</v>
      </c>
      <c r="CT133" s="8">
        <f t="shared" si="250"/>
        <v>0</v>
      </c>
      <c r="CU133" s="8">
        <f t="shared" si="250"/>
        <v>0</v>
      </c>
      <c r="CV133" s="8">
        <f t="shared" si="250"/>
        <v>-0.00040190582713432813</v>
      </c>
      <c r="CW133" s="8">
        <f t="shared" si="250"/>
        <v>-0.00026358044500358186</v>
      </c>
      <c r="CX133" s="8">
        <f t="shared" si="250"/>
        <v>-0.00020095291356716407</v>
      </c>
      <c r="CY133" s="8">
        <f t="shared" si="250"/>
        <v>-0.00040190582713432813</v>
      </c>
      <c r="CZ133" s="8">
        <f t="shared" si="250"/>
        <v>-0.00040190582713432813</v>
      </c>
      <c r="DA133" s="8">
        <f t="shared" si="250"/>
        <v>-0.00040190582713432813</v>
      </c>
      <c r="DB133" s="8">
        <f t="shared" si="250"/>
        <v>-0.00040190582713432813</v>
      </c>
      <c r="DC133" s="8">
        <f t="shared" si="250"/>
        <v>-0.00040190582713432813</v>
      </c>
      <c r="DD133" s="8">
        <f t="shared" si="250"/>
        <v>-0.00040190582713432813</v>
      </c>
      <c r="DE133" s="8">
        <f t="shared" si="250"/>
        <v>-0.0007599944475291504</v>
      </c>
      <c r="DF133" s="8">
        <f t="shared" si="250"/>
        <v>-0.00026358044500358186</v>
      </c>
      <c r="DG133" s="8">
        <f t="shared" si="250"/>
        <v>0</v>
      </c>
      <c r="DH133" s="8">
        <f t="shared" si="250"/>
        <v>0</v>
      </c>
      <c r="DI133" s="8">
        <f t="shared" si="250"/>
        <v>0</v>
      </c>
      <c r="DJ133" s="8">
        <f t="shared" si="250"/>
        <v>0</v>
      </c>
      <c r="DK133" s="8">
        <f t="shared" si="250"/>
        <v>0</v>
      </c>
      <c r="DL133" s="8">
        <f t="shared" si="250"/>
        <v>0</v>
      </c>
      <c r="DM133" s="8">
        <f t="shared" si="250"/>
        <v>0</v>
      </c>
      <c r="DN133" s="8">
        <f t="shared" si="250"/>
        <v>0</v>
      </c>
      <c r="DO133" s="8">
        <f t="shared" si="250"/>
        <v>-0.0007599944475291504</v>
      </c>
      <c r="DP133" s="8">
        <f t="shared" si="250"/>
        <v>0</v>
      </c>
      <c r="DQ133" s="8">
        <f t="shared" si="250"/>
        <v>-0.00040190582713432813</v>
      </c>
      <c r="DR133" s="8">
        <f t="shared" si="250"/>
        <v>0</v>
      </c>
      <c r="DS133" s="8">
        <f t="shared" si="250"/>
        <v>-0.0007723503517660726</v>
      </c>
      <c r="DU133" s="1"/>
      <c r="DV133" s="6"/>
    </row>
    <row r="134" spans="17:126" ht="11.25">
      <c r="Q134" s="17"/>
      <c r="AR134" s="1" t="s">
        <v>44</v>
      </c>
      <c r="AS134" s="1" t="s">
        <v>252</v>
      </c>
      <c r="AT134" s="8">
        <f aca="true" t="shared" si="251" ref="AT134:CB134">AT382-AT52</f>
        <v>0</v>
      </c>
      <c r="AU134" s="8">
        <f t="shared" si="251"/>
        <v>0</v>
      </c>
      <c r="AV134" s="8">
        <f t="shared" si="251"/>
        <v>0</v>
      </c>
      <c r="AW134" s="8">
        <f t="shared" si="251"/>
        <v>0</v>
      </c>
      <c r="AX134" s="8">
        <f t="shared" si="251"/>
        <v>0</v>
      </c>
      <c r="AY134" s="8">
        <f t="shared" si="251"/>
        <v>0</v>
      </c>
      <c r="AZ134" s="8">
        <f t="shared" si="251"/>
        <v>0</v>
      </c>
      <c r="BA134" s="8">
        <f t="shared" si="251"/>
        <v>0</v>
      </c>
      <c r="BB134" s="8">
        <f t="shared" si="251"/>
        <v>0</v>
      </c>
      <c r="BC134" s="8">
        <f t="shared" si="251"/>
        <v>0</v>
      </c>
      <c r="BD134" s="8">
        <f t="shared" si="251"/>
        <v>0</v>
      </c>
      <c r="BE134" s="8">
        <f t="shared" si="251"/>
        <v>0</v>
      </c>
      <c r="BF134" s="8">
        <f t="shared" si="251"/>
        <v>0</v>
      </c>
      <c r="BG134" s="8">
        <f t="shared" si="251"/>
        <v>0</v>
      </c>
      <c r="BH134" s="8">
        <f t="shared" si="251"/>
        <v>0</v>
      </c>
      <c r="BI134" s="8">
        <f t="shared" si="251"/>
        <v>0</v>
      </c>
      <c r="BJ134" s="8">
        <f t="shared" si="251"/>
        <v>0</v>
      </c>
      <c r="BK134" s="8">
        <f t="shared" si="251"/>
        <v>0</v>
      </c>
      <c r="BL134" s="8">
        <f t="shared" si="251"/>
        <v>0</v>
      </c>
      <c r="BM134" s="8">
        <f t="shared" si="251"/>
        <v>0</v>
      </c>
      <c r="BN134" s="8">
        <f t="shared" si="251"/>
        <v>0</v>
      </c>
      <c r="BO134" s="8">
        <f t="shared" si="251"/>
        <v>0</v>
      </c>
      <c r="BP134" s="8">
        <f t="shared" si="251"/>
        <v>0</v>
      </c>
      <c r="BQ134" s="8">
        <f t="shared" si="251"/>
        <v>0</v>
      </c>
      <c r="BR134" s="8">
        <f t="shared" si="251"/>
        <v>0</v>
      </c>
      <c r="BS134" s="8">
        <f t="shared" si="251"/>
        <v>0</v>
      </c>
      <c r="BT134" s="105">
        <f t="shared" si="251"/>
        <v>-0.0008367078607600781</v>
      </c>
      <c r="BU134" s="8">
        <f t="shared" si="251"/>
        <v>-0.0012955765315565424</v>
      </c>
      <c r="BV134" s="8">
        <f t="shared" si="251"/>
        <v>-0.0001071959045676025</v>
      </c>
      <c r="BW134" s="8">
        <f t="shared" si="251"/>
        <v>-0.0008367078607600781</v>
      </c>
      <c r="BX134" s="8">
        <f t="shared" si="251"/>
        <v>0</v>
      </c>
      <c r="BY134" s="8">
        <f t="shared" si="251"/>
        <v>-0.0008367078607600781</v>
      </c>
      <c r="BZ134" s="8">
        <f t="shared" si="251"/>
        <v>0</v>
      </c>
      <c r="CA134" s="8">
        <f t="shared" si="251"/>
        <v>0</v>
      </c>
      <c r="CB134" s="8">
        <f t="shared" si="251"/>
        <v>0</v>
      </c>
      <c r="CC134" s="8">
        <f t="shared" si="230"/>
        <v>-0.0022253048355666103</v>
      </c>
      <c r="CD134" s="8">
        <f aca="true" t="shared" si="252" ref="CD134:CR134">CD382-CD52</f>
        <v>0</v>
      </c>
      <c r="CE134" s="8">
        <f t="shared" si="252"/>
        <v>0</v>
      </c>
      <c r="CF134" s="8">
        <f t="shared" si="252"/>
        <v>0</v>
      </c>
      <c r="CG134" s="8">
        <f t="shared" si="252"/>
        <v>0</v>
      </c>
      <c r="CH134" s="8">
        <f t="shared" si="252"/>
        <v>0</v>
      </c>
      <c r="CI134" s="8">
        <f t="shared" si="252"/>
        <v>-0.0008367078607600781</v>
      </c>
      <c r="CJ134" s="8">
        <f t="shared" si="252"/>
        <v>0.9991632921392399</v>
      </c>
      <c r="CK134" s="8">
        <f t="shared" si="252"/>
        <v>-0.0011126524177833051</v>
      </c>
      <c r="CL134" s="8">
        <f t="shared" si="252"/>
        <v>0</v>
      </c>
      <c r="CM134" s="8">
        <f t="shared" si="252"/>
        <v>0</v>
      </c>
      <c r="CN134" s="8">
        <f t="shared" si="252"/>
        <v>0</v>
      </c>
      <c r="CO134" s="8">
        <f t="shared" si="252"/>
        <v>-0.0011126524177833051</v>
      </c>
      <c r="CP134" s="8">
        <f t="shared" si="252"/>
        <v>0</v>
      </c>
      <c r="CQ134" s="8">
        <f t="shared" si="252"/>
        <v>0</v>
      </c>
      <c r="CR134" s="8">
        <f t="shared" si="252"/>
        <v>0</v>
      </c>
      <c r="CS134" s="8">
        <f aca="true" t="shared" si="253" ref="CS134:DS134">CS382-CS52</f>
        <v>-0.0011126524177833051</v>
      </c>
      <c r="CT134" s="8">
        <f t="shared" si="253"/>
        <v>0</v>
      </c>
      <c r="CU134" s="8">
        <f t="shared" si="253"/>
        <v>0</v>
      </c>
      <c r="CV134" s="8">
        <f t="shared" si="253"/>
        <v>-0.0008367078607600781</v>
      </c>
      <c r="CW134" s="8">
        <f t="shared" si="253"/>
        <v>0</v>
      </c>
      <c r="CX134" s="8">
        <f t="shared" si="253"/>
        <v>-0.00041835393038003907</v>
      </c>
      <c r="CY134" s="8">
        <f t="shared" si="253"/>
        <v>-0.0008367078607600781</v>
      </c>
      <c r="CZ134" s="8">
        <f t="shared" si="253"/>
        <v>-0.0008367078607600781</v>
      </c>
      <c r="DA134" s="8">
        <f t="shared" si="253"/>
        <v>-0.0008367078607600781</v>
      </c>
      <c r="DB134" s="8">
        <f t="shared" si="253"/>
        <v>-0.0008367078607600781</v>
      </c>
      <c r="DC134" s="8">
        <f t="shared" si="253"/>
        <v>-0.0008367078607600781</v>
      </c>
      <c r="DD134" s="8">
        <f t="shared" si="253"/>
        <v>-0.0008367078607600781</v>
      </c>
      <c r="DE134" s="8">
        <f t="shared" si="253"/>
        <v>-0.0012955765315565424</v>
      </c>
      <c r="DF134" s="8">
        <f t="shared" si="253"/>
        <v>0</v>
      </c>
      <c r="DG134" s="8">
        <f t="shared" si="253"/>
        <v>0</v>
      </c>
      <c r="DH134" s="8">
        <f t="shared" si="253"/>
        <v>0</v>
      </c>
      <c r="DI134" s="8">
        <f t="shared" si="253"/>
        <v>0</v>
      </c>
      <c r="DJ134" s="8">
        <f t="shared" si="253"/>
        <v>0</v>
      </c>
      <c r="DK134" s="8">
        <f t="shared" si="253"/>
        <v>0</v>
      </c>
      <c r="DL134" s="8">
        <f t="shared" si="253"/>
        <v>0</v>
      </c>
      <c r="DM134" s="8">
        <f t="shared" si="253"/>
        <v>0</v>
      </c>
      <c r="DN134" s="8">
        <f t="shared" si="253"/>
        <v>0</v>
      </c>
      <c r="DO134" s="8">
        <f t="shared" si="253"/>
        <v>-0.0012955765315565424</v>
      </c>
      <c r="DP134" s="8">
        <f t="shared" si="253"/>
        <v>0</v>
      </c>
      <c r="DQ134" s="8">
        <f t="shared" si="253"/>
        <v>-0.0008367078607600781</v>
      </c>
      <c r="DR134" s="8">
        <f t="shared" si="253"/>
        <v>-0.0001071959045676025</v>
      </c>
      <c r="DS134" s="8">
        <f t="shared" si="253"/>
        <v>-0.016864416455216656</v>
      </c>
      <c r="DU134" s="1"/>
      <c r="DV134" s="6"/>
    </row>
    <row r="135" spans="17:126" ht="11.25">
      <c r="Q135" s="17"/>
      <c r="AR135" s="1" t="s">
        <v>45</v>
      </c>
      <c r="AS135" s="1" t="s">
        <v>253</v>
      </c>
      <c r="AT135" s="8">
        <f aca="true" t="shared" si="254" ref="AT135:CB135">AT383-AT53</f>
        <v>0</v>
      </c>
      <c r="AU135" s="8">
        <f t="shared" si="254"/>
        <v>0</v>
      </c>
      <c r="AV135" s="8">
        <f t="shared" si="254"/>
        <v>0</v>
      </c>
      <c r="AW135" s="8">
        <f t="shared" si="254"/>
        <v>0</v>
      </c>
      <c r="AX135" s="8">
        <f t="shared" si="254"/>
        <v>0</v>
      </c>
      <c r="AY135" s="8">
        <f t="shared" si="254"/>
        <v>0</v>
      </c>
      <c r="AZ135" s="8">
        <f t="shared" si="254"/>
        <v>0</v>
      </c>
      <c r="BA135" s="8">
        <f t="shared" si="254"/>
        <v>0</v>
      </c>
      <c r="BB135" s="8">
        <f t="shared" si="254"/>
        <v>0</v>
      </c>
      <c r="BC135" s="8">
        <f t="shared" si="254"/>
        <v>0</v>
      </c>
      <c r="BD135" s="8">
        <f t="shared" si="254"/>
        <v>0</v>
      </c>
      <c r="BE135" s="8">
        <f t="shared" si="254"/>
        <v>0</v>
      </c>
      <c r="BF135" s="8">
        <f t="shared" si="254"/>
        <v>0</v>
      </c>
      <c r="BG135" s="8">
        <f t="shared" si="254"/>
        <v>0</v>
      </c>
      <c r="BH135" s="8">
        <f t="shared" si="254"/>
        <v>0</v>
      </c>
      <c r="BI135" s="8">
        <f t="shared" si="254"/>
        <v>0</v>
      </c>
      <c r="BJ135" s="8">
        <f t="shared" si="254"/>
        <v>0</v>
      </c>
      <c r="BK135" s="8">
        <f t="shared" si="254"/>
        <v>0</v>
      </c>
      <c r="BL135" s="8">
        <f t="shared" si="254"/>
        <v>0</v>
      </c>
      <c r="BM135" s="8">
        <f t="shared" si="254"/>
        <v>0</v>
      </c>
      <c r="BN135" s="8">
        <f t="shared" si="254"/>
        <v>0</v>
      </c>
      <c r="BO135" s="8">
        <f t="shared" si="254"/>
        <v>0</v>
      </c>
      <c r="BP135" s="8">
        <f t="shared" si="254"/>
        <v>0</v>
      </c>
      <c r="BQ135" s="8">
        <f t="shared" si="254"/>
        <v>0</v>
      </c>
      <c r="BR135" s="8">
        <f t="shared" si="254"/>
        <v>0</v>
      </c>
      <c r="BS135" s="8">
        <f t="shared" si="254"/>
        <v>0</v>
      </c>
      <c r="BT135" s="105">
        <f t="shared" si="254"/>
        <v>-0.009578517168393579</v>
      </c>
      <c r="BU135" s="8">
        <f t="shared" si="254"/>
        <v>-0.02012886359429946</v>
      </c>
      <c r="BV135" s="8">
        <f t="shared" si="254"/>
        <v>-0.0003215877137028075</v>
      </c>
      <c r="BW135" s="8">
        <f t="shared" si="254"/>
        <v>-0.009578517168393579</v>
      </c>
      <c r="BX135" s="8">
        <f t="shared" si="254"/>
        <v>-0.008512234606350061</v>
      </c>
      <c r="BY135" s="8">
        <f t="shared" si="254"/>
        <v>-0.009578517168393579</v>
      </c>
      <c r="BZ135" s="8">
        <f t="shared" si="254"/>
        <v>0</v>
      </c>
      <c r="CA135" s="8">
        <f t="shared" si="254"/>
        <v>0</v>
      </c>
      <c r="CB135" s="8">
        <f t="shared" si="254"/>
        <v>0</v>
      </c>
      <c r="CC135" s="8">
        <f t="shared" si="230"/>
        <v>-0.018863097998681456</v>
      </c>
      <c r="CD135" s="8">
        <f aca="true" t="shared" si="255" ref="CD135:CR135">CD383-CD53</f>
        <v>0</v>
      </c>
      <c r="CE135" s="8">
        <f t="shared" si="255"/>
        <v>0</v>
      </c>
      <c r="CF135" s="8">
        <f t="shared" si="255"/>
        <v>0</v>
      </c>
      <c r="CG135" s="8">
        <f t="shared" si="255"/>
        <v>0</v>
      </c>
      <c r="CH135" s="8">
        <f t="shared" si="255"/>
        <v>0</v>
      </c>
      <c r="CI135" s="8">
        <f t="shared" si="255"/>
        <v>-0.009578517168393579</v>
      </c>
      <c r="CJ135" s="8">
        <f t="shared" si="255"/>
        <v>-0.009578517168393579</v>
      </c>
      <c r="CK135" s="8">
        <f t="shared" si="255"/>
        <v>0.9905684510006593</v>
      </c>
      <c r="CL135" s="8">
        <f t="shared" si="255"/>
        <v>0</v>
      </c>
      <c r="CM135" s="8">
        <f t="shared" si="255"/>
        <v>0</v>
      </c>
      <c r="CN135" s="8">
        <f t="shared" si="255"/>
        <v>0</v>
      </c>
      <c r="CO135" s="8">
        <f t="shared" si="255"/>
        <v>-0.009431548999340728</v>
      </c>
      <c r="CP135" s="8">
        <f t="shared" si="255"/>
        <v>-0.00017047061909047616</v>
      </c>
      <c r="CQ135" s="8">
        <f t="shared" si="255"/>
        <v>0</v>
      </c>
      <c r="CR135" s="8">
        <f t="shared" si="255"/>
        <v>0</v>
      </c>
      <c r="CS135" s="8">
        <f aca="true" t="shared" si="256" ref="CS135:DS135">CS383-CS53</f>
        <v>-0.009431548999340728</v>
      </c>
      <c r="CT135" s="8">
        <f t="shared" si="256"/>
        <v>0</v>
      </c>
      <c r="CU135" s="8">
        <f t="shared" si="256"/>
        <v>0</v>
      </c>
      <c r="CV135" s="8">
        <f t="shared" si="256"/>
        <v>-0.009578517168393579</v>
      </c>
      <c r="CW135" s="8">
        <f t="shared" si="256"/>
        <v>-0.008512234606350061</v>
      </c>
      <c r="CX135" s="8">
        <f t="shared" si="256"/>
        <v>-0.004874493893742027</v>
      </c>
      <c r="CY135" s="8">
        <f t="shared" si="256"/>
        <v>-0.009578517168393579</v>
      </c>
      <c r="CZ135" s="8">
        <f t="shared" si="256"/>
        <v>-0.009578517168393579</v>
      </c>
      <c r="DA135" s="8">
        <f t="shared" si="256"/>
        <v>-0.009578517168393579</v>
      </c>
      <c r="DB135" s="8">
        <f t="shared" si="256"/>
        <v>-0.009578517168393579</v>
      </c>
      <c r="DC135" s="8">
        <f t="shared" si="256"/>
        <v>-0.009578517168393579</v>
      </c>
      <c r="DD135" s="8">
        <f t="shared" si="256"/>
        <v>-0.009578517168393579</v>
      </c>
      <c r="DE135" s="8">
        <f t="shared" si="256"/>
        <v>-0.02012886359429946</v>
      </c>
      <c r="DF135" s="8">
        <f t="shared" si="256"/>
        <v>-0.008512234606350061</v>
      </c>
      <c r="DG135" s="8">
        <f t="shared" si="256"/>
        <v>0</v>
      </c>
      <c r="DH135" s="8">
        <f t="shared" si="256"/>
        <v>0</v>
      </c>
      <c r="DI135" s="8">
        <f t="shared" si="256"/>
        <v>0</v>
      </c>
      <c r="DJ135" s="8">
        <f t="shared" si="256"/>
        <v>0</v>
      </c>
      <c r="DK135" s="8">
        <f t="shared" si="256"/>
        <v>0</v>
      </c>
      <c r="DL135" s="8">
        <f t="shared" si="256"/>
        <v>0</v>
      </c>
      <c r="DM135" s="8">
        <f t="shared" si="256"/>
        <v>0</v>
      </c>
      <c r="DN135" s="8">
        <f t="shared" si="256"/>
        <v>0</v>
      </c>
      <c r="DO135" s="8">
        <f t="shared" si="256"/>
        <v>-0.02012886359429946</v>
      </c>
      <c r="DP135" s="8">
        <f t="shared" si="256"/>
        <v>0</v>
      </c>
      <c r="DQ135" s="8">
        <f t="shared" si="256"/>
        <v>-0.009578517168393579</v>
      </c>
      <c r="DR135" s="8">
        <f t="shared" si="256"/>
        <v>-0.0003215877137028075</v>
      </c>
      <c r="DS135" s="8">
        <f t="shared" si="256"/>
        <v>-0.010204339150691823</v>
      </c>
      <c r="DU135" s="1"/>
      <c r="DV135" s="6"/>
    </row>
    <row r="136" spans="17:126" ht="11.25">
      <c r="Q136" s="17"/>
      <c r="AR136" s="1" t="s">
        <v>46</v>
      </c>
      <c r="AS136" s="1" t="s">
        <v>255</v>
      </c>
      <c r="AT136" s="8">
        <f aca="true" t="shared" si="257" ref="AT136:CB136">AT384-AT54</f>
        <v>0</v>
      </c>
      <c r="AU136" s="8">
        <f t="shared" si="257"/>
        <v>0</v>
      </c>
      <c r="AV136" s="8">
        <f t="shared" si="257"/>
        <v>0</v>
      </c>
      <c r="AW136" s="8">
        <f t="shared" si="257"/>
        <v>0</v>
      </c>
      <c r="AX136" s="8">
        <f t="shared" si="257"/>
        <v>0</v>
      </c>
      <c r="AY136" s="8">
        <f t="shared" si="257"/>
        <v>0</v>
      </c>
      <c r="AZ136" s="8">
        <f t="shared" si="257"/>
        <v>0</v>
      </c>
      <c r="BA136" s="8">
        <f t="shared" si="257"/>
        <v>0</v>
      </c>
      <c r="BB136" s="8">
        <f t="shared" si="257"/>
        <v>0</v>
      </c>
      <c r="BC136" s="8">
        <f t="shared" si="257"/>
        <v>0</v>
      </c>
      <c r="BD136" s="8">
        <f t="shared" si="257"/>
        <v>0</v>
      </c>
      <c r="BE136" s="8">
        <f t="shared" si="257"/>
        <v>0</v>
      </c>
      <c r="BF136" s="8">
        <f t="shared" si="257"/>
        <v>0</v>
      </c>
      <c r="BG136" s="8">
        <f t="shared" si="257"/>
        <v>0</v>
      </c>
      <c r="BH136" s="8">
        <f t="shared" si="257"/>
        <v>0</v>
      </c>
      <c r="BI136" s="8">
        <f t="shared" si="257"/>
        <v>0</v>
      </c>
      <c r="BJ136" s="8">
        <f t="shared" si="257"/>
        <v>0</v>
      </c>
      <c r="BK136" s="8">
        <f t="shared" si="257"/>
        <v>0</v>
      </c>
      <c r="BL136" s="8">
        <f t="shared" si="257"/>
        <v>0</v>
      </c>
      <c r="BM136" s="8">
        <f t="shared" si="257"/>
        <v>0</v>
      </c>
      <c r="BN136" s="8">
        <f t="shared" si="257"/>
        <v>0</v>
      </c>
      <c r="BO136" s="8">
        <f t="shared" si="257"/>
        <v>0</v>
      </c>
      <c r="BP136" s="8">
        <f t="shared" si="257"/>
        <v>0</v>
      </c>
      <c r="BQ136" s="8">
        <f t="shared" si="257"/>
        <v>0</v>
      </c>
      <c r="BR136" s="8">
        <f t="shared" si="257"/>
        <v>0</v>
      </c>
      <c r="BS136" s="8">
        <f t="shared" si="257"/>
        <v>0</v>
      </c>
      <c r="BT136" s="105">
        <f t="shared" si="257"/>
        <v>-0.0004333717637782969</v>
      </c>
      <c r="BU136" s="8">
        <f t="shared" si="257"/>
        <v>-0.0008236165093466591</v>
      </c>
      <c r="BV136" s="8">
        <f t="shared" si="257"/>
        <v>0</v>
      </c>
      <c r="BW136" s="8">
        <f t="shared" si="257"/>
        <v>-0.0004333717637782969</v>
      </c>
      <c r="BX136" s="8">
        <f t="shared" si="257"/>
        <v>-0.00027713711741375873</v>
      </c>
      <c r="BY136" s="8">
        <f t="shared" si="257"/>
        <v>-0.0004333717637782969</v>
      </c>
      <c r="BZ136" s="8">
        <f t="shared" si="257"/>
        <v>0</v>
      </c>
      <c r="CA136" s="8">
        <f t="shared" si="257"/>
        <v>0</v>
      </c>
      <c r="CB136" s="8">
        <f t="shared" si="257"/>
        <v>0</v>
      </c>
      <c r="CC136" s="8">
        <f t="shared" si="230"/>
        <v>-0.0005095324156203922</v>
      </c>
      <c r="CD136" s="8">
        <f aca="true" t="shared" si="258" ref="CD136:CR136">CD384-CD54</f>
        <v>0</v>
      </c>
      <c r="CE136" s="8">
        <f t="shared" si="258"/>
        <v>0</v>
      </c>
      <c r="CF136" s="8">
        <f t="shared" si="258"/>
        <v>0</v>
      </c>
      <c r="CG136" s="8">
        <f t="shared" si="258"/>
        <v>0</v>
      </c>
      <c r="CH136" s="8">
        <f t="shared" si="258"/>
        <v>0</v>
      </c>
      <c r="CI136" s="8">
        <f t="shared" si="258"/>
        <v>-0.0004333717637782969</v>
      </c>
      <c r="CJ136" s="8">
        <f t="shared" si="258"/>
        <v>-0.0004333717637782969</v>
      </c>
      <c r="CK136" s="8">
        <f t="shared" si="258"/>
        <v>-0.0002547662078101961</v>
      </c>
      <c r="CL136" s="8">
        <f t="shared" si="258"/>
        <v>1</v>
      </c>
      <c r="CM136" s="8">
        <f t="shared" si="258"/>
        <v>0</v>
      </c>
      <c r="CN136" s="8">
        <f t="shared" si="258"/>
        <v>0</v>
      </c>
      <c r="CO136" s="8">
        <f t="shared" si="258"/>
        <v>-0.0002547662078101961</v>
      </c>
      <c r="CP136" s="8">
        <f t="shared" si="258"/>
        <v>-3.409412381809524E-05</v>
      </c>
      <c r="CQ136" s="8">
        <f t="shared" si="258"/>
        <v>0</v>
      </c>
      <c r="CR136" s="8">
        <f t="shared" si="258"/>
        <v>0</v>
      </c>
      <c r="CS136" s="8">
        <f aca="true" t="shared" si="259" ref="CS136:DS136">CS384-CS54</f>
        <v>-0.0002547662078101961</v>
      </c>
      <c r="CT136" s="8">
        <f t="shared" si="259"/>
        <v>0</v>
      </c>
      <c r="CU136" s="8">
        <f t="shared" si="259"/>
        <v>0</v>
      </c>
      <c r="CV136" s="8">
        <f t="shared" si="259"/>
        <v>-0.0004333717637782969</v>
      </c>
      <c r="CW136" s="8">
        <f t="shared" si="259"/>
        <v>-0.00027713711741375873</v>
      </c>
      <c r="CX136" s="8">
        <f t="shared" si="259"/>
        <v>-0.00023373294379819607</v>
      </c>
      <c r="CY136" s="8">
        <f t="shared" si="259"/>
        <v>-0.0004333717637782969</v>
      </c>
      <c r="CZ136" s="8">
        <f t="shared" si="259"/>
        <v>-0.0004333717637782969</v>
      </c>
      <c r="DA136" s="8">
        <f t="shared" si="259"/>
        <v>-0.0004333717637782969</v>
      </c>
      <c r="DB136" s="8">
        <f t="shared" si="259"/>
        <v>-0.0004333717637782969</v>
      </c>
      <c r="DC136" s="8">
        <f t="shared" si="259"/>
        <v>-0.0004333717637782969</v>
      </c>
      <c r="DD136" s="8">
        <f t="shared" si="259"/>
        <v>-0.0004333717637782969</v>
      </c>
      <c r="DE136" s="8">
        <f t="shared" si="259"/>
        <v>-0.0008236165093466591</v>
      </c>
      <c r="DF136" s="8">
        <f t="shared" si="259"/>
        <v>-0.00027713711741375873</v>
      </c>
      <c r="DG136" s="8">
        <f t="shared" si="259"/>
        <v>0</v>
      </c>
      <c r="DH136" s="8">
        <f t="shared" si="259"/>
        <v>0</v>
      </c>
      <c r="DI136" s="8">
        <f t="shared" si="259"/>
        <v>0</v>
      </c>
      <c r="DJ136" s="8">
        <f t="shared" si="259"/>
        <v>0</v>
      </c>
      <c r="DK136" s="8">
        <f t="shared" si="259"/>
        <v>0</v>
      </c>
      <c r="DL136" s="8">
        <f t="shared" si="259"/>
        <v>0</v>
      </c>
      <c r="DM136" s="8">
        <f t="shared" si="259"/>
        <v>0</v>
      </c>
      <c r="DN136" s="8">
        <f t="shared" si="259"/>
        <v>0</v>
      </c>
      <c r="DO136" s="8">
        <f t="shared" si="259"/>
        <v>-0.0008236165093466591</v>
      </c>
      <c r="DP136" s="8">
        <f t="shared" si="259"/>
        <v>0</v>
      </c>
      <c r="DQ136" s="8">
        <f t="shared" si="259"/>
        <v>-0.0004333717637782969</v>
      </c>
      <c r="DR136" s="8">
        <f t="shared" si="259"/>
        <v>0</v>
      </c>
      <c r="DS136" s="8">
        <f t="shared" si="259"/>
        <v>-0.000960189425313402</v>
      </c>
      <c r="DU136" s="1"/>
      <c r="DV136" s="6"/>
    </row>
    <row r="137" spans="17:126" ht="11.25">
      <c r="Q137" s="17"/>
      <c r="AR137" s="1" t="s">
        <v>47</v>
      </c>
      <c r="AS137" s="1" t="s">
        <v>257</v>
      </c>
      <c r="AT137" s="8">
        <f aca="true" t="shared" si="260" ref="AT137:CB137">AT385-AT55</f>
        <v>0</v>
      </c>
      <c r="AU137" s="8">
        <f t="shared" si="260"/>
        <v>0</v>
      </c>
      <c r="AV137" s="8">
        <f t="shared" si="260"/>
        <v>0</v>
      </c>
      <c r="AW137" s="8">
        <f t="shared" si="260"/>
        <v>0</v>
      </c>
      <c r="AX137" s="8">
        <f t="shared" si="260"/>
        <v>0</v>
      </c>
      <c r="AY137" s="8">
        <f t="shared" si="260"/>
        <v>0</v>
      </c>
      <c r="AZ137" s="8">
        <f t="shared" si="260"/>
        <v>0</v>
      </c>
      <c r="BA137" s="8">
        <f t="shared" si="260"/>
        <v>0</v>
      </c>
      <c r="BB137" s="8">
        <f t="shared" si="260"/>
        <v>0</v>
      </c>
      <c r="BC137" s="8">
        <f t="shared" si="260"/>
        <v>0</v>
      </c>
      <c r="BD137" s="8">
        <f t="shared" si="260"/>
        <v>0</v>
      </c>
      <c r="BE137" s="8">
        <f t="shared" si="260"/>
        <v>0</v>
      </c>
      <c r="BF137" s="8">
        <f t="shared" si="260"/>
        <v>0</v>
      </c>
      <c r="BG137" s="8">
        <f t="shared" si="260"/>
        <v>0</v>
      </c>
      <c r="BH137" s="8">
        <f t="shared" si="260"/>
        <v>0</v>
      </c>
      <c r="BI137" s="8">
        <f t="shared" si="260"/>
        <v>0</v>
      </c>
      <c r="BJ137" s="8">
        <f t="shared" si="260"/>
        <v>0</v>
      </c>
      <c r="BK137" s="8">
        <f t="shared" si="260"/>
        <v>0</v>
      </c>
      <c r="BL137" s="8">
        <f t="shared" si="260"/>
        <v>0</v>
      </c>
      <c r="BM137" s="8">
        <f t="shared" si="260"/>
        <v>0</v>
      </c>
      <c r="BN137" s="8">
        <f t="shared" si="260"/>
        <v>0</v>
      </c>
      <c r="BO137" s="8">
        <f t="shared" si="260"/>
        <v>0</v>
      </c>
      <c r="BP137" s="8">
        <f t="shared" si="260"/>
        <v>0</v>
      </c>
      <c r="BQ137" s="8">
        <f t="shared" si="260"/>
        <v>0</v>
      </c>
      <c r="BR137" s="8">
        <f t="shared" si="260"/>
        <v>0</v>
      </c>
      <c r="BS137" s="8">
        <f t="shared" si="260"/>
        <v>0</v>
      </c>
      <c r="BT137" s="105">
        <f t="shared" si="260"/>
        <v>-8.58161908471875E-05</v>
      </c>
      <c r="BU137" s="8">
        <f t="shared" si="260"/>
        <v>-0.00011567647603183416</v>
      </c>
      <c r="BV137" s="8">
        <f t="shared" si="260"/>
        <v>0</v>
      </c>
      <c r="BW137" s="8">
        <f t="shared" si="260"/>
        <v>-8.58161908471875E-05</v>
      </c>
      <c r="BX137" s="8">
        <f t="shared" si="260"/>
        <v>0</v>
      </c>
      <c r="BY137" s="8">
        <f t="shared" si="260"/>
        <v>-8.58161908471875E-05</v>
      </c>
      <c r="BZ137" s="8">
        <f t="shared" si="260"/>
        <v>0</v>
      </c>
      <c r="CA137" s="8">
        <f t="shared" si="260"/>
        <v>0</v>
      </c>
      <c r="CB137" s="8">
        <f t="shared" si="260"/>
        <v>0</v>
      </c>
      <c r="CC137" s="8">
        <f t="shared" si="230"/>
        <v>0</v>
      </c>
      <c r="CD137" s="8">
        <f aca="true" t="shared" si="261" ref="CD137:CR137">CD385-CD55</f>
        <v>0</v>
      </c>
      <c r="CE137" s="8">
        <f t="shared" si="261"/>
        <v>0</v>
      </c>
      <c r="CF137" s="8">
        <f t="shared" si="261"/>
        <v>0</v>
      </c>
      <c r="CG137" s="8">
        <f t="shared" si="261"/>
        <v>0</v>
      </c>
      <c r="CH137" s="8">
        <f t="shared" si="261"/>
        <v>0</v>
      </c>
      <c r="CI137" s="8">
        <f t="shared" si="261"/>
        <v>-8.58161908471875E-05</v>
      </c>
      <c r="CJ137" s="8">
        <f t="shared" si="261"/>
        <v>-8.58161908471875E-05</v>
      </c>
      <c r="CK137" s="8">
        <f t="shared" si="261"/>
        <v>0</v>
      </c>
      <c r="CL137" s="8">
        <f t="shared" si="261"/>
        <v>0</v>
      </c>
      <c r="CM137" s="8">
        <f t="shared" si="261"/>
        <v>1</v>
      </c>
      <c r="CN137" s="8">
        <f t="shared" si="261"/>
        <v>0</v>
      </c>
      <c r="CO137" s="8">
        <f t="shared" si="261"/>
        <v>0</v>
      </c>
      <c r="CP137" s="8">
        <f t="shared" si="261"/>
        <v>0</v>
      </c>
      <c r="CQ137" s="8">
        <f t="shared" si="261"/>
        <v>0</v>
      </c>
      <c r="CR137" s="8">
        <f t="shared" si="261"/>
        <v>0</v>
      </c>
      <c r="CS137" s="8">
        <f aca="true" t="shared" si="262" ref="CS137:DS137">CS385-CS55</f>
        <v>0</v>
      </c>
      <c r="CT137" s="8">
        <f t="shared" si="262"/>
        <v>0</v>
      </c>
      <c r="CU137" s="8">
        <f t="shared" si="262"/>
        <v>0</v>
      </c>
      <c r="CV137" s="8">
        <f t="shared" si="262"/>
        <v>-8.58161908471875E-05</v>
      </c>
      <c r="CW137" s="8">
        <f t="shared" si="262"/>
        <v>0</v>
      </c>
      <c r="CX137" s="8">
        <f t="shared" si="262"/>
        <v>-4.290809542359375E-05</v>
      </c>
      <c r="CY137" s="8">
        <f t="shared" si="262"/>
        <v>-8.58161908471875E-05</v>
      </c>
      <c r="CZ137" s="8">
        <f t="shared" si="262"/>
        <v>-8.58161908471875E-05</v>
      </c>
      <c r="DA137" s="8">
        <f t="shared" si="262"/>
        <v>-8.58161908471875E-05</v>
      </c>
      <c r="DB137" s="8">
        <f t="shared" si="262"/>
        <v>-8.58161908471875E-05</v>
      </c>
      <c r="DC137" s="8">
        <f t="shared" si="262"/>
        <v>-8.58161908471875E-05</v>
      </c>
      <c r="DD137" s="8">
        <f t="shared" si="262"/>
        <v>-8.58161908471875E-05</v>
      </c>
      <c r="DE137" s="8">
        <f t="shared" si="262"/>
        <v>-0.00011567647603183416</v>
      </c>
      <c r="DF137" s="8">
        <f t="shared" si="262"/>
        <v>0</v>
      </c>
      <c r="DG137" s="8">
        <f t="shared" si="262"/>
        <v>0</v>
      </c>
      <c r="DH137" s="8">
        <f t="shared" si="262"/>
        <v>0</v>
      </c>
      <c r="DI137" s="8">
        <f t="shared" si="262"/>
        <v>0</v>
      </c>
      <c r="DJ137" s="8">
        <f t="shared" si="262"/>
        <v>0</v>
      </c>
      <c r="DK137" s="8">
        <f t="shared" si="262"/>
        <v>0</v>
      </c>
      <c r="DL137" s="8">
        <f t="shared" si="262"/>
        <v>0</v>
      </c>
      <c r="DM137" s="8">
        <f t="shared" si="262"/>
        <v>0</v>
      </c>
      <c r="DN137" s="8">
        <f t="shared" si="262"/>
        <v>0</v>
      </c>
      <c r="DO137" s="8">
        <f t="shared" si="262"/>
        <v>-0.00011567647603183416</v>
      </c>
      <c r="DP137" s="8">
        <f t="shared" si="262"/>
        <v>0</v>
      </c>
      <c r="DQ137" s="8">
        <f t="shared" si="262"/>
        <v>-8.58161908471875E-05</v>
      </c>
      <c r="DR137" s="8">
        <f t="shared" si="262"/>
        <v>0</v>
      </c>
      <c r="DS137" s="8">
        <f t="shared" si="262"/>
        <v>-0.00012620878144039709</v>
      </c>
      <c r="DU137" s="1"/>
      <c r="DV137" s="6"/>
    </row>
    <row r="138" spans="17:126" ht="11.25">
      <c r="Q138" s="17"/>
      <c r="AR138" s="1" t="s">
        <v>48</v>
      </c>
      <c r="AS138" s="1" t="s">
        <v>258</v>
      </c>
      <c r="AT138" s="8">
        <f aca="true" t="shared" si="263" ref="AT138:CB138">AT386-AT56</f>
        <v>0</v>
      </c>
      <c r="AU138" s="8">
        <f t="shared" si="263"/>
        <v>0</v>
      </c>
      <c r="AV138" s="8">
        <f t="shared" si="263"/>
        <v>0</v>
      </c>
      <c r="AW138" s="8">
        <f t="shared" si="263"/>
        <v>0</v>
      </c>
      <c r="AX138" s="8">
        <f t="shared" si="263"/>
        <v>0</v>
      </c>
      <c r="AY138" s="8">
        <f t="shared" si="263"/>
        <v>0</v>
      </c>
      <c r="AZ138" s="8">
        <f t="shared" si="263"/>
        <v>0</v>
      </c>
      <c r="BA138" s="8">
        <f t="shared" si="263"/>
        <v>0</v>
      </c>
      <c r="BB138" s="8">
        <f t="shared" si="263"/>
        <v>0</v>
      </c>
      <c r="BC138" s="8">
        <f t="shared" si="263"/>
        <v>0</v>
      </c>
      <c r="BD138" s="8">
        <f t="shared" si="263"/>
        <v>0</v>
      </c>
      <c r="BE138" s="8">
        <f t="shared" si="263"/>
        <v>0</v>
      </c>
      <c r="BF138" s="8">
        <f t="shared" si="263"/>
        <v>0</v>
      </c>
      <c r="BG138" s="8">
        <f t="shared" si="263"/>
        <v>0</v>
      </c>
      <c r="BH138" s="8">
        <f t="shared" si="263"/>
        <v>0</v>
      </c>
      <c r="BI138" s="8">
        <f t="shared" si="263"/>
        <v>0</v>
      </c>
      <c r="BJ138" s="8">
        <f t="shared" si="263"/>
        <v>0</v>
      </c>
      <c r="BK138" s="8">
        <f t="shared" si="263"/>
        <v>0</v>
      </c>
      <c r="BL138" s="8">
        <f t="shared" si="263"/>
        <v>0</v>
      </c>
      <c r="BM138" s="8">
        <f t="shared" si="263"/>
        <v>0</v>
      </c>
      <c r="BN138" s="8">
        <f t="shared" si="263"/>
        <v>0</v>
      </c>
      <c r="BO138" s="8">
        <f t="shared" si="263"/>
        <v>0</v>
      </c>
      <c r="BP138" s="8">
        <f t="shared" si="263"/>
        <v>0</v>
      </c>
      <c r="BQ138" s="8">
        <f t="shared" si="263"/>
        <v>0</v>
      </c>
      <c r="BR138" s="8">
        <f t="shared" si="263"/>
        <v>0</v>
      </c>
      <c r="BS138" s="8">
        <f t="shared" si="263"/>
        <v>0</v>
      </c>
      <c r="BT138" s="105">
        <f t="shared" si="263"/>
        <v>-0.002049576691400328</v>
      </c>
      <c r="BU138" s="8">
        <f t="shared" si="263"/>
        <v>-0.002510179529890801</v>
      </c>
      <c r="BV138" s="8">
        <f t="shared" si="263"/>
        <v>-0.011319887522338824</v>
      </c>
      <c r="BW138" s="8">
        <f t="shared" si="263"/>
        <v>-0.002049576691400328</v>
      </c>
      <c r="BX138" s="8">
        <f t="shared" si="263"/>
        <v>-0.0019919593439267753</v>
      </c>
      <c r="BY138" s="8">
        <f t="shared" si="263"/>
        <v>-0.002049576691400328</v>
      </c>
      <c r="BZ138" s="8">
        <f t="shared" si="263"/>
        <v>0</v>
      </c>
      <c r="CA138" s="8">
        <f t="shared" si="263"/>
        <v>0</v>
      </c>
      <c r="CB138" s="8">
        <f t="shared" si="263"/>
        <v>0</v>
      </c>
      <c r="CC138" s="8">
        <f t="shared" si="230"/>
        <v>-0.003785097944608627</v>
      </c>
      <c r="CD138" s="8">
        <f aca="true" t="shared" si="264" ref="CD138:CR138">CD386-CD56</f>
        <v>0</v>
      </c>
      <c r="CE138" s="8">
        <f t="shared" si="264"/>
        <v>0</v>
      </c>
      <c r="CF138" s="8">
        <f t="shared" si="264"/>
        <v>0</v>
      </c>
      <c r="CG138" s="8">
        <f t="shared" si="264"/>
        <v>0</v>
      </c>
      <c r="CH138" s="8">
        <f t="shared" si="264"/>
        <v>0</v>
      </c>
      <c r="CI138" s="8">
        <f t="shared" si="264"/>
        <v>-0.002049576691400328</v>
      </c>
      <c r="CJ138" s="8">
        <f t="shared" si="264"/>
        <v>-0.002049576691400328</v>
      </c>
      <c r="CK138" s="8">
        <f t="shared" si="264"/>
        <v>-0.0018925489723043134</v>
      </c>
      <c r="CL138" s="8">
        <f t="shared" si="264"/>
        <v>0</v>
      </c>
      <c r="CM138" s="8">
        <f t="shared" si="264"/>
        <v>0</v>
      </c>
      <c r="CN138" s="8">
        <f t="shared" si="264"/>
        <v>1</v>
      </c>
      <c r="CO138" s="8">
        <f t="shared" si="264"/>
        <v>-0.0018925489723043134</v>
      </c>
      <c r="CP138" s="8">
        <f t="shared" si="264"/>
        <v>0</v>
      </c>
      <c r="CQ138" s="8">
        <f t="shared" si="264"/>
        <v>0</v>
      </c>
      <c r="CR138" s="8">
        <f t="shared" si="264"/>
        <v>0</v>
      </c>
      <c r="CS138" s="8">
        <f aca="true" t="shared" si="265" ref="CS138:DS138">CS386-CS56</f>
        <v>-0.0018925489723043134</v>
      </c>
      <c r="CT138" s="8">
        <f t="shared" si="265"/>
        <v>0</v>
      </c>
      <c r="CU138" s="8">
        <f t="shared" si="265"/>
        <v>0</v>
      </c>
      <c r="CV138" s="8">
        <f t="shared" si="265"/>
        <v>-0.002049576691400328</v>
      </c>
      <c r="CW138" s="8">
        <f t="shared" si="265"/>
        <v>-0.0019919593439267753</v>
      </c>
      <c r="CX138" s="8">
        <f t="shared" si="265"/>
        <v>-0.001024788345700164</v>
      </c>
      <c r="CY138" s="8">
        <f t="shared" si="265"/>
        <v>-0.002049576691400328</v>
      </c>
      <c r="CZ138" s="8">
        <f t="shared" si="265"/>
        <v>-0.002049576691400328</v>
      </c>
      <c r="DA138" s="8">
        <f t="shared" si="265"/>
        <v>-0.002049576691400328</v>
      </c>
      <c r="DB138" s="8">
        <f t="shared" si="265"/>
        <v>-0.002049576691400328</v>
      </c>
      <c r="DC138" s="8">
        <f t="shared" si="265"/>
        <v>-0.002049576691400328</v>
      </c>
      <c r="DD138" s="8">
        <f t="shared" si="265"/>
        <v>-0.002049576691400328</v>
      </c>
      <c r="DE138" s="8">
        <f t="shared" si="265"/>
        <v>-0.002510179529890801</v>
      </c>
      <c r="DF138" s="8">
        <f t="shared" si="265"/>
        <v>-0.0019919593439267753</v>
      </c>
      <c r="DG138" s="8">
        <f t="shared" si="265"/>
        <v>0</v>
      </c>
      <c r="DH138" s="8">
        <f t="shared" si="265"/>
        <v>0</v>
      </c>
      <c r="DI138" s="8">
        <f t="shared" si="265"/>
        <v>0</v>
      </c>
      <c r="DJ138" s="8">
        <f t="shared" si="265"/>
        <v>0</v>
      </c>
      <c r="DK138" s="8">
        <f t="shared" si="265"/>
        <v>0</v>
      </c>
      <c r="DL138" s="8">
        <f t="shared" si="265"/>
        <v>0</v>
      </c>
      <c r="DM138" s="8">
        <f t="shared" si="265"/>
        <v>0</v>
      </c>
      <c r="DN138" s="8">
        <f t="shared" si="265"/>
        <v>0</v>
      </c>
      <c r="DO138" s="8">
        <f t="shared" si="265"/>
        <v>-0.002510179529890801</v>
      </c>
      <c r="DP138" s="8">
        <f t="shared" si="265"/>
        <v>0</v>
      </c>
      <c r="DQ138" s="8">
        <f t="shared" si="265"/>
        <v>-0.002049576691400328</v>
      </c>
      <c r="DR138" s="8">
        <f t="shared" si="265"/>
        <v>-0.011319887522338824</v>
      </c>
      <c r="DS138" s="8">
        <f t="shared" si="265"/>
        <v>-0.0015450523920337875</v>
      </c>
      <c r="DU138" s="1"/>
      <c r="DV138" s="6"/>
    </row>
    <row r="139" spans="17:126" ht="11.25">
      <c r="Q139" s="17"/>
      <c r="AR139" s="1" t="s">
        <v>49</v>
      </c>
      <c r="AS139" s="1" t="s">
        <v>260</v>
      </c>
      <c r="AT139" s="8">
        <f aca="true" t="shared" si="266" ref="AT139:CB139">AT387-AT57</f>
        <v>0</v>
      </c>
      <c r="AU139" s="8">
        <f t="shared" si="266"/>
        <v>0</v>
      </c>
      <c r="AV139" s="8">
        <f t="shared" si="266"/>
        <v>0</v>
      </c>
      <c r="AW139" s="8">
        <f t="shared" si="266"/>
        <v>0</v>
      </c>
      <c r="AX139" s="8">
        <f t="shared" si="266"/>
        <v>0</v>
      </c>
      <c r="AY139" s="8">
        <f t="shared" si="266"/>
        <v>0</v>
      </c>
      <c r="AZ139" s="8">
        <f t="shared" si="266"/>
        <v>0</v>
      </c>
      <c r="BA139" s="8">
        <f t="shared" si="266"/>
        <v>0</v>
      </c>
      <c r="BB139" s="8">
        <f t="shared" si="266"/>
        <v>0</v>
      </c>
      <c r="BC139" s="8">
        <f t="shared" si="266"/>
        <v>0</v>
      </c>
      <c r="BD139" s="8">
        <f t="shared" si="266"/>
        <v>0</v>
      </c>
      <c r="BE139" s="8">
        <f t="shared" si="266"/>
        <v>0</v>
      </c>
      <c r="BF139" s="8">
        <f t="shared" si="266"/>
        <v>0</v>
      </c>
      <c r="BG139" s="8">
        <f t="shared" si="266"/>
        <v>0</v>
      </c>
      <c r="BH139" s="8">
        <f t="shared" si="266"/>
        <v>0</v>
      </c>
      <c r="BI139" s="8">
        <f t="shared" si="266"/>
        <v>0</v>
      </c>
      <c r="BJ139" s="8">
        <f t="shared" si="266"/>
        <v>0</v>
      </c>
      <c r="BK139" s="8">
        <f t="shared" si="266"/>
        <v>0</v>
      </c>
      <c r="BL139" s="8">
        <f t="shared" si="266"/>
        <v>0</v>
      </c>
      <c r="BM139" s="8">
        <f t="shared" si="266"/>
        <v>0</v>
      </c>
      <c r="BN139" s="8">
        <f t="shared" si="266"/>
        <v>0</v>
      </c>
      <c r="BO139" s="8">
        <f t="shared" si="266"/>
        <v>0</v>
      </c>
      <c r="BP139" s="8">
        <f t="shared" si="266"/>
        <v>0</v>
      </c>
      <c r="BQ139" s="8">
        <f t="shared" si="266"/>
        <v>0</v>
      </c>
      <c r="BR139" s="8">
        <f t="shared" si="266"/>
        <v>0</v>
      </c>
      <c r="BS139" s="8">
        <f t="shared" si="266"/>
        <v>0</v>
      </c>
      <c r="BT139" s="105">
        <f t="shared" si="266"/>
        <v>-0.002528717090297125</v>
      </c>
      <c r="BU139" s="8">
        <f t="shared" si="266"/>
        <v>-0.002949750138811771</v>
      </c>
      <c r="BV139" s="8">
        <f t="shared" si="266"/>
        <v>-0.000986202322021943</v>
      </c>
      <c r="BW139" s="8">
        <f t="shared" si="266"/>
        <v>-0.002528717090297125</v>
      </c>
      <c r="BX139" s="8">
        <f t="shared" si="266"/>
        <v>-0.0016663087059594552</v>
      </c>
      <c r="BY139" s="8">
        <f t="shared" si="266"/>
        <v>-0.002528717090297125</v>
      </c>
      <c r="BZ139" s="8">
        <f t="shared" si="266"/>
        <v>0</v>
      </c>
      <c r="CA139" s="8">
        <f t="shared" si="266"/>
        <v>0</v>
      </c>
      <c r="CB139" s="8">
        <f t="shared" si="266"/>
        <v>0</v>
      </c>
      <c r="CC139" s="8">
        <f t="shared" si="230"/>
        <v>-0.00187175173085042</v>
      </c>
      <c r="CD139" s="8">
        <f aca="true" t="shared" si="267" ref="CD139:CR139">CD387-CD57</f>
        <v>0</v>
      </c>
      <c r="CE139" s="8">
        <f t="shared" si="267"/>
        <v>0</v>
      </c>
      <c r="CF139" s="8">
        <f t="shared" si="267"/>
        <v>0</v>
      </c>
      <c r="CG139" s="8">
        <f t="shared" si="267"/>
        <v>0</v>
      </c>
      <c r="CH139" s="8">
        <f t="shared" si="267"/>
        <v>0</v>
      </c>
      <c r="CI139" s="8">
        <f t="shared" si="267"/>
        <v>-0.002528717090297125</v>
      </c>
      <c r="CJ139" s="8">
        <f t="shared" si="267"/>
        <v>-0.002528717090297125</v>
      </c>
      <c r="CK139" s="8">
        <f t="shared" si="267"/>
        <v>-0.00093587586542521</v>
      </c>
      <c r="CL139" s="8">
        <f t="shared" si="267"/>
        <v>0</v>
      </c>
      <c r="CM139" s="8">
        <f t="shared" si="267"/>
        <v>0</v>
      </c>
      <c r="CN139" s="8">
        <f t="shared" si="267"/>
        <v>0</v>
      </c>
      <c r="CO139" s="8">
        <f t="shared" si="267"/>
        <v>0.9990641241345748</v>
      </c>
      <c r="CP139" s="8">
        <f t="shared" si="267"/>
        <v>0</v>
      </c>
      <c r="CQ139" s="8">
        <f t="shared" si="267"/>
        <v>0</v>
      </c>
      <c r="CR139" s="8">
        <f t="shared" si="267"/>
        <v>0</v>
      </c>
      <c r="CS139" s="8">
        <f aca="true" t="shared" si="268" ref="CS139:DS139">CS387-CS57</f>
        <v>-0.00093587586542521</v>
      </c>
      <c r="CT139" s="8">
        <f t="shared" si="268"/>
        <v>0</v>
      </c>
      <c r="CU139" s="8">
        <f t="shared" si="268"/>
        <v>0</v>
      </c>
      <c r="CV139" s="8">
        <f t="shared" si="268"/>
        <v>-0.002528717090297125</v>
      </c>
      <c r="CW139" s="8">
        <f t="shared" si="268"/>
        <v>-0.0016663087059594552</v>
      </c>
      <c r="CX139" s="8">
        <f t="shared" si="268"/>
        <v>-0.0012643585451485625</v>
      </c>
      <c r="CY139" s="8">
        <f t="shared" si="268"/>
        <v>-0.002528717090297125</v>
      </c>
      <c r="CZ139" s="8">
        <f t="shared" si="268"/>
        <v>-0.002528717090297125</v>
      </c>
      <c r="DA139" s="8">
        <f t="shared" si="268"/>
        <v>-0.002528717090297125</v>
      </c>
      <c r="DB139" s="8">
        <f t="shared" si="268"/>
        <v>-0.002528717090297125</v>
      </c>
      <c r="DC139" s="8">
        <f t="shared" si="268"/>
        <v>-0.002528717090297125</v>
      </c>
      <c r="DD139" s="8">
        <f t="shared" si="268"/>
        <v>-0.002528717090297125</v>
      </c>
      <c r="DE139" s="8">
        <f t="shared" si="268"/>
        <v>-0.002949750138811771</v>
      </c>
      <c r="DF139" s="8">
        <f t="shared" si="268"/>
        <v>-0.0016663087059594552</v>
      </c>
      <c r="DG139" s="8">
        <f t="shared" si="268"/>
        <v>0</v>
      </c>
      <c r="DH139" s="8">
        <f t="shared" si="268"/>
        <v>0</v>
      </c>
      <c r="DI139" s="8">
        <f t="shared" si="268"/>
        <v>0</v>
      </c>
      <c r="DJ139" s="8">
        <f t="shared" si="268"/>
        <v>0</v>
      </c>
      <c r="DK139" s="8">
        <f t="shared" si="268"/>
        <v>0</v>
      </c>
      <c r="DL139" s="8">
        <f t="shared" si="268"/>
        <v>0</v>
      </c>
      <c r="DM139" s="8">
        <f t="shared" si="268"/>
        <v>0</v>
      </c>
      <c r="DN139" s="8">
        <f t="shared" si="268"/>
        <v>0</v>
      </c>
      <c r="DO139" s="8">
        <f t="shared" si="268"/>
        <v>-0.002949750138811771</v>
      </c>
      <c r="DP139" s="8">
        <f t="shared" si="268"/>
        <v>0</v>
      </c>
      <c r="DQ139" s="8">
        <f t="shared" si="268"/>
        <v>-0.002528717090297125</v>
      </c>
      <c r="DR139" s="8">
        <f t="shared" si="268"/>
        <v>-0.000986202322021943</v>
      </c>
      <c r="DS139" s="8">
        <f t="shared" si="268"/>
        <v>-0.004323586106093287</v>
      </c>
      <c r="DU139" s="1"/>
      <c r="DV139" s="6"/>
    </row>
    <row r="140" spans="17:126" ht="11.25">
      <c r="Q140" s="17"/>
      <c r="AR140" s="1" t="s">
        <v>262</v>
      </c>
      <c r="AS140" s="1" t="s">
        <v>357</v>
      </c>
      <c r="AT140" s="8">
        <f aca="true" t="shared" si="269" ref="AT140:CB140">AT388-AT58</f>
        <v>0</v>
      </c>
      <c r="AU140" s="8">
        <f t="shared" si="269"/>
        <v>0</v>
      </c>
      <c r="AV140" s="8">
        <f t="shared" si="269"/>
        <v>0</v>
      </c>
      <c r="AW140" s="8">
        <f t="shared" si="269"/>
        <v>0</v>
      </c>
      <c r="AX140" s="8">
        <f t="shared" si="269"/>
        <v>0</v>
      </c>
      <c r="AY140" s="8">
        <f t="shared" si="269"/>
        <v>0</v>
      </c>
      <c r="AZ140" s="8">
        <f t="shared" si="269"/>
        <v>0</v>
      </c>
      <c r="BA140" s="8">
        <f t="shared" si="269"/>
        <v>0</v>
      </c>
      <c r="BB140" s="8">
        <f t="shared" si="269"/>
        <v>0</v>
      </c>
      <c r="BC140" s="8">
        <f t="shared" si="269"/>
        <v>0</v>
      </c>
      <c r="BD140" s="8">
        <f t="shared" si="269"/>
        <v>0</v>
      </c>
      <c r="BE140" s="8">
        <f t="shared" si="269"/>
        <v>0</v>
      </c>
      <c r="BF140" s="8">
        <f t="shared" si="269"/>
        <v>0</v>
      </c>
      <c r="BG140" s="8">
        <f t="shared" si="269"/>
        <v>0</v>
      </c>
      <c r="BH140" s="8">
        <f t="shared" si="269"/>
        <v>0</v>
      </c>
      <c r="BI140" s="8">
        <f t="shared" si="269"/>
        <v>0</v>
      </c>
      <c r="BJ140" s="8">
        <f t="shared" si="269"/>
        <v>0</v>
      </c>
      <c r="BK140" s="8">
        <f t="shared" si="269"/>
        <v>0</v>
      </c>
      <c r="BL140" s="8">
        <f t="shared" si="269"/>
        <v>0</v>
      </c>
      <c r="BM140" s="8">
        <f t="shared" si="269"/>
        <v>0</v>
      </c>
      <c r="BN140" s="8">
        <f t="shared" si="269"/>
        <v>0</v>
      </c>
      <c r="BO140" s="8">
        <f t="shared" si="269"/>
        <v>0</v>
      </c>
      <c r="BP140" s="8">
        <f t="shared" si="269"/>
        <v>0</v>
      </c>
      <c r="BQ140" s="8">
        <f t="shared" si="269"/>
        <v>0</v>
      </c>
      <c r="BR140" s="8">
        <f t="shared" si="269"/>
        <v>0</v>
      </c>
      <c r="BS140" s="8">
        <f t="shared" si="269"/>
        <v>0</v>
      </c>
      <c r="BT140" s="105">
        <f t="shared" si="269"/>
        <v>0</v>
      </c>
      <c r="BU140" s="8">
        <f t="shared" si="269"/>
        <v>0</v>
      </c>
      <c r="BV140" s="8">
        <f t="shared" si="269"/>
        <v>0</v>
      </c>
      <c r="BW140" s="8">
        <f t="shared" si="269"/>
        <v>0</v>
      </c>
      <c r="BX140" s="8">
        <f t="shared" si="269"/>
        <v>0</v>
      </c>
      <c r="BY140" s="8">
        <f t="shared" si="269"/>
        <v>0</v>
      </c>
      <c r="BZ140" s="8">
        <f t="shared" si="269"/>
        <v>0</v>
      </c>
      <c r="CA140" s="8">
        <f t="shared" si="269"/>
        <v>0</v>
      </c>
      <c r="CB140" s="8">
        <f t="shared" si="269"/>
        <v>0</v>
      </c>
      <c r="CC140" s="8">
        <f t="shared" si="230"/>
        <v>0</v>
      </c>
      <c r="CD140" s="8">
        <f aca="true" t="shared" si="270" ref="CD140:CR140">CD388-CD58</f>
        <v>0</v>
      </c>
      <c r="CE140" s="8">
        <f t="shared" si="270"/>
        <v>0</v>
      </c>
      <c r="CF140" s="8">
        <f t="shared" si="270"/>
        <v>0</v>
      </c>
      <c r="CG140" s="8">
        <f t="shared" si="270"/>
        <v>0</v>
      </c>
      <c r="CH140" s="8">
        <f t="shared" si="270"/>
        <v>0</v>
      </c>
      <c r="CI140" s="8">
        <f t="shared" si="270"/>
        <v>0</v>
      </c>
      <c r="CJ140" s="8">
        <f t="shared" si="270"/>
        <v>0</v>
      </c>
      <c r="CK140" s="8">
        <f t="shared" si="270"/>
        <v>0</v>
      </c>
      <c r="CL140" s="8">
        <f t="shared" si="270"/>
        <v>0</v>
      </c>
      <c r="CM140" s="8">
        <f t="shared" si="270"/>
        <v>0</v>
      </c>
      <c r="CN140" s="8">
        <f t="shared" si="270"/>
        <v>0</v>
      </c>
      <c r="CO140" s="8">
        <f t="shared" si="270"/>
        <v>0</v>
      </c>
      <c r="CP140" s="8">
        <f t="shared" si="270"/>
        <v>1</v>
      </c>
      <c r="CQ140" s="8">
        <f t="shared" si="270"/>
        <v>0</v>
      </c>
      <c r="CR140" s="8">
        <f t="shared" si="270"/>
        <v>0</v>
      </c>
      <c r="CS140" s="8">
        <f aca="true" t="shared" si="271" ref="CS140:DS140">CS388-CS58</f>
        <v>0</v>
      </c>
      <c r="CT140" s="8">
        <f t="shared" si="271"/>
        <v>0</v>
      </c>
      <c r="CU140" s="8">
        <f t="shared" si="271"/>
        <v>0</v>
      </c>
      <c r="CV140" s="8">
        <f t="shared" si="271"/>
        <v>0</v>
      </c>
      <c r="CW140" s="8">
        <f t="shared" si="271"/>
        <v>0</v>
      </c>
      <c r="CX140" s="8">
        <f t="shared" si="271"/>
        <v>0</v>
      </c>
      <c r="CY140" s="8">
        <f t="shared" si="271"/>
        <v>0</v>
      </c>
      <c r="CZ140" s="8">
        <f t="shared" si="271"/>
        <v>0</v>
      </c>
      <c r="DA140" s="8">
        <f t="shared" si="271"/>
        <v>0</v>
      </c>
      <c r="DB140" s="8">
        <f t="shared" si="271"/>
        <v>0</v>
      </c>
      <c r="DC140" s="8">
        <f t="shared" si="271"/>
        <v>0</v>
      </c>
      <c r="DD140" s="8">
        <f t="shared" si="271"/>
        <v>0</v>
      </c>
      <c r="DE140" s="8">
        <f t="shared" si="271"/>
        <v>0</v>
      </c>
      <c r="DF140" s="8">
        <f t="shared" si="271"/>
        <v>0</v>
      </c>
      <c r="DG140" s="8">
        <f t="shared" si="271"/>
        <v>0</v>
      </c>
      <c r="DH140" s="8">
        <f t="shared" si="271"/>
        <v>0</v>
      </c>
      <c r="DI140" s="8">
        <f t="shared" si="271"/>
        <v>0</v>
      </c>
      <c r="DJ140" s="8">
        <f t="shared" si="271"/>
        <v>0</v>
      </c>
      <c r="DK140" s="8">
        <f t="shared" si="271"/>
        <v>0</v>
      </c>
      <c r="DL140" s="8">
        <f t="shared" si="271"/>
        <v>0</v>
      </c>
      <c r="DM140" s="8">
        <f t="shared" si="271"/>
        <v>0</v>
      </c>
      <c r="DN140" s="8">
        <f t="shared" si="271"/>
        <v>0</v>
      </c>
      <c r="DO140" s="8">
        <f t="shared" si="271"/>
        <v>0</v>
      </c>
      <c r="DP140" s="8">
        <f t="shared" si="271"/>
        <v>0</v>
      </c>
      <c r="DQ140" s="8">
        <f t="shared" si="271"/>
        <v>0</v>
      </c>
      <c r="DR140" s="8">
        <f t="shared" si="271"/>
        <v>0</v>
      </c>
      <c r="DS140" s="8">
        <f t="shared" si="271"/>
        <v>0</v>
      </c>
      <c r="DU140" s="1"/>
      <c r="DV140" s="6"/>
    </row>
    <row r="141" spans="17:126" ht="11.25">
      <c r="Q141" s="17"/>
      <c r="AR141" s="1" t="s">
        <v>50</v>
      </c>
      <c r="AS141" s="1" t="s">
        <v>265</v>
      </c>
      <c r="AT141" s="8">
        <f aca="true" t="shared" si="272" ref="AT141:CB141">AT389-AT59</f>
        <v>0</v>
      </c>
      <c r="AU141" s="8">
        <f t="shared" si="272"/>
        <v>0</v>
      </c>
      <c r="AV141" s="8">
        <f t="shared" si="272"/>
        <v>0</v>
      </c>
      <c r="AW141" s="8">
        <f t="shared" si="272"/>
        <v>0</v>
      </c>
      <c r="AX141" s="8">
        <f t="shared" si="272"/>
        <v>0</v>
      </c>
      <c r="AY141" s="8">
        <f t="shared" si="272"/>
        <v>0</v>
      </c>
      <c r="AZ141" s="8">
        <f t="shared" si="272"/>
        <v>0</v>
      </c>
      <c r="BA141" s="8">
        <f t="shared" si="272"/>
        <v>0</v>
      </c>
      <c r="BB141" s="8">
        <f t="shared" si="272"/>
        <v>0</v>
      </c>
      <c r="BC141" s="8">
        <f t="shared" si="272"/>
        <v>0</v>
      </c>
      <c r="BD141" s="8">
        <f t="shared" si="272"/>
        <v>0</v>
      </c>
      <c r="BE141" s="8">
        <f t="shared" si="272"/>
        <v>0</v>
      </c>
      <c r="BF141" s="8">
        <f t="shared" si="272"/>
        <v>0</v>
      </c>
      <c r="BG141" s="8">
        <f t="shared" si="272"/>
        <v>0</v>
      </c>
      <c r="BH141" s="8">
        <f t="shared" si="272"/>
        <v>0</v>
      </c>
      <c r="BI141" s="8">
        <f t="shared" si="272"/>
        <v>0</v>
      </c>
      <c r="BJ141" s="8">
        <f t="shared" si="272"/>
        <v>0</v>
      </c>
      <c r="BK141" s="8">
        <f t="shared" si="272"/>
        <v>0</v>
      </c>
      <c r="BL141" s="8">
        <f t="shared" si="272"/>
        <v>0</v>
      </c>
      <c r="BM141" s="8">
        <f t="shared" si="272"/>
        <v>0</v>
      </c>
      <c r="BN141" s="8">
        <f t="shared" si="272"/>
        <v>0</v>
      </c>
      <c r="BO141" s="8">
        <f t="shared" si="272"/>
        <v>0</v>
      </c>
      <c r="BP141" s="8">
        <f t="shared" si="272"/>
        <v>0</v>
      </c>
      <c r="BQ141" s="8">
        <f t="shared" si="272"/>
        <v>0</v>
      </c>
      <c r="BR141" s="8">
        <f t="shared" si="272"/>
        <v>0</v>
      </c>
      <c r="BS141" s="8">
        <f t="shared" si="272"/>
        <v>0</v>
      </c>
      <c r="BT141" s="105">
        <f t="shared" si="272"/>
        <v>-0.0003604280015581875</v>
      </c>
      <c r="BU141" s="8">
        <f t="shared" si="272"/>
        <v>0</v>
      </c>
      <c r="BV141" s="8">
        <f t="shared" si="272"/>
        <v>0</v>
      </c>
      <c r="BW141" s="8">
        <f t="shared" si="272"/>
        <v>-0.0003604280015581875</v>
      </c>
      <c r="BX141" s="8">
        <f t="shared" si="272"/>
        <v>0</v>
      </c>
      <c r="BY141" s="8">
        <f t="shared" si="272"/>
        <v>-0.0003604280015581875</v>
      </c>
      <c r="BZ141" s="8">
        <f t="shared" si="272"/>
        <v>0</v>
      </c>
      <c r="CA141" s="8">
        <f t="shared" si="272"/>
        <v>0</v>
      </c>
      <c r="CB141" s="8">
        <f t="shared" si="272"/>
        <v>0</v>
      </c>
      <c r="CC141" s="8">
        <f t="shared" si="230"/>
        <v>0</v>
      </c>
      <c r="CD141" s="8">
        <f aca="true" t="shared" si="273" ref="CD141:CR141">CD389-CD59</f>
        <v>0</v>
      </c>
      <c r="CE141" s="8">
        <f t="shared" si="273"/>
        <v>0</v>
      </c>
      <c r="CF141" s="8">
        <f t="shared" si="273"/>
        <v>0</v>
      </c>
      <c r="CG141" s="8">
        <f t="shared" si="273"/>
        <v>0</v>
      </c>
      <c r="CH141" s="8">
        <f t="shared" si="273"/>
        <v>0</v>
      </c>
      <c r="CI141" s="8">
        <f t="shared" si="273"/>
        <v>-0.0003604280015581875</v>
      </c>
      <c r="CJ141" s="8">
        <f t="shared" si="273"/>
        <v>-0.0003604280015581875</v>
      </c>
      <c r="CK141" s="8">
        <f t="shared" si="273"/>
        <v>0</v>
      </c>
      <c r="CL141" s="8">
        <f t="shared" si="273"/>
        <v>0</v>
      </c>
      <c r="CM141" s="8">
        <f t="shared" si="273"/>
        <v>0</v>
      </c>
      <c r="CN141" s="8">
        <f t="shared" si="273"/>
        <v>0</v>
      </c>
      <c r="CO141" s="8">
        <f t="shared" si="273"/>
        <v>0</v>
      </c>
      <c r="CP141" s="8">
        <f t="shared" si="273"/>
        <v>0</v>
      </c>
      <c r="CQ141" s="8">
        <f t="shared" si="273"/>
        <v>1</v>
      </c>
      <c r="CR141" s="8">
        <f t="shared" si="273"/>
        <v>0</v>
      </c>
      <c r="CS141" s="8">
        <f aca="true" t="shared" si="274" ref="CS141:DS141">CS389-CS59</f>
        <v>0</v>
      </c>
      <c r="CT141" s="8">
        <f t="shared" si="274"/>
        <v>0</v>
      </c>
      <c r="CU141" s="8">
        <f t="shared" si="274"/>
        <v>0</v>
      </c>
      <c r="CV141" s="8">
        <f t="shared" si="274"/>
        <v>-0.0003604280015581875</v>
      </c>
      <c r="CW141" s="8">
        <f t="shared" si="274"/>
        <v>0</v>
      </c>
      <c r="CX141" s="8">
        <f t="shared" si="274"/>
        <v>-0.00018021400077909374</v>
      </c>
      <c r="CY141" s="8">
        <f t="shared" si="274"/>
        <v>-0.0003604280015581875</v>
      </c>
      <c r="CZ141" s="8">
        <f t="shared" si="274"/>
        <v>-0.0003604280015581875</v>
      </c>
      <c r="DA141" s="8">
        <f t="shared" si="274"/>
        <v>-0.0003604280015581875</v>
      </c>
      <c r="DB141" s="8">
        <f t="shared" si="274"/>
        <v>-0.0003604280015581875</v>
      </c>
      <c r="DC141" s="8">
        <f t="shared" si="274"/>
        <v>-0.0003604280015581875</v>
      </c>
      <c r="DD141" s="8">
        <f t="shared" si="274"/>
        <v>-0.0003604280015581875</v>
      </c>
      <c r="DE141" s="8">
        <f t="shared" si="274"/>
        <v>0</v>
      </c>
      <c r="DF141" s="8">
        <f t="shared" si="274"/>
        <v>0</v>
      </c>
      <c r="DG141" s="8">
        <f t="shared" si="274"/>
        <v>0</v>
      </c>
      <c r="DH141" s="8">
        <f t="shared" si="274"/>
        <v>0</v>
      </c>
      <c r="DI141" s="8">
        <f t="shared" si="274"/>
        <v>0</v>
      </c>
      <c r="DJ141" s="8">
        <f t="shared" si="274"/>
        <v>0</v>
      </c>
      <c r="DK141" s="8">
        <f t="shared" si="274"/>
        <v>0</v>
      </c>
      <c r="DL141" s="8">
        <f t="shared" si="274"/>
        <v>0</v>
      </c>
      <c r="DM141" s="8">
        <f t="shared" si="274"/>
        <v>0</v>
      </c>
      <c r="DN141" s="8">
        <f t="shared" si="274"/>
        <v>0</v>
      </c>
      <c r="DO141" s="8">
        <f t="shared" si="274"/>
        <v>0</v>
      </c>
      <c r="DP141" s="8">
        <f t="shared" si="274"/>
        <v>0</v>
      </c>
      <c r="DQ141" s="8">
        <f t="shared" si="274"/>
        <v>-0.0003604280015581875</v>
      </c>
      <c r="DR141" s="8">
        <f t="shared" si="274"/>
        <v>0</v>
      </c>
      <c r="DS141" s="8">
        <f t="shared" si="274"/>
        <v>0</v>
      </c>
      <c r="DU141" s="1"/>
      <c r="DV141" s="6"/>
    </row>
    <row r="142" spans="17:126" ht="11.25">
      <c r="Q142" s="17"/>
      <c r="AR142" s="1" t="s">
        <v>51</v>
      </c>
      <c r="AS142" s="1" t="s">
        <v>267</v>
      </c>
      <c r="AT142" s="8">
        <f aca="true" t="shared" si="275" ref="AT142:CB142">AT390-AT60</f>
        <v>0</v>
      </c>
      <c r="AU142" s="8">
        <f t="shared" si="275"/>
        <v>0</v>
      </c>
      <c r="AV142" s="8">
        <f t="shared" si="275"/>
        <v>0</v>
      </c>
      <c r="AW142" s="8">
        <f t="shared" si="275"/>
        <v>0</v>
      </c>
      <c r="AX142" s="8">
        <f t="shared" si="275"/>
        <v>0</v>
      </c>
      <c r="AY142" s="8">
        <f t="shared" si="275"/>
        <v>0</v>
      </c>
      <c r="AZ142" s="8">
        <f t="shared" si="275"/>
        <v>0</v>
      </c>
      <c r="BA142" s="8">
        <f t="shared" si="275"/>
        <v>0</v>
      </c>
      <c r="BB142" s="8">
        <f t="shared" si="275"/>
        <v>0</v>
      </c>
      <c r="BC142" s="8">
        <f t="shared" si="275"/>
        <v>0</v>
      </c>
      <c r="BD142" s="8">
        <f t="shared" si="275"/>
        <v>0</v>
      </c>
      <c r="BE142" s="8">
        <f t="shared" si="275"/>
        <v>0</v>
      </c>
      <c r="BF142" s="8">
        <f t="shared" si="275"/>
        <v>0</v>
      </c>
      <c r="BG142" s="8">
        <f t="shared" si="275"/>
        <v>0</v>
      </c>
      <c r="BH142" s="8">
        <f t="shared" si="275"/>
        <v>0</v>
      </c>
      <c r="BI142" s="8">
        <f t="shared" si="275"/>
        <v>0</v>
      </c>
      <c r="BJ142" s="8">
        <f t="shared" si="275"/>
        <v>0</v>
      </c>
      <c r="BK142" s="8">
        <f t="shared" si="275"/>
        <v>0</v>
      </c>
      <c r="BL142" s="8">
        <f t="shared" si="275"/>
        <v>0</v>
      </c>
      <c r="BM142" s="8">
        <f t="shared" si="275"/>
        <v>0</v>
      </c>
      <c r="BN142" s="8">
        <f t="shared" si="275"/>
        <v>0</v>
      </c>
      <c r="BO142" s="8">
        <f t="shared" si="275"/>
        <v>0</v>
      </c>
      <c r="BP142" s="8">
        <f t="shared" si="275"/>
        <v>0</v>
      </c>
      <c r="BQ142" s="8">
        <f t="shared" si="275"/>
        <v>0</v>
      </c>
      <c r="BR142" s="8">
        <f t="shared" si="275"/>
        <v>0</v>
      </c>
      <c r="BS142" s="8">
        <f t="shared" si="275"/>
        <v>0</v>
      </c>
      <c r="BT142" s="105">
        <f t="shared" si="275"/>
        <v>-0.0009239543214547188</v>
      </c>
      <c r="BU142" s="8">
        <f t="shared" si="275"/>
        <v>-0.0008132056265037942</v>
      </c>
      <c r="BV142" s="8">
        <f t="shared" si="275"/>
        <v>-0.0009990658305700554</v>
      </c>
      <c r="BW142" s="8">
        <f t="shared" si="275"/>
        <v>-0.0009239543214547188</v>
      </c>
      <c r="BX142" s="8">
        <f t="shared" si="275"/>
        <v>-0.0010364076057580223</v>
      </c>
      <c r="BY142" s="8">
        <f t="shared" si="275"/>
        <v>-0.0009239543214547188</v>
      </c>
      <c r="BZ142" s="8">
        <f t="shared" si="275"/>
        <v>0</v>
      </c>
      <c r="CA142" s="8">
        <f t="shared" si="275"/>
        <v>0</v>
      </c>
      <c r="CB142" s="8">
        <f t="shared" si="275"/>
        <v>0</v>
      </c>
      <c r="CC142" s="8">
        <f t="shared" si="230"/>
        <v>-0.000777816830375619</v>
      </c>
      <c r="CD142" s="8">
        <f aca="true" t="shared" si="276" ref="CD142:CR142">CD390-CD60</f>
        <v>0</v>
      </c>
      <c r="CE142" s="8">
        <f t="shared" si="276"/>
        <v>0</v>
      </c>
      <c r="CF142" s="8">
        <f t="shared" si="276"/>
        <v>0</v>
      </c>
      <c r="CG142" s="8">
        <f t="shared" si="276"/>
        <v>0</v>
      </c>
      <c r="CH142" s="8">
        <f t="shared" si="276"/>
        <v>0</v>
      </c>
      <c r="CI142" s="8">
        <f t="shared" si="276"/>
        <v>-0.0009239543214547188</v>
      </c>
      <c r="CJ142" s="8">
        <f t="shared" si="276"/>
        <v>-0.0009239543214547188</v>
      </c>
      <c r="CK142" s="8">
        <f t="shared" si="276"/>
        <v>-0.0003889084151878095</v>
      </c>
      <c r="CL142" s="8">
        <f t="shared" si="276"/>
        <v>0</v>
      </c>
      <c r="CM142" s="8">
        <f t="shared" si="276"/>
        <v>0</v>
      </c>
      <c r="CN142" s="8">
        <f t="shared" si="276"/>
        <v>0</v>
      </c>
      <c r="CO142" s="8">
        <f t="shared" si="276"/>
        <v>-0.0003889084151878095</v>
      </c>
      <c r="CP142" s="8">
        <f t="shared" si="276"/>
        <v>0</v>
      </c>
      <c r="CQ142" s="8">
        <f t="shared" si="276"/>
        <v>-0.0006730534371862025</v>
      </c>
      <c r="CR142" s="8">
        <f t="shared" si="276"/>
        <v>0.9993269465628138</v>
      </c>
      <c r="CS142" s="8">
        <f aca="true" t="shared" si="277" ref="CS142:DF142">CS390-CS60</f>
        <v>-0.0003889084151878095</v>
      </c>
      <c r="CT142" s="8">
        <f t="shared" si="277"/>
        <v>0</v>
      </c>
      <c r="CU142" s="8">
        <f t="shared" si="277"/>
        <v>0</v>
      </c>
      <c r="CV142" s="8">
        <f t="shared" si="277"/>
        <v>-0.0009239543214547188</v>
      </c>
      <c r="CW142" s="8">
        <f t="shared" si="277"/>
        <v>-0.0010364076057580223</v>
      </c>
      <c r="CX142" s="8">
        <f t="shared" si="277"/>
        <v>-0.0004619771607273594</v>
      </c>
      <c r="CY142" s="8">
        <f t="shared" si="277"/>
        <v>-0.0009239543214547188</v>
      </c>
      <c r="CZ142" s="8">
        <f t="shared" si="277"/>
        <v>-0.0009239543214547188</v>
      </c>
      <c r="DA142" s="8">
        <f t="shared" si="277"/>
        <v>-0.0009239543214547188</v>
      </c>
      <c r="DB142" s="8">
        <f t="shared" si="277"/>
        <v>-0.0009239543214547188</v>
      </c>
      <c r="DC142" s="8">
        <f t="shared" si="277"/>
        <v>-0.0009239543214547188</v>
      </c>
      <c r="DD142" s="8">
        <f t="shared" si="277"/>
        <v>-0.0009239543214547188</v>
      </c>
      <c r="DE142" s="8">
        <f t="shared" si="277"/>
        <v>-0.0008132056265037942</v>
      </c>
      <c r="DF142" s="8">
        <f t="shared" si="277"/>
        <v>-0.0010364076057580223</v>
      </c>
      <c r="DG142" s="8">
        <f aca="true" t="shared" si="278" ref="DG142:DS142">DG390-DG60</f>
        <v>0</v>
      </c>
      <c r="DH142" s="8">
        <f t="shared" si="278"/>
        <v>0</v>
      </c>
      <c r="DI142" s="8">
        <f t="shared" si="278"/>
        <v>0</v>
      </c>
      <c r="DJ142" s="8">
        <f t="shared" si="278"/>
        <v>0</v>
      </c>
      <c r="DK142" s="8">
        <f t="shared" si="278"/>
        <v>0</v>
      </c>
      <c r="DL142" s="8">
        <f t="shared" si="278"/>
        <v>0</v>
      </c>
      <c r="DM142" s="8">
        <f t="shared" si="278"/>
        <v>0</v>
      </c>
      <c r="DN142" s="8">
        <f t="shared" si="278"/>
        <v>0</v>
      </c>
      <c r="DO142" s="8">
        <f t="shared" si="278"/>
        <v>-0.0008132056265037942</v>
      </c>
      <c r="DP142" s="8">
        <f t="shared" si="278"/>
        <v>0</v>
      </c>
      <c r="DQ142" s="8">
        <f t="shared" si="278"/>
        <v>-0.0009239543214547188</v>
      </c>
      <c r="DR142" s="8">
        <f t="shared" si="278"/>
        <v>-0.0009990658305700554</v>
      </c>
      <c r="DS142" s="8">
        <f t="shared" si="278"/>
        <v>-0.0014326567377004442</v>
      </c>
      <c r="DU142" s="1"/>
      <c r="DV142" s="6"/>
    </row>
    <row r="143" spans="17:126" ht="11.25">
      <c r="Q143" s="17"/>
      <c r="AR143" s="1" t="s">
        <v>52</v>
      </c>
      <c r="AS143" s="1" t="s">
        <v>268</v>
      </c>
      <c r="AT143" s="8">
        <f aca="true" t="shared" si="279" ref="AT143:CB143">AT391-AT61</f>
        <v>0</v>
      </c>
      <c r="AU143" s="8">
        <f t="shared" si="279"/>
        <v>0</v>
      </c>
      <c r="AV143" s="8">
        <f t="shared" si="279"/>
        <v>0</v>
      </c>
      <c r="AW143" s="8">
        <f t="shared" si="279"/>
        <v>0</v>
      </c>
      <c r="AX143" s="8">
        <f t="shared" si="279"/>
        <v>0</v>
      </c>
      <c r="AY143" s="8">
        <f t="shared" si="279"/>
        <v>0</v>
      </c>
      <c r="AZ143" s="8">
        <f t="shared" si="279"/>
        <v>0</v>
      </c>
      <c r="BA143" s="8">
        <f t="shared" si="279"/>
        <v>0</v>
      </c>
      <c r="BB143" s="8">
        <f t="shared" si="279"/>
        <v>0</v>
      </c>
      <c r="BC143" s="8">
        <f t="shared" si="279"/>
        <v>0</v>
      </c>
      <c r="BD143" s="8">
        <f t="shared" si="279"/>
        <v>0</v>
      </c>
      <c r="BE143" s="8">
        <f t="shared" si="279"/>
        <v>0</v>
      </c>
      <c r="BF143" s="8">
        <f t="shared" si="279"/>
        <v>0</v>
      </c>
      <c r="BG143" s="8">
        <f t="shared" si="279"/>
        <v>0</v>
      </c>
      <c r="BH143" s="8">
        <f t="shared" si="279"/>
        <v>0</v>
      </c>
      <c r="BI143" s="8">
        <f t="shared" si="279"/>
        <v>0</v>
      </c>
      <c r="BJ143" s="8">
        <f t="shared" si="279"/>
        <v>0</v>
      </c>
      <c r="BK143" s="8">
        <f t="shared" si="279"/>
        <v>0</v>
      </c>
      <c r="BL143" s="8">
        <f t="shared" si="279"/>
        <v>0</v>
      </c>
      <c r="BM143" s="8">
        <f t="shared" si="279"/>
        <v>0</v>
      </c>
      <c r="BN143" s="8">
        <f t="shared" si="279"/>
        <v>0</v>
      </c>
      <c r="BO143" s="8">
        <f t="shared" si="279"/>
        <v>0</v>
      </c>
      <c r="BP143" s="8">
        <f t="shared" si="279"/>
        <v>0</v>
      </c>
      <c r="BQ143" s="8">
        <f t="shared" si="279"/>
        <v>0</v>
      </c>
      <c r="BR143" s="8">
        <f t="shared" si="279"/>
        <v>0</v>
      </c>
      <c r="BS143" s="8">
        <f t="shared" si="279"/>
        <v>0</v>
      </c>
      <c r="BT143" s="105">
        <f t="shared" si="279"/>
        <v>-0.00012300320688096876</v>
      </c>
      <c r="BU143" s="8">
        <f t="shared" si="279"/>
        <v>0</v>
      </c>
      <c r="BV143" s="8">
        <f t="shared" si="279"/>
        <v>-0.0014664399744848023</v>
      </c>
      <c r="BW143" s="8">
        <f t="shared" si="279"/>
        <v>-0.00012300320688096876</v>
      </c>
      <c r="BX143" s="8">
        <f t="shared" si="279"/>
        <v>0</v>
      </c>
      <c r="BY143" s="8">
        <f t="shared" si="279"/>
        <v>-0.00012300320688096876</v>
      </c>
      <c r="BZ143" s="8">
        <f t="shared" si="279"/>
        <v>0</v>
      </c>
      <c r="CA143" s="8">
        <f t="shared" si="279"/>
        <v>0</v>
      </c>
      <c r="CB143" s="8">
        <f t="shared" si="279"/>
        <v>0</v>
      </c>
      <c r="CC143" s="8">
        <f t="shared" si="230"/>
        <v>0</v>
      </c>
      <c r="CD143" s="8">
        <f aca="true" t="shared" si="280" ref="CD143:CR143">CD391-CD61</f>
        <v>0</v>
      </c>
      <c r="CE143" s="8">
        <f t="shared" si="280"/>
        <v>0</v>
      </c>
      <c r="CF143" s="8">
        <f t="shared" si="280"/>
        <v>0</v>
      </c>
      <c r="CG143" s="8">
        <f t="shared" si="280"/>
        <v>0</v>
      </c>
      <c r="CH143" s="8">
        <f t="shared" si="280"/>
        <v>0</v>
      </c>
      <c r="CI143" s="8">
        <f t="shared" si="280"/>
        <v>-0.00012300320688096876</v>
      </c>
      <c r="CJ143" s="8">
        <f t="shared" si="280"/>
        <v>-0.00012300320688096876</v>
      </c>
      <c r="CK143" s="8">
        <f t="shared" si="280"/>
        <v>0</v>
      </c>
      <c r="CL143" s="8">
        <f t="shared" si="280"/>
        <v>0</v>
      </c>
      <c r="CM143" s="8">
        <f t="shared" si="280"/>
        <v>0</v>
      </c>
      <c r="CN143" s="8">
        <f t="shared" si="280"/>
        <v>0</v>
      </c>
      <c r="CO143" s="8">
        <f t="shared" si="280"/>
        <v>0</v>
      </c>
      <c r="CP143" s="8">
        <f t="shared" si="280"/>
        <v>0</v>
      </c>
      <c r="CQ143" s="8">
        <f t="shared" si="280"/>
        <v>0</v>
      </c>
      <c r="CR143" s="8">
        <f t="shared" si="280"/>
        <v>0</v>
      </c>
      <c r="CS143" s="8">
        <f aca="true" t="shared" si="281" ref="CS143:DF143">CS391-CS61</f>
        <v>1</v>
      </c>
      <c r="CT143" s="8">
        <f t="shared" si="281"/>
        <v>0</v>
      </c>
      <c r="CU143" s="8">
        <f t="shared" si="281"/>
        <v>0</v>
      </c>
      <c r="CV143" s="8">
        <f t="shared" si="281"/>
        <v>-0.00012300320688096876</v>
      </c>
      <c r="CW143" s="8">
        <f t="shared" si="281"/>
        <v>0</v>
      </c>
      <c r="CX143" s="8">
        <f t="shared" si="281"/>
        <v>-6.150160344048438E-05</v>
      </c>
      <c r="CY143" s="8">
        <f t="shared" si="281"/>
        <v>-0.00012300320688096876</v>
      </c>
      <c r="CZ143" s="8">
        <f t="shared" si="281"/>
        <v>-0.00012300320688096876</v>
      </c>
      <c r="DA143" s="8">
        <f t="shared" si="281"/>
        <v>-0.00012300320688096876</v>
      </c>
      <c r="DB143" s="8">
        <f t="shared" si="281"/>
        <v>-0.00012300320688096876</v>
      </c>
      <c r="DC143" s="8">
        <f t="shared" si="281"/>
        <v>-0.00012300320688096876</v>
      </c>
      <c r="DD143" s="8">
        <f t="shared" si="281"/>
        <v>-0.00012300320688096876</v>
      </c>
      <c r="DE143" s="8">
        <f t="shared" si="281"/>
        <v>0</v>
      </c>
      <c r="DF143" s="8">
        <f t="shared" si="281"/>
        <v>0</v>
      </c>
      <c r="DG143" s="8">
        <f aca="true" t="shared" si="282" ref="DG143:DS143">DG391-DG61</f>
        <v>0</v>
      </c>
      <c r="DH143" s="8">
        <f t="shared" si="282"/>
        <v>0</v>
      </c>
      <c r="DI143" s="8">
        <f t="shared" si="282"/>
        <v>0</v>
      </c>
      <c r="DJ143" s="8">
        <f t="shared" si="282"/>
        <v>0</v>
      </c>
      <c r="DK143" s="8">
        <f t="shared" si="282"/>
        <v>0</v>
      </c>
      <c r="DL143" s="8">
        <f t="shared" si="282"/>
        <v>0</v>
      </c>
      <c r="DM143" s="8">
        <f t="shared" si="282"/>
        <v>0</v>
      </c>
      <c r="DN143" s="8">
        <f t="shared" si="282"/>
        <v>0</v>
      </c>
      <c r="DO143" s="8">
        <f t="shared" si="282"/>
        <v>0</v>
      </c>
      <c r="DP143" s="8">
        <f t="shared" si="282"/>
        <v>0</v>
      </c>
      <c r="DQ143" s="8">
        <f t="shared" si="282"/>
        <v>-0.00012300320688096876</v>
      </c>
      <c r="DR143" s="8">
        <f t="shared" si="282"/>
        <v>-0.0014664399744848023</v>
      </c>
      <c r="DS143" s="8">
        <f t="shared" si="282"/>
        <v>0</v>
      </c>
      <c r="DU143" s="1"/>
      <c r="DV143" s="6"/>
    </row>
    <row r="144" spans="17:126" ht="11.25">
      <c r="Q144" s="17"/>
      <c r="AR144" s="1" t="s">
        <v>53</v>
      </c>
      <c r="AS144" s="1" t="s">
        <v>269</v>
      </c>
      <c r="AT144" s="8">
        <f aca="true" t="shared" si="283" ref="AT144:CB144">AT392-AT62</f>
        <v>0</v>
      </c>
      <c r="AU144" s="8">
        <f t="shared" si="283"/>
        <v>0</v>
      </c>
      <c r="AV144" s="8">
        <f t="shared" si="283"/>
        <v>0</v>
      </c>
      <c r="AW144" s="8">
        <f t="shared" si="283"/>
        <v>0</v>
      </c>
      <c r="AX144" s="8">
        <f t="shared" si="283"/>
        <v>0</v>
      </c>
      <c r="AY144" s="8">
        <f t="shared" si="283"/>
        <v>0</v>
      </c>
      <c r="AZ144" s="8">
        <f t="shared" si="283"/>
        <v>0</v>
      </c>
      <c r="BA144" s="8">
        <f t="shared" si="283"/>
        <v>0</v>
      </c>
      <c r="BB144" s="8">
        <f t="shared" si="283"/>
        <v>0</v>
      </c>
      <c r="BC144" s="8">
        <f t="shared" si="283"/>
        <v>0</v>
      </c>
      <c r="BD144" s="8">
        <f t="shared" si="283"/>
        <v>0</v>
      </c>
      <c r="BE144" s="8">
        <f t="shared" si="283"/>
        <v>0</v>
      </c>
      <c r="BF144" s="8">
        <f t="shared" si="283"/>
        <v>0</v>
      </c>
      <c r="BG144" s="8">
        <f t="shared" si="283"/>
        <v>0</v>
      </c>
      <c r="BH144" s="8">
        <f t="shared" si="283"/>
        <v>0</v>
      </c>
      <c r="BI144" s="8">
        <f t="shared" si="283"/>
        <v>0</v>
      </c>
      <c r="BJ144" s="8">
        <f t="shared" si="283"/>
        <v>0</v>
      </c>
      <c r="BK144" s="8">
        <f t="shared" si="283"/>
        <v>0</v>
      </c>
      <c r="BL144" s="8">
        <f t="shared" si="283"/>
        <v>0</v>
      </c>
      <c r="BM144" s="8">
        <f t="shared" si="283"/>
        <v>0</v>
      </c>
      <c r="BN144" s="8">
        <f t="shared" si="283"/>
        <v>0</v>
      </c>
      <c r="BO144" s="8">
        <f t="shared" si="283"/>
        <v>0</v>
      </c>
      <c r="BP144" s="8">
        <f t="shared" si="283"/>
        <v>0</v>
      </c>
      <c r="BQ144" s="8">
        <f t="shared" si="283"/>
        <v>0</v>
      </c>
      <c r="BR144" s="8">
        <f t="shared" si="283"/>
        <v>0</v>
      </c>
      <c r="BS144" s="8">
        <f t="shared" si="283"/>
        <v>0</v>
      </c>
      <c r="BT144" s="105">
        <f t="shared" si="283"/>
        <v>-5.2919984355765626E-05</v>
      </c>
      <c r="BU144" s="8">
        <f t="shared" si="283"/>
        <v>-6.940588561910049E-05</v>
      </c>
      <c r="BV144" s="8">
        <f t="shared" si="283"/>
        <v>-2.14391809135205E-05</v>
      </c>
      <c r="BW144" s="8">
        <f t="shared" si="283"/>
        <v>-5.2919984355765626E-05</v>
      </c>
      <c r="BX144" s="8">
        <f t="shared" si="283"/>
        <v>0</v>
      </c>
      <c r="BY144" s="8">
        <f t="shared" si="283"/>
        <v>-5.2919984355765626E-05</v>
      </c>
      <c r="BZ144" s="8">
        <f t="shared" si="283"/>
        <v>0</v>
      </c>
      <c r="CA144" s="8">
        <f t="shared" si="283"/>
        <v>0</v>
      </c>
      <c r="CB144" s="8">
        <f t="shared" si="283"/>
        <v>0</v>
      </c>
      <c r="CC144" s="8">
        <f t="shared" si="230"/>
        <v>-0.00012478344872336134</v>
      </c>
      <c r="CD144" s="8">
        <f aca="true" t="shared" si="284" ref="CD144:CR144">CD392-CD62</f>
        <v>0</v>
      </c>
      <c r="CE144" s="8">
        <f t="shared" si="284"/>
        <v>0</v>
      </c>
      <c r="CF144" s="8">
        <f t="shared" si="284"/>
        <v>0</v>
      </c>
      <c r="CG144" s="8">
        <f t="shared" si="284"/>
        <v>0</v>
      </c>
      <c r="CH144" s="8">
        <f t="shared" si="284"/>
        <v>0</v>
      </c>
      <c r="CI144" s="8">
        <f t="shared" si="284"/>
        <v>-5.2919984355765626E-05</v>
      </c>
      <c r="CJ144" s="8">
        <f t="shared" si="284"/>
        <v>-5.2919984355765626E-05</v>
      </c>
      <c r="CK144" s="8">
        <f t="shared" si="284"/>
        <v>-6.239172436168067E-05</v>
      </c>
      <c r="CL144" s="8">
        <f t="shared" si="284"/>
        <v>0</v>
      </c>
      <c r="CM144" s="8">
        <f t="shared" si="284"/>
        <v>0</v>
      </c>
      <c r="CN144" s="8">
        <f t="shared" si="284"/>
        <v>0</v>
      </c>
      <c r="CO144" s="8">
        <f t="shared" si="284"/>
        <v>-6.239172436168067E-05</v>
      </c>
      <c r="CP144" s="8">
        <f t="shared" si="284"/>
        <v>0</v>
      </c>
      <c r="CQ144" s="8">
        <f t="shared" si="284"/>
        <v>0</v>
      </c>
      <c r="CR144" s="8">
        <f t="shared" si="284"/>
        <v>0</v>
      </c>
      <c r="CS144" s="8">
        <f aca="true" t="shared" si="285" ref="CS144:DF144">CS392-CS62</f>
        <v>-6.239172436168067E-05</v>
      </c>
      <c r="CT144" s="8">
        <f t="shared" si="285"/>
        <v>1</v>
      </c>
      <c r="CU144" s="8">
        <f t="shared" si="285"/>
        <v>0</v>
      </c>
      <c r="CV144" s="8">
        <f t="shared" si="285"/>
        <v>-5.2919984355765626E-05</v>
      </c>
      <c r="CW144" s="8">
        <f t="shared" si="285"/>
        <v>0</v>
      </c>
      <c r="CX144" s="8">
        <f t="shared" si="285"/>
        <v>-2.6459992177882813E-05</v>
      </c>
      <c r="CY144" s="8">
        <f t="shared" si="285"/>
        <v>-5.2919984355765626E-05</v>
      </c>
      <c r="CZ144" s="8">
        <f t="shared" si="285"/>
        <v>-5.2919984355765626E-05</v>
      </c>
      <c r="DA144" s="8">
        <f t="shared" si="285"/>
        <v>-5.2919984355765626E-05</v>
      </c>
      <c r="DB144" s="8">
        <f t="shared" si="285"/>
        <v>-5.2919984355765626E-05</v>
      </c>
      <c r="DC144" s="8">
        <f t="shared" si="285"/>
        <v>-5.2919984355765626E-05</v>
      </c>
      <c r="DD144" s="8">
        <f t="shared" si="285"/>
        <v>-5.2919984355765626E-05</v>
      </c>
      <c r="DE144" s="8">
        <f t="shared" si="285"/>
        <v>-6.940588561910049E-05</v>
      </c>
      <c r="DF144" s="8">
        <f t="shared" si="285"/>
        <v>0</v>
      </c>
      <c r="DG144" s="8">
        <f aca="true" t="shared" si="286" ref="DG144:DS144">DG392-DG62</f>
        <v>0</v>
      </c>
      <c r="DH144" s="8">
        <f t="shared" si="286"/>
        <v>0</v>
      </c>
      <c r="DI144" s="8">
        <f t="shared" si="286"/>
        <v>0</v>
      </c>
      <c r="DJ144" s="8">
        <f t="shared" si="286"/>
        <v>0</v>
      </c>
      <c r="DK144" s="8">
        <f t="shared" si="286"/>
        <v>0</v>
      </c>
      <c r="DL144" s="8">
        <f t="shared" si="286"/>
        <v>0</v>
      </c>
      <c r="DM144" s="8">
        <f t="shared" si="286"/>
        <v>0</v>
      </c>
      <c r="DN144" s="8">
        <f t="shared" si="286"/>
        <v>0</v>
      </c>
      <c r="DO144" s="8">
        <f t="shared" si="286"/>
        <v>-6.940588561910049E-05</v>
      </c>
      <c r="DP144" s="8">
        <f t="shared" si="286"/>
        <v>0</v>
      </c>
      <c r="DQ144" s="8">
        <f t="shared" si="286"/>
        <v>-5.2919984355765626E-05</v>
      </c>
      <c r="DR144" s="8">
        <f t="shared" si="286"/>
        <v>-2.14391809135205E-05</v>
      </c>
      <c r="DS144" s="8">
        <f t="shared" si="286"/>
        <v>-6.514218863396937E-05</v>
      </c>
      <c r="DU144" s="1"/>
      <c r="DV144" s="6"/>
    </row>
    <row r="145" spans="17:126" ht="11.25">
      <c r="Q145" s="17"/>
      <c r="AR145" s="1" t="s">
        <v>54</v>
      </c>
      <c r="AS145" s="1" t="s">
        <v>210</v>
      </c>
      <c r="AT145" s="8">
        <f aca="true" t="shared" si="287" ref="AT145:CB145">AT393-AT63</f>
        <v>0</v>
      </c>
      <c r="AU145" s="8">
        <f t="shared" si="287"/>
        <v>0</v>
      </c>
      <c r="AV145" s="8">
        <f t="shared" si="287"/>
        <v>0</v>
      </c>
      <c r="AW145" s="8">
        <f t="shared" si="287"/>
        <v>0</v>
      </c>
      <c r="AX145" s="8">
        <f t="shared" si="287"/>
        <v>0</v>
      </c>
      <c r="AY145" s="8">
        <f t="shared" si="287"/>
        <v>0</v>
      </c>
      <c r="AZ145" s="8">
        <f t="shared" si="287"/>
        <v>0</v>
      </c>
      <c r="BA145" s="8">
        <f t="shared" si="287"/>
        <v>0</v>
      </c>
      <c r="BB145" s="8">
        <f t="shared" si="287"/>
        <v>0</v>
      </c>
      <c r="BC145" s="8">
        <f t="shared" si="287"/>
        <v>0</v>
      </c>
      <c r="BD145" s="8">
        <f t="shared" si="287"/>
        <v>0</v>
      </c>
      <c r="BE145" s="8">
        <f t="shared" si="287"/>
        <v>0</v>
      </c>
      <c r="BF145" s="8">
        <f t="shared" si="287"/>
        <v>0</v>
      </c>
      <c r="BG145" s="8">
        <f t="shared" si="287"/>
        <v>0</v>
      </c>
      <c r="BH145" s="8">
        <f t="shared" si="287"/>
        <v>0</v>
      </c>
      <c r="BI145" s="8">
        <f t="shared" si="287"/>
        <v>0</v>
      </c>
      <c r="BJ145" s="8">
        <f t="shared" si="287"/>
        <v>0</v>
      </c>
      <c r="BK145" s="8">
        <f t="shared" si="287"/>
        <v>0</v>
      </c>
      <c r="BL145" s="8">
        <f t="shared" si="287"/>
        <v>0</v>
      </c>
      <c r="BM145" s="8">
        <f t="shared" si="287"/>
        <v>0</v>
      </c>
      <c r="BN145" s="8">
        <f t="shared" si="287"/>
        <v>0</v>
      </c>
      <c r="BO145" s="8">
        <f t="shared" si="287"/>
        <v>0</v>
      </c>
      <c r="BP145" s="8">
        <f t="shared" si="287"/>
        <v>0</v>
      </c>
      <c r="BQ145" s="8">
        <f t="shared" si="287"/>
        <v>0</v>
      </c>
      <c r="BR145" s="8">
        <f t="shared" si="287"/>
        <v>0</v>
      </c>
      <c r="BS145" s="8">
        <f t="shared" si="287"/>
        <v>0</v>
      </c>
      <c r="BT145" s="105">
        <f t="shared" si="287"/>
        <v>-8.724646069464062E-05</v>
      </c>
      <c r="BU145" s="8">
        <f t="shared" si="287"/>
        <v>0</v>
      </c>
      <c r="BV145" s="8">
        <f t="shared" si="287"/>
        <v>9.154530250073702E-06</v>
      </c>
      <c r="BW145" s="8">
        <f t="shared" si="287"/>
        <v>-8.724646069464062E-05</v>
      </c>
      <c r="BX145" s="8">
        <f t="shared" si="287"/>
        <v>0</v>
      </c>
      <c r="BY145" s="8">
        <f t="shared" si="287"/>
        <v>-8.724646069464062E-05</v>
      </c>
      <c r="BZ145" s="8">
        <f t="shared" si="287"/>
        <v>0</v>
      </c>
      <c r="CA145" s="8">
        <f t="shared" si="287"/>
        <v>0</v>
      </c>
      <c r="CB145" s="8">
        <f t="shared" si="287"/>
        <v>0</v>
      </c>
      <c r="CC145" s="8">
        <f t="shared" si="230"/>
        <v>0</v>
      </c>
      <c r="CD145" s="8">
        <f aca="true" t="shared" si="288" ref="CD145:CR145">CD393-CD63</f>
        <v>0</v>
      </c>
      <c r="CE145" s="8">
        <f t="shared" si="288"/>
        <v>0</v>
      </c>
      <c r="CF145" s="8">
        <f t="shared" si="288"/>
        <v>0</v>
      </c>
      <c r="CG145" s="8">
        <f t="shared" si="288"/>
        <v>0</v>
      </c>
      <c r="CH145" s="8">
        <f t="shared" si="288"/>
        <v>0</v>
      </c>
      <c r="CI145" s="8">
        <f t="shared" si="288"/>
        <v>-8.724646069464062E-05</v>
      </c>
      <c r="CJ145" s="8">
        <f t="shared" si="288"/>
        <v>-8.724646069464062E-05</v>
      </c>
      <c r="CK145" s="8">
        <f t="shared" si="288"/>
        <v>0</v>
      </c>
      <c r="CL145" s="8">
        <f t="shared" si="288"/>
        <v>0</v>
      </c>
      <c r="CM145" s="8">
        <f t="shared" si="288"/>
        <v>0</v>
      </c>
      <c r="CN145" s="8">
        <f t="shared" si="288"/>
        <v>0</v>
      </c>
      <c r="CO145" s="8">
        <f t="shared" si="288"/>
        <v>0</v>
      </c>
      <c r="CP145" s="8">
        <f t="shared" si="288"/>
        <v>-5.334025671340967E-05</v>
      </c>
      <c r="CQ145" s="8">
        <f t="shared" si="288"/>
        <v>0</v>
      </c>
      <c r="CR145" s="8">
        <f t="shared" si="288"/>
        <v>0</v>
      </c>
      <c r="CS145" s="8">
        <f aca="true" t="shared" si="289" ref="CS145:DF145">CS393-CS63</f>
        <v>0</v>
      </c>
      <c r="CT145" s="8">
        <f t="shared" si="289"/>
        <v>0</v>
      </c>
      <c r="CU145" s="8">
        <f t="shared" si="289"/>
        <v>1</v>
      </c>
      <c r="CV145" s="8">
        <f t="shared" si="289"/>
        <v>-8.724646069464062E-05</v>
      </c>
      <c r="CW145" s="8">
        <f t="shared" si="289"/>
        <v>0</v>
      </c>
      <c r="CX145" s="8">
        <f t="shared" si="289"/>
        <v>-7.029335870402514E-05</v>
      </c>
      <c r="CY145" s="8">
        <f t="shared" si="289"/>
        <v>-8.724646069464062E-05</v>
      </c>
      <c r="CZ145" s="8">
        <f t="shared" si="289"/>
        <v>-8.724646069464062E-05</v>
      </c>
      <c r="DA145" s="8">
        <f t="shared" si="289"/>
        <v>-8.724646069464062E-05</v>
      </c>
      <c r="DB145" s="8">
        <f t="shared" si="289"/>
        <v>-8.724646069464062E-05</v>
      </c>
      <c r="DC145" s="8">
        <f t="shared" si="289"/>
        <v>-8.724646069464062E-05</v>
      </c>
      <c r="DD145" s="8">
        <f t="shared" si="289"/>
        <v>-8.724646069464062E-05</v>
      </c>
      <c r="DE145" s="8">
        <f t="shared" si="289"/>
        <v>0</v>
      </c>
      <c r="DF145" s="8">
        <f t="shared" si="289"/>
        <v>0</v>
      </c>
      <c r="DG145" s="8">
        <f aca="true" t="shared" si="290" ref="DG145:DS145">DG393-DG63</f>
        <v>0</v>
      </c>
      <c r="DH145" s="8">
        <f t="shared" si="290"/>
        <v>0</v>
      </c>
      <c r="DI145" s="8">
        <f t="shared" si="290"/>
        <v>0</v>
      </c>
      <c r="DJ145" s="8">
        <f t="shared" si="290"/>
        <v>0</v>
      </c>
      <c r="DK145" s="8">
        <f t="shared" si="290"/>
        <v>0</v>
      </c>
      <c r="DL145" s="8">
        <f t="shared" si="290"/>
        <v>0</v>
      </c>
      <c r="DM145" s="8">
        <f t="shared" si="290"/>
        <v>0</v>
      </c>
      <c r="DN145" s="8">
        <f t="shared" si="290"/>
        <v>0</v>
      </c>
      <c r="DO145" s="8">
        <f t="shared" si="290"/>
        <v>0</v>
      </c>
      <c r="DP145" s="8">
        <f t="shared" si="290"/>
        <v>0</v>
      </c>
      <c r="DQ145" s="8">
        <f t="shared" si="290"/>
        <v>-8.724646069464062E-05</v>
      </c>
      <c r="DR145" s="8">
        <f t="shared" si="290"/>
        <v>9.154530250073702E-06</v>
      </c>
      <c r="DS145" s="8">
        <f t="shared" si="290"/>
        <v>0</v>
      </c>
      <c r="DU145" s="1"/>
      <c r="DV145" s="6"/>
    </row>
    <row r="146" spans="17:126" ht="11.25">
      <c r="Q146" s="17"/>
      <c r="AR146" s="1" t="s">
        <v>55</v>
      </c>
      <c r="AS146" s="1" t="s">
        <v>271</v>
      </c>
      <c r="AT146" s="8">
        <f aca="true" t="shared" si="291" ref="AT146:CB146">AT394-AT64</f>
        <v>0</v>
      </c>
      <c r="AU146" s="8">
        <f t="shared" si="291"/>
        <v>0</v>
      </c>
      <c r="AV146" s="8">
        <f t="shared" si="291"/>
        <v>0</v>
      </c>
      <c r="AW146" s="8">
        <f t="shared" si="291"/>
        <v>0</v>
      </c>
      <c r="AX146" s="8">
        <f t="shared" si="291"/>
        <v>0</v>
      </c>
      <c r="AY146" s="8">
        <f t="shared" si="291"/>
        <v>0</v>
      </c>
      <c r="AZ146" s="8">
        <f t="shared" si="291"/>
        <v>0</v>
      </c>
      <c r="BA146" s="8">
        <f t="shared" si="291"/>
        <v>0</v>
      </c>
      <c r="BB146" s="8">
        <f t="shared" si="291"/>
        <v>0</v>
      </c>
      <c r="BC146" s="8">
        <f t="shared" si="291"/>
        <v>0</v>
      </c>
      <c r="BD146" s="8">
        <f t="shared" si="291"/>
        <v>0</v>
      </c>
      <c r="BE146" s="8">
        <f t="shared" si="291"/>
        <v>0</v>
      </c>
      <c r="BF146" s="8">
        <f t="shared" si="291"/>
        <v>0</v>
      </c>
      <c r="BG146" s="8">
        <f t="shared" si="291"/>
        <v>0</v>
      </c>
      <c r="BH146" s="8">
        <f t="shared" si="291"/>
        <v>0</v>
      </c>
      <c r="BI146" s="8">
        <f t="shared" si="291"/>
        <v>0</v>
      </c>
      <c r="BJ146" s="8">
        <f t="shared" si="291"/>
        <v>0</v>
      </c>
      <c r="BK146" s="8">
        <f t="shared" si="291"/>
        <v>0</v>
      </c>
      <c r="BL146" s="8">
        <f t="shared" si="291"/>
        <v>0</v>
      </c>
      <c r="BM146" s="8">
        <f t="shared" si="291"/>
        <v>0</v>
      </c>
      <c r="BN146" s="8">
        <f t="shared" si="291"/>
        <v>0</v>
      </c>
      <c r="BO146" s="8">
        <f t="shared" si="291"/>
        <v>0</v>
      </c>
      <c r="BP146" s="8">
        <f t="shared" si="291"/>
        <v>0</v>
      </c>
      <c r="BQ146" s="8">
        <f t="shared" si="291"/>
        <v>0</v>
      </c>
      <c r="BR146" s="8">
        <f t="shared" si="291"/>
        <v>0</v>
      </c>
      <c r="BS146" s="8">
        <f t="shared" si="291"/>
        <v>0</v>
      </c>
      <c r="BT146" s="105">
        <f t="shared" si="291"/>
        <v>-0.0016619735627405312</v>
      </c>
      <c r="BU146" s="8">
        <f t="shared" si="291"/>
        <v>-0.0009254118082546733</v>
      </c>
      <c r="BV146" s="8">
        <f t="shared" si="291"/>
        <v>0</v>
      </c>
      <c r="BW146" s="8">
        <f t="shared" si="291"/>
        <v>-0.0016619735627405312</v>
      </c>
      <c r="BX146" s="8">
        <f t="shared" si="291"/>
        <v>-0.0005325835589712345</v>
      </c>
      <c r="BY146" s="8">
        <f t="shared" si="291"/>
        <v>-0.0016619735627405312</v>
      </c>
      <c r="BZ146" s="8">
        <f t="shared" si="291"/>
        <v>0</v>
      </c>
      <c r="CA146" s="8">
        <f t="shared" si="291"/>
        <v>0</v>
      </c>
      <c r="CB146" s="8">
        <f t="shared" si="291"/>
        <v>0</v>
      </c>
      <c r="CC146" s="8">
        <f t="shared" si="230"/>
        <v>-0.0008318896581557422</v>
      </c>
      <c r="CD146" s="8">
        <f aca="true" t="shared" si="292" ref="CD146:CR146">CD394-CD64</f>
        <v>0</v>
      </c>
      <c r="CE146" s="8">
        <f t="shared" si="292"/>
        <v>0</v>
      </c>
      <c r="CF146" s="8">
        <f t="shared" si="292"/>
        <v>0</v>
      </c>
      <c r="CG146" s="8">
        <f t="shared" si="292"/>
        <v>0</v>
      </c>
      <c r="CH146" s="8">
        <f t="shared" si="292"/>
        <v>0</v>
      </c>
      <c r="CI146" s="8">
        <f t="shared" si="292"/>
        <v>-0.0016619735627405312</v>
      </c>
      <c r="CJ146" s="8">
        <f t="shared" si="292"/>
        <v>-0.0016619735627405312</v>
      </c>
      <c r="CK146" s="8">
        <f t="shared" si="292"/>
        <v>-0.0004159448290778711</v>
      </c>
      <c r="CL146" s="8">
        <f t="shared" si="292"/>
        <v>0</v>
      </c>
      <c r="CM146" s="8">
        <f t="shared" si="292"/>
        <v>0</v>
      </c>
      <c r="CN146" s="8">
        <f t="shared" si="292"/>
        <v>0</v>
      </c>
      <c r="CO146" s="8">
        <f t="shared" si="292"/>
        <v>-0.0004159448290778711</v>
      </c>
      <c r="CP146" s="8">
        <f t="shared" si="292"/>
        <v>0</v>
      </c>
      <c r="CQ146" s="8">
        <f t="shared" si="292"/>
        <v>0</v>
      </c>
      <c r="CR146" s="8">
        <f t="shared" si="292"/>
        <v>0</v>
      </c>
      <c r="CS146" s="8">
        <f aca="true" t="shared" si="293" ref="CS146:DF146">CS394-CS64</f>
        <v>-0.0004159448290778711</v>
      </c>
      <c r="CT146" s="8">
        <f t="shared" si="293"/>
        <v>0</v>
      </c>
      <c r="CU146" s="8">
        <f t="shared" si="293"/>
        <v>0</v>
      </c>
      <c r="CV146" s="8">
        <f t="shared" si="293"/>
        <v>0.9983380264372594</v>
      </c>
      <c r="CW146" s="8">
        <f t="shared" si="293"/>
        <v>-0.0005325835589712345</v>
      </c>
      <c r="CX146" s="8">
        <f t="shared" si="293"/>
        <v>-0.0008309867813702656</v>
      </c>
      <c r="CY146" s="8">
        <f t="shared" si="293"/>
        <v>-0.0016619735627405312</v>
      </c>
      <c r="CZ146" s="8">
        <f t="shared" si="293"/>
        <v>-0.0016619735627405312</v>
      </c>
      <c r="DA146" s="8">
        <f t="shared" si="293"/>
        <v>-0.0016619735627405312</v>
      </c>
      <c r="DB146" s="8">
        <f t="shared" si="293"/>
        <v>-0.0016619735627405312</v>
      </c>
      <c r="DC146" s="8">
        <f t="shared" si="293"/>
        <v>-0.0016619735627405312</v>
      </c>
      <c r="DD146" s="8">
        <f t="shared" si="293"/>
        <v>-0.0016619735627405312</v>
      </c>
      <c r="DE146" s="8">
        <f t="shared" si="293"/>
        <v>-0.0009254118082546733</v>
      </c>
      <c r="DF146" s="8">
        <f t="shared" si="293"/>
        <v>-0.0005325835589712345</v>
      </c>
      <c r="DG146" s="8">
        <f aca="true" t="shared" si="294" ref="DG146:DS146">DG394-DG64</f>
        <v>0</v>
      </c>
      <c r="DH146" s="8">
        <f t="shared" si="294"/>
        <v>0</v>
      </c>
      <c r="DI146" s="8">
        <f t="shared" si="294"/>
        <v>0</v>
      </c>
      <c r="DJ146" s="8">
        <f t="shared" si="294"/>
        <v>0</v>
      </c>
      <c r="DK146" s="8">
        <f t="shared" si="294"/>
        <v>0</v>
      </c>
      <c r="DL146" s="8">
        <f t="shared" si="294"/>
        <v>0</v>
      </c>
      <c r="DM146" s="8">
        <f t="shared" si="294"/>
        <v>0</v>
      </c>
      <c r="DN146" s="8">
        <f t="shared" si="294"/>
        <v>0</v>
      </c>
      <c r="DO146" s="8">
        <f t="shared" si="294"/>
        <v>-0.0009254118082546733</v>
      </c>
      <c r="DP146" s="8">
        <f t="shared" si="294"/>
        <v>0</v>
      </c>
      <c r="DQ146" s="8">
        <f t="shared" si="294"/>
        <v>-0.0016619735627405312</v>
      </c>
      <c r="DR146" s="8">
        <f t="shared" si="294"/>
        <v>0</v>
      </c>
      <c r="DS146" s="8">
        <f t="shared" si="294"/>
        <v>-0.0022743745286095776</v>
      </c>
      <c r="DU146" s="1"/>
      <c r="DV146" s="6"/>
    </row>
    <row r="147" spans="17:126" ht="11.25">
      <c r="Q147" s="17"/>
      <c r="AR147" s="1" t="s">
        <v>56</v>
      </c>
      <c r="AS147" s="1" t="s">
        <v>272</v>
      </c>
      <c r="AT147" s="8">
        <f aca="true" t="shared" si="295" ref="AT147:CB147">AT395-AT65</f>
        <v>0</v>
      </c>
      <c r="AU147" s="8">
        <f t="shared" si="295"/>
        <v>0</v>
      </c>
      <c r="AV147" s="8">
        <f t="shared" si="295"/>
        <v>0</v>
      </c>
      <c r="AW147" s="8">
        <f t="shared" si="295"/>
        <v>0</v>
      </c>
      <c r="AX147" s="8">
        <f t="shared" si="295"/>
        <v>0</v>
      </c>
      <c r="AY147" s="8">
        <f t="shared" si="295"/>
        <v>0</v>
      </c>
      <c r="AZ147" s="8">
        <f t="shared" si="295"/>
        <v>0</v>
      </c>
      <c r="BA147" s="8">
        <f t="shared" si="295"/>
        <v>0</v>
      </c>
      <c r="BB147" s="8">
        <f t="shared" si="295"/>
        <v>0</v>
      </c>
      <c r="BC147" s="8">
        <f t="shared" si="295"/>
        <v>0</v>
      </c>
      <c r="BD147" s="8">
        <f t="shared" si="295"/>
        <v>0</v>
      </c>
      <c r="BE147" s="8">
        <f t="shared" si="295"/>
        <v>0</v>
      </c>
      <c r="BF147" s="8">
        <f t="shared" si="295"/>
        <v>0</v>
      </c>
      <c r="BG147" s="8">
        <f t="shared" si="295"/>
        <v>0</v>
      </c>
      <c r="BH147" s="8">
        <f t="shared" si="295"/>
        <v>0</v>
      </c>
      <c r="BI147" s="8">
        <f t="shared" si="295"/>
        <v>0</v>
      </c>
      <c r="BJ147" s="8">
        <f t="shared" si="295"/>
        <v>0</v>
      </c>
      <c r="BK147" s="8">
        <f t="shared" si="295"/>
        <v>0</v>
      </c>
      <c r="BL147" s="8">
        <f t="shared" si="295"/>
        <v>0</v>
      </c>
      <c r="BM147" s="8">
        <f t="shared" si="295"/>
        <v>0</v>
      </c>
      <c r="BN147" s="8">
        <f t="shared" si="295"/>
        <v>0</v>
      </c>
      <c r="BO147" s="8">
        <f t="shared" si="295"/>
        <v>0</v>
      </c>
      <c r="BP147" s="8">
        <f t="shared" si="295"/>
        <v>0</v>
      </c>
      <c r="BQ147" s="8">
        <f t="shared" si="295"/>
        <v>0</v>
      </c>
      <c r="BR147" s="8">
        <f t="shared" si="295"/>
        <v>0</v>
      </c>
      <c r="BS147" s="8">
        <f t="shared" si="295"/>
        <v>0</v>
      </c>
      <c r="BT147" s="105">
        <f t="shared" si="295"/>
        <v>-0.0018479086429094376</v>
      </c>
      <c r="BU147" s="8">
        <f t="shared" si="295"/>
        <v>-0.0034702942809550245</v>
      </c>
      <c r="BV147" s="8">
        <f t="shared" si="295"/>
        <v>-2.14391809135205E-05</v>
      </c>
      <c r="BW147" s="8">
        <f t="shared" si="295"/>
        <v>-0.0018479086429094376</v>
      </c>
      <c r="BX147" s="8">
        <f t="shared" si="295"/>
        <v>-0.0007843503323030908</v>
      </c>
      <c r="BY147" s="8">
        <f t="shared" si="295"/>
        <v>-0.0018479086429094376</v>
      </c>
      <c r="BZ147" s="8">
        <f t="shared" si="295"/>
        <v>0</v>
      </c>
      <c r="CA147" s="8">
        <f t="shared" si="295"/>
        <v>0</v>
      </c>
      <c r="CB147" s="8">
        <f t="shared" si="295"/>
        <v>0</v>
      </c>
      <c r="CC147" s="8">
        <f t="shared" si="230"/>
        <v>-0.0029116138035450976</v>
      </c>
      <c r="CD147" s="8">
        <f aca="true" t="shared" si="296" ref="CD147:CR147">CD395-CD65</f>
        <v>0</v>
      </c>
      <c r="CE147" s="8">
        <f t="shared" si="296"/>
        <v>0</v>
      </c>
      <c r="CF147" s="8">
        <f t="shared" si="296"/>
        <v>0</v>
      </c>
      <c r="CG147" s="8">
        <f t="shared" si="296"/>
        <v>0</v>
      </c>
      <c r="CH147" s="8">
        <f t="shared" si="296"/>
        <v>0</v>
      </c>
      <c r="CI147" s="8">
        <f t="shared" si="296"/>
        <v>-0.0018479086429094376</v>
      </c>
      <c r="CJ147" s="8">
        <f t="shared" si="296"/>
        <v>-0.0018479086429094376</v>
      </c>
      <c r="CK147" s="8">
        <f t="shared" si="296"/>
        <v>-0.0014558069017725488</v>
      </c>
      <c r="CL147" s="8">
        <f t="shared" si="296"/>
        <v>0</v>
      </c>
      <c r="CM147" s="8">
        <f t="shared" si="296"/>
        <v>0</v>
      </c>
      <c r="CN147" s="8">
        <f t="shared" si="296"/>
        <v>0</v>
      </c>
      <c r="CO147" s="8">
        <f t="shared" si="296"/>
        <v>-0.0014558069017725488</v>
      </c>
      <c r="CP147" s="8">
        <f t="shared" si="296"/>
        <v>0</v>
      </c>
      <c r="CQ147" s="8">
        <f t="shared" si="296"/>
        <v>0</v>
      </c>
      <c r="CR147" s="8">
        <f t="shared" si="296"/>
        <v>0</v>
      </c>
      <c r="CS147" s="8">
        <f aca="true" t="shared" si="297" ref="CS147:DF147">CS395-CS65</f>
        <v>-0.0014558069017725488</v>
      </c>
      <c r="CT147" s="8">
        <f t="shared" si="297"/>
        <v>0</v>
      </c>
      <c r="CU147" s="8">
        <f t="shared" si="297"/>
        <v>0</v>
      </c>
      <c r="CV147" s="8">
        <f t="shared" si="297"/>
        <v>-0.0018479086429094376</v>
      </c>
      <c r="CW147" s="8">
        <f t="shared" si="297"/>
        <v>0.9992156496676969</v>
      </c>
      <c r="CX147" s="8">
        <f t="shared" si="297"/>
        <v>-0.0009239543214547188</v>
      </c>
      <c r="CY147" s="8">
        <f t="shared" si="297"/>
        <v>-0.0018479086429094376</v>
      </c>
      <c r="CZ147" s="8">
        <f t="shared" si="297"/>
        <v>-0.0018479086429094376</v>
      </c>
      <c r="DA147" s="8">
        <f t="shared" si="297"/>
        <v>-0.0018479086429094376</v>
      </c>
      <c r="DB147" s="8">
        <f t="shared" si="297"/>
        <v>-0.0018479086429094376</v>
      </c>
      <c r="DC147" s="8">
        <f t="shared" si="297"/>
        <v>-0.0018479086429094376</v>
      </c>
      <c r="DD147" s="8">
        <f t="shared" si="297"/>
        <v>-0.0018479086429094376</v>
      </c>
      <c r="DE147" s="8">
        <f t="shared" si="297"/>
        <v>-0.0034702942809550245</v>
      </c>
      <c r="DF147" s="8">
        <f t="shared" si="297"/>
        <v>-0.0007843503323030908</v>
      </c>
      <c r="DG147" s="8">
        <f aca="true" t="shared" si="298" ref="DG147:DS147">DG395-DG65</f>
        <v>0</v>
      </c>
      <c r="DH147" s="8">
        <f t="shared" si="298"/>
        <v>0</v>
      </c>
      <c r="DI147" s="8">
        <f t="shared" si="298"/>
        <v>0</v>
      </c>
      <c r="DJ147" s="8">
        <f t="shared" si="298"/>
        <v>0</v>
      </c>
      <c r="DK147" s="8">
        <f t="shared" si="298"/>
        <v>0</v>
      </c>
      <c r="DL147" s="8">
        <f t="shared" si="298"/>
        <v>0</v>
      </c>
      <c r="DM147" s="8">
        <f t="shared" si="298"/>
        <v>0</v>
      </c>
      <c r="DN147" s="8">
        <f t="shared" si="298"/>
        <v>0</v>
      </c>
      <c r="DO147" s="8">
        <f t="shared" si="298"/>
        <v>-0.0034702942809550245</v>
      </c>
      <c r="DP147" s="8">
        <f t="shared" si="298"/>
        <v>0</v>
      </c>
      <c r="DQ147" s="8">
        <f t="shared" si="298"/>
        <v>-0.0018479086429094376</v>
      </c>
      <c r="DR147" s="8">
        <f t="shared" si="298"/>
        <v>-2.14391809135205E-05</v>
      </c>
      <c r="DS147" s="8">
        <f t="shared" si="298"/>
        <v>-0.003630211024025777</v>
      </c>
      <c r="DV147" s="6"/>
    </row>
    <row r="148" spans="17:123" ht="11.25">
      <c r="Q148" s="17"/>
      <c r="AR148" s="1" t="s">
        <v>57</v>
      </c>
      <c r="AS148" s="1" t="s">
        <v>273</v>
      </c>
      <c r="AT148" s="8">
        <f aca="true" t="shared" si="299" ref="AT148:CB148">AT396-AT66</f>
        <v>0</v>
      </c>
      <c r="AU148" s="8">
        <f t="shared" si="299"/>
        <v>0</v>
      </c>
      <c r="AV148" s="8">
        <f t="shared" si="299"/>
        <v>0</v>
      </c>
      <c r="AW148" s="8">
        <f t="shared" si="299"/>
        <v>0</v>
      </c>
      <c r="AX148" s="8">
        <f t="shared" si="299"/>
        <v>0</v>
      </c>
      <c r="AY148" s="8">
        <f t="shared" si="299"/>
        <v>0</v>
      </c>
      <c r="AZ148" s="8">
        <f t="shared" si="299"/>
        <v>0</v>
      </c>
      <c r="BA148" s="8">
        <f t="shared" si="299"/>
        <v>0</v>
      </c>
      <c r="BB148" s="8">
        <f t="shared" si="299"/>
        <v>0</v>
      </c>
      <c r="BC148" s="8">
        <f t="shared" si="299"/>
        <v>0</v>
      </c>
      <c r="BD148" s="8">
        <f t="shared" si="299"/>
        <v>0</v>
      </c>
      <c r="BE148" s="8">
        <f t="shared" si="299"/>
        <v>0</v>
      </c>
      <c r="BF148" s="8">
        <f t="shared" si="299"/>
        <v>0</v>
      </c>
      <c r="BG148" s="8">
        <f t="shared" si="299"/>
        <v>0</v>
      </c>
      <c r="BH148" s="8">
        <f t="shared" si="299"/>
        <v>0</v>
      </c>
      <c r="BI148" s="8">
        <f t="shared" si="299"/>
        <v>0</v>
      </c>
      <c r="BJ148" s="8">
        <f t="shared" si="299"/>
        <v>0</v>
      </c>
      <c r="BK148" s="8">
        <f t="shared" si="299"/>
        <v>0</v>
      </c>
      <c r="BL148" s="8">
        <f t="shared" si="299"/>
        <v>0</v>
      </c>
      <c r="BM148" s="8">
        <f t="shared" si="299"/>
        <v>0</v>
      </c>
      <c r="BN148" s="8">
        <f t="shared" si="299"/>
        <v>0</v>
      </c>
      <c r="BO148" s="8">
        <f t="shared" si="299"/>
        <v>0</v>
      </c>
      <c r="BP148" s="8">
        <f t="shared" si="299"/>
        <v>0</v>
      </c>
      <c r="BQ148" s="8">
        <f t="shared" si="299"/>
        <v>0</v>
      </c>
      <c r="BR148" s="8">
        <f t="shared" si="299"/>
        <v>0</v>
      </c>
      <c r="BS148" s="8">
        <f t="shared" si="299"/>
        <v>0</v>
      </c>
      <c r="BT148" s="105">
        <f t="shared" si="299"/>
        <v>-0.0024686457567040937</v>
      </c>
      <c r="BU148" s="8">
        <f t="shared" si="299"/>
        <v>-0.0029786692578197293</v>
      </c>
      <c r="BV148" s="8">
        <f t="shared" si="299"/>
        <v>-2.14391809135205E-05</v>
      </c>
      <c r="BW148" s="8">
        <f t="shared" si="299"/>
        <v>-0.0024686457567040937</v>
      </c>
      <c r="BX148" s="8">
        <f t="shared" si="299"/>
        <v>-0.0021371125720900264</v>
      </c>
      <c r="BY148" s="8">
        <f t="shared" si="299"/>
        <v>-0.0024686457567040937</v>
      </c>
      <c r="BZ148" s="8">
        <f t="shared" si="299"/>
        <v>0</v>
      </c>
      <c r="CA148" s="8">
        <f t="shared" si="299"/>
        <v>0</v>
      </c>
      <c r="CB148" s="8">
        <f t="shared" si="299"/>
        <v>0</v>
      </c>
      <c r="CC148" s="8">
        <f t="shared" si="230"/>
        <v>-0.0027036413890061625</v>
      </c>
      <c r="CD148" s="8">
        <f aca="true" t="shared" si="300" ref="CD148:CR148">CD396-CD66</f>
        <v>0</v>
      </c>
      <c r="CE148" s="8">
        <f t="shared" si="300"/>
        <v>0</v>
      </c>
      <c r="CF148" s="8">
        <f t="shared" si="300"/>
        <v>0</v>
      </c>
      <c r="CG148" s="8">
        <f t="shared" si="300"/>
        <v>0</v>
      </c>
      <c r="CH148" s="8">
        <f t="shared" si="300"/>
        <v>0</v>
      </c>
      <c r="CI148" s="8">
        <f t="shared" si="300"/>
        <v>-0.0024686457567040937</v>
      </c>
      <c r="CJ148" s="8">
        <f t="shared" si="300"/>
        <v>-0.0024686457567040937</v>
      </c>
      <c r="CK148" s="8">
        <f t="shared" si="300"/>
        <v>-0.0013518206945030812</v>
      </c>
      <c r="CL148" s="8">
        <f t="shared" si="300"/>
        <v>0</v>
      </c>
      <c r="CM148" s="8">
        <f t="shared" si="300"/>
        <v>0</v>
      </c>
      <c r="CN148" s="8">
        <f t="shared" si="300"/>
        <v>0</v>
      </c>
      <c r="CO148" s="8">
        <f t="shared" si="300"/>
        <v>-0.0013518206945030812</v>
      </c>
      <c r="CP148" s="8">
        <f t="shared" si="300"/>
        <v>0</v>
      </c>
      <c r="CQ148" s="8">
        <f t="shared" si="300"/>
        <v>0</v>
      </c>
      <c r="CR148" s="8">
        <f t="shared" si="300"/>
        <v>0</v>
      </c>
      <c r="CS148" s="8">
        <f aca="true" t="shared" si="301" ref="CS148:DF148">CS396-CS66</f>
        <v>-0.0013518206945030812</v>
      </c>
      <c r="CT148" s="8">
        <f t="shared" si="301"/>
        <v>0</v>
      </c>
      <c r="CU148" s="8">
        <f t="shared" si="301"/>
        <v>0</v>
      </c>
      <c r="CV148" s="8">
        <f t="shared" si="301"/>
        <v>-0.0024686457567040937</v>
      </c>
      <c r="CW148" s="8">
        <f t="shared" si="301"/>
        <v>-0.0021371125720900264</v>
      </c>
      <c r="CX148" s="8">
        <f t="shared" si="301"/>
        <v>0.998765677121648</v>
      </c>
      <c r="CY148" s="8">
        <f t="shared" si="301"/>
        <v>-0.0024686457567040937</v>
      </c>
      <c r="CZ148" s="8">
        <f t="shared" si="301"/>
        <v>-0.0024686457567040937</v>
      </c>
      <c r="DA148" s="8">
        <f t="shared" si="301"/>
        <v>-0.0024686457567040937</v>
      </c>
      <c r="DB148" s="8">
        <f t="shared" si="301"/>
        <v>-0.0024686457567040937</v>
      </c>
      <c r="DC148" s="8">
        <f t="shared" si="301"/>
        <v>-0.0024686457567040937</v>
      </c>
      <c r="DD148" s="8">
        <f t="shared" si="301"/>
        <v>-0.0024686457567040937</v>
      </c>
      <c r="DE148" s="8">
        <f t="shared" si="301"/>
        <v>-0.0029786692578197293</v>
      </c>
      <c r="DF148" s="8">
        <f t="shared" si="301"/>
        <v>-0.0021371125720900264</v>
      </c>
      <c r="DG148" s="8">
        <f aca="true" t="shared" si="302" ref="DG148:DS148">DG396-DG66</f>
        <v>0</v>
      </c>
      <c r="DH148" s="8">
        <f t="shared" si="302"/>
        <v>0</v>
      </c>
      <c r="DI148" s="8">
        <f t="shared" si="302"/>
        <v>0</v>
      </c>
      <c r="DJ148" s="8">
        <f t="shared" si="302"/>
        <v>0</v>
      </c>
      <c r="DK148" s="8">
        <f t="shared" si="302"/>
        <v>0</v>
      </c>
      <c r="DL148" s="8">
        <f t="shared" si="302"/>
        <v>0</v>
      </c>
      <c r="DM148" s="8">
        <f t="shared" si="302"/>
        <v>0</v>
      </c>
      <c r="DN148" s="8">
        <f t="shared" si="302"/>
        <v>0</v>
      </c>
      <c r="DO148" s="8">
        <f t="shared" si="302"/>
        <v>-0.0029786692578197293</v>
      </c>
      <c r="DP148" s="8">
        <f t="shared" si="302"/>
        <v>0</v>
      </c>
      <c r="DQ148" s="8">
        <f t="shared" si="302"/>
        <v>-0.0024686457567040937</v>
      </c>
      <c r="DR148" s="8">
        <f t="shared" si="302"/>
        <v>-2.14391809135205E-05</v>
      </c>
      <c r="DS148" s="8">
        <f t="shared" si="302"/>
        <v>-0.004219518734788194</v>
      </c>
    </row>
    <row r="149" spans="17:126" ht="11.25">
      <c r="Q149" s="17"/>
      <c r="AR149" s="1" t="s">
        <v>58</v>
      </c>
      <c r="AS149" s="1" t="s">
        <v>275</v>
      </c>
      <c r="AT149" s="8">
        <f aca="true" t="shared" si="303" ref="AT149:CB149">AT397-AT67</f>
        <v>0</v>
      </c>
      <c r="AU149" s="8">
        <f t="shared" si="303"/>
        <v>0</v>
      </c>
      <c r="AV149" s="8">
        <f t="shared" si="303"/>
        <v>0</v>
      </c>
      <c r="AW149" s="8">
        <f t="shared" si="303"/>
        <v>0</v>
      </c>
      <c r="AX149" s="8">
        <f t="shared" si="303"/>
        <v>0</v>
      </c>
      <c r="AY149" s="8">
        <f t="shared" si="303"/>
        <v>0</v>
      </c>
      <c r="AZ149" s="8">
        <f t="shared" si="303"/>
        <v>0</v>
      </c>
      <c r="BA149" s="8">
        <f t="shared" si="303"/>
        <v>0</v>
      </c>
      <c r="BB149" s="8">
        <f t="shared" si="303"/>
        <v>0</v>
      </c>
      <c r="BC149" s="8">
        <f t="shared" si="303"/>
        <v>0</v>
      </c>
      <c r="BD149" s="8">
        <f t="shared" si="303"/>
        <v>0</v>
      </c>
      <c r="BE149" s="8">
        <f t="shared" si="303"/>
        <v>0</v>
      </c>
      <c r="BF149" s="8">
        <f t="shared" si="303"/>
        <v>0</v>
      </c>
      <c r="BG149" s="8">
        <f t="shared" si="303"/>
        <v>0</v>
      </c>
      <c r="BH149" s="8">
        <f t="shared" si="303"/>
        <v>0</v>
      </c>
      <c r="BI149" s="8">
        <f t="shared" si="303"/>
        <v>0</v>
      </c>
      <c r="BJ149" s="8">
        <f t="shared" si="303"/>
        <v>0</v>
      </c>
      <c r="BK149" s="8">
        <f t="shared" si="303"/>
        <v>0</v>
      </c>
      <c r="BL149" s="8">
        <f t="shared" si="303"/>
        <v>0</v>
      </c>
      <c r="BM149" s="8">
        <f t="shared" si="303"/>
        <v>0</v>
      </c>
      <c r="BN149" s="8">
        <f t="shared" si="303"/>
        <v>0</v>
      </c>
      <c r="BO149" s="8">
        <f t="shared" si="303"/>
        <v>0</v>
      </c>
      <c r="BP149" s="8">
        <f t="shared" si="303"/>
        <v>0</v>
      </c>
      <c r="BQ149" s="8">
        <f t="shared" si="303"/>
        <v>0</v>
      </c>
      <c r="BR149" s="8">
        <f t="shared" si="303"/>
        <v>0</v>
      </c>
      <c r="BS149" s="8">
        <f t="shared" si="303"/>
        <v>0</v>
      </c>
      <c r="BT149" s="105">
        <f t="shared" si="303"/>
        <v>-0.0006679360187606093</v>
      </c>
      <c r="BU149" s="8">
        <f t="shared" si="303"/>
        <v>-0.005413659078289838</v>
      </c>
      <c r="BV149" s="8">
        <f t="shared" si="303"/>
        <v>0</v>
      </c>
      <c r="BW149" s="8">
        <f t="shared" si="303"/>
        <v>-0.0006679360187606093</v>
      </c>
      <c r="BX149" s="8">
        <f t="shared" si="303"/>
        <v>-0.002163451249915513</v>
      </c>
      <c r="BY149" s="8">
        <f t="shared" si="303"/>
        <v>-0.0006679360187606093</v>
      </c>
      <c r="BZ149" s="8">
        <f t="shared" si="303"/>
        <v>0</v>
      </c>
      <c r="CA149" s="8">
        <f t="shared" si="303"/>
        <v>0</v>
      </c>
      <c r="CB149" s="8">
        <f t="shared" si="303"/>
        <v>0</v>
      </c>
      <c r="CC149" s="8">
        <f t="shared" si="230"/>
        <v>0</v>
      </c>
      <c r="CD149" s="8">
        <f aca="true" t="shared" si="304" ref="CD149:CL149">CD397-CD67</f>
        <v>0</v>
      </c>
      <c r="CE149" s="8">
        <f t="shared" si="304"/>
        <v>0</v>
      </c>
      <c r="CF149" s="8">
        <f t="shared" si="304"/>
        <v>0</v>
      </c>
      <c r="CG149" s="8">
        <f t="shared" si="304"/>
        <v>0</v>
      </c>
      <c r="CH149" s="8">
        <f t="shared" si="304"/>
        <v>0</v>
      </c>
      <c r="CI149" s="8">
        <f t="shared" si="304"/>
        <v>-0.0006679360187606093</v>
      </c>
      <c r="CJ149" s="8">
        <f t="shared" si="304"/>
        <v>-0.0006679360187606093</v>
      </c>
      <c r="CK149" s="8">
        <f t="shared" si="304"/>
        <v>0</v>
      </c>
      <c r="CL149" s="8">
        <f t="shared" si="304"/>
        <v>0</v>
      </c>
      <c r="CM149" s="8">
        <f aca="true" t="shared" si="305" ref="CM149:DS149">CM397-CM67</f>
        <v>0</v>
      </c>
      <c r="CN149" s="8">
        <f t="shared" si="305"/>
        <v>0</v>
      </c>
      <c r="CO149" s="8">
        <f t="shared" si="305"/>
        <v>0</v>
      </c>
      <c r="CP149" s="8">
        <f t="shared" si="305"/>
        <v>0</v>
      </c>
      <c r="CQ149" s="8">
        <f t="shared" si="305"/>
        <v>0</v>
      </c>
      <c r="CR149" s="8">
        <f t="shared" si="305"/>
        <v>0</v>
      </c>
      <c r="CS149" s="8">
        <f t="shared" si="305"/>
        <v>0</v>
      </c>
      <c r="CT149" s="8">
        <f t="shared" si="305"/>
        <v>0</v>
      </c>
      <c r="CU149" s="8">
        <f t="shared" si="305"/>
        <v>0</v>
      </c>
      <c r="CV149" s="8">
        <f t="shared" si="305"/>
        <v>-0.0006679360187606093</v>
      </c>
      <c r="CW149" s="8">
        <f t="shared" si="305"/>
        <v>-0.002163451249915513</v>
      </c>
      <c r="CX149" s="8">
        <f t="shared" si="305"/>
        <v>-0.00033396800938030466</v>
      </c>
      <c r="CY149" s="8">
        <f t="shared" si="305"/>
        <v>0.9993320639812394</v>
      </c>
      <c r="CZ149" s="8">
        <f t="shared" si="305"/>
        <v>-0.0006679360187606093</v>
      </c>
      <c r="DA149" s="8">
        <f t="shared" si="305"/>
        <v>-0.0006679360187606093</v>
      </c>
      <c r="DB149" s="8">
        <f t="shared" si="305"/>
        <v>-0.0006679360187606093</v>
      </c>
      <c r="DC149" s="8">
        <f t="shared" si="305"/>
        <v>-0.0006679360187606093</v>
      </c>
      <c r="DD149" s="8">
        <f t="shared" si="305"/>
        <v>-0.0006679360187606093</v>
      </c>
      <c r="DE149" s="8">
        <f t="shared" si="305"/>
        <v>-0.005413659078289838</v>
      </c>
      <c r="DF149" s="8">
        <f t="shared" si="305"/>
        <v>-0.002163451249915513</v>
      </c>
      <c r="DG149" s="8">
        <f t="shared" si="305"/>
        <v>0</v>
      </c>
      <c r="DH149" s="8">
        <f t="shared" si="305"/>
        <v>0</v>
      </c>
      <c r="DI149" s="8">
        <f t="shared" si="305"/>
        <v>0</v>
      </c>
      <c r="DJ149" s="8">
        <f t="shared" si="305"/>
        <v>0</v>
      </c>
      <c r="DK149" s="8">
        <f t="shared" si="305"/>
        <v>0</v>
      </c>
      <c r="DL149" s="8">
        <f t="shared" si="305"/>
        <v>0</v>
      </c>
      <c r="DM149" s="8">
        <f t="shared" si="305"/>
        <v>0</v>
      </c>
      <c r="DN149" s="8">
        <f t="shared" si="305"/>
        <v>0</v>
      </c>
      <c r="DO149" s="8">
        <f t="shared" si="305"/>
        <v>-0.005413659078289838</v>
      </c>
      <c r="DP149" s="8">
        <f t="shared" si="305"/>
        <v>0</v>
      </c>
      <c r="DQ149" s="8">
        <f t="shared" si="305"/>
        <v>-0.0006679360187606093</v>
      </c>
      <c r="DR149" s="8">
        <f t="shared" si="305"/>
        <v>0</v>
      </c>
      <c r="DS149" s="8">
        <f t="shared" si="305"/>
        <v>-0.0008104960829707902</v>
      </c>
      <c r="DU149" s="1"/>
      <c r="DV149" s="6"/>
    </row>
    <row r="150" spans="17:126" ht="11.25">
      <c r="Q150" s="17"/>
      <c r="AR150" s="1" t="s">
        <v>59</v>
      </c>
      <c r="AS150" s="1" t="s">
        <v>276</v>
      </c>
      <c r="AT150" s="8">
        <f aca="true" t="shared" si="306" ref="AT150:CB150">AT398-AT68</f>
        <v>0</v>
      </c>
      <c r="AU150" s="8">
        <f t="shared" si="306"/>
        <v>0</v>
      </c>
      <c r="AV150" s="8">
        <f t="shared" si="306"/>
        <v>0</v>
      </c>
      <c r="AW150" s="8">
        <f t="shared" si="306"/>
        <v>0</v>
      </c>
      <c r="AX150" s="8">
        <f t="shared" si="306"/>
        <v>0</v>
      </c>
      <c r="AY150" s="8">
        <f t="shared" si="306"/>
        <v>0</v>
      </c>
      <c r="AZ150" s="8">
        <f t="shared" si="306"/>
        <v>0</v>
      </c>
      <c r="BA150" s="8">
        <f t="shared" si="306"/>
        <v>0</v>
      </c>
      <c r="BB150" s="8">
        <f t="shared" si="306"/>
        <v>0</v>
      </c>
      <c r="BC150" s="8">
        <f t="shared" si="306"/>
        <v>0</v>
      </c>
      <c r="BD150" s="8">
        <f t="shared" si="306"/>
        <v>0</v>
      </c>
      <c r="BE150" s="8">
        <f t="shared" si="306"/>
        <v>0</v>
      </c>
      <c r="BF150" s="8">
        <f t="shared" si="306"/>
        <v>0</v>
      </c>
      <c r="BG150" s="8">
        <f t="shared" si="306"/>
        <v>0</v>
      </c>
      <c r="BH150" s="8">
        <f t="shared" si="306"/>
        <v>0</v>
      </c>
      <c r="BI150" s="8">
        <f t="shared" si="306"/>
        <v>0</v>
      </c>
      <c r="BJ150" s="8">
        <f t="shared" si="306"/>
        <v>0</v>
      </c>
      <c r="BK150" s="8">
        <f t="shared" si="306"/>
        <v>0</v>
      </c>
      <c r="BL150" s="8">
        <f t="shared" si="306"/>
        <v>0</v>
      </c>
      <c r="BM150" s="8">
        <f t="shared" si="306"/>
        <v>0</v>
      </c>
      <c r="BN150" s="8">
        <f t="shared" si="306"/>
        <v>0</v>
      </c>
      <c r="BO150" s="8">
        <f t="shared" si="306"/>
        <v>0</v>
      </c>
      <c r="BP150" s="8">
        <f t="shared" si="306"/>
        <v>0</v>
      </c>
      <c r="BQ150" s="8">
        <f t="shared" si="306"/>
        <v>0</v>
      </c>
      <c r="BR150" s="8">
        <f t="shared" si="306"/>
        <v>0</v>
      </c>
      <c r="BS150" s="8">
        <f t="shared" si="306"/>
        <v>0</v>
      </c>
      <c r="BT150" s="105">
        <f t="shared" si="306"/>
        <v>-3.575674618632813E-05</v>
      </c>
      <c r="BU150" s="8">
        <f t="shared" si="306"/>
        <v>0</v>
      </c>
      <c r="BV150" s="8">
        <f t="shared" si="306"/>
        <v>0</v>
      </c>
      <c r="BW150" s="8">
        <f t="shared" si="306"/>
        <v>-3.575674618632813E-05</v>
      </c>
      <c r="BX150" s="8">
        <f t="shared" si="306"/>
        <v>0</v>
      </c>
      <c r="BY150" s="8">
        <f t="shared" si="306"/>
        <v>-3.575674618632813E-05</v>
      </c>
      <c r="BZ150" s="8">
        <f t="shared" si="306"/>
        <v>0</v>
      </c>
      <c r="CA150" s="8">
        <f t="shared" si="306"/>
        <v>0</v>
      </c>
      <c r="CB150" s="8">
        <f t="shared" si="306"/>
        <v>0</v>
      </c>
      <c r="CC150" s="8">
        <f t="shared" si="230"/>
        <v>0</v>
      </c>
      <c r="CD150" s="8">
        <f aca="true" t="shared" si="307" ref="CD150:CL150">CD398-CD68</f>
        <v>0</v>
      </c>
      <c r="CE150" s="8">
        <f t="shared" si="307"/>
        <v>0</v>
      </c>
      <c r="CF150" s="8">
        <f t="shared" si="307"/>
        <v>0</v>
      </c>
      <c r="CG150" s="8">
        <f t="shared" si="307"/>
        <v>0</v>
      </c>
      <c r="CH150" s="8">
        <f t="shared" si="307"/>
        <v>0</v>
      </c>
      <c r="CI150" s="8">
        <f t="shared" si="307"/>
        <v>-3.575674618632813E-05</v>
      </c>
      <c r="CJ150" s="8">
        <f t="shared" si="307"/>
        <v>-3.575674618632813E-05</v>
      </c>
      <c r="CK150" s="8">
        <f t="shared" si="307"/>
        <v>0</v>
      </c>
      <c r="CL150" s="8">
        <f t="shared" si="307"/>
        <v>0</v>
      </c>
      <c r="CM150" s="8">
        <f aca="true" t="shared" si="308" ref="CM150:DF150">CM398-CM68</f>
        <v>0</v>
      </c>
      <c r="CN150" s="8">
        <f t="shared" si="308"/>
        <v>0</v>
      </c>
      <c r="CO150" s="8">
        <f t="shared" si="308"/>
        <v>0</v>
      </c>
      <c r="CP150" s="8">
        <f t="shared" si="308"/>
        <v>0</v>
      </c>
      <c r="CQ150" s="8">
        <f t="shared" si="308"/>
        <v>0</v>
      </c>
      <c r="CR150" s="8">
        <f t="shared" si="308"/>
        <v>0</v>
      </c>
      <c r="CS150" s="8">
        <f t="shared" si="308"/>
        <v>0</v>
      </c>
      <c r="CT150" s="8">
        <f t="shared" si="308"/>
        <v>0</v>
      </c>
      <c r="CU150" s="8">
        <f t="shared" si="308"/>
        <v>0</v>
      </c>
      <c r="CV150" s="8">
        <f t="shared" si="308"/>
        <v>-3.575674618632813E-05</v>
      </c>
      <c r="CW150" s="8">
        <f t="shared" si="308"/>
        <v>0</v>
      </c>
      <c r="CX150" s="8">
        <f t="shared" si="308"/>
        <v>-1.7878373093164064E-05</v>
      </c>
      <c r="CY150" s="8">
        <f t="shared" si="308"/>
        <v>-3.575674618632813E-05</v>
      </c>
      <c r="CZ150" s="8">
        <f t="shared" si="308"/>
        <v>0.9999642432538137</v>
      </c>
      <c r="DA150" s="8">
        <f t="shared" si="308"/>
        <v>-3.575674618632813E-05</v>
      </c>
      <c r="DB150" s="8">
        <f t="shared" si="308"/>
        <v>-3.575674618632813E-05</v>
      </c>
      <c r="DC150" s="8">
        <f t="shared" si="308"/>
        <v>-3.575674618632813E-05</v>
      </c>
      <c r="DD150" s="8">
        <f t="shared" si="308"/>
        <v>-3.575674618632813E-05</v>
      </c>
      <c r="DE150" s="8">
        <f t="shared" si="308"/>
        <v>0</v>
      </c>
      <c r="DF150" s="8">
        <f t="shared" si="308"/>
        <v>0</v>
      </c>
      <c r="DG150" s="8">
        <f aca="true" t="shared" si="309" ref="DG150:DS150">DG398-DG68</f>
        <v>0</v>
      </c>
      <c r="DH150" s="8">
        <f t="shared" si="309"/>
        <v>0</v>
      </c>
      <c r="DI150" s="8">
        <f t="shared" si="309"/>
        <v>0</v>
      </c>
      <c r="DJ150" s="8">
        <f t="shared" si="309"/>
        <v>0</v>
      </c>
      <c r="DK150" s="8">
        <f t="shared" si="309"/>
        <v>0</v>
      </c>
      <c r="DL150" s="8">
        <f t="shared" si="309"/>
        <v>0</v>
      </c>
      <c r="DM150" s="8">
        <f t="shared" si="309"/>
        <v>0</v>
      </c>
      <c r="DN150" s="8">
        <f t="shared" si="309"/>
        <v>0</v>
      </c>
      <c r="DO150" s="8">
        <f t="shared" si="309"/>
        <v>0</v>
      </c>
      <c r="DP150" s="8">
        <f t="shared" si="309"/>
        <v>0</v>
      </c>
      <c r="DQ150" s="8">
        <f t="shared" si="309"/>
        <v>-3.575674618632813E-05</v>
      </c>
      <c r="DR150" s="8">
        <f t="shared" si="309"/>
        <v>0</v>
      </c>
      <c r="DS150" s="8">
        <f t="shared" si="309"/>
        <v>-9.099752911640329E-05</v>
      </c>
      <c r="DU150" s="1"/>
      <c r="DV150" s="6"/>
    </row>
    <row r="151" spans="17:126" ht="11.25">
      <c r="Q151" s="17"/>
      <c r="AR151" s="1" t="s">
        <v>60</v>
      </c>
      <c r="AS151" s="1" t="s">
        <v>277</v>
      </c>
      <c r="AT151" s="8">
        <f aca="true" t="shared" si="310" ref="AT151:CB151">AT399-AT69</f>
        <v>0</v>
      </c>
      <c r="AU151" s="8">
        <f t="shared" si="310"/>
        <v>0</v>
      </c>
      <c r="AV151" s="8">
        <f t="shared" si="310"/>
        <v>0</v>
      </c>
      <c r="AW151" s="8">
        <f t="shared" si="310"/>
        <v>0</v>
      </c>
      <c r="AX151" s="8">
        <f t="shared" si="310"/>
        <v>0</v>
      </c>
      <c r="AY151" s="8">
        <f t="shared" si="310"/>
        <v>0</v>
      </c>
      <c r="AZ151" s="8">
        <f t="shared" si="310"/>
        <v>0</v>
      </c>
      <c r="BA151" s="8">
        <f t="shared" si="310"/>
        <v>0</v>
      </c>
      <c r="BB151" s="8">
        <f t="shared" si="310"/>
        <v>0</v>
      </c>
      <c r="BC151" s="8">
        <f t="shared" si="310"/>
        <v>0</v>
      </c>
      <c r="BD151" s="8">
        <f t="shared" si="310"/>
        <v>0</v>
      </c>
      <c r="BE151" s="8">
        <f t="shared" si="310"/>
        <v>0</v>
      </c>
      <c r="BF151" s="8">
        <f t="shared" si="310"/>
        <v>0</v>
      </c>
      <c r="BG151" s="8">
        <f t="shared" si="310"/>
        <v>0</v>
      </c>
      <c r="BH151" s="8">
        <f t="shared" si="310"/>
        <v>0</v>
      </c>
      <c r="BI151" s="8">
        <f t="shared" si="310"/>
        <v>0</v>
      </c>
      <c r="BJ151" s="8">
        <f t="shared" si="310"/>
        <v>0</v>
      </c>
      <c r="BK151" s="8">
        <f t="shared" si="310"/>
        <v>0</v>
      </c>
      <c r="BL151" s="8">
        <f t="shared" si="310"/>
        <v>0</v>
      </c>
      <c r="BM151" s="8">
        <f t="shared" si="310"/>
        <v>0</v>
      </c>
      <c r="BN151" s="8">
        <f t="shared" si="310"/>
        <v>0</v>
      </c>
      <c r="BO151" s="8">
        <f t="shared" si="310"/>
        <v>0</v>
      </c>
      <c r="BP151" s="8">
        <f t="shared" si="310"/>
        <v>0</v>
      </c>
      <c r="BQ151" s="8">
        <f t="shared" si="310"/>
        <v>0</v>
      </c>
      <c r="BR151" s="8">
        <f t="shared" si="310"/>
        <v>0</v>
      </c>
      <c r="BS151" s="8">
        <f t="shared" si="310"/>
        <v>0</v>
      </c>
      <c r="BT151" s="105">
        <f t="shared" si="310"/>
        <v>-8.152538130482813E-05</v>
      </c>
      <c r="BU151" s="8">
        <f t="shared" si="310"/>
        <v>-0.009338561910049972</v>
      </c>
      <c r="BV151" s="8">
        <f t="shared" si="310"/>
        <v>0</v>
      </c>
      <c r="BW151" s="8">
        <f t="shared" si="310"/>
        <v>-8.152538130482813E-05</v>
      </c>
      <c r="BX151" s="8">
        <f t="shared" si="310"/>
        <v>-0.006728273350545143</v>
      </c>
      <c r="BY151" s="8">
        <f t="shared" si="310"/>
        <v>-8.152538130482813E-05</v>
      </c>
      <c r="BZ151" s="8">
        <f t="shared" si="310"/>
        <v>0</v>
      </c>
      <c r="CA151" s="8">
        <f t="shared" si="310"/>
        <v>0</v>
      </c>
      <c r="CB151" s="8">
        <f t="shared" si="310"/>
        <v>0</v>
      </c>
      <c r="CC151" s="8">
        <f t="shared" si="230"/>
        <v>0</v>
      </c>
      <c r="CD151" s="8">
        <f aca="true" t="shared" si="311" ref="CD151:CL151">CD399-CD69</f>
        <v>0</v>
      </c>
      <c r="CE151" s="8">
        <f t="shared" si="311"/>
        <v>0</v>
      </c>
      <c r="CF151" s="8">
        <f t="shared" si="311"/>
        <v>0</v>
      </c>
      <c r="CG151" s="8">
        <f t="shared" si="311"/>
        <v>0</v>
      </c>
      <c r="CH151" s="8">
        <f t="shared" si="311"/>
        <v>0</v>
      </c>
      <c r="CI151" s="8">
        <f t="shared" si="311"/>
        <v>-8.152538130482813E-05</v>
      </c>
      <c r="CJ151" s="8">
        <f t="shared" si="311"/>
        <v>-8.152538130482813E-05</v>
      </c>
      <c r="CK151" s="8">
        <f t="shared" si="311"/>
        <v>0</v>
      </c>
      <c r="CL151" s="8">
        <f t="shared" si="311"/>
        <v>0</v>
      </c>
      <c r="CM151" s="8">
        <f aca="true" t="shared" si="312" ref="CM151:DF151">CM399-CM69</f>
        <v>0</v>
      </c>
      <c r="CN151" s="8">
        <f t="shared" si="312"/>
        <v>0</v>
      </c>
      <c r="CO151" s="8">
        <f t="shared" si="312"/>
        <v>0</v>
      </c>
      <c r="CP151" s="8">
        <f t="shared" si="312"/>
        <v>0</v>
      </c>
      <c r="CQ151" s="8">
        <f t="shared" si="312"/>
        <v>0</v>
      </c>
      <c r="CR151" s="8">
        <f t="shared" si="312"/>
        <v>0</v>
      </c>
      <c r="CS151" s="8">
        <f t="shared" si="312"/>
        <v>0</v>
      </c>
      <c r="CT151" s="8">
        <f t="shared" si="312"/>
        <v>0</v>
      </c>
      <c r="CU151" s="8">
        <f t="shared" si="312"/>
        <v>0</v>
      </c>
      <c r="CV151" s="8">
        <f t="shared" si="312"/>
        <v>-8.152538130482813E-05</v>
      </c>
      <c r="CW151" s="8">
        <f t="shared" si="312"/>
        <v>-0.006728273350545143</v>
      </c>
      <c r="CX151" s="8">
        <f t="shared" si="312"/>
        <v>-4.0762690652414064E-05</v>
      </c>
      <c r="CY151" s="8">
        <f t="shared" si="312"/>
        <v>-8.152538130482813E-05</v>
      </c>
      <c r="CZ151" s="8">
        <f t="shared" si="312"/>
        <v>-8.152538130482813E-05</v>
      </c>
      <c r="DA151" s="8">
        <f t="shared" si="312"/>
        <v>0.9999184746186952</v>
      </c>
      <c r="DB151" s="8">
        <f t="shared" si="312"/>
        <v>-8.152538130482813E-05</v>
      </c>
      <c r="DC151" s="8">
        <f t="shared" si="312"/>
        <v>-8.152538130482813E-05</v>
      </c>
      <c r="DD151" s="8">
        <f t="shared" si="312"/>
        <v>-8.152538130482813E-05</v>
      </c>
      <c r="DE151" s="8">
        <f t="shared" si="312"/>
        <v>-0.009338561910049972</v>
      </c>
      <c r="DF151" s="8">
        <f t="shared" si="312"/>
        <v>-0.006728273350545143</v>
      </c>
      <c r="DG151" s="8">
        <f aca="true" t="shared" si="313" ref="DG151:DS151">DG399-DG69</f>
        <v>0</v>
      </c>
      <c r="DH151" s="8">
        <f t="shared" si="313"/>
        <v>0</v>
      </c>
      <c r="DI151" s="8">
        <f t="shared" si="313"/>
        <v>0</v>
      </c>
      <c r="DJ151" s="8">
        <f t="shared" si="313"/>
        <v>0</v>
      </c>
      <c r="DK151" s="8">
        <f t="shared" si="313"/>
        <v>0</v>
      </c>
      <c r="DL151" s="8">
        <f t="shared" si="313"/>
        <v>0</v>
      </c>
      <c r="DM151" s="8">
        <f t="shared" si="313"/>
        <v>0</v>
      </c>
      <c r="DN151" s="8">
        <f t="shared" si="313"/>
        <v>0</v>
      </c>
      <c r="DO151" s="8">
        <f t="shared" si="313"/>
        <v>-0.009338561910049972</v>
      </c>
      <c r="DP151" s="8">
        <f t="shared" si="313"/>
        <v>0</v>
      </c>
      <c r="DQ151" s="8">
        <f t="shared" si="313"/>
        <v>-8.152538130482813E-05</v>
      </c>
      <c r="DR151" s="8">
        <f t="shared" si="313"/>
        <v>0</v>
      </c>
      <c r="DS151" s="8">
        <f t="shared" si="313"/>
        <v>-0.0001378544099096701</v>
      </c>
      <c r="DU151" s="1"/>
      <c r="DV151" s="6"/>
    </row>
    <row r="152" spans="17:126" ht="11.25">
      <c r="Q152" s="17"/>
      <c r="AR152" s="1" t="s">
        <v>61</v>
      </c>
      <c r="AS152" s="1" t="s">
        <v>278</v>
      </c>
      <c r="AT152" s="8">
        <f aca="true" t="shared" si="314" ref="AT152:CB152">AT400-AT70</f>
        <v>0</v>
      </c>
      <c r="AU152" s="8">
        <f t="shared" si="314"/>
        <v>0</v>
      </c>
      <c r="AV152" s="8">
        <f t="shared" si="314"/>
        <v>0</v>
      </c>
      <c r="AW152" s="8">
        <f t="shared" si="314"/>
        <v>0</v>
      </c>
      <c r="AX152" s="8">
        <f t="shared" si="314"/>
        <v>0</v>
      </c>
      <c r="AY152" s="8">
        <f t="shared" si="314"/>
        <v>0</v>
      </c>
      <c r="AZ152" s="8">
        <f t="shared" si="314"/>
        <v>0</v>
      </c>
      <c r="BA152" s="8">
        <f t="shared" si="314"/>
        <v>0</v>
      </c>
      <c r="BB152" s="8">
        <f t="shared" si="314"/>
        <v>0</v>
      </c>
      <c r="BC152" s="8">
        <f t="shared" si="314"/>
        <v>0</v>
      </c>
      <c r="BD152" s="8">
        <f t="shared" si="314"/>
        <v>0</v>
      </c>
      <c r="BE152" s="8">
        <f t="shared" si="314"/>
        <v>0</v>
      </c>
      <c r="BF152" s="8">
        <f t="shared" si="314"/>
        <v>0</v>
      </c>
      <c r="BG152" s="8">
        <f t="shared" si="314"/>
        <v>0</v>
      </c>
      <c r="BH152" s="8">
        <f t="shared" si="314"/>
        <v>0</v>
      </c>
      <c r="BI152" s="8">
        <f t="shared" si="314"/>
        <v>0</v>
      </c>
      <c r="BJ152" s="8">
        <f t="shared" si="314"/>
        <v>0</v>
      </c>
      <c r="BK152" s="8">
        <f t="shared" si="314"/>
        <v>0</v>
      </c>
      <c r="BL152" s="8">
        <f t="shared" si="314"/>
        <v>0</v>
      </c>
      <c r="BM152" s="8">
        <f t="shared" si="314"/>
        <v>0</v>
      </c>
      <c r="BN152" s="8">
        <f t="shared" si="314"/>
        <v>0</v>
      </c>
      <c r="BO152" s="8">
        <f t="shared" si="314"/>
        <v>0</v>
      </c>
      <c r="BP152" s="8">
        <f t="shared" si="314"/>
        <v>0</v>
      </c>
      <c r="BQ152" s="8">
        <f t="shared" si="314"/>
        <v>0</v>
      </c>
      <c r="BR152" s="8">
        <f t="shared" si="314"/>
        <v>0</v>
      </c>
      <c r="BS152" s="8">
        <f t="shared" si="314"/>
        <v>0</v>
      </c>
      <c r="BT152" s="105">
        <f t="shared" si="314"/>
        <v>-0.00028462369964317186</v>
      </c>
      <c r="BU152" s="8">
        <f t="shared" si="314"/>
        <v>-0.007542106237275587</v>
      </c>
      <c r="BV152" s="8">
        <f t="shared" si="314"/>
        <v>0</v>
      </c>
      <c r="BW152" s="8">
        <f t="shared" si="314"/>
        <v>-0.00028462369964317186</v>
      </c>
      <c r="BX152" s="8">
        <f t="shared" si="314"/>
        <v>-0.007015384305517817</v>
      </c>
      <c r="BY152" s="8">
        <f t="shared" si="314"/>
        <v>-0.00028462369964317186</v>
      </c>
      <c r="BZ152" s="8">
        <f t="shared" si="314"/>
        <v>0</v>
      </c>
      <c r="CA152" s="8">
        <f t="shared" si="314"/>
        <v>0</v>
      </c>
      <c r="CB152" s="8">
        <f t="shared" si="314"/>
        <v>0</v>
      </c>
      <c r="CC152" s="8">
        <f t="shared" si="230"/>
        <v>-0.0004159448290778711</v>
      </c>
      <c r="CD152" s="8">
        <f aca="true" t="shared" si="315" ref="CD152:CL152">CD400-CD70</f>
        <v>0</v>
      </c>
      <c r="CE152" s="8">
        <f t="shared" si="315"/>
        <v>0</v>
      </c>
      <c r="CF152" s="8">
        <f t="shared" si="315"/>
        <v>0</v>
      </c>
      <c r="CG152" s="8">
        <f t="shared" si="315"/>
        <v>0</v>
      </c>
      <c r="CH152" s="8">
        <f t="shared" si="315"/>
        <v>0</v>
      </c>
      <c r="CI152" s="8">
        <f t="shared" si="315"/>
        <v>-0.00028462369964317186</v>
      </c>
      <c r="CJ152" s="8">
        <f t="shared" si="315"/>
        <v>-0.00028462369964317186</v>
      </c>
      <c r="CK152" s="8">
        <f t="shared" si="315"/>
        <v>-0.00020797241453893555</v>
      </c>
      <c r="CL152" s="8">
        <f t="shared" si="315"/>
        <v>0</v>
      </c>
      <c r="CM152" s="8">
        <f aca="true" t="shared" si="316" ref="CM152:DF152">CM400-CM70</f>
        <v>0</v>
      </c>
      <c r="CN152" s="8">
        <f t="shared" si="316"/>
        <v>0</v>
      </c>
      <c r="CO152" s="8">
        <f t="shared" si="316"/>
        <v>-0.00020797241453893555</v>
      </c>
      <c r="CP152" s="8">
        <f t="shared" si="316"/>
        <v>0</v>
      </c>
      <c r="CQ152" s="8">
        <f t="shared" si="316"/>
        <v>0</v>
      </c>
      <c r="CR152" s="8">
        <f t="shared" si="316"/>
        <v>0</v>
      </c>
      <c r="CS152" s="8">
        <f t="shared" si="316"/>
        <v>-0.00020797241453893555</v>
      </c>
      <c r="CT152" s="8">
        <f t="shared" si="316"/>
        <v>0</v>
      </c>
      <c r="CU152" s="8">
        <f t="shared" si="316"/>
        <v>0</v>
      </c>
      <c r="CV152" s="8">
        <f t="shared" si="316"/>
        <v>-0.00028462369964317186</v>
      </c>
      <c r="CW152" s="8">
        <f t="shared" si="316"/>
        <v>-0.007015384305517817</v>
      </c>
      <c r="CX152" s="8">
        <f t="shared" si="316"/>
        <v>-0.00014231184982158593</v>
      </c>
      <c r="CY152" s="8">
        <f t="shared" si="316"/>
        <v>-0.00028462369964317186</v>
      </c>
      <c r="CZ152" s="8">
        <f t="shared" si="316"/>
        <v>-0.00028462369964317186</v>
      </c>
      <c r="DA152" s="8">
        <f t="shared" si="316"/>
        <v>-0.00028462369964317186</v>
      </c>
      <c r="DB152" s="8">
        <f t="shared" si="316"/>
        <v>0.9997153763003568</v>
      </c>
      <c r="DC152" s="8">
        <f t="shared" si="316"/>
        <v>-0.00028462369964317186</v>
      </c>
      <c r="DD152" s="8">
        <f t="shared" si="316"/>
        <v>-0.00028462369964317186</v>
      </c>
      <c r="DE152" s="8">
        <f t="shared" si="316"/>
        <v>-0.007542106237275587</v>
      </c>
      <c r="DF152" s="8">
        <f t="shared" si="316"/>
        <v>-0.007015384305517817</v>
      </c>
      <c r="DG152" s="8">
        <f aca="true" t="shared" si="317" ref="DG152:DS152">DG400-DG70</f>
        <v>0</v>
      </c>
      <c r="DH152" s="8">
        <f t="shared" si="317"/>
        <v>0</v>
      </c>
      <c r="DI152" s="8">
        <f t="shared" si="317"/>
        <v>0</v>
      </c>
      <c r="DJ152" s="8">
        <f t="shared" si="317"/>
        <v>0</v>
      </c>
      <c r="DK152" s="8">
        <f t="shared" si="317"/>
        <v>0</v>
      </c>
      <c r="DL152" s="8">
        <f t="shared" si="317"/>
        <v>0</v>
      </c>
      <c r="DM152" s="8">
        <f t="shared" si="317"/>
        <v>0</v>
      </c>
      <c r="DN152" s="8">
        <f t="shared" si="317"/>
        <v>0</v>
      </c>
      <c r="DO152" s="8">
        <f t="shared" si="317"/>
        <v>-0.007542106237275587</v>
      </c>
      <c r="DP152" s="8">
        <f t="shared" si="317"/>
        <v>0</v>
      </c>
      <c r="DQ152" s="8">
        <f t="shared" si="317"/>
        <v>-0.00028462369964317186</v>
      </c>
      <c r="DR152" s="8">
        <f t="shared" si="317"/>
        <v>0</v>
      </c>
      <c r="DS152" s="8">
        <f t="shared" si="317"/>
        <v>-0.0008104960829707902</v>
      </c>
      <c r="DU152" s="1"/>
      <c r="DV152" s="6"/>
    </row>
    <row r="153" spans="17:123" ht="11.25">
      <c r="Q153" s="17"/>
      <c r="AR153" s="1" t="s">
        <v>62</v>
      </c>
      <c r="AS153" s="1" t="s">
        <v>279</v>
      </c>
      <c r="AT153" s="8">
        <f aca="true" t="shared" si="318" ref="AT153:CB153">AT401-AT71</f>
        <v>0</v>
      </c>
      <c r="AU153" s="8">
        <f t="shared" si="318"/>
        <v>0</v>
      </c>
      <c r="AV153" s="8">
        <f t="shared" si="318"/>
        <v>0</v>
      </c>
      <c r="AW153" s="8">
        <f t="shared" si="318"/>
        <v>0</v>
      </c>
      <c r="AX153" s="8">
        <f t="shared" si="318"/>
        <v>0</v>
      </c>
      <c r="AY153" s="8">
        <f t="shared" si="318"/>
        <v>0</v>
      </c>
      <c r="AZ153" s="8">
        <f t="shared" si="318"/>
        <v>0</v>
      </c>
      <c r="BA153" s="8">
        <f t="shared" si="318"/>
        <v>0</v>
      </c>
      <c r="BB153" s="8">
        <f t="shared" si="318"/>
        <v>0</v>
      </c>
      <c r="BC153" s="8">
        <f t="shared" si="318"/>
        <v>0</v>
      </c>
      <c r="BD153" s="8">
        <f t="shared" si="318"/>
        <v>0</v>
      </c>
      <c r="BE153" s="8">
        <f t="shared" si="318"/>
        <v>0</v>
      </c>
      <c r="BF153" s="8">
        <f t="shared" si="318"/>
        <v>0</v>
      </c>
      <c r="BG153" s="8">
        <f t="shared" si="318"/>
        <v>0</v>
      </c>
      <c r="BH153" s="8">
        <f t="shared" si="318"/>
        <v>0</v>
      </c>
      <c r="BI153" s="8">
        <f t="shared" si="318"/>
        <v>0</v>
      </c>
      <c r="BJ153" s="8">
        <f t="shared" si="318"/>
        <v>0</v>
      </c>
      <c r="BK153" s="8">
        <f t="shared" si="318"/>
        <v>0</v>
      </c>
      <c r="BL153" s="8">
        <f t="shared" si="318"/>
        <v>0</v>
      </c>
      <c r="BM153" s="8">
        <f t="shared" si="318"/>
        <v>0</v>
      </c>
      <c r="BN153" s="8">
        <f t="shared" si="318"/>
        <v>0</v>
      </c>
      <c r="BO153" s="8">
        <f t="shared" si="318"/>
        <v>0</v>
      </c>
      <c r="BP153" s="8">
        <f t="shared" si="318"/>
        <v>0</v>
      </c>
      <c r="BQ153" s="8">
        <f t="shared" si="318"/>
        <v>0</v>
      </c>
      <c r="BR153" s="8">
        <f t="shared" si="318"/>
        <v>0</v>
      </c>
      <c r="BS153" s="8">
        <f t="shared" si="318"/>
        <v>0</v>
      </c>
      <c r="BT153" s="105">
        <f t="shared" si="318"/>
        <v>-7.008322252520312E-05</v>
      </c>
      <c r="BU153" s="8">
        <f t="shared" si="318"/>
        <v>-0.00011567647603183416</v>
      </c>
      <c r="BV153" s="8">
        <f t="shared" si="318"/>
        <v>0</v>
      </c>
      <c r="BW153" s="8">
        <f t="shared" si="318"/>
        <v>-7.008322252520312E-05</v>
      </c>
      <c r="BX153" s="8">
        <f t="shared" si="318"/>
        <v>-0.0030435697894590674</v>
      </c>
      <c r="BY153" s="8">
        <f t="shared" si="318"/>
        <v>-7.008322252520312E-05</v>
      </c>
      <c r="BZ153" s="8">
        <f t="shared" si="318"/>
        <v>0</v>
      </c>
      <c r="CA153" s="8">
        <f t="shared" si="318"/>
        <v>0</v>
      </c>
      <c r="CB153" s="8">
        <f t="shared" si="318"/>
        <v>0</v>
      </c>
      <c r="CC153" s="8">
        <f t="shared" si="230"/>
        <v>0</v>
      </c>
      <c r="CD153" s="8">
        <f aca="true" t="shared" si="319" ref="CD153:CL153">CD401-CD71</f>
        <v>0</v>
      </c>
      <c r="CE153" s="8">
        <f t="shared" si="319"/>
        <v>0</v>
      </c>
      <c r="CF153" s="8">
        <f t="shared" si="319"/>
        <v>0</v>
      </c>
      <c r="CG153" s="8">
        <f t="shared" si="319"/>
        <v>0</v>
      </c>
      <c r="CH153" s="8">
        <f t="shared" si="319"/>
        <v>0</v>
      </c>
      <c r="CI153" s="8">
        <f t="shared" si="319"/>
        <v>-7.008322252520312E-05</v>
      </c>
      <c r="CJ153" s="8">
        <f t="shared" si="319"/>
        <v>-7.008322252520312E-05</v>
      </c>
      <c r="CK153" s="8">
        <f t="shared" si="319"/>
        <v>0</v>
      </c>
      <c r="CL153" s="8">
        <f t="shared" si="319"/>
        <v>0</v>
      </c>
      <c r="CM153" s="8">
        <f aca="true" t="shared" si="320" ref="CM153:DF153">CM401-CM71</f>
        <v>0</v>
      </c>
      <c r="CN153" s="8">
        <f t="shared" si="320"/>
        <v>0</v>
      </c>
      <c r="CO153" s="8">
        <f t="shared" si="320"/>
        <v>0</v>
      </c>
      <c r="CP153" s="8">
        <f t="shared" si="320"/>
        <v>0</v>
      </c>
      <c r="CQ153" s="8">
        <f t="shared" si="320"/>
        <v>0</v>
      </c>
      <c r="CR153" s="8">
        <f t="shared" si="320"/>
        <v>0</v>
      </c>
      <c r="CS153" s="8">
        <f t="shared" si="320"/>
        <v>0</v>
      </c>
      <c r="CT153" s="8">
        <f t="shared" si="320"/>
        <v>0</v>
      </c>
      <c r="CU153" s="8">
        <f t="shared" si="320"/>
        <v>0</v>
      </c>
      <c r="CV153" s="8">
        <f t="shared" si="320"/>
        <v>-7.008322252520312E-05</v>
      </c>
      <c r="CW153" s="8">
        <f t="shared" si="320"/>
        <v>-0.0030435697894590674</v>
      </c>
      <c r="CX153" s="8">
        <f t="shared" si="320"/>
        <v>-3.504161126260156E-05</v>
      </c>
      <c r="CY153" s="8">
        <f t="shared" si="320"/>
        <v>-7.008322252520312E-05</v>
      </c>
      <c r="CZ153" s="8">
        <f t="shared" si="320"/>
        <v>-7.008322252520312E-05</v>
      </c>
      <c r="DA153" s="8">
        <f t="shared" si="320"/>
        <v>-7.008322252520312E-05</v>
      </c>
      <c r="DB153" s="8">
        <f t="shared" si="320"/>
        <v>-7.008322252520312E-05</v>
      </c>
      <c r="DC153" s="8">
        <f t="shared" si="320"/>
        <v>0.9999299167774748</v>
      </c>
      <c r="DD153" s="8">
        <f t="shared" si="320"/>
        <v>-7.008322252520312E-05</v>
      </c>
      <c r="DE153" s="8">
        <f t="shared" si="320"/>
        <v>-0.00011567647603183416</v>
      </c>
      <c r="DF153" s="8">
        <f t="shared" si="320"/>
        <v>-0.0030435697894590674</v>
      </c>
      <c r="DG153" s="8">
        <f aca="true" t="shared" si="321" ref="DG153:DS153">DG401-DG71</f>
        <v>0</v>
      </c>
      <c r="DH153" s="8">
        <f t="shared" si="321"/>
        <v>0</v>
      </c>
      <c r="DI153" s="8">
        <f t="shared" si="321"/>
        <v>0</v>
      </c>
      <c r="DJ153" s="8">
        <f t="shared" si="321"/>
        <v>0</v>
      </c>
      <c r="DK153" s="8">
        <f t="shared" si="321"/>
        <v>0</v>
      </c>
      <c r="DL153" s="8">
        <f t="shared" si="321"/>
        <v>0</v>
      </c>
      <c r="DM153" s="8">
        <f t="shared" si="321"/>
        <v>0</v>
      </c>
      <c r="DN153" s="8">
        <f t="shared" si="321"/>
        <v>0</v>
      </c>
      <c r="DO153" s="8">
        <f t="shared" si="321"/>
        <v>-0.00011567647603183416</v>
      </c>
      <c r="DP153" s="8">
        <f t="shared" si="321"/>
        <v>0</v>
      </c>
      <c r="DQ153" s="8">
        <f t="shared" si="321"/>
        <v>-7.008322252520312E-05</v>
      </c>
      <c r="DR153" s="8">
        <f t="shared" si="321"/>
        <v>0</v>
      </c>
      <c r="DS153" s="8">
        <f t="shared" si="321"/>
        <v>-0.00010206698706170926</v>
      </c>
    </row>
    <row r="154" spans="17:126" ht="11.25">
      <c r="Q154" s="17"/>
      <c r="AR154" s="1" t="s">
        <v>63</v>
      </c>
      <c r="AS154" s="1" t="s">
        <v>280</v>
      </c>
      <c r="AT154" s="8">
        <f aca="true" t="shared" si="322" ref="AT154:CB154">AT402-AT72</f>
        <v>0</v>
      </c>
      <c r="AU154" s="8">
        <f t="shared" si="322"/>
        <v>0</v>
      </c>
      <c r="AV154" s="8">
        <f t="shared" si="322"/>
        <v>0</v>
      </c>
      <c r="AW154" s="8">
        <f t="shared" si="322"/>
        <v>0</v>
      </c>
      <c r="AX154" s="8">
        <f t="shared" si="322"/>
        <v>0</v>
      </c>
      <c r="AY154" s="8">
        <f t="shared" si="322"/>
        <v>0</v>
      </c>
      <c r="AZ154" s="8">
        <f t="shared" si="322"/>
        <v>0</v>
      </c>
      <c r="BA154" s="8">
        <f t="shared" si="322"/>
        <v>0</v>
      </c>
      <c r="BB154" s="8">
        <f t="shared" si="322"/>
        <v>0</v>
      </c>
      <c r="BC154" s="8">
        <f t="shared" si="322"/>
        <v>0</v>
      </c>
      <c r="BD154" s="8">
        <f t="shared" si="322"/>
        <v>0</v>
      </c>
      <c r="BE154" s="8">
        <f t="shared" si="322"/>
        <v>0</v>
      </c>
      <c r="BF154" s="8">
        <f t="shared" si="322"/>
        <v>0</v>
      </c>
      <c r="BG154" s="8">
        <f t="shared" si="322"/>
        <v>0</v>
      </c>
      <c r="BH154" s="8">
        <f t="shared" si="322"/>
        <v>0</v>
      </c>
      <c r="BI154" s="8">
        <f t="shared" si="322"/>
        <v>0</v>
      </c>
      <c r="BJ154" s="8">
        <f t="shared" si="322"/>
        <v>0</v>
      </c>
      <c r="BK154" s="8">
        <f t="shared" si="322"/>
        <v>0</v>
      </c>
      <c r="BL154" s="8">
        <f t="shared" si="322"/>
        <v>0</v>
      </c>
      <c r="BM154" s="8">
        <f t="shared" si="322"/>
        <v>0</v>
      </c>
      <c r="BN154" s="8">
        <f t="shared" si="322"/>
        <v>0</v>
      </c>
      <c r="BO154" s="8">
        <f t="shared" si="322"/>
        <v>0</v>
      </c>
      <c r="BP154" s="8">
        <f t="shared" si="322"/>
        <v>0</v>
      </c>
      <c r="BQ154" s="8">
        <f t="shared" si="322"/>
        <v>0</v>
      </c>
      <c r="BR154" s="8">
        <f t="shared" si="322"/>
        <v>0</v>
      </c>
      <c r="BS154" s="8">
        <f t="shared" si="322"/>
        <v>0</v>
      </c>
      <c r="BT154" s="105">
        <f t="shared" si="322"/>
        <v>-0.007985196558330796</v>
      </c>
      <c r="BU154" s="8">
        <f t="shared" si="322"/>
        <v>-0.0005783823801591708</v>
      </c>
      <c r="BV154" s="8">
        <f t="shared" si="322"/>
        <v>0</v>
      </c>
      <c r="BW154" s="8">
        <f t="shared" si="322"/>
        <v>-0.007985196558330796</v>
      </c>
      <c r="BX154" s="8">
        <f t="shared" si="322"/>
        <v>-0.0024401042004574794</v>
      </c>
      <c r="BY154" s="8">
        <f t="shared" si="322"/>
        <v>-0.007985196558330796</v>
      </c>
      <c r="BZ154" s="8">
        <f t="shared" si="322"/>
        <v>0</v>
      </c>
      <c r="CA154" s="8">
        <f t="shared" si="322"/>
        <v>0</v>
      </c>
      <c r="CB154" s="8">
        <f t="shared" si="322"/>
        <v>0</v>
      </c>
      <c r="CC154" s="8">
        <f t="shared" si="230"/>
        <v>-0.0004159448290778711</v>
      </c>
      <c r="CD154" s="8">
        <f aca="true" t="shared" si="323" ref="CD154:CL154">CD402-CD72</f>
        <v>0</v>
      </c>
      <c r="CE154" s="8">
        <f t="shared" si="323"/>
        <v>0</v>
      </c>
      <c r="CF154" s="8">
        <f t="shared" si="323"/>
        <v>0</v>
      </c>
      <c r="CG154" s="8">
        <f t="shared" si="323"/>
        <v>0</v>
      </c>
      <c r="CH154" s="8">
        <f t="shared" si="323"/>
        <v>0</v>
      </c>
      <c r="CI154" s="8">
        <f t="shared" si="323"/>
        <v>-0.007985196558330796</v>
      </c>
      <c r="CJ154" s="8">
        <f t="shared" si="323"/>
        <v>-0.007985196558330796</v>
      </c>
      <c r="CK154" s="8">
        <f t="shared" si="323"/>
        <v>-0.00020797241453893555</v>
      </c>
      <c r="CL154" s="8">
        <f t="shared" si="323"/>
        <v>0</v>
      </c>
      <c r="CM154" s="8">
        <f aca="true" t="shared" si="324" ref="CM154:DF154">CM402-CM72</f>
        <v>0</v>
      </c>
      <c r="CN154" s="8">
        <f t="shared" si="324"/>
        <v>0</v>
      </c>
      <c r="CO154" s="8">
        <f t="shared" si="324"/>
        <v>-0.00020797241453893555</v>
      </c>
      <c r="CP154" s="8">
        <f t="shared" si="324"/>
        <v>-0.0010796472542396825</v>
      </c>
      <c r="CQ154" s="8">
        <f t="shared" si="324"/>
        <v>0</v>
      </c>
      <c r="CR154" s="8">
        <f t="shared" si="324"/>
        <v>0</v>
      </c>
      <c r="CS154" s="8">
        <f t="shared" si="324"/>
        <v>-0.00020797241453893555</v>
      </c>
      <c r="CT154" s="8">
        <f t="shared" si="324"/>
        <v>0</v>
      </c>
      <c r="CU154" s="8">
        <f t="shared" si="324"/>
        <v>0</v>
      </c>
      <c r="CV154" s="8">
        <f t="shared" si="324"/>
        <v>-0.007985196558330796</v>
      </c>
      <c r="CW154" s="8">
        <f t="shared" si="324"/>
        <v>-0.0024401042004574794</v>
      </c>
      <c r="CX154" s="8">
        <f t="shared" si="324"/>
        <v>-0.00453242190628524</v>
      </c>
      <c r="CY154" s="8">
        <f t="shared" si="324"/>
        <v>-0.007985196558330796</v>
      </c>
      <c r="CZ154" s="8">
        <f t="shared" si="324"/>
        <v>-0.007985196558330796</v>
      </c>
      <c r="DA154" s="8">
        <f t="shared" si="324"/>
        <v>-0.007985196558330796</v>
      </c>
      <c r="DB154" s="8">
        <f t="shared" si="324"/>
        <v>-0.007985196558330796</v>
      </c>
      <c r="DC154" s="8">
        <f t="shared" si="324"/>
        <v>-0.007985196558330796</v>
      </c>
      <c r="DD154" s="8">
        <f t="shared" si="324"/>
        <v>0.9920148034416693</v>
      </c>
      <c r="DE154" s="8">
        <f t="shared" si="324"/>
        <v>-0.0005783823801591708</v>
      </c>
      <c r="DF154" s="8">
        <f t="shared" si="324"/>
        <v>-0.0024401042004574794</v>
      </c>
      <c r="DG154" s="8">
        <f aca="true" t="shared" si="325" ref="DG154:DS154">DG402-DG72</f>
        <v>0</v>
      </c>
      <c r="DH154" s="8">
        <f t="shared" si="325"/>
        <v>0</v>
      </c>
      <c r="DI154" s="8">
        <f t="shared" si="325"/>
        <v>0</v>
      </c>
      <c r="DJ154" s="8">
        <f t="shared" si="325"/>
        <v>0</v>
      </c>
      <c r="DK154" s="8">
        <f t="shared" si="325"/>
        <v>0</v>
      </c>
      <c r="DL154" s="8">
        <f t="shared" si="325"/>
        <v>0</v>
      </c>
      <c r="DM154" s="8">
        <f t="shared" si="325"/>
        <v>0</v>
      </c>
      <c r="DN154" s="8">
        <f t="shared" si="325"/>
        <v>0</v>
      </c>
      <c r="DO154" s="8">
        <f t="shared" si="325"/>
        <v>-0.0005783823801591708</v>
      </c>
      <c r="DP154" s="8">
        <f t="shared" si="325"/>
        <v>0</v>
      </c>
      <c r="DQ154" s="8">
        <f t="shared" si="325"/>
        <v>-0.007985196558330796</v>
      </c>
      <c r="DR154" s="8">
        <f t="shared" si="325"/>
        <v>0</v>
      </c>
      <c r="DS154" s="8">
        <f t="shared" si="325"/>
        <v>-0.005061914960253687</v>
      </c>
      <c r="DU154" s="1"/>
      <c r="DV154" s="6"/>
    </row>
    <row r="155" spans="17:126" ht="11.25">
      <c r="Q155" s="17"/>
      <c r="AR155" s="1" t="s">
        <v>64</v>
      </c>
      <c r="AS155" s="1" t="s">
        <v>281</v>
      </c>
      <c r="AT155" s="8">
        <f aca="true" t="shared" si="326" ref="AT155:CB155">AT403-AT73</f>
        <v>0</v>
      </c>
      <c r="AU155" s="8">
        <f t="shared" si="326"/>
        <v>0</v>
      </c>
      <c r="AV155" s="8">
        <f t="shared" si="326"/>
        <v>0</v>
      </c>
      <c r="AW155" s="8">
        <f t="shared" si="326"/>
        <v>0</v>
      </c>
      <c r="AX155" s="8">
        <f t="shared" si="326"/>
        <v>0</v>
      </c>
      <c r="AY155" s="8">
        <f t="shared" si="326"/>
        <v>0</v>
      </c>
      <c r="AZ155" s="8">
        <f t="shared" si="326"/>
        <v>0</v>
      </c>
      <c r="BA155" s="8">
        <f t="shared" si="326"/>
        <v>0</v>
      </c>
      <c r="BB155" s="8">
        <f t="shared" si="326"/>
        <v>0</v>
      </c>
      <c r="BC155" s="8">
        <f t="shared" si="326"/>
        <v>0</v>
      </c>
      <c r="BD155" s="8">
        <f t="shared" si="326"/>
        <v>0</v>
      </c>
      <c r="BE155" s="8">
        <f t="shared" si="326"/>
        <v>0</v>
      </c>
      <c r="BF155" s="8">
        <f t="shared" si="326"/>
        <v>0</v>
      </c>
      <c r="BG155" s="8">
        <f t="shared" si="326"/>
        <v>0</v>
      </c>
      <c r="BH155" s="8">
        <f t="shared" si="326"/>
        <v>0</v>
      </c>
      <c r="BI155" s="8">
        <f t="shared" si="326"/>
        <v>0</v>
      </c>
      <c r="BJ155" s="8">
        <f t="shared" si="326"/>
        <v>0</v>
      </c>
      <c r="BK155" s="8">
        <f t="shared" si="326"/>
        <v>0</v>
      </c>
      <c r="BL155" s="8">
        <f t="shared" si="326"/>
        <v>0</v>
      </c>
      <c r="BM155" s="8">
        <f t="shared" si="326"/>
        <v>0</v>
      </c>
      <c r="BN155" s="8">
        <f t="shared" si="326"/>
        <v>0</v>
      </c>
      <c r="BO155" s="8">
        <f t="shared" si="326"/>
        <v>0</v>
      </c>
      <c r="BP155" s="8">
        <f t="shared" si="326"/>
        <v>0</v>
      </c>
      <c r="BQ155" s="8">
        <f t="shared" si="326"/>
        <v>0</v>
      </c>
      <c r="BR155" s="8">
        <f t="shared" si="326"/>
        <v>0</v>
      </c>
      <c r="BS155" s="8">
        <f t="shared" si="326"/>
        <v>0</v>
      </c>
      <c r="BT155" s="105">
        <f t="shared" si="326"/>
        <v>-0.000148748064135125</v>
      </c>
      <c r="BU155" s="8">
        <f t="shared" si="326"/>
        <v>-0.00023135295206366832</v>
      </c>
      <c r="BV155" s="8">
        <f t="shared" si="326"/>
        <v>0</v>
      </c>
      <c r="BW155" s="8">
        <f t="shared" si="326"/>
        <v>-0.000148748064135125</v>
      </c>
      <c r="BX155" s="8">
        <f t="shared" si="326"/>
        <v>0</v>
      </c>
      <c r="BY155" s="8">
        <f t="shared" si="326"/>
        <v>-0.000148748064135125</v>
      </c>
      <c r="BZ155" s="8">
        <f t="shared" si="326"/>
        <v>0</v>
      </c>
      <c r="CA155" s="8">
        <f t="shared" si="326"/>
        <v>0</v>
      </c>
      <c r="CB155" s="8">
        <f t="shared" si="326"/>
        <v>0</v>
      </c>
      <c r="CC155" s="8">
        <f t="shared" si="230"/>
        <v>-0.00020797241453893555</v>
      </c>
      <c r="CD155" s="8">
        <f aca="true" t="shared" si="327" ref="CD155:CL155">CD403-CD73</f>
        <v>0</v>
      </c>
      <c r="CE155" s="8">
        <f t="shared" si="327"/>
        <v>0</v>
      </c>
      <c r="CF155" s="8">
        <f t="shared" si="327"/>
        <v>0</v>
      </c>
      <c r="CG155" s="8">
        <f t="shared" si="327"/>
        <v>0</v>
      </c>
      <c r="CH155" s="8">
        <f t="shared" si="327"/>
        <v>0</v>
      </c>
      <c r="CI155" s="8">
        <f t="shared" si="327"/>
        <v>-0.000148748064135125</v>
      </c>
      <c r="CJ155" s="8">
        <f t="shared" si="327"/>
        <v>-0.000148748064135125</v>
      </c>
      <c r="CK155" s="8">
        <f t="shared" si="327"/>
        <v>-0.00010398620726946777</v>
      </c>
      <c r="CL155" s="8">
        <f t="shared" si="327"/>
        <v>0</v>
      </c>
      <c r="CM155" s="8">
        <f aca="true" t="shared" si="328" ref="CM155:DF155">CM403-CM73</f>
        <v>0</v>
      </c>
      <c r="CN155" s="8">
        <f t="shared" si="328"/>
        <v>0</v>
      </c>
      <c r="CO155" s="8">
        <f t="shared" si="328"/>
        <v>-0.00010398620726946777</v>
      </c>
      <c r="CP155" s="8">
        <f t="shared" si="328"/>
        <v>0</v>
      </c>
      <c r="CQ155" s="8">
        <f t="shared" si="328"/>
        <v>0</v>
      </c>
      <c r="CR155" s="8">
        <f t="shared" si="328"/>
        <v>0</v>
      </c>
      <c r="CS155" s="8">
        <f t="shared" si="328"/>
        <v>-0.00010398620726946777</v>
      </c>
      <c r="CT155" s="8">
        <f t="shared" si="328"/>
        <v>0</v>
      </c>
      <c r="CU155" s="8">
        <f t="shared" si="328"/>
        <v>0</v>
      </c>
      <c r="CV155" s="8">
        <f t="shared" si="328"/>
        <v>-0.000148748064135125</v>
      </c>
      <c r="CW155" s="8">
        <f t="shared" si="328"/>
        <v>0</v>
      </c>
      <c r="CX155" s="8">
        <f t="shared" si="328"/>
        <v>-7.43740320675625E-05</v>
      </c>
      <c r="CY155" s="8">
        <f t="shared" si="328"/>
        <v>-0.000148748064135125</v>
      </c>
      <c r="CZ155" s="8">
        <f t="shared" si="328"/>
        <v>-0.000148748064135125</v>
      </c>
      <c r="DA155" s="8">
        <f t="shared" si="328"/>
        <v>-0.000148748064135125</v>
      </c>
      <c r="DB155" s="8">
        <f t="shared" si="328"/>
        <v>-0.000148748064135125</v>
      </c>
      <c r="DC155" s="8">
        <f t="shared" si="328"/>
        <v>-0.000148748064135125</v>
      </c>
      <c r="DD155" s="8">
        <f t="shared" si="328"/>
        <v>-0.000148748064135125</v>
      </c>
      <c r="DE155" s="8">
        <f t="shared" si="328"/>
        <v>0.9997686470479363</v>
      </c>
      <c r="DF155" s="8">
        <f t="shared" si="328"/>
        <v>0</v>
      </c>
      <c r="DG155" s="8">
        <f aca="true" t="shared" si="329" ref="DG155:DS155">DG403-DG73</f>
        <v>0</v>
      </c>
      <c r="DH155" s="8">
        <f t="shared" si="329"/>
        <v>0</v>
      </c>
      <c r="DI155" s="8">
        <f t="shared" si="329"/>
        <v>0</v>
      </c>
      <c r="DJ155" s="8">
        <f t="shared" si="329"/>
        <v>0</v>
      </c>
      <c r="DK155" s="8">
        <f t="shared" si="329"/>
        <v>0</v>
      </c>
      <c r="DL155" s="8">
        <f t="shared" si="329"/>
        <v>0</v>
      </c>
      <c r="DM155" s="8">
        <f t="shared" si="329"/>
        <v>0</v>
      </c>
      <c r="DN155" s="8">
        <f t="shared" si="329"/>
        <v>0</v>
      </c>
      <c r="DO155" s="8">
        <f t="shared" si="329"/>
        <v>-0.00023135295206366832</v>
      </c>
      <c r="DP155" s="8">
        <f t="shared" si="329"/>
        <v>0</v>
      </c>
      <c r="DQ155" s="8">
        <f t="shared" si="329"/>
        <v>-0.000148748064135125</v>
      </c>
      <c r="DR155" s="8">
        <f t="shared" si="329"/>
        <v>0</v>
      </c>
      <c r="DS155" s="8">
        <f t="shared" si="329"/>
        <v>-0.000212761566514769</v>
      </c>
      <c r="DU155" s="1"/>
      <c r="DV155" s="6"/>
    </row>
    <row r="156" spans="17:126" ht="11.25">
      <c r="Q156" s="17"/>
      <c r="AR156" s="1" t="s">
        <v>65</v>
      </c>
      <c r="AS156" s="1" t="s">
        <v>443</v>
      </c>
      <c r="AT156" s="8">
        <f aca="true" t="shared" si="330" ref="AT156:CB156">AT404-AT74</f>
        <v>0</v>
      </c>
      <c r="AU156" s="8">
        <f t="shared" si="330"/>
        <v>0</v>
      </c>
      <c r="AV156" s="8">
        <f t="shared" si="330"/>
        <v>0</v>
      </c>
      <c r="AW156" s="8">
        <f t="shared" si="330"/>
        <v>0</v>
      </c>
      <c r="AX156" s="8">
        <f t="shared" si="330"/>
        <v>0</v>
      </c>
      <c r="AY156" s="8">
        <f t="shared" si="330"/>
        <v>0</v>
      </c>
      <c r="AZ156" s="8">
        <f t="shared" si="330"/>
        <v>0</v>
      </c>
      <c r="BA156" s="8">
        <f t="shared" si="330"/>
        <v>0</v>
      </c>
      <c r="BB156" s="8">
        <f t="shared" si="330"/>
        <v>0</v>
      </c>
      <c r="BC156" s="8">
        <f t="shared" si="330"/>
        <v>0</v>
      </c>
      <c r="BD156" s="8">
        <f t="shared" si="330"/>
        <v>0</v>
      </c>
      <c r="BE156" s="8">
        <f t="shared" si="330"/>
        <v>0</v>
      </c>
      <c r="BF156" s="8">
        <f t="shared" si="330"/>
        <v>0</v>
      </c>
      <c r="BG156" s="8">
        <f t="shared" si="330"/>
        <v>0</v>
      </c>
      <c r="BH156" s="8">
        <f t="shared" si="330"/>
        <v>0</v>
      </c>
      <c r="BI156" s="8">
        <f t="shared" si="330"/>
        <v>0</v>
      </c>
      <c r="BJ156" s="8">
        <f t="shared" si="330"/>
        <v>0</v>
      </c>
      <c r="BK156" s="8">
        <f t="shared" si="330"/>
        <v>0</v>
      </c>
      <c r="BL156" s="8">
        <f t="shared" si="330"/>
        <v>0</v>
      </c>
      <c r="BM156" s="8">
        <f t="shared" si="330"/>
        <v>0</v>
      </c>
      <c r="BN156" s="8">
        <f t="shared" si="330"/>
        <v>0</v>
      </c>
      <c r="BO156" s="8">
        <f t="shared" si="330"/>
        <v>0</v>
      </c>
      <c r="BP156" s="8">
        <f t="shared" si="330"/>
        <v>0</v>
      </c>
      <c r="BQ156" s="8">
        <f t="shared" si="330"/>
        <v>0</v>
      </c>
      <c r="BR156" s="8">
        <f t="shared" si="330"/>
        <v>0</v>
      </c>
      <c r="BS156" s="8">
        <f t="shared" si="330"/>
        <v>0</v>
      </c>
      <c r="BT156" s="105">
        <f t="shared" si="330"/>
        <v>-0.039497770011215454</v>
      </c>
      <c r="BU156" s="8">
        <f t="shared" si="330"/>
        <v>-0.12928465667221914</v>
      </c>
      <c r="BV156" s="8">
        <f t="shared" si="330"/>
        <v>0</v>
      </c>
      <c r="BW156" s="8">
        <f t="shared" si="330"/>
        <v>-0.039497770011215454</v>
      </c>
      <c r="BX156" s="8">
        <f t="shared" si="330"/>
        <v>-0.033590819731310624</v>
      </c>
      <c r="BY156" s="8">
        <f t="shared" si="330"/>
        <v>-0.039497770011215454</v>
      </c>
      <c r="BZ156" s="8">
        <f t="shared" si="330"/>
        <v>0</v>
      </c>
      <c r="CA156" s="8">
        <f t="shared" si="330"/>
        <v>0</v>
      </c>
      <c r="CB156" s="8">
        <f t="shared" si="330"/>
        <v>0</v>
      </c>
      <c r="CC156" s="8">
        <f t="shared" si="230"/>
        <v>-0.0022876965599282913</v>
      </c>
      <c r="CD156" s="8">
        <f aca="true" t="shared" si="331" ref="CD156:CL156">CD404-CD74</f>
        <v>0</v>
      </c>
      <c r="CE156" s="8">
        <f t="shared" si="331"/>
        <v>0</v>
      </c>
      <c r="CF156" s="8">
        <f t="shared" si="331"/>
        <v>0</v>
      </c>
      <c r="CG156" s="8">
        <f t="shared" si="331"/>
        <v>0</v>
      </c>
      <c r="CH156" s="8">
        <f t="shared" si="331"/>
        <v>0</v>
      </c>
      <c r="CI156" s="8">
        <f t="shared" si="331"/>
        <v>-0.039497770011215454</v>
      </c>
      <c r="CJ156" s="8">
        <f t="shared" si="331"/>
        <v>-0.039497770011215454</v>
      </c>
      <c r="CK156" s="8">
        <f t="shared" si="331"/>
        <v>-0.0011438482799641457</v>
      </c>
      <c r="CL156" s="8">
        <f t="shared" si="331"/>
        <v>0</v>
      </c>
      <c r="CM156" s="8">
        <f aca="true" t="shared" si="332" ref="CM156:DF156">CM404-CM74</f>
        <v>0</v>
      </c>
      <c r="CN156" s="8">
        <f t="shared" si="332"/>
        <v>0</v>
      </c>
      <c r="CO156" s="8">
        <f t="shared" si="332"/>
        <v>-0.0011438482799641457</v>
      </c>
      <c r="CP156" s="8">
        <f t="shared" si="332"/>
        <v>-0.0013524002447844444</v>
      </c>
      <c r="CQ156" s="8">
        <f t="shared" si="332"/>
        <v>0</v>
      </c>
      <c r="CR156" s="8">
        <f t="shared" si="332"/>
        <v>0</v>
      </c>
      <c r="CS156" s="8">
        <f t="shared" si="332"/>
        <v>-0.0011438482799641457</v>
      </c>
      <c r="CT156" s="8">
        <f t="shared" si="332"/>
        <v>0</v>
      </c>
      <c r="CU156" s="8">
        <f t="shared" si="332"/>
        <v>0</v>
      </c>
      <c r="CV156" s="8">
        <f t="shared" si="332"/>
        <v>-0.039497770011215454</v>
      </c>
      <c r="CW156" s="8">
        <f t="shared" si="332"/>
        <v>-0.033590819731310624</v>
      </c>
      <c r="CX156" s="8">
        <f t="shared" si="332"/>
        <v>-0.02042508512799995</v>
      </c>
      <c r="CY156" s="8">
        <f t="shared" si="332"/>
        <v>-0.039497770011215454</v>
      </c>
      <c r="CZ156" s="8">
        <f t="shared" si="332"/>
        <v>-0.039497770011215454</v>
      </c>
      <c r="DA156" s="8">
        <f t="shared" si="332"/>
        <v>-0.039497770011215454</v>
      </c>
      <c r="DB156" s="8">
        <f t="shared" si="332"/>
        <v>-0.039497770011215454</v>
      </c>
      <c r="DC156" s="8">
        <f t="shared" si="332"/>
        <v>-0.039497770011215454</v>
      </c>
      <c r="DD156" s="8">
        <f t="shared" si="332"/>
        <v>-0.039497770011215454</v>
      </c>
      <c r="DE156" s="8">
        <f t="shared" si="332"/>
        <v>-0.12928465667221914</v>
      </c>
      <c r="DF156" s="8">
        <f t="shared" si="332"/>
        <v>0.9664091802686894</v>
      </c>
      <c r="DG156" s="8">
        <f aca="true" t="shared" si="333" ref="DG156:DS156">DG404-DG74</f>
        <v>0</v>
      </c>
      <c r="DH156" s="8">
        <f t="shared" si="333"/>
        <v>0</v>
      </c>
      <c r="DI156" s="8">
        <f t="shared" si="333"/>
        <v>0</v>
      </c>
      <c r="DJ156" s="8">
        <f t="shared" si="333"/>
        <v>0</v>
      </c>
      <c r="DK156" s="8">
        <f t="shared" si="333"/>
        <v>0</v>
      </c>
      <c r="DL156" s="8">
        <f t="shared" si="333"/>
        <v>0</v>
      </c>
      <c r="DM156" s="8">
        <f t="shared" si="333"/>
        <v>0</v>
      </c>
      <c r="DN156" s="8">
        <f t="shared" si="333"/>
        <v>0</v>
      </c>
      <c r="DO156" s="8">
        <f t="shared" si="333"/>
        <v>-0.12928465667221914</v>
      </c>
      <c r="DP156" s="8">
        <f t="shared" si="333"/>
        <v>0</v>
      </c>
      <c r="DQ156" s="8">
        <f t="shared" si="333"/>
        <v>-0.039497770011215454</v>
      </c>
      <c r="DR156" s="8">
        <f t="shared" si="333"/>
        <v>0</v>
      </c>
      <c r="DS156" s="8">
        <f t="shared" si="333"/>
        <v>-0.08050491514113133</v>
      </c>
      <c r="DU156" s="1"/>
      <c r="DV156" s="6"/>
    </row>
    <row r="157" spans="17:126" ht="11.25">
      <c r="Q157" s="17"/>
      <c r="AR157" s="12" t="s">
        <v>440</v>
      </c>
      <c r="AS157" s="1" t="s">
        <v>217</v>
      </c>
      <c r="AT157" s="8">
        <f aca="true" t="shared" si="334" ref="AT157:CB157">AT405-AT75</f>
        <v>0</v>
      </c>
      <c r="AU157" s="8">
        <f t="shared" si="334"/>
        <v>0</v>
      </c>
      <c r="AV157" s="8">
        <f t="shared" si="334"/>
        <v>0</v>
      </c>
      <c r="AW157" s="8">
        <f t="shared" si="334"/>
        <v>0</v>
      </c>
      <c r="AX157" s="8">
        <f t="shared" si="334"/>
        <v>0</v>
      </c>
      <c r="AY157" s="8">
        <f t="shared" si="334"/>
        <v>0</v>
      </c>
      <c r="AZ157" s="8">
        <f t="shared" si="334"/>
        <v>0</v>
      </c>
      <c r="BA157" s="8">
        <f t="shared" si="334"/>
        <v>0</v>
      </c>
      <c r="BB157" s="8">
        <f t="shared" si="334"/>
        <v>0</v>
      </c>
      <c r="BC157" s="8">
        <f t="shared" si="334"/>
        <v>0</v>
      </c>
      <c r="BD157" s="8">
        <f t="shared" si="334"/>
        <v>0</v>
      </c>
      <c r="BE157" s="8">
        <f t="shared" si="334"/>
        <v>0</v>
      </c>
      <c r="BF157" s="8">
        <f t="shared" si="334"/>
        <v>0</v>
      </c>
      <c r="BG157" s="8">
        <f t="shared" si="334"/>
        <v>0</v>
      </c>
      <c r="BH157" s="8">
        <f t="shared" si="334"/>
        <v>0</v>
      </c>
      <c r="BI157" s="8">
        <f t="shared" si="334"/>
        <v>0</v>
      </c>
      <c r="BJ157" s="8">
        <f t="shared" si="334"/>
        <v>0</v>
      </c>
      <c r="BK157" s="8">
        <f t="shared" si="334"/>
        <v>0</v>
      </c>
      <c r="BL157" s="8">
        <f t="shared" si="334"/>
        <v>0</v>
      </c>
      <c r="BM157" s="8">
        <f t="shared" si="334"/>
        <v>0</v>
      </c>
      <c r="BN157" s="8">
        <f t="shared" si="334"/>
        <v>0</v>
      </c>
      <c r="BO157" s="8">
        <f t="shared" si="334"/>
        <v>0</v>
      </c>
      <c r="BP157" s="8">
        <f t="shared" si="334"/>
        <v>0</v>
      </c>
      <c r="BQ157" s="8">
        <f t="shared" si="334"/>
        <v>0</v>
      </c>
      <c r="BR157" s="8">
        <f t="shared" si="334"/>
        <v>0</v>
      </c>
      <c r="BS157" s="8">
        <f t="shared" si="334"/>
        <v>0</v>
      </c>
      <c r="BT157" s="105">
        <f t="shared" si="334"/>
        <v>-0.0003289620649142188</v>
      </c>
      <c r="BU157" s="8">
        <f t="shared" si="334"/>
        <v>0</v>
      </c>
      <c r="BV157" s="8">
        <f t="shared" si="334"/>
        <v>0</v>
      </c>
      <c r="BW157" s="8">
        <f t="shared" si="334"/>
        <v>-0.0003289620649142188</v>
      </c>
      <c r="BX157" s="8">
        <f t="shared" si="334"/>
        <v>0</v>
      </c>
      <c r="BY157" s="8">
        <f t="shared" si="334"/>
        <v>-0.0003289620649142188</v>
      </c>
      <c r="BZ157" s="8">
        <f t="shared" si="334"/>
        <v>0</v>
      </c>
      <c r="CA157" s="8">
        <f t="shared" si="334"/>
        <v>0</v>
      </c>
      <c r="CB157" s="8">
        <f t="shared" si="334"/>
        <v>0</v>
      </c>
      <c r="CC157" s="8">
        <f t="shared" si="230"/>
        <v>0</v>
      </c>
      <c r="CD157" s="8">
        <f aca="true" t="shared" si="335" ref="CD157:CL157">CD405-CD75</f>
        <v>0</v>
      </c>
      <c r="CE157" s="8">
        <f t="shared" si="335"/>
        <v>0</v>
      </c>
      <c r="CF157" s="8">
        <f t="shared" si="335"/>
        <v>0</v>
      </c>
      <c r="CG157" s="8">
        <f t="shared" si="335"/>
        <v>0</v>
      </c>
      <c r="CH157" s="8">
        <f t="shared" si="335"/>
        <v>0</v>
      </c>
      <c r="CI157" s="8">
        <f t="shared" si="335"/>
        <v>-0.0003289620649142188</v>
      </c>
      <c r="CJ157" s="8">
        <f t="shared" si="335"/>
        <v>-0.0003289620649142188</v>
      </c>
      <c r="CK157" s="8">
        <f t="shared" si="335"/>
        <v>0</v>
      </c>
      <c r="CL157" s="8">
        <f t="shared" si="335"/>
        <v>0</v>
      </c>
      <c r="CM157" s="8">
        <f aca="true" t="shared" si="336" ref="CM157:DS157">CM405-CM75</f>
        <v>0</v>
      </c>
      <c r="CN157" s="8">
        <f t="shared" si="336"/>
        <v>0</v>
      </c>
      <c r="CO157" s="8">
        <f t="shared" si="336"/>
        <v>0</v>
      </c>
      <c r="CP157" s="8">
        <f t="shared" si="336"/>
        <v>0</v>
      </c>
      <c r="CQ157" s="8">
        <f t="shared" si="336"/>
        <v>0</v>
      </c>
      <c r="CR157" s="8">
        <f t="shared" si="336"/>
        <v>0</v>
      </c>
      <c r="CS157" s="8">
        <f t="shared" si="336"/>
        <v>0</v>
      </c>
      <c r="CT157" s="8">
        <f t="shared" si="336"/>
        <v>0</v>
      </c>
      <c r="CU157" s="8">
        <f t="shared" si="336"/>
        <v>0</v>
      </c>
      <c r="CV157" s="8">
        <f t="shared" si="336"/>
        <v>-0.0003289620649142188</v>
      </c>
      <c r="CW157" s="8">
        <f t="shared" si="336"/>
        <v>0</v>
      </c>
      <c r="CX157" s="8">
        <f t="shared" si="336"/>
        <v>-0.0001644810324571094</v>
      </c>
      <c r="CY157" s="8">
        <f t="shared" si="336"/>
        <v>-0.0003289620649142188</v>
      </c>
      <c r="CZ157" s="8">
        <f t="shared" si="336"/>
        <v>-0.0003289620649142188</v>
      </c>
      <c r="DA157" s="8">
        <f t="shared" si="336"/>
        <v>-0.0003289620649142188</v>
      </c>
      <c r="DB157" s="8">
        <f t="shared" si="336"/>
        <v>-0.0003289620649142188</v>
      </c>
      <c r="DC157" s="8">
        <f t="shared" si="336"/>
        <v>-0.0003289620649142188</v>
      </c>
      <c r="DD157" s="8">
        <f t="shared" si="336"/>
        <v>-0.0003289620649142188</v>
      </c>
      <c r="DE157" s="8">
        <f t="shared" si="336"/>
        <v>0</v>
      </c>
      <c r="DF157" s="8">
        <f t="shared" si="336"/>
        <v>0</v>
      </c>
      <c r="DG157" s="8">
        <f t="shared" si="336"/>
        <v>1</v>
      </c>
      <c r="DH157" s="8">
        <f t="shared" si="336"/>
        <v>0</v>
      </c>
      <c r="DI157" s="8">
        <f t="shared" si="336"/>
        <v>0</v>
      </c>
      <c r="DJ157" s="8">
        <f t="shared" si="336"/>
        <v>0</v>
      </c>
      <c r="DK157" s="8">
        <f t="shared" si="336"/>
        <v>0</v>
      </c>
      <c r="DL157" s="8">
        <f t="shared" si="336"/>
        <v>0</v>
      </c>
      <c r="DM157" s="8">
        <f t="shared" si="336"/>
        <v>0</v>
      </c>
      <c r="DN157" s="8">
        <f t="shared" si="336"/>
        <v>0</v>
      </c>
      <c r="DO157" s="8">
        <f t="shared" si="336"/>
        <v>0</v>
      </c>
      <c r="DP157" s="8">
        <f t="shared" si="336"/>
        <v>0</v>
      </c>
      <c r="DQ157" s="8">
        <f t="shared" si="336"/>
        <v>-0.0003289620649142188</v>
      </c>
      <c r="DR157" s="8">
        <f t="shared" si="336"/>
        <v>0</v>
      </c>
      <c r="DS157" s="8">
        <f t="shared" si="336"/>
        <v>-0.0005730202929204052</v>
      </c>
      <c r="DU157" s="1"/>
      <c r="DV157" s="6"/>
    </row>
    <row r="158" spans="17:126" ht="11.25">
      <c r="Q158" s="17"/>
      <c r="AR158" s="1" t="s">
        <v>66</v>
      </c>
      <c r="AS158" s="1" t="s">
        <v>285</v>
      </c>
      <c r="AT158" s="8">
        <f aca="true" t="shared" si="337" ref="AT158:CB158">AT406-AT76</f>
        <v>0</v>
      </c>
      <c r="AU158" s="8">
        <f t="shared" si="337"/>
        <v>0</v>
      </c>
      <c r="AV158" s="8">
        <f t="shared" si="337"/>
        <v>0</v>
      </c>
      <c r="AW158" s="8">
        <f t="shared" si="337"/>
        <v>0</v>
      </c>
      <c r="AX158" s="8">
        <f t="shared" si="337"/>
        <v>0</v>
      </c>
      <c r="AY158" s="8">
        <f t="shared" si="337"/>
        <v>0</v>
      </c>
      <c r="AZ158" s="8">
        <f t="shared" si="337"/>
        <v>0</v>
      </c>
      <c r="BA158" s="8">
        <f t="shared" si="337"/>
        <v>0</v>
      </c>
      <c r="BB158" s="8">
        <f t="shared" si="337"/>
        <v>0</v>
      </c>
      <c r="BC158" s="8">
        <f t="shared" si="337"/>
        <v>0</v>
      </c>
      <c r="BD158" s="8">
        <f t="shared" si="337"/>
        <v>0</v>
      </c>
      <c r="BE158" s="8">
        <f t="shared" si="337"/>
        <v>0</v>
      </c>
      <c r="BF158" s="8">
        <f t="shared" si="337"/>
        <v>0</v>
      </c>
      <c r="BG158" s="8">
        <f t="shared" si="337"/>
        <v>0</v>
      </c>
      <c r="BH158" s="8">
        <f t="shared" si="337"/>
        <v>0</v>
      </c>
      <c r="BI158" s="8">
        <f t="shared" si="337"/>
        <v>0</v>
      </c>
      <c r="BJ158" s="8">
        <f t="shared" si="337"/>
        <v>0</v>
      </c>
      <c r="BK158" s="8">
        <f t="shared" si="337"/>
        <v>0</v>
      </c>
      <c r="BL158" s="8">
        <f t="shared" si="337"/>
        <v>0</v>
      </c>
      <c r="BM158" s="8">
        <f t="shared" si="337"/>
        <v>0</v>
      </c>
      <c r="BN158" s="8">
        <f t="shared" si="337"/>
        <v>0</v>
      </c>
      <c r="BO158" s="8">
        <f t="shared" si="337"/>
        <v>0</v>
      </c>
      <c r="BP158" s="8">
        <f t="shared" si="337"/>
        <v>0</v>
      </c>
      <c r="BQ158" s="8">
        <f t="shared" si="337"/>
        <v>0</v>
      </c>
      <c r="BR158" s="8">
        <f t="shared" si="337"/>
        <v>0</v>
      </c>
      <c r="BS158" s="8">
        <f t="shared" si="337"/>
        <v>0</v>
      </c>
      <c r="BT158" s="105">
        <f t="shared" si="337"/>
        <v>-0.0030979644895834687</v>
      </c>
      <c r="BU158" s="8">
        <f t="shared" si="337"/>
        <v>-0.0022001665741254854</v>
      </c>
      <c r="BV158" s="8">
        <f t="shared" si="337"/>
        <v>-0.033916784205189426</v>
      </c>
      <c r="BW158" s="8">
        <f t="shared" si="337"/>
        <v>-0.0030979644895834687</v>
      </c>
      <c r="BX158" s="8">
        <f t="shared" si="337"/>
        <v>-0.0026703739646817696</v>
      </c>
      <c r="BY158" s="8">
        <f t="shared" si="337"/>
        <v>-0.0030979644895834687</v>
      </c>
      <c r="BZ158" s="8">
        <f t="shared" si="337"/>
        <v>0</v>
      </c>
      <c r="CA158" s="8">
        <f t="shared" si="337"/>
        <v>0</v>
      </c>
      <c r="CB158" s="8">
        <f t="shared" si="337"/>
        <v>0</v>
      </c>
      <c r="CC158" s="8">
        <f t="shared" si="230"/>
        <v>-0.0010856160038932436</v>
      </c>
      <c r="CD158" s="8">
        <f aca="true" t="shared" si="338" ref="CD158:CL158">CD406-CD76</f>
        <v>0</v>
      </c>
      <c r="CE158" s="8">
        <f t="shared" si="338"/>
        <v>0</v>
      </c>
      <c r="CF158" s="8">
        <f t="shared" si="338"/>
        <v>0</v>
      </c>
      <c r="CG158" s="8">
        <f t="shared" si="338"/>
        <v>0</v>
      </c>
      <c r="CH158" s="8">
        <f t="shared" si="338"/>
        <v>0</v>
      </c>
      <c r="CI158" s="8">
        <f t="shared" si="338"/>
        <v>-0.0030979644895834687</v>
      </c>
      <c r="CJ158" s="8">
        <f t="shared" si="338"/>
        <v>-0.0030979644895834687</v>
      </c>
      <c r="CK158" s="8">
        <f t="shared" si="338"/>
        <v>-0.0005428080019466218</v>
      </c>
      <c r="CL158" s="8">
        <f t="shared" si="338"/>
        <v>0</v>
      </c>
      <c r="CM158" s="8">
        <f aca="true" t="shared" si="339" ref="CM158:DF158">CM406-CM76</f>
        <v>0</v>
      </c>
      <c r="CN158" s="8">
        <f t="shared" si="339"/>
        <v>0</v>
      </c>
      <c r="CO158" s="8">
        <f t="shared" si="339"/>
        <v>-0.0005428080019466218</v>
      </c>
      <c r="CP158" s="8">
        <f t="shared" si="339"/>
        <v>0</v>
      </c>
      <c r="CQ158" s="8">
        <f t="shared" si="339"/>
        <v>0</v>
      </c>
      <c r="CR158" s="8">
        <f t="shared" si="339"/>
        <v>0</v>
      </c>
      <c r="CS158" s="8">
        <f t="shared" si="339"/>
        <v>-0.0005428080019466218</v>
      </c>
      <c r="CT158" s="8">
        <f t="shared" si="339"/>
        <v>0</v>
      </c>
      <c r="CU158" s="8">
        <f t="shared" si="339"/>
        <v>0</v>
      </c>
      <c r="CV158" s="8">
        <f t="shared" si="339"/>
        <v>-0.0030979644895834687</v>
      </c>
      <c r="CW158" s="8">
        <f t="shared" si="339"/>
        <v>-0.0026703739646817696</v>
      </c>
      <c r="CX158" s="8">
        <f t="shared" si="339"/>
        <v>-0.0015489822447917344</v>
      </c>
      <c r="CY158" s="8">
        <f t="shared" si="339"/>
        <v>-0.0030979644895834687</v>
      </c>
      <c r="CZ158" s="8">
        <f t="shared" si="339"/>
        <v>-0.0030979644895834687</v>
      </c>
      <c r="DA158" s="8">
        <f t="shared" si="339"/>
        <v>-0.0030979644895834687</v>
      </c>
      <c r="DB158" s="8">
        <f t="shared" si="339"/>
        <v>-0.0030979644895834687</v>
      </c>
      <c r="DC158" s="8">
        <f t="shared" si="339"/>
        <v>-0.0030979644895834687</v>
      </c>
      <c r="DD158" s="8">
        <f t="shared" si="339"/>
        <v>-0.0030979644895834687</v>
      </c>
      <c r="DE158" s="8">
        <f t="shared" si="339"/>
        <v>-0.0022001665741254854</v>
      </c>
      <c r="DF158" s="8">
        <f t="shared" si="339"/>
        <v>-0.0026703739646817696</v>
      </c>
      <c r="DG158" s="8">
        <f aca="true" t="shared" si="340" ref="DG158:DS158">DG406-DG76</f>
        <v>0</v>
      </c>
      <c r="DH158" s="8">
        <f t="shared" si="340"/>
        <v>1</v>
      </c>
      <c r="DI158" s="8">
        <f t="shared" si="340"/>
        <v>0</v>
      </c>
      <c r="DJ158" s="8">
        <f t="shared" si="340"/>
        <v>0</v>
      </c>
      <c r="DK158" s="8">
        <f t="shared" si="340"/>
        <v>0</v>
      </c>
      <c r="DL158" s="8">
        <f t="shared" si="340"/>
        <v>0</v>
      </c>
      <c r="DM158" s="8">
        <f t="shared" si="340"/>
        <v>0</v>
      </c>
      <c r="DN158" s="8">
        <f t="shared" si="340"/>
        <v>0</v>
      </c>
      <c r="DO158" s="8">
        <f t="shared" si="340"/>
        <v>-0.0022001665741254854</v>
      </c>
      <c r="DP158" s="8">
        <f t="shared" si="340"/>
        <v>0</v>
      </c>
      <c r="DQ158" s="8">
        <f t="shared" si="340"/>
        <v>-0.0030979644895834687</v>
      </c>
      <c r="DR158" s="8">
        <f t="shared" si="340"/>
        <v>-0.033916784205189426</v>
      </c>
      <c r="DS158" s="8">
        <f t="shared" si="340"/>
        <v>-0.001437690123489905</v>
      </c>
      <c r="DU158" s="1"/>
      <c r="DV158" s="6"/>
    </row>
    <row r="159" spans="17:126" ht="11.25">
      <c r="Q159" s="17"/>
      <c r="AR159" s="1" t="s">
        <v>67</v>
      </c>
      <c r="AS159" s="1" t="s">
        <v>286</v>
      </c>
      <c r="AT159" s="8">
        <f aca="true" t="shared" si="341" ref="AT159:CB159">AT407-AT77</f>
        <v>0</v>
      </c>
      <c r="AU159" s="8">
        <f t="shared" si="341"/>
        <v>0</v>
      </c>
      <c r="AV159" s="8">
        <f t="shared" si="341"/>
        <v>0</v>
      </c>
      <c r="AW159" s="8">
        <f t="shared" si="341"/>
        <v>0</v>
      </c>
      <c r="AX159" s="8">
        <f t="shared" si="341"/>
        <v>0</v>
      </c>
      <c r="AY159" s="8">
        <f t="shared" si="341"/>
        <v>0</v>
      </c>
      <c r="AZ159" s="8">
        <f t="shared" si="341"/>
        <v>0</v>
      </c>
      <c r="BA159" s="8">
        <f t="shared" si="341"/>
        <v>0</v>
      </c>
      <c r="BB159" s="8">
        <f t="shared" si="341"/>
        <v>0</v>
      </c>
      <c r="BC159" s="8">
        <f t="shared" si="341"/>
        <v>0</v>
      </c>
      <c r="BD159" s="8">
        <f t="shared" si="341"/>
        <v>0</v>
      </c>
      <c r="BE159" s="8">
        <f t="shared" si="341"/>
        <v>0</v>
      </c>
      <c r="BF159" s="8">
        <f t="shared" si="341"/>
        <v>0</v>
      </c>
      <c r="BG159" s="8">
        <f t="shared" si="341"/>
        <v>0</v>
      </c>
      <c r="BH159" s="8">
        <f t="shared" si="341"/>
        <v>0</v>
      </c>
      <c r="BI159" s="8">
        <f t="shared" si="341"/>
        <v>0</v>
      </c>
      <c r="BJ159" s="8">
        <f t="shared" si="341"/>
        <v>0</v>
      </c>
      <c r="BK159" s="8">
        <f t="shared" si="341"/>
        <v>0</v>
      </c>
      <c r="BL159" s="8">
        <f t="shared" si="341"/>
        <v>0</v>
      </c>
      <c r="BM159" s="8">
        <f t="shared" si="341"/>
        <v>0</v>
      </c>
      <c r="BN159" s="8">
        <f t="shared" si="341"/>
        <v>0</v>
      </c>
      <c r="BO159" s="8">
        <f t="shared" si="341"/>
        <v>0</v>
      </c>
      <c r="BP159" s="8">
        <f t="shared" si="341"/>
        <v>0</v>
      </c>
      <c r="BQ159" s="8">
        <f t="shared" si="341"/>
        <v>0</v>
      </c>
      <c r="BR159" s="8">
        <f t="shared" si="341"/>
        <v>0</v>
      </c>
      <c r="BS159" s="8">
        <f t="shared" si="341"/>
        <v>0</v>
      </c>
      <c r="BT159" s="105">
        <f t="shared" si="341"/>
        <v>-0.0014932017207410625</v>
      </c>
      <c r="BU159" s="8">
        <f t="shared" si="341"/>
        <v>-0.0027415324819544695</v>
      </c>
      <c r="BV159" s="8">
        <f t="shared" si="341"/>
        <v>-0.0005359795228380125</v>
      </c>
      <c r="BW159" s="8">
        <f t="shared" si="341"/>
        <v>-0.0014932017207410625</v>
      </c>
      <c r="BX159" s="8">
        <f t="shared" si="341"/>
        <v>-0.001729928232912928</v>
      </c>
      <c r="BY159" s="8">
        <f t="shared" si="341"/>
        <v>-0.0014932017207410625</v>
      </c>
      <c r="BZ159" s="8">
        <f t="shared" si="341"/>
        <v>0</v>
      </c>
      <c r="CA159" s="8">
        <f t="shared" si="341"/>
        <v>0</v>
      </c>
      <c r="CB159" s="8">
        <f t="shared" si="341"/>
        <v>0</v>
      </c>
      <c r="CC159" s="8">
        <f aca="true" t="shared" si="342" ref="CC159:CC169">CC407-CC77</f>
        <v>-0.0026412496646444814</v>
      </c>
      <c r="CD159" s="8">
        <f aca="true" t="shared" si="343" ref="CD159:CL159">CD407-CD77</f>
        <v>0</v>
      </c>
      <c r="CE159" s="8">
        <f t="shared" si="343"/>
        <v>0</v>
      </c>
      <c r="CF159" s="8">
        <f t="shared" si="343"/>
        <v>0</v>
      </c>
      <c r="CG159" s="8">
        <f t="shared" si="343"/>
        <v>0</v>
      </c>
      <c r="CH159" s="8">
        <f t="shared" si="343"/>
        <v>0</v>
      </c>
      <c r="CI159" s="8">
        <f t="shared" si="343"/>
        <v>-0.0014932017207410625</v>
      </c>
      <c r="CJ159" s="8">
        <f t="shared" si="343"/>
        <v>-0.0014932017207410625</v>
      </c>
      <c r="CK159" s="8">
        <f t="shared" si="343"/>
        <v>-0.0013206248323222407</v>
      </c>
      <c r="CL159" s="8">
        <f t="shared" si="343"/>
        <v>0</v>
      </c>
      <c r="CM159" s="8">
        <f aca="true" t="shared" si="344" ref="CM159:DF159">CM407-CM77</f>
        <v>0</v>
      </c>
      <c r="CN159" s="8">
        <f t="shared" si="344"/>
        <v>0</v>
      </c>
      <c r="CO159" s="8">
        <f t="shared" si="344"/>
        <v>-0.0013206248323222407</v>
      </c>
      <c r="CP159" s="8">
        <f t="shared" si="344"/>
        <v>0</v>
      </c>
      <c r="CQ159" s="8">
        <f t="shared" si="344"/>
        <v>0</v>
      </c>
      <c r="CR159" s="8">
        <f t="shared" si="344"/>
        <v>0</v>
      </c>
      <c r="CS159" s="8">
        <f t="shared" si="344"/>
        <v>-0.0013206248323222407</v>
      </c>
      <c r="CT159" s="8">
        <f t="shared" si="344"/>
        <v>0</v>
      </c>
      <c r="CU159" s="8">
        <f t="shared" si="344"/>
        <v>0</v>
      </c>
      <c r="CV159" s="8">
        <f t="shared" si="344"/>
        <v>-0.0014932017207410625</v>
      </c>
      <c r="CW159" s="8">
        <f t="shared" si="344"/>
        <v>-0.001729928232912928</v>
      </c>
      <c r="CX159" s="8">
        <f t="shared" si="344"/>
        <v>-0.0007466008603705313</v>
      </c>
      <c r="CY159" s="8">
        <f t="shared" si="344"/>
        <v>-0.0014932017207410625</v>
      </c>
      <c r="CZ159" s="8">
        <f t="shared" si="344"/>
        <v>-0.0014932017207410625</v>
      </c>
      <c r="DA159" s="8">
        <f t="shared" si="344"/>
        <v>-0.0014932017207410625</v>
      </c>
      <c r="DB159" s="8">
        <f t="shared" si="344"/>
        <v>-0.0014932017207410625</v>
      </c>
      <c r="DC159" s="8">
        <f t="shared" si="344"/>
        <v>-0.0014932017207410625</v>
      </c>
      <c r="DD159" s="8">
        <f t="shared" si="344"/>
        <v>-0.0014932017207410625</v>
      </c>
      <c r="DE159" s="8">
        <f t="shared" si="344"/>
        <v>-0.0027415324819544695</v>
      </c>
      <c r="DF159" s="8">
        <f t="shared" si="344"/>
        <v>-0.001729928232912928</v>
      </c>
      <c r="DG159" s="8">
        <f aca="true" t="shared" si="345" ref="DG159:DS159">DG407-DG77</f>
        <v>0</v>
      </c>
      <c r="DH159" s="8">
        <f t="shared" si="345"/>
        <v>0</v>
      </c>
      <c r="DI159" s="8">
        <f t="shared" si="345"/>
        <v>1</v>
      </c>
      <c r="DJ159" s="8">
        <f t="shared" si="345"/>
        <v>0</v>
      </c>
      <c r="DK159" s="8">
        <f t="shared" si="345"/>
        <v>0</v>
      </c>
      <c r="DL159" s="8">
        <f t="shared" si="345"/>
        <v>0</v>
      </c>
      <c r="DM159" s="8">
        <f t="shared" si="345"/>
        <v>0</v>
      </c>
      <c r="DN159" s="8">
        <f t="shared" si="345"/>
        <v>0</v>
      </c>
      <c r="DO159" s="8">
        <f t="shared" si="345"/>
        <v>-0.0027415324819544695</v>
      </c>
      <c r="DP159" s="8">
        <f t="shared" si="345"/>
        <v>0</v>
      </c>
      <c r="DQ159" s="8">
        <f t="shared" si="345"/>
        <v>-0.0014932017207410625</v>
      </c>
      <c r="DR159" s="8">
        <f t="shared" si="345"/>
        <v>-0.0005359795228380125</v>
      </c>
      <c r="DS159" s="8">
        <f t="shared" si="345"/>
        <v>-0.0025647719554230384</v>
      </c>
      <c r="DU159" s="1"/>
      <c r="DV159" s="6"/>
    </row>
    <row r="160" spans="17:126" ht="11.25">
      <c r="Q160" s="17"/>
      <c r="AR160" s="1" t="s">
        <v>68</v>
      </c>
      <c r="AS160" s="1" t="s">
        <v>287</v>
      </c>
      <c r="AT160" s="8">
        <f aca="true" t="shared" si="346" ref="AT160:CB160">AT408-AT78</f>
        <v>0</v>
      </c>
      <c r="AU160" s="8">
        <f t="shared" si="346"/>
        <v>0</v>
      </c>
      <c r="AV160" s="8">
        <f t="shared" si="346"/>
        <v>0</v>
      </c>
      <c r="AW160" s="8">
        <f t="shared" si="346"/>
        <v>0</v>
      </c>
      <c r="AX160" s="8">
        <f t="shared" si="346"/>
        <v>0</v>
      </c>
      <c r="AY160" s="8">
        <f t="shared" si="346"/>
        <v>0</v>
      </c>
      <c r="AZ160" s="8">
        <f t="shared" si="346"/>
        <v>0</v>
      </c>
      <c r="BA160" s="8">
        <f t="shared" si="346"/>
        <v>0</v>
      </c>
      <c r="BB160" s="8">
        <f t="shared" si="346"/>
        <v>0</v>
      </c>
      <c r="BC160" s="8">
        <f t="shared" si="346"/>
        <v>0</v>
      </c>
      <c r="BD160" s="8">
        <f t="shared" si="346"/>
        <v>0</v>
      </c>
      <c r="BE160" s="8">
        <f t="shared" si="346"/>
        <v>0</v>
      </c>
      <c r="BF160" s="8">
        <f t="shared" si="346"/>
        <v>0</v>
      </c>
      <c r="BG160" s="8">
        <f t="shared" si="346"/>
        <v>0</v>
      </c>
      <c r="BH160" s="8">
        <f t="shared" si="346"/>
        <v>0</v>
      </c>
      <c r="BI160" s="8">
        <f t="shared" si="346"/>
        <v>0</v>
      </c>
      <c r="BJ160" s="8">
        <f t="shared" si="346"/>
        <v>0</v>
      </c>
      <c r="BK160" s="8">
        <f t="shared" si="346"/>
        <v>0</v>
      </c>
      <c r="BL160" s="8">
        <f t="shared" si="346"/>
        <v>0</v>
      </c>
      <c r="BM160" s="8">
        <f t="shared" si="346"/>
        <v>0</v>
      </c>
      <c r="BN160" s="8">
        <f t="shared" si="346"/>
        <v>0</v>
      </c>
      <c r="BO160" s="8">
        <f t="shared" si="346"/>
        <v>0</v>
      </c>
      <c r="BP160" s="8">
        <f t="shared" si="346"/>
        <v>0</v>
      </c>
      <c r="BQ160" s="8">
        <f t="shared" si="346"/>
        <v>0</v>
      </c>
      <c r="BR160" s="8">
        <f t="shared" si="346"/>
        <v>0</v>
      </c>
      <c r="BS160" s="8">
        <f t="shared" si="346"/>
        <v>0</v>
      </c>
      <c r="BT160" s="105">
        <f t="shared" si="346"/>
        <v>-0.002083903167739203</v>
      </c>
      <c r="BU160" s="8">
        <f t="shared" si="346"/>
        <v>-0.0019665000925411804</v>
      </c>
      <c r="BV160" s="8">
        <f t="shared" si="346"/>
        <v>-2.14391809135205E-05</v>
      </c>
      <c r="BW160" s="8">
        <f t="shared" si="346"/>
        <v>-0.002083903167739203</v>
      </c>
      <c r="BX160" s="8">
        <f t="shared" si="346"/>
        <v>-0.0019718180020602267</v>
      </c>
      <c r="BY160" s="8">
        <f t="shared" si="346"/>
        <v>-0.002083903167739203</v>
      </c>
      <c r="BZ160" s="8">
        <f t="shared" si="346"/>
        <v>0</v>
      </c>
      <c r="CA160" s="8">
        <f t="shared" si="346"/>
        <v>0</v>
      </c>
      <c r="CB160" s="8">
        <f t="shared" si="346"/>
        <v>0</v>
      </c>
      <c r="CC160" s="8">
        <f t="shared" si="342"/>
        <v>-0.0020797241453893557</v>
      </c>
      <c r="CD160" s="8">
        <f aca="true" t="shared" si="347" ref="CD160:CL160">CD408-CD78</f>
        <v>0</v>
      </c>
      <c r="CE160" s="8">
        <f t="shared" si="347"/>
        <v>0</v>
      </c>
      <c r="CF160" s="8">
        <f t="shared" si="347"/>
        <v>0</v>
      </c>
      <c r="CG160" s="8">
        <f t="shared" si="347"/>
        <v>0</v>
      </c>
      <c r="CH160" s="8">
        <f t="shared" si="347"/>
        <v>0</v>
      </c>
      <c r="CI160" s="8">
        <f t="shared" si="347"/>
        <v>-0.002083903167739203</v>
      </c>
      <c r="CJ160" s="8">
        <f t="shared" si="347"/>
        <v>-0.002083903167739203</v>
      </c>
      <c r="CK160" s="8">
        <f t="shared" si="347"/>
        <v>-0.0010398620726946779</v>
      </c>
      <c r="CL160" s="8">
        <f t="shared" si="347"/>
        <v>0</v>
      </c>
      <c r="CM160" s="8">
        <f aca="true" t="shared" si="348" ref="CM160:DF160">CM408-CM78</f>
        <v>0</v>
      </c>
      <c r="CN160" s="8">
        <f t="shared" si="348"/>
        <v>0</v>
      </c>
      <c r="CO160" s="8">
        <f t="shared" si="348"/>
        <v>-0.0010398620726946779</v>
      </c>
      <c r="CP160" s="8">
        <f t="shared" si="348"/>
        <v>-0.0039151418851112695</v>
      </c>
      <c r="CQ160" s="8">
        <f t="shared" si="348"/>
        <v>0</v>
      </c>
      <c r="CR160" s="8">
        <f t="shared" si="348"/>
        <v>0</v>
      </c>
      <c r="CS160" s="8">
        <f t="shared" si="348"/>
        <v>-0.0010398620726946779</v>
      </c>
      <c r="CT160" s="8">
        <f t="shared" si="348"/>
        <v>0</v>
      </c>
      <c r="CU160" s="8">
        <f t="shared" si="348"/>
        <v>0</v>
      </c>
      <c r="CV160" s="8">
        <f t="shared" si="348"/>
        <v>-0.002083903167739203</v>
      </c>
      <c r="CW160" s="8">
        <f t="shared" si="348"/>
        <v>-0.0019718180020602267</v>
      </c>
      <c r="CX160" s="8">
        <f t="shared" si="348"/>
        <v>-0.002999522526425236</v>
      </c>
      <c r="CY160" s="8">
        <f t="shared" si="348"/>
        <v>-0.002083903167739203</v>
      </c>
      <c r="CZ160" s="8">
        <f t="shared" si="348"/>
        <v>-0.002083903167739203</v>
      </c>
      <c r="DA160" s="8">
        <f t="shared" si="348"/>
        <v>-0.002083903167739203</v>
      </c>
      <c r="DB160" s="8">
        <f t="shared" si="348"/>
        <v>-0.002083903167739203</v>
      </c>
      <c r="DC160" s="8">
        <f t="shared" si="348"/>
        <v>-0.002083903167739203</v>
      </c>
      <c r="DD160" s="8">
        <f t="shared" si="348"/>
        <v>-0.002083903167739203</v>
      </c>
      <c r="DE160" s="8">
        <f t="shared" si="348"/>
        <v>-0.0019665000925411804</v>
      </c>
      <c r="DF160" s="8">
        <f t="shared" si="348"/>
        <v>-0.0019718180020602267</v>
      </c>
      <c r="DG160" s="8">
        <f aca="true" t="shared" si="349" ref="DG160:DS160">DG408-DG78</f>
        <v>0</v>
      </c>
      <c r="DH160" s="8">
        <f t="shared" si="349"/>
        <v>0</v>
      </c>
      <c r="DI160" s="8">
        <f t="shared" si="349"/>
        <v>0</v>
      </c>
      <c r="DJ160" s="8">
        <f t="shared" si="349"/>
        <v>1</v>
      </c>
      <c r="DK160" s="8">
        <f t="shared" si="349"/>
        <v>0</v>
      </c>
      <c r="DL160" s="8">
        <f t="shared" si="349"/>
        <v>0</v>
      </c>
      <c r="DM160" s="8">
        <f t="shared" si="349"/>
        <v>0</v>
      </c>
      <c r="DN160" s="8">
        <f t="shared" si="349"/>
        <v>0</v>
      </c>
      <c r="DO160" s="8">
        <f t="shared" si="349"/>
        <v>-0.0019665000925411804</v>
      </c>
      <c r="DP160" s="8">
        <f t="shared" si="349"/>
        <v>0</v>
      </c>
      <c r="DQ160" s="8">
        <f t="shared" si="349"/>
        <v>-0.002083903167739203</v>
      </c>
      <c r="DR160" s="8">
        <f t="shared" si="349"/>
        <v>-2.14391809135205E-05</v>
      </c>
      <c r="DS160" s="8">
        <f t="shared" si="349"/>
        <v>-0.0017232063134401472</v>
      </c>
      <c r="DU160" s="1"/>
      <c r="DV160" s="6"/>
    </row>
    <row r="161" spans="17:126" ht="11.25">
      <c r="Q161" s="17"/>
      <c r="AR161" s="1" t="s">
        <v>69</v>
      </c>
      <c r="AS161" s="1" t="s">
        <v>359</v>
      </c>
      <c r="AT161" s="8">
        <f aca="true" t="shared" si="350" ref="AT161:CB161">AT409-AT79</f>
        <v>0</v>
      </c>
      <c r="AU161" s="8">
        <f t="shared" si="350"/>
        <v>0</v>
      </c>
      <c r="AV161" s="8">
        <f t="shared" si="350"/>
        <v>0</v>
      </c>
      <c r="AW161" s="8">
        <f t="shared" si="350"/>
        <v>0</v>
      </c>
      <c r="AX161" s="8">
        <f t="shared" si="350"/>
        <v>0</v>
      </c>
      <c r="AY161" s="8">
        <f t="shared" si="350"/>
        <v>0</v>
      </c>
      <c r="AZ161" s="8">
        <f t="shared" si="350"/>
        <v>0</v>
      </c>
      <c r="BA161" s="8">
        <f t="shared" si="350"/>
        <v>0</v>
      </c>
      <c r="BB161" s="8">
        <f t="shared" si="350"/>
        <v>0</v>
      </c>
      <c r="BC161" s="8">
        <f t="shared" si="350"/>
        <v>0</v>
      </c>
      <c r="BD161" s="8">
        <f t="shared" si="350"/>
        <v>0</v>
      </c>
      <c r="BE161" s="8">
        <f t="shared" si="350"/>
        <v>0</v>
      </c>
      <c r="BF161" s="8">
        <f t="shared" si="350"/>
        <v>0</v>
      </c>
      <c r="BG161" s="8">
        <f t="shared" si="350"/>
        <v>0</v>
      </c>
      <c r="BH161" s="8">
        <f t="shared" si="350"/>
        <v>0</v>
      </c>
      <c r="BI161" s="8">
        <f t="shared" si="350"/>
        <v>0</v>
      </c>
      <c r="BJ161" s="8">
        <f t="shared" si="350"/>
        <v>0</v>
      </c>
      <c r="BK161" s="8">
        <f t="shared" si="350"/>
        <v>0</v>
      </c>
      <c r="BL161" s="8">
        <f t="shared" si="350"/>
        <v>0</v>
      </c>
      <c r="BM161" s="8">
        <f t="shared" si="350"/>
        <v>0</v>
      </c>
      <c r="BN161" s="8">
        <f t="shared" si="350"/>
        <v>0</v>
      </c>
      <c r="BO161" s="8">
        <f t="shared" si="350"/>
        <v>0</v>
      </c>
      <c r="BP161" s="8">
        <f t="shared" si="350"/>
        <v>0</v>
      </c>
      <c r="BQ161" s="8">
        <f t="shared" si="350"/>
        <v>0</v>
      </c>
      <c r="BR161" s="8">
        <f t="shared" si="350"/>
        <v>0</v>
      </c>
      <c r="BS161" s="8">
        <f t="shared" si="350"/>
        <v>0</v>
      </c>
      <c r="BT161" s="105">
        <f t="shared" si="350"/>
        <v>0</v>
      </c>
      <c r="BU161" s="8">
        <f t="shared" si="350"/>
        <v>0</v>
      </c>
      <c r="BV161" s="8">
        <f t="shared" si="350"/>
        <v>0</v>
      </c>
      <c r="BW161" s="8">
        <f t="shared" si="350"/>
        <v>0</v>
      </c>
      <c r="BX161" s="8">
        <f t="shared" si="350"/>
        <v>0</v>
      </c>
      <c r="BY161" s="8">
        <f t="shared" si="350"/>
        <v>0</v>
      </c>
      <c r="BZ161" s="8">
        <f t="shared" si="350"/>
        <v>0</v>
      </c>
      <c r="CA161" s="8">
        <f t="shared" si="350"/>
        <v>0</v>
      </c>
      <c r="CB161" s="8">
        <f t="shared" si="350"/>
        <v>0</v>
      </c>
      <c r="CC161" s="8">
        <f t="shared" si="342"/>
        <v>0</v>
      </c>
      <c r="CD161" s="8">
        <f aca="true" t="shared" si="351" ref="CD161:CL161">CD409-CD79</f>
        <v>0</v>
      </c>
      <c r="CE161" s="8">
        <f t="shared" si="351"/>
        <v>0</v>
      </c>
      <c r="CF161" s="8">
        <f t="shared" si="351"/>
        <v>0</v>
      </c>
      <c r="CG161" s="8">
        <f t="shared" si="351"/>
        <v>0</v>
      </c>
      <c r="CH161" s="8">
        <f t="shared" si="351"/>
        <v>0</v>
      </c>
      <c r="CI161" s="8">
        <f t="shared" si="351"/>
        <v>0</v>
      </c>
      <c r="CJ161" s="8">
        <f t="shared" si="351"/>
        <v>0</v>
      </c>
      <c r="CK161" s="8">
        <f t="shared" si="351"/>
        <v>0</v>
      </c>
      <c r="CL161" s="8">
        <f t="shared" si="351"/>
        <v>0</v>
      </c>
      <c r="CM161" s="8">
        <f aca="true" t="shared" si="352" ref="CM161:DF161">CM409-CM79</f>
        <v>0</v>
      </c>
      <c r="CN161" s="8">
        <f t="shared" si="352"/>
        <v>0</v>
      </c>
      <c r="CO161" s="8">
        <f t="shared" si="352"/>
        <v>0</v>
      </c>
      <c r="CP161" s="8">
        <f t="shared" si="352"/>
        <v>0</v>
      </c>
      <c r="CQ161" s="8">
        <f t="shared" si="352"/>
        <v>0</v>
      </c>
      <c r="CR161" s="8">
        <f t="shared" si="352"/>
        <v>0</v>
      </c>
      <c r="CS161" s="8">
        <f t="shared" si="352"/>
        <v>0</v>
      </c>
      <c r="CT161" s="8">
        <f t="shared" si="352"/>
        <v>0</v>
      </c>
      <c r="CU161" s="8">
        <f t="shared" si="352"/>
        <v>0</v>
      </c>
      <c r="CV161" s="8">
        <f t="shared" si="352"/>
        <v>0</v>
      </c>
      <c r="CW161" s="8">
        <f t="shared" si="352"/>
        <v>0</v>
      </c>
      <c r="CX161" s="8">
        <f t="shared" si="352"/>
        <v>0</v>
      </c>
      <c r="CY161" s="8">
        <f t="shared" si="352"/>
        <v>0</v>
      </c>
      <c r="CZ161" s="8">
        <f t="shared" si="352"/>
        <v>0</v>
      </c>
      <c r="DA161" s="8">
        <f t="shared" si="352"/>
        <v>0</v>
      </c>
      <c r="DB161" s="8">
        <f t="shared" si="352"/>
        <v>0</v>
      </c>
      <c r="DC161" s="8">
        <f t="shared" si="352"/>
        <v>0</v>
      </c>
      <c r="DD161" s="8">
        <f t="shared" si="352"/>
        <v>0</v>
      </c>
      <c r="DE161" s="8">
        <f t="shared" si="352"/>
        <v>0</v>
      </c>
      <c r="DF161" s="8">
        <f t="shared" si="352"/>
        <v>0</v>
      </c>
      <c r="DG161" s="8">
        <f aca="true" t="shared" si="353" ref="DG161:DS161">DG409-DG79</f>
        <v>0</v>
      </c>
      <c r="DH161" s="8">
        <f t="shared" si="353"/>
        <v>0</v>
      </c>
      <c r="DI161" s="8">
        <f t="shared" si="353"/>
        <v>0</v>
      </c>
      <c r="DJ161" s="8">
        <f t="shared" si="353"/>
        <v>0</v>
      </c>
      <c r="DK161" s="8">
        <f t="shared" si="353"/>
        <v>1</v>
      </c>
      <c r="DL161" s="8">
        <f t="shared" si="353"/>
        <v>0</v>
      </c>
      <c r="DM161" s="8">
        <f t="shared" si="353"/>
        <v>0</v>
      </c>
      <c r="DN161" s="8">
        <f t="shared" si="353"/>
        <v>0</v>
      </c>
      <c r="DO161" s="8">
        <f t="shared" si="353"/>
        <v>0</v>
      </c>
      <c r="DP161" s="8">
        <f t="shared" si="353"/>
        <v>0</v>
      </c>
      <c r="DQ161" s="8">
        <f t="shared" si="353"/>
        <v>0</v>
      </c>
      <c r="DR161" s="8">
        <f t="shared" si="353"/>
        <v>0</v>
      </c>
      <c r="DS161" s="8">
        <f t="shared" si="353"/>
        <v>-1.820798625523515E-07</v>
      </c>
      <c r="DU161" s="1"/>
      <c r="DV161" s="6"/>
    </row>
    <row r="162" spans="17:126" ht="11.25">
      <c r="Q162" s="17"/>
      <c r="AR162" s="1" t="s">
        <v>70</v>
      </c>
      <c r="AS162" s="1" t="s">
        <v>360</v>
      </c>
      <c r="AT162" s="8">
        <f aca="true" t="shared" si="354" ref="AT162:CB162">AT410-AT80</f>
        <v>0</v>
      </c>
      <c r="AU162" s="8">
        <f t="shared" si="354"/>
        <v>0</v>
      </c>
      <c r="AV162" s="8">
        <f t="shared" si="354"/>
        <v>0</v>
      </c>
      <c r="AW162" s="8">
        <f t="shared" si="354"/>
        <v>0</v>
      </c>
      <c r="AX162" s="8">
        <f t="shared" si="354"/>
        <v>0</v>
      </c>
      <c r="AY162" s="8">
        <f t="shared" si="354"/>
        <v>0</v>
      </c>
      <c r="AZ162" s="8">
        <f t="shared" si="354"/>
        <v>0</v>
      </c>
      <c r="BA162" s="8">
        <f t="shared" si="354"/>
        <v>0</v>
      </c>
      <c r="BB162" s="8">
        <f t="shared" si="354"/>
        <v>0</v>
      </c>
      <c r="BC162" s="8">
        <f t="shared" si="354"/>
        <v>0</v>
      </c>
      <c r="BD162" s="8">
        <f t="shared" si="354"/>
        <v>0</v>
      </c>
      <c r="BE162" s="8">
        <f t="shared" si="354"/>
        <v>0</v>
      </c>
      <c r="BF162" s="8">
        <f t="shared" si="354"/>
        <v>0</v>
      </c>
      <c r="BG162" s="8">
        <f t="shared" si="354"/>
        <v>0</v>
      </c>
      <c r="BH162" s="8">
        <f t="shared" si="354"/>
        <v>0</v>
      </c>
      <c r="BI162" s="8">
        <f t="shared" si="354"/>
        <v>0</v>
      </c>
      <c r="BJ162" s="8">
        <f t="shared" si="354"/>
        <v>0</v>
      </c>
      <c r="BK162" s="8">
        <f t="shared" si="354"/>
        <v>0</v>
      </c>
      <c r="BL162" s="8">
        <f t="shared" si="354"/>
        <v>0</v>
      </c>
      <c r="BM162" s="8">
        <f t="shared" si="354"/>
        <v>0</v>
      </c>
      <c r="BN162" s="8">
        <f t="shared" si="354"/>
        <v>0</v>
      </c>
      <c r="BO162" s="8">
        <f t="shared" si="354"/>
        <v>0</v>
      </c>
      <c r="BP162" s="8">
        <f t="shared" si="354"/>
        <v>0</v>
      </c>
      <c r="BQ162" s="8">
        <f t="shared" si="354"/>
        <v>0</v>
      </c>
      <c r="BR162" s="8">
        <f t="shared" si="354"/>
        <v>0</v>
      </c>
      <c r="BS162" s="8">
        <f t="shared" si="354"/>
        <v>0</v>
      </c>
      <c r="BT162" s="105">
        <f t="shared" si="354"/>
        <v>-0.00015303887367748437</v>
      </c>
      <c r="BU162" s="8">
        <f t="shared" si="354"/>
        <v>-0.0003562835461780492</v>
      </c>
      <c r="BV162" s="8">
        <f t="shared" si="354"/>
        <v>0</v>
      </c>
      <c r="BW162" s="8">
        <f t="shared" si="354"/>
        <v>-0.00015303887367748437</v>
      </c>
      <c r="BX162" s="8">
        <f t="shared" si="354"/>
        <v>0</v>
      </c>
      <c r="BY162" s="8">
        <f t="shared" si="354"/>
        <v>-0.00015303887367748437</v>
      </c>
      <c r="BZ162" s="8">
        <f t="shared" si="354"/>
        <v>0</v>
      </c>
      <c r="CA162" s="8">
        <f t="shared" si="354"/>
        <v>0</v>
      </c>
      <c r="CB162" s="8">
        <f t="shared" si="354"/>
        <v>0</v>
      </c>
      <c r="CC162" s="8">
        <f t="shared" si="342"/>
        <v>-0.000432582622240986</v>
      </c>
      <c r="CD162" s="8">
        <f aca="true" t="shared" si="355" ref="CD162:CL162">CD410-CD80</f>
        <v>0</v>
      </c>
      <c r="CE162" s="8">
        <f t="shared" si="355"/>
        <v>0</v>
      </c>
      <c r="CF162" s="8">
        <f t="shared" si="355"/>
        <v>0</v>
      </c>
      <c r="CG162" s="8">
        <f t="shared" si="355"/>
        <v>0</v>
      </c>
      <c r="CH162" s="8">
        <f t="shared" si="355"/>
        <v>0</v>
      </c>
      <c r="CI162" s="8">
        <f t="shared" si="355"/>
        <v>-0.00015303887367748437</v>
      </c>
      <c r="CJ162" s="8">
        <f t="shared" si="355"/>
        <v>-0.00015303887367748437</v>
      </c>
      <c r="CK162" s="8">
        <f t="shared" si="355"/>
        <v>-0.000216291311120493</v>
      </c>
      <c r="CL162" s="8">
        <f t="shared" si="355"/>
        <v>0</v>
      </c>
      <c r="CM162" s="8">
        <f aca="true" t="shared" si="356" ref="CM162:DF162">CM410-CM80</f>
        <v>0</v>
      </c>
      <c r="CN162" s="8">
        <f t="shared" si="356"/>
        <v>0</v>
      </c>
      <c r="CO162" s="8">
        <f t="shared" si="356"/>
        <v>-0.000216291311120493</v>
      </c>
      <c r="CP162" s="8">
        <f t="shared" si="356"/>
        <v>0</v>
      </c>
      <c r="CQ162" s="8">
        <f t="shared" si="356"/>
        <v>0</v>
      </c>
      <c r="CR162" s="8">
        <f t="shared" si="356"/>
        <v>0</v>
      </c>
      <c r="CS162" s="8">
        <f t="shared" si="356"/>
        <v>-0.000216291311120493</v>
      </c>
      <c r="CT162" s="8">
        <f t="shared" si="356"/>
        <v>0</v>
      </c>
      <c r="CU162" s="8">
        <f t="shared" si="356"/>
        <v>0</v>
      </c>
      <c r="CV162" s="8">
        <f t="shared" si="356"/>
        <v>-0.00015303887367748437</v>
      </c>
      <c r="CW162" s="8">
        <f t="shared" si="356"/>
        <v>0</v>
      </c>
      <c r="CX162" s="8">
        <f t="shared" si="356"/>
        <v>-7.651943683874219E-05</v>
      </c>
      <c r="CY162" s="8">
        <f t="shared" si="356"/>
        <v>-0.00015303887367748437</v>
      </c>
      <c r="CZ162" s="8">
        <f t="shared" si="356"/>
        <v>-0.00015303887367748437</v>
      </c>
      <c r="DA162" s="8">
        <f t="shared" si="356"/>
        <v>-0.00015303887367748437</v>
      </c>
      <c r="DB162" s="8">
        <f t="shared" si="356"/>
        <v>-0.00015303887367748437</v>
      </c>
      <c r="DC162" s="8">
        <f t="shared" si="356"/>
        <v>-0.00015303887367748437</v>
      </c>
      <c r="DD162" s="8">
        <f t="shared" si="356"/>
        <v>-0.00015303887367748437</v>
      </c>
      <c r="DE162" s="8">
        <f t="shared" si="356"/>
        <v>-0.0003562835461780492</v>
      </c>
      <c r="DF162" s="8">
        <f t="shared" si="356"/>
        <v>0</v>
      </c>
      <c r="DG162" s="8">
        <f aca="true" t="shared" si="357" ref="DG162:DS162">DG410-DG80</f>
        <v>0</v>
      </c>
      <c r="DH162" s="8">
        <f t="shared" si="357"/>
        <v>0</v>
      </c>
      <c r="DI162" s="8">
        <f t="shared" si="357"/>
        <v>0</v>
      </c>
      <c r="DJ162" s="8">
        <f t="shared" si="357"/>
        <v>0</v>
      </c>
      <c r="DK162" s="8">
        <f t="shared" si="357"/>
        <v>0</v>
      </c>
      <c r="DL162" s="8">
        <f t="shared" si="357"/>
        <v>1</v>
      </c>
      <c r="DM162" s="8">
        <f t="shared" si="357"/>
        <v>0</v>
      </c>
      <c r="DN162" s="8">
        <f t="shared" si="357"/>
        <v>0</v>
      </c>
      <c r="DO162" s="8">
        <f t="shared" si="357"/>
        <v>-0.0003562835461780492</v>
      </c>
      <c r="DP162" s="8">
        <f t="shared" si="357"/>
        <v>0</v>
      </c>
      <c r="DQ162" s="8">
        <f t="shared" si="357"/>
        <v>-0.00015303887367748437</v>
      </c>
      <c r="DR162" s="8">
        <f t="shared" si="357"/>
        <v>0</v>
      </c>
      <c r="DS162" s="8">
        <f t="shared" si="357"/>
        <v>-0.0001677404498151807</v>
      </c>
      <c r="DU162" s="1"/>
      <c r="DV162" s="6"/>
    </row>
    <row r="163" spans="17:126" ht="11.25">
      <c r="Q163" s="17"/>
      <c r="AR163" s="1" t="s">
        <v>71</v>
      </c>
      <c r="AS163" s="1" t="s">
        <v>290</v>
      </c>
      <c r="AT163" s="8">
        <f aca="true" t="shared" si="358" ref="AT163:CB163">AT411-AT81</f>
        <v>0</v>
      </c>
      <c r="AU163" s="8">
        <f t="shared" si="358"/>
        <v>0</v>
      </c>
      <c r="AV163" s="8">
        <f t="shared" si="358"/>
        <v>0</v>
      </c>
      <c r="AW163" s="8">
        <f t="shared" si="358"/>
        <v>0</v>
      </c>
      <c r="AX163" s="8">
        <f t="shared" si="358"/>
        <v>0</v>
      </c>
      <c r="AY163" s="8">
        <f t="shared" si="358"/>
        <v>0</v>
      </c>
      <c r="AZ163" s="8">
        <f t="shared" si="358"/>
        <v>0</v>
      </c>
      <c r="BA163" s="8">
        <f t="shared" si="358"/>
        <v>0</v>
      </c>
      <c r="BB163" s="8">
        <f t="shared" si="358"/>
        <v>0</v>
      </c>
      <c r="BC163" s="8">
        <f t="shared" si="358"/>
        <v>0</v>
      </c>
      <c r="BD163" s="8">
        <f t="shared" si="358"/>
        <v>0</v>
      </c>
      <c r="BE163" s="8">
        <f t="shared" si="358"/>
        <v>0</v>
      </c>
      <c r="BF163" s="8">
        <f t="shared" si="358"/>
        <v>0</v>
      </c>
      <c r="BG163" s="8">
        <f t="shared" si="358"/>
        <v>0</v>
      </c>
      <c r="BH163" s="8">
        <f t="shared" si="358"/>
        <v>0</v>
      </c>
      <c r="BI163" s="8">
        <f t="shared" si="358"/>
        <v>0</v>
      </c>
      <c r="BJ163" s="8">
        <f t="shared" si="358"/>
        <v>0</v>
      </c>
      <c r="BK163" s="8">
        <f t="shared" si="358"/>
        <v>0</v>
      </c>
      <c r="BL163" s="8">
        <f t="shared" si="358"/>
        <v>0</v>
      </c>
      <c r="BM163" s="8">
        <f t="shared" si="358"/>
        <v>0</v>
      </c>
      <c r="BN163" s="8">
        <f t="shared" si="358"/>
        <v>0</v>
      </c>
      <c r="BO163" s="8">
        <f t="shared" si="358"/>
        <v>0</v>
      </c>
      <c r="BP163" s="8">
        <f t="shared" si="358"/>
        <v>0</v>
      </c>
      <c r="BQ163" s="8">
        <f t="shared" si="358"/>
        <v>0</v>
      </c>
      <c r="BR163" s="8">
        <f t="shared" si="358"/>
        <v>0</v>
      </c>
      <c r="BS163" s="8">
        <f t="shared" si="358"/>
        <v>0</v>
      </c>
      <c r="BT163" s="105">
        <f t="shared" si="358"/>
        <v>-0.0026948515146978914</v>
      </c>
      <c r="BU163" s="8">
        <f t="shared" si="358"/>
        <v>-0.003933000185082361</v>
      </c>
      <c r="BV163" s="8">
        <f t="shared" si="358"/>
        <v>0</v>
      </c>
      <c r="BW163" s="8">
        <f t="shared" si="358"/>
        <v>-0.0026948515146978914</v>
      </c>
      <c r="BX163" s="8">
        <f t="shared" si="358"/>
        <v>-0.0010858894600551678</v>
      </c>
      <c r="BY163" s="8">
        <f t="shared" si="358"/>
        <v>-0.0026948515146978914</v>
      </c>
      <c r="BZ163" s="8">
        <f t="shared" si="358"/>
        <v>0</v>
      </c>
      <c r="CA163" s="8">
        <f t="shared" si="358"/>
        <v>0</v>
      </c>
      <c r="CB163" s="8">
        <f t="shared" si="358"/>
        <v>0</v>
      </c>
      <c r="CC163" s="8">
        <f t="shared" si="342"/>
        <v>-0.003119586218084033</v>
      </c>
      <c r="CD163" s="8">
        <f aca="true" t="shared" si="359" ref="CD163:CL163">CD411-CD81</f>
        <v>0</v>
      </c>
      <c r="CE163" s="8">
        <f t="shared" si="359"/>
        <v>0</v>
      </c>
      <c r="CF163" s="8">
        <f t="shared" si="359"/>
        <v>0</v>
      </c>
      <c r="CG163" s="8">
        <f t="shared" si="359"/>
        <v>0</v>
      </c>
      <c r="CH163" s="8">
        <f t="shared" si="359"/>
        <v>0</v>
      </c>
      <c r="CI163" s="8">
        <f t="shared" si="359"/>
        <v>-0.0026948515146978914</v>
      </c>
      <c r="CJ163" s="8">
        <f t="shared" si="359"/>
        <v>-0.0026948515146978914</v>
      </c>
      <c r="CK163" s="8">
        <f t="shared" si="359"/>
        <v>-0.0015597931090420166</v>
      </c>
      <c r="CL163" s="8">
        <f t="shared" si="359"/>
        <v>0</v>
      </c>
      <c r="CM163" s="8">
        <f aca="true" t="shared" si="360" ref="CM163:DF163">CM411-CM81</f>
        <v>0</v>
      </c>
      <c r="CN163" s="8">
        <f t="shared" si="360"/>
        <v>0</v>
      </c>
      <c r="CO163" s="8">
        <f t="shared" si="360"/>
        <v>-0.0015597931090420166</v>
      </c>
      <c r="CP163" s="8">
        <f t="shared" si="360"/>
        <v>-4.556111412891477E-05</v>
      </c>
      <c r="CQ163" s="8">
        <f t="shared" si="360"/>
        <v>0</v>
      </c>
      <c r="CR163" s="8">
        <f t="shared" si="360"/>
        <v>0</v>
      </c>
      <c r="CS163" s="8">
        <f t="shared" si="360"/>
        <v>-0.0015597931090420166</v>
      </c>
      <c r="CT163" s="8">
        <f t="shared" si="360"/>
        <v>0</v>
      </c>
      <c r="CU163" s="8">
        <f t="shared" si="360"/>
        <v>0</v>
      </c>
      <c r="CV163" s="8">
        <f t="shared" si="360"/>
        <v>-0.0026948515146978914</v>
      </c>
      <c r="CW163" s="8">
        <f t="shared" si="360"/>
        <v>-0.0010858894600551678</v>
      </c>
      <c r="CX163" s="8">
        <f t="shared" si="360"/>
        <v>-0.001370206314413403</v>
      </c>
      <c r="CY163" s="8">
        <f t="shared" si="360"/>
        <v>-0.0026948515146978914</v>
      </c>
      <c r="CZ163" s="8">
        <f t="shared" si="360"/>
        <v>-0.0026948515146978914</v>
      </c>
      <c r="DA163" s="8">
        <f t="shared" si="360"/>
        <v>-0.0026948515146978914</v>
      </c>
      <c r="DB163" s="8">
        <f t="shared" si="360"/>
        <v>-0.0026948515146978914</v>
      </c>
      <c r="DC163" s="8">
        <f t="shared" si="360"/>
        <v>-0.0026948515146978914</v>
      </c>
      <c r="DD163" s="8">
        <f t="shared" si="360"/>
        <v>-0.0026948515146978914</v>
      </c>
      <c r="DE163" s="8">
        <f t="shared" si="360"/>
        <v>-0.003933000185082361</v>
      </c>
      <c r="DF163" s="8">
        <f t="shared" si="360"/>
        <v>-0.0010858894600551678</v>
      </c>
      <c r="DG163" s="8">
        <f aca="true" t="shared" si="361" ref="DG163:DS163">DG411-DG81</f>
        <v>0</v>
      </c>
      <c r="DH163" s="8">
        <f t="shared" si="361"/>
        <v>0</v>
      </c>
      <c r="DI163" s="8">
        <f t="shared" si="361"/>
        <v>0</v>
      </c>
      <c r="DJ163" s="8">
        <f t="shared" si="361"/>
        <v>0</v>
      </c>
      <c r="DK163" s="8">
        <f t="shared" si="361"/>
        <v>0</v>
      </c>
      <c r="DL163" s="8">
        <f t="shared" si="361"/>
        <v>0</v>
      </c>
      <c r="DM163" s="8">
        <f t="shared" si="361"/>
        <v>1</v>
      </c>
      <c r="DN163" s="8">
        <f t="shared" si="361"/>
        <v>0</v>
      </c>
      <c r="DO163" s="8">
        <f t="shared" si="361"/>
        <v>-0.003933000185082361</v>
      </c>
      <c r="DP163" s="8">
        <f t="shared" si="361"/>
        <v>0</v>
      </c>
      <c r="DQ163" s="8">
        <f t="shared" si="361"/>
        <v>-0.0026948515146978914</v>
      </c>
      <c r="DR163" s="8">
        <f t="shared" si="361"/>
        <v>0</v>
      </c>
      <c r="DS163" s="8">
        <f t="shared" si="361"/>
        <v>-0.0034295689924718556</v>
      </c>
      <c r="DU163" s="1"/>
      <c r="DV163" s="6"/>
    </row>
    <row r="164" spans="17:126" ht="11.25">
      <c r="Q164" s="17"/>
      <c r="AR164" s="1" t="s">
        <v>72</v>
      </c>
      <c r="AS164" s="1" t="s">
        <v>361</v>
      </c>
      <c r="AT164" s="8">
        <f aca="true" t="shared" si="362" ref="AT164:CB164">AT412-AT82</f>
        <v>0</v>
      </c>
      <c r="AU164" s="8">
        <f t="shared" si="362"/>
        <v>0</v>
      </c>
      <c r="AV164" s="8">
        <f t="shared" si="362"/>
        <v>0</v>
      </c>
      <c r="AW164" s="8">
        <f t="shared" si="362"/>
        <v>0</v>
      </c>
      <c r="AX164" s="8">
        <f t="shared" si="362"/>
        <v>0</v>
      </c>
      <c r="AY164" s="8">
        <f t="shared" si="362"/>
        <v>0</v>
      </c>
      <c r="AZ164" s="8">
        <f t="shared" si="362"/>
        <v>0</v>
      </c>
      <c r="BA164" s="8">
        <f t="shared" si="362"/>
        <v>0</v>
      </c>
      <c r="BB164" s="8">
        <f t="shared" si="362"/>
        <v>0</v>
      </c>
      <c r="BC164" s="8">
        <f t="shared" si="362"/>
        <v>0</v>
      </c>
      <c r="BD164" s="8">
        <f t="shared" si="362"/>
        <v>0</v>
      </c>
      <c r="BE164" s="8">
        <f t="shared" si="362"/>
        <v>0</v>
      </c>
      <c r="BF164" s="8">
        <f t="shared" si="362"/>
        <v>0</v>
      </c>
      <c r="BG164" s="8">
        <f t="shared" si="362"/>
        <v>0</v>
      </c>
      <c r="BH164" s="8">
        <f t="shared" si="362"/>
        <v>0</v>
      </c>
      <c r="BI164" s="8">
        <f t="shared" si="362"/>
        <v>0</v>
      </c>
      <c r="BJ164" s="8">
        <f t="shared" si="362"/>
        <v>0</v>
      </c>
      <c r="BK164" s="8">
        <f t="shared" si="362"/>
        <v>0</v>
      </c>
      <c r="BL164" s="8">
        <f t="shared" si="362"/>
        <v>0</v>
      </c>
      <c r="BM164" s="8">
        <f t="shared" si="362"/>
        <v>0</v>
      </c>
      <c r="BN164" s="8">
        <f t="shared" si="362"/>
        <v>0</v>
      </c>
      <c r="BO164" s="8">
        <f t="shared" si="362"/>
        <v>0</v>
      </c>
      <c r="BP164" s="8">
        <f t="shared" si="362"/>
        <v>0</v>
      </c>
      <c r="BQ164" s="8">
        <f t="shared" si="362"/>
        <v>0</v>
      </c>
      <c r="BR164" s="8">
        <f t="shared" si="362"/>
        <v>0</v>
      </c>
      <c r="BS164" s="8">
        <f t="shared" si="362"/>
        <v>0</v>
      </c>
      <c r="BT164" s="105">
        <f t="shared" si="362"/>
        <v>-0.0005106063355407657</v>
      </c>
      <c r="BU164" s="8">
        <f t="shared" si="362"/>
        <v>-0.0010410882842865074</v>
      </c>
      <c r="BV164" s="8">
        <f t="shared" si="362"/>
        <v>-0.0001500742663946435</v>
      </c>
      <c r="BW164" s="8">
        <f t="shared" si="362"/>
        <v>-0.0005106063355407657</v>
      </c>
      <c r="BX164" s="8">
        <f t="shared" si="362"/>
        <v>-0.0001899870804911931</v>
      </c>
      <c r="BY164" s="8">
        <f t="shared" si="362"/>
        <v>-0.0005106063355407657</v>
      </c>
      <c r="BZ164" s="8">
        <f t="shared" si="362"/>
        <v>0</v>
      </c>
      <c r="CA164" s="8">
        <f t="shared" si="362"/>
        <v>0</v>
      </c>
      <c r="CB164" s="8">
        <f t="shared" si="362"/>
        <v>0</v>
      </c>
      <c r="CC164" s="8">
        <f t="shared" si="342"/>
        <v>-0.0010398620726946779</v>
      </c>
      <c r="CD164" s="8">
        <f aca="true" t="shared" si="363" ref="CD164:CL164">CD412-CD82</f>
        <v>0</v>
      </c>
      <c r="CE164" s="8">
        <f t="shared" si="363"/>
        <v>0</v>
      </c>
      <c r="CF164" s="8">
        <f t="shared" si="363"/>
        <v>0</v>
      </c>
      <c r="CG164" s="8">
        <f t="shared" si="363"/>
        <v>0</v>
      </c>
      <c r="CH164" s="8">
        <f t="shared" si="363"/>
        <v>0</v>
      </c>
      <c r="CI164" s="8">
        <f t="shared" si="363"/>
        <v>-0.0005106063355407657</v>
      </c>
      <c r="CJ164" s="8">
        <f t="shared" si="363"/>
        <v>-0.0005106063355407657</v>
      </c>
      <c r="CK164" s="8">
        <f t="shared" si="363"/>
        <v>-0.0005199310363473389</v>
      </c>
      <c r="CL164" s="8">
        <f t="shared" si="363"/>
        <v>0</v>
      </c>
      <c r="CM164" s="8">
        <f aca="true" t="shared" si="364" ref="CM164:DF164">CM412-CM82</f>
        <v>0</v>
      </c>
      <c r="CN164" s="8">
        <f t="shared" si="364"/>
        <v>0</v>
      </c>
      <c r="CO164" s="8">
        <f t="shared" si="364"/>
        <v>-0.0005199310363473389</v>
      </c>
      <c r="CP164" s="8">
        <f t="shared" si="364"/>
        <v>0</v>
      </c>
      <c r="CQ164" s="8">
        <f t="shared" si="364"/>
        <v>0</v>
      </c>
      <c r="CR164" s="8">
        <f t="shared" si="364"/>
        <v>0</v>
      </c>
      <c r="CS164" s="8">
        <f t="shared" si="364"/>
        <v>-0.0005199310363473389</v>
      </c>
      <c r="CT164" s="8">
        <f t="shared" si="364"/>
        <v>0</v>
      </c>
      <c r="CU164" s="8">
        <f t="shared" si="364"/>
        <v>0</v>
      </c>
      <c r="CV164" s="8">
        <f t="shared" si="364"/>
        <v>-0.0005106063355407657</v>
      </c>
      <c r="CW164" s="8">
        <f t="shared" si="364"/>
        <v>-0.0001899870804911931</v>
      </c>
      <c r="CX164" s="8">
        <f t="shared" si="364"/>
        <v>-0.00025530316777038284</v>
      </c>
      <c r="CY164" s="8">
        <f t="shared" si="364"/>
        <v>-0.0005106063355407657</v>
      </c>
      <c r="CZ164" s="8">
        <f t="shared" si="364"/>
        <v>-0.0005106063355407657</v>
      </c>
      <c r="DA164" s="8">
        <f t="shared" si="364"/>
        <v>-0.0005106063355407657</v>
      </c>
      <c r="DB164" s="8">
        <f t="shared" si="364"/>
        <v>-0.0005106063355407657</v>
      </c>
      <c r="DC164" s="8">
        <f t="shared" si="364"/>
        <v>-0.0005106063355407657</v>
      </c>
      <c r="DD164" s="8">
        <f t="shared" si="364"/>
        <v>-0.0005106063355407657</v>
      </c>
      <c r="DE164" s="8">
        <f t="shared" si="364"/>
        <v>-0.0010410882842865074</v>
      </c>
      <c r="DF164" s="8">
        <f t="shared" si="364"/>
        <v>-0.0001899870804911931</v>
      </c>
      <c r="DG164" s="8">
        <f aca="true" t="shared" si="365" ref="DG164:DS164">DG412-DG82</f>
        <v>0</v>
      </c>
      <c r="DH164" s="8">
        <f t="shared" si="365"/>
        <v>0</v>
      </c>
      <c r="DI164" s="8">
        <f t="shared" si="365"/>
        <v>0</v>
      </c>
      <c r="DJ164" s="8">
        <f t="shared" si="365"/>
        <v>0</v>
      </c>
      <c r="DK164" s="8">
        <f t="shared" si="365"/>
        <v>0</v>
      </c>
      <c r="DL164" s="8">
        <f t="shared" si="365"/>
        <v>0</v>
      </c>
      <c r="DM164" s="8">
        <f t="shared" si="365"/>
        <v>0</v>
      </c>
      <c r="DN164" s="8">
        <f t="shared" si="365"/>
        <v>1</v>
      </c>
      <c r="DO164" s="8">
        <f t="shared" si="365"/>
        <v>-0.0010410882842865074</v>
      </c>
      <c r="DP164" s="8">
        <f t="shared" si="365"/>
        <v>0</v>
      </c>
      <c r="DQ164" s="8">
        <f t="shared" si="365"/>
        <v>-0.0005106063355407657</v>
      </c>
      <c r="DR164" s="8">
        <f t="shared" si="365"/>
        <v>-0.0001500742663946435</v>
      </c>
      <c r="DS164" s="8">
        <f t="shared" si="365"/>
        <v>-0.0007342757065350912</v>
      </c>
      <c r="DU164" s="1"/>
      <c r="DV164" s="6"/>
    </row>
    <row r="165" spans="17:126" ht="11.25">
      <c r="Q165" s="17"/>
      <c r="AR165" s="1" t="s">
        <v>292</v>
      </c>
      <c r="AS165" s="1" t="s">
        <v>293</v>
      </c>
      <c r="AT165" s="8">
        <f aca="true" t="shared" si="366" ref="AT165:CB165">AT413-AT83</f>
        <v>0</v>
      </c>
      <c r="AU165" s="8">
        <f t="shared" si="366"/>
        <v>0</v>
      </c>
      <c r="AV165" s="8">
        <f t="shared" si="366"/>
        <v>0</v>
      </c>
      <c r="AW165" s="8">
        <f t="shared" si="366"/>
        <v>0</v>
      </c>
      <c r="AX165" s="8">
        <f t="shared" si="366"/>
        <v>0</v>
      </c>
      <c r="AY165" s="8">
        <f t="shared" si="366"/>
        <v>0</v>
      </c>
      <c r="AZ165" s="8">
        <f t="shared" si="366"/>
        <v>0</v>
      </c>
      <c r="BA165" s="8">
        <f t="shared" si="366"/>
        <v>0</v>
      </c>
      <c r="BB165" s="8">
        <f t="shared" si="366"/>
        <v>0</v>
      </c>
      <c r="BC165" s="8">
        <f t="shared" si="366"/>
        <v>0</v>
      </c>
      <c r="BD165" s="8">
        <f t="shared" si="366"/>
        <v>0</v>
      </c>
      <c r="BE165" s="8">
        <f t="shared" si="366"/>
        <v>0</v>
      </c>
      <c r="BF165" s="8">
        <f t="shared" si="366"/>
        <v>0</v>
      </c>
      <c r="BG165" s="8">
        <f t="shared" si="366"/>
        <v>0</v>
      </c>
      <c r="BH165" s="8">
        <f t="shared" si="366"/>
        <v>0</v>
      </c>
      <c r="BI165" s="8">
        <f t="shared" si="366"/>
        <v>0</v>
      </c>
      <c r="BJ165" s="8">
        <f t="shared" si="366"/>
        <v>0</v>
      </c>
      <c r="BK165" s="8">
        <f t="shared" si="366"/>
        <v>0</v>
      </c>
      <c r="BL165" s="8">
        <f t="shared" si="366"/>
        <v>0</v>
      </c>
      <c r="BM165" s="8">
        <f t="shared" si="366"/>
        <v>0</v>
      </c>
      <c r="BN165" s="8">
        <f t="shared" si="366"/>
        <v>0</v>
      </c>
      <c r="BO165" s="8">
        <f t="shared" si="366"/>
        <v>0</v>
      </c>
      <c r="BP165" s="8">
        <f t="shared" si="366"/>
        <v>0</v>
      </c>
      <c r="BQ165" s="8">
        <f t="shared" si="366"/>
        <v>0</v>
      </c>
      <c r="BR165" s="8">
        <f t="shared" si="366"/>
        <v>0</v>
      </c>
      <c r="BS165" s="8">
        <f t="shared" si="366"/>
        <v>0</v>
      </c>
      <c r="BT165" s="105">
        <f t="shared" si="366"/>
        <v>0</v>
      </c>
      <c r="BU165" s="8">
        <f t="shared" si="366"/>
        <v>0</v>
      </c>
      <c r="BV165" s="8">
        <f t="shared" si="366"/>
        <v>0</v>
      </c>
      <c r="BW165" s="8">
        <f t="shared" si="366"/>
        <v>0</v>
      </c>
      <c r="BX165" s="8">
        <f t="shared" si="366"/>
        <v>0</v>
      </c>
      <c r="BY165" s="8">
        <f t="shared" si="366"/>
        <v>0</v>
      </c>
      <c r="BZ165" s="8">
        <f t="shared" si="366"/>
        <v>0</v>
      </c>
      <c r="CA165" s="8">
        <f t="shared" si="366"/>
        <v>0</v>
      </c>
      <c r="CB165" s="8">
        <f t="shared" si="366"/>
        <v>0</v>
      </c>
      <c r="CC165" s="8">
        <f t="shared" si="342"/>
        <v>0</v>
      </c>
      <c r="CD165" s="8">
        <f aca="true" t="shared" si="367" ref="CD165:CL165">CD413-CD83</f>
        <v>0</v>
      </c>
      <c r="CE165" s="8">
        <f t="shared" si="367"/>
        <v>0</v>
      </c>
      <c r="CF165" s="8">
        <f t="shared" si="367"/>
        <v>0</v>
      </c>
      <c r="CG165" s="8">
        <f t="shared" si="367"/>
        <v>0</v>
      </c>
      <c r="CH165" s="8">
        <f t="shared" si="367"/>
        <v>0</v>
      </c>
      <c r="CI165" s="8">
        <f t="shared" si="367"/>
        <v>0</v>
      </c>
      <c r="CJ165" s="8">
        <f t="shared" si="367"/>
        <v>0</v>
      </c>
      <c r="CK165" s="8">
        <f t="shared" si="367"/>
        <v>0</v>
      </c>
      <c r="CL165" s="8">
        <f t="shared" si="367"/>
        <v>0</v>
      </c>
      <c r="CM165" s="8">
        <f aca="true" t="shared" si="368" ref="CM165:DS165">CM413-CM83</f>
        <v>0</v>
      </c>
      <c r="CN165" s="8">
        <f t="shared" si="368"/>
        <v>0</v>
      </c>
      <c r="CO165" s="8">
        <f t="shared" si="368"/>
        <v>0</v>
      </c>
      <c r="CP165" s="8">
        <f t="shared" si="368"/>
        <v>0</v>
      </c>
      <c r="CQ165" s="8">
        <f t="shared" si="368"/>
        <v>0</v>
      </c>
      <c r="CR165" s="8">
        <f t="shared" si="368"/>
        <v>0</v>
      </c>
      <c r="CS165" s="8">
        <f t="shared" si="368"/>
        <v>0</v>
      </c>
      <c r="CT165" s="8">
        <f t="shared" si="368"/>
        <v>0</v>
      </c>
      <c r="CU165" s="8">
        <f t="shared" si="368"/>
        <v>0</v>
      </c>
      <c r="CV165" s="8">
        <f t="shared" si="368"/>
        <v>0</v>
      </c>
      <c r="CW165" s="8">
        <f t="shared" si="368"/>
        <v>0</v>
      </c>
      <c r="CX165" s="8">
        <f t="shared" si="368"/>
        <v>0</v>
      </c>
      <c r="CY165" s="8">
        <f t="shared" si="368"/>
        <v>0</v>
      </c>
      <c r="CZ165" s="8">
        <f t="shared" si="368"/>
        <v>0</v>
      </c>
      <c r="DA165" s="8">
        <f t="shared" si="368"/>
        <v>0</v>
      </c>
      <c r="DB165" s="8">
        <f t="shared" si="368"/>
        <v>0</v>
      </c>
      <c r="DC165" s="8">
        <f t="shared" si="368"/>
        <v>0</v>
      </c>
      <c r="DD165" s="8">
        <f t="shared" si="368"/>
        <v>0</v>
      </c>
      <c r="DE165" s="8">
        <f t="shared" si="368"/>
        <v>0</v>
      </c>
      <c r="DF165" s="8">
        <f t="shared" si="368"/>
        <v>0</v>
      </c>
      <c r="DG165" s="8">
        <f t="shared" si="368"/>
        <v>0</v>
      </c>
      <c r="DH165" s="8">
        <f t="shared" si="368"/>
        <v>0</v>
      </c>
      <c r="DI165" s="8">
        <f t="shared" si="368"/>
        <v>0</v>
      </c>
      <c r="DJ165" s="8">
        <f t="shared" si="368"/>
        <v>0</v>
      </c>
      <c r="DK165" s="8">
        <f t="shared" si="368"/>
        <v>0</v>
      </c>
      <c r="DL165" s="8">
        <f t="shared" si="368"/>
        <v>0</v>
      </c>
      <c r="DM165" s="8">
        <f t="shared" si="368"/>
        <v>0</v>
      </c>
      <c r="DN165" s="8">
        <f t="shared" si="368"/>
        <v>0</v>
      </c>
      <c r="DO165" s="8">
        <f t="shared" si="368"/>
        <v>1</v>
      </c>
      <c r="DP165" s="8">
        <f t="shared" si="368"/>
        <v>0</v>
      </c>
      <c r="DQ165" s="8">
        <f t="shared" si="368"/>
        <v>0</v>
      </c>
      <c r="DR165" s="8">
        <f t="shared" si="368"/>
        <v>0</v>
      </c>
      <c r="DS165" s="8">
        <f t="shared" si="368"/>
        <v>-0.0004112934670588371</v>
      </c>
      <c r="DU165" s="1"/>
      <c r="DV165" s="6"/>
    </row>
    <row r="166" spans="17:126" ht="11.25">
      <c r="Q166" s="17"/>
      <c r="AR166" s="12" t="s">
        <v>74</v>
      </c>
      <c r="AS166" s="1" t="s">
        <v>294</v>
      </c>
      <c r="AT166" s="8">
        <f aca="true" t="shared" si="369" ref="AT166:CB166">AT414-AT84</f>
        <v>0</v>
      </c>
      <c r="AU166" s="8">
        <f t="shared" si="369"/>
        <v>0</v>
      </c>
      <c r="AV166" s="8">
        <f t="shared" si="369"/>
        <v>0</v>
      </c>
      <c r="AW166" s="8">
        <f t="shared" si="369"/>
        <v>0</v>
      </c>
      <c r="AX166" s="8">
        <f t="shared" si="369"/>
        <v>0</v>
      </c>
      <c r="AY166" s="8">
        <f t="shared" si="369"/>
        <v>0</v>
      </c>
      <c r="AZ166" s="8">
        <f t="shared" si="369"/>
        <v>0</v>
      </c>
      <c r="BA166" s="8">
        <f t="shared" si="369"/>
        <v>0</v>
      </c>
      <c r="BB166" s="8">
        <f t="shared" si="369"/>
        <v>0</v>
      </c>
      <c r="BC166" s="8">
        <f t="shared" si="369"/>
        <v>0</v>
      </c>
      <c r="BD166" s="8">
        <f t="shared" si="369"/>
        <v>0</v>
      </c>
      <c r="BE166" s="8">
        <f t="shared" si="369"/>
        <v>0</v>
      </c>
      <c r="BF166" s="8">
        <f t="shared" si="369"/>
        <v>0</v>
      </c>
      <c r="BG166" s="8">
        <f t="shared" si="369"/>
        <v>0</v>
      </c>
      <c r="BH166" s="8">
        <f t="shared" si="369"/>
        <v>0</v>
      </c>
      <c r="BI166" s="8">
        <f t="shared" si="369"/>
        <v>0</v>
      </c>
      <c r="BJ166" s="8">
        <f t="shared" si="369"/>
        <v>0</v>
      </c>
      <c r="BK166" s="8">
        <f t="shared" si="369"/>
        <v>0</v>
      </c>
      <c r="BL166" s="8">
        <f t="shared" si="369"/>
        <v>0</v>
      </c>
      <c r="BM166" s="8">
        <f t="shared" si="369"/>
        <v>0</v>
      </c>
      <c r="BN166" s="8">
        <f t="shared" si="369"/>
        <v>0</v>
      </c>
      <c r="BO166" s="8">
        <f t="shared" si="369"/>
        <v>0</v>
      </c>
      <c r="BP166" s="8">
        <f t="shared" si="369"/>
        <v>0</v>
      </c>
      <c r="BQ166" s="8">
        <f t="shared" si="369"/>
        <v>0</v>
      </c>
      <c r="BR166" s="8">
        <f t="shared" si="369"/>
        <v>0</v>
      </c>
      <c r="BS166" s="8">
        <f t="shared" si="369"/>
        <v>0</v>
      </c>
      <c r="BT166" s="105">
        <f t="shared" si="369"/>
        <v>0</v>
      </c>
      <c r="BU166" s="8">
        <f t="shared" si="369"/>
        <v>0</v>
      </c>
      <c r="BV166" s="8">
        <f t="shared" si="369"/>
        <v>0</v>
      </c>
      <c r="BW166" s="8">
        <f t="shared" si="369"/>
        <v>0</v>
      </c>
      <c r="BX166" s="8">
        <f t="shared" si="369"/>
        <v>0</v>
      </c>
      <c r="BY166" s="8">
        <f t="shared" si="369"/>
        <v>0</v>
      </c>
      <c r="BZ166" s="8">
        <f t="shared" si="369"/>
        <v>0</v>
      </c>
      <c r="CA166" s="8">
        <f t="shared" si="369"/>
        <v>0</v>
      </c>
      <c r="CB166" s="8">
        <f t="shared" si="369"/>
        <v>0</v>
      </c>
      <c r="CC166" s="8">
        <f t="shared" si="342"/>
        <v>0</v>
      </c>
      <c r="CD166" s="8">
        <f aca="true" t="shared" si="370" ref="CD166:CL166">CD414-CD84</f>
        <v>0</v>
      </c>
      <c r="CE166" s="8">
        <f t="shared" si="370"/>
        <v>0</v>
      </c>
      <c r="CF166" s="8">
        <f t="shared" si="370"/>
        <v>0</v>
      </c>
      <c r="CG166" s="8">
        <f t="shared" si="370"/>
        <v>0</v>
      </c>
      <c r="CH166" s="8">
        <f t="shared" si="370"/>
        <v>0</v>
      </c>
      <c r="CI166" s="8">
        <f t="shared" si="370"/>
        <v>0</v>
      </c>
      <c r="CJ166" s="8">
        <f t="shared" si="370"/>
        <v>0</v>
      </c>
      <c r="CK166" s="8">
        <f t="shared" si="370"/>
        <v>0</v>
      </c>
      <c r="CL166" s="8">
        <f t="shared" si="370"/>
        <v>0</v>
      </c>
      <c r="CM166" s="8">
        <f aca="true" t="shared" si="371" ref="CM166:DF166">CM414-CM84</f>
        <v>0</v>
      </c>
      <c r="CN166" s="8">
        <f t="shared" si="371"/>
        <v>0</v>
      </c>
      <c r="CO166" s="8">
        <f t="shared" si="371"/>
        <v>0</v>
      </c>
      <c r="CP166" s="8">
        <f t="shared" si="371"/>
        <v>0</v>
      </c>
      <c r="CQ166" s="8">
        <f t="shared" si="371"/>
        <v>0</v>
      </c>
      <c r="CR166" s="8">
        <f t="shared" si="371"/>
        <v>0</v>
      </c>
      <c r="CS166" s="8">
        <f t="shared" si="371"/>
        <v>0</v>
      </c>
      <c r="CT166" s="8">
        <f t="shared" si="371"/>
        <v>0</v>
      </c>
      <c r="CU166" s="8">
        <f t="shared" si="371"/>
        <v>0</v>
      </c>
      <c r="CV166" s="8">
        <f t="shared" si="371"/>
        <v>0</v>
      </c>
      <c r="CW166" s="8">
        <f t="shared" si="371"/>
        <v>0</v>
      </c>
      <c r="CX166" s="8">
        <f t="shared" si="371"/>
        <v>0</v>
      </c>
      <c r="CY166" s="8">
        <f t="shared" si="371"/>
        <v>0</v>
      </c>
      <c r="CZ166" s="8">
        <f t="shared" si="371"/>
        <v>0</v>
      </c>
      <c r="DA166" s="8">
        <f t="shared" si="371"/>
        <v>0</v>
      </c>
      <c r="DB166" s="8">
        <f t="shared" si="371"/>
        <v>0</v>
      </c>
      <c r="DC166" s="8">
        <f t="shared" si="371"/>
        <v>0</v>
      </c>
      <c r="DD166" s="8">
        <f t="shared" si="371"/>
        <v>0</v>
      </c>
      <c r="DE166" s="8">
        <f t="shared" si="371"/>
        <v>0</v>
      </c>
      <c r="DF166" s="8">
        <f t="shared" si="371"/>
        <v>0</v>
      </c>
      <c r="DG166" s="8">
        <f aca="true" t="shared" si="372" ref="DG166:DS166">DG414-DG84</f>
        <v>-1</v>
      </c>
      <c r="DH166" s="8">
        <f t="shared" si="372"/>
        <v>0</v>
      </c>
      <c r="DI166" s="8">
        <f t="shared" si="372"/>
        <v>0</v>
      </c>
      <c r="DJ166" s="8">
        <f t="shared" si="372"/>
        <v>0</v>
      </c>
      <c r="DK166" s="8">
        <f t="shared" si="372"/>
        <v>0</v>
      </c>
      <c r="DL166" s="8">
        <f t="shared" si="372"/>
        <v>0</v>
      </c>
      <c r="DM166" s="8">
        <f t="shared" si="372"/>
        <v>0</v>
      </c>
      <c r="DN166" s="8">
        <f t="shared" si="372"/>
        <v>0</v>
      </c>
      <c r="DO166" s="8">
        <f t="shared" si="372"/>
        <v>0</v>
      </c>
      <c r="DP166" s="8">
        <f t="shared" si="372"/>
        <v>1</v>
      </c>
      <c r="DQ166" s="8">
        <f t="shared" si="372"/>
        <v>0</v>
      </c>
      <c r="DR166" s="8">
        <f t="shared" si="372"/>
        <v>0</v>
      </c>
      <c r="DS166" s="8">
        <f t="shared" si="372"/>
        <v>-0.0005962117800712513</v>
      </c>
      <c r="DU166" s="1"/>
      <c r="DV166" s="6"/>
    </row>
    <row r="167" spans="17:126" ht="11.25">
      <c r="Q167" s="17"/>
      <c r="AR167" s="1" t="s">
        <v>75</v>
      </c>
      <c r="AS167" s="1" t="s">
        <v>362</v>
      </c>
      <c r="AT167" s="8">
        <f aca="true" t="shared" si="373" ref="AT167:CB167">AT415-AT85</f>
        <v>0</v>
      </c>
      <c r="AU167" s="8">
        <f t="shared" si="373"/>
        <v>0</v>
      </c>
      <c r="AV167" s="8">
        <f t="shared" si="373"/>
        <v>0</v>
      </c>
      <c r="AW167" s="8">
        <f t="shared" si="373"/>
        <v>0</v>
      </c>
      <c r="AX167" s="8">
        <f t="shared" si="373"/>
        <v>0</v>
      </c>
      <c r="AY167" s="8">
        <f t="shared" si="373"/>
        <v>0</v>
      </c>
      <c r="AZ167" s="8">
        <f t="shared" si="373"/>
        <v>0</v>
      </c>
      <c r="BA167" s="8">
        <f t="shared" si="373"/>
        <v>0</v>
      </c>
      <c r="BB167" s="8">
        <f t="shared" si="373"/>
        <v>0</v>
      </c>
      <c r="BC167" s="8">
        <f t="shared" si="373"/>
        <v>0</v>
      </c>
      <c r="BD167" s="8">
        <f t="shared" si="373"/>
        <v>0</v>
      </c>
      <c r="BE167" s="8">
        <f t="shared" si="373"/>
        <v>0</v>
      </c>
      <c r="BF167" s="8">
        <f t="shared" si="373"/>
        <v>0</v>
      </c>
      <c r="BG167" s="8">
        <f t="shared" si="373"/>
        <v>0</v>
      </c>
      <c r="BH167" s="8">
        <f t="shared" si="373"/>
        <v>0</v>
      </c>
      <c r="BI167" s="8">
        <f t="shared" si="373"/>
        <v>0</v>
      </c>
      <c r="BJ167" s="8">
        <f t="shared" si="373"/>
        <v>0</v>
      </c>
      <c r="BK167" s="8">
        <f t="shared" si="373"/>
        <v>0</v>
      </c>
      <c r="BL167" s="8">
        <f t="shared" si="373"/>
        <v>0</v>
      </c>
      <c r="BM167" s="8">
        <f t="shared" si="373"/>
        <v>0</v>
      </c>
      <c r="BN167" s="8">
        <f t="shared" si="373"/>
        <v>0</v>
      </c>
      <c r="BO167" s="8">
        <f t="shared" si="373"/>
        <v>0</v>
      </c>
      <c r="BP167" s="8">
        <f t="shared" si="373"/>
        <v>0</v>
      </c>
      <c r="BQ167" s="8">
        <f t="shared" si="373"/>
        <v>0</v>
      </c>
      <c r="BR167" s="8">
        <f t="shared" si="373"/>
        <v>0</v>
      </c>
      <c r="BS167" s="8">
        <f t="shared" si="373"/>
        <v>0</v>
      </c>
      <c r="BT167" s="105">
        <f t="shared" si="373"/>
        <v>0</v>
      </c>
      <c r="BU167" s="8">
        <f t="shared" si="373"/>
        <v>0</v>
      </c>
      <c r="BV167" s="8">
        <f t="shared" si="373"/>
        <v>0</v>
      </c>
      <c r="BW167" s="8">
        <f t="shared" si="373"/>
        <v>0</v>
      </c>
      <c r="BX167" s="8">
        <f t="shared" si="373"/>
        <v>0</v>
      </c>
      <c r="BY167" s="8">
        <f t="shared" si="373"/>
        <v>0</v>
      </c>
      <c r="BZ167" s="8">
        <f t="shared" si="373"/>
        <v>0</v>
      </c>
      <c r="CA167" s="8">
        <f t="shared" si="373"/>
        <v>0</v>
      </c>
      <c r="CB167" s="8">
        <f t="shared" si="373"/>
        <v>0</v>
      </c>
      <c r="CC167" s="8">
        <f t="shared" si="342"/>
        <v>0</v>
      </c>
      <c r="CD167" s="8">
        <f aca="true" t="shared" si="374" ref="CD167:CL167">CD415-CD85</f>
        <v>0</v>
      </c>
      <c r="CE167" s="8">
        <f t="shared" si="374"/>
        <v>0</v>
      </c>
      <c r="CF167" s="8">
        <f t="shared" si="374"/>
        <v>0</v>
      </c>
      <c r="CG167" s="8">
        <f t="shared" si="374"/>
        <v>0</v>
      </c>
      <c r="CH167" s="8">
        <f t="shared" si="374"/>
        <v>0</v>
      </c>
      <c r="CI167" s="8">
        <f t="shared" si="374"/>
        <v>0</v>
      </c>
      <c r="CJ167" s="8">
        <f t="shared" si="374"/>
        <v>0</v>
      </c>
      <c r="CK167" s="8">
        <f t="shared" si="374"/>
        <v>0</v>
      </c>
      <c r="CL167" s="8">
        <f t="shared" si="374"/>
        <v>0</v>
      </c>
      <c r="CM167" s="8">
        <f aca="true" t="shared" si="375" ref="CM167:DF167">CM415-CM85</f>
        <v>0</v>
      </c>
      <c r="CN167" s="8">
        <f t="shared" si="375"/>
        <v>0</v>
      </c>
      <c r="CO167" s="8">
        <f t="shared" si="375"/>
        <v>0</v>
      </c>
      <c r="CP167" s="8">
        <f t="shared" si="375"/>
        <v>0</v>
      </c>
      <c r="CQ167" s="8">
        <f t="shared" si="375"/>
        <v>0</v>
      </c>
      <c r="CR167" s="8">
        <f t="shared" si="375"/>
        <v>0</v>
      </c>
      <c r="CS167" s="8">
        <f t="shared" si="375"/>
        <v>0</v>
      </c>
      <c r="CT167" s="8">
        <f t="shared" si="375"/>
        <v>0</v>
      </c>
      <c r="CU167" s="8">
        <f t="shared" si="375"/>
        <v>0</v>
      </c>
      <c r="CV167" s="8">
        <f t="shared" si="375"/>
        <v>0</v>
      </c>
      <c r="CW167" s="8">
        <f t="shared" si="375"/>
        <v>0</v>
      </c>
      <c r="CX167" s="8">
        <f t="shared" si="375"/>
        <v>0</v>
      </c>
      <c r="CY167" s="8">
        <f t="shared" si="375"/>
        <v>0</v>
      </c>
      <c r="CZ167" s="8">
        <f t="shared" si="375"/>
        <v>0</v>
      </c>
      <c r="DA167" s="8">
        <f t="shared" si="375"/>
        <v>0</v>
      </c>
      <c r="DB167" s="8">
        <f t="shared" si="375"/>
        <v>0</v>
      </c>
      <c r="DC167" s="8">
        <f t="shared" si="375"/>
        <v>0</v>
      </c>
      <c r="DD167" s="8">
        <f t="shared" si="375"/>
        <v>0</v>
      </c>
      <c r="DE167" s="8">
        <f t="shared" si="375"/>
        <v>0</v>
      </c>
      <c r="DF167" s="8">
        <f t="shared" si="375"/>
        <v>0</v>
      </c>
      <c r="DG167" s="8">
        <f aca="true" t="shared" si="376" ref="DG167:DS167">DG415-DG85</f>
        <v>0</v>
      </c>
      <c r="DH167" s="8">
        <f t="shared" si="376"/>
        <v>0</v>
      </c>
      <c r="DI167" s="8">
        <f t="shared" si="376"/>
        <v>0</v>
      </c>
      <c r="DJ167" s="8">
        <f t="shared" si="376"/>
        <v>0</v>
      </c>
      <c r="DK167" s="8">
        <f t="shared" si="376"/>
        <v>0</v>
      </c>
      <c r="DL167" s="8">
        <f t="shared" si="376"/>
        <v>0</v>
      </c>
      <c r="DM167" s="8">
        <f t="shared" si="376"/>
        <v>0</v>
      </c>
      <c r="DN167" s="8">
        <f t="shared" si="376"/>
        <v>0</v>
      </c>
      <c r="DO167" s="8">
        <f t="shared" si="376"/>
        <v>0</v>
      </c>
      <c r="DP167" s="8">
        <f t="shared" si="376"/>
        <v>0</v>
      </c>
      <c r="DQ167" s="8">
        <f t="shared" si="376"/>
        <v>1</v>
      </c>
      <c r="DR167" s="8">
        <f t="shared" si="376"/>
        <v>0</v>
      </c>
      <c r="DS167" s="8">
        <f t="shared" si="376"/>
        <v>-0.00028569078707871705</v>
      </c>
      <c r="DU167" s="1"/>
      <c r="DV167" s="6"/>
    </row>
    <row r="168" spans="17:126" ht="11.25">
      <c r="Q168" s="17"/>
      <c r="AR168" s="1" t="s">
        <v>76</v>
      </c>
      <c r="AS168" s="1" t="s">
        <v>363</v>
      </c>
      <c r="AT168" s="8">
        <f aca="true" t="shared" si="377" ref="AT168:CB168">AT416-AT86</f>
        <v>0</v>
      </c>
      <c r="AU168" s="8">
        <f t="shared" si="377"/>
        <v>0</v>
      </c>
      <c r="AV168" s="8">
        <f t="shared" si="377"/>
        <v>0</v>
      </c>
      <c r="AW168" s="8">
        <f t="shared" si="377"/>
        <v>0</v>
      </c>
      <c r="AX168" s="8">
        <f t="shared" si="377"/>
        <v>0</v>
      </c>
      <c r="AY168" s="8">
        <f t="shared" si="377"/>
        <v>0</v>
      </c>
      <c r="AZ168" s="8">
        <f t="shared" si="377"/>
        <v>0</v>
      </c>
      <c r="BA168" s="8">
        <f t="shared" si="377"/>
        <v>0</v>
      </c>
      <c r="BB168" s="8">
        <f t="shared" si="377"/>
        <v>0</v>
      </c>
      <c r="BC168" s="8">
        <f t="shared" si="377"/>
        <v>0</v>
      </c>
      <c r="BD168" s="8">
        <f t="shared" si="377"/>
        <v>0</v>
      </c>
      <c r="BE168" s="8">
        <f t="shared" si="377"/>
        <v>0</v>
      </c>
      <c r="BF168" s="8">
        <f t="shared" si="377"/>
        <v>0</v>
      </c>
      <c r="BG168" s="8">
        <f t="shared" si="377"/>
        <v>0</v>
      </c>
      <c r="BH168" s="8">
        <f t="shared" si="377"/>
        <v>0</v>
      </c>
      <c r="BI168" s="8">
        <f t="shared" si="377"/>
        <v>0</v>
      </c>
      <c r="BJ168" s="8">
        <f t="shared" si="377"/>
        <v>0</v>
      </c>
      <c r="BK168" s="8">
        <f t="shared" si="377"/>
        <v>0</v>
      </c>
      <c r="BL168" s="8">
        <f t="shared" si="377"/>
        <v>0</v>
      </c>
      <c r="BM168" s="8">
        <f t="shared" si="377"/>
        <v>0</v>
      </c>
      <c r="BN168" s="8">
        <f t="shared" si="377"/>
        <v>0</v>
      </c>
      <c r="BO168" s="8">
        <f t="shared" si="377"/>
        <v>0</v>
      </c>
      <c r="BP168" s="8">
        <f t="shared" si="377"/>
        <v>0</v>
      </c>
      <c r="BQ168" s="8">
        <f t="shared" si="377"/>
        <v>0</v>
      </c>
      <c r="BR168" s="8">
        <f t="shared" si="377"/>
        <v>0</v>
      </c>
      <c r="BS168" s="8">
        <f t="shared" si="377"/>
        <v>0</v>
      </c>
      <c r="BT168" s="105">
        <f t="shared" si="377"/>
        <v>0</v>
      </c>
      <c r="BU168" s="8">
        <f t="shared" si="377"/>
        <v>0</v>
      </c>
      <c r="BV168" s="8">
        <f t="shared" si="377"/>
        <v>0</v>
      </c>
      <c r="BW168" s="8">
        <f t="shared" si="377"/>
        <v>0</v>
      </c>
      <c r="BX168" s="8">
        <f t="shared" si="377"/>
        <v>0</v>
      </c>
      <c r="BY168" s="8">
        <f t="shared" si="377"/>
        <v>0</v>
      </c>
      <c r="BZ168" s="8">
        <f t="shared" si="377"/>
        <v>0</v>
      </c>
      <c r="CA168" s="8">
        <f t="shared" si="377"/>
        <v>0</v>
      </c>
      <c r="CB168" s="8">
        <f t="shared" si="377"/>
        <v>0</v>
      </c>
      <c r="CC168" s="8">
        <f t="shared" si="342"/>
        <v>0</v>
      </c>
      <c r="CD168" s="8">
        <f aca="true" t="shared" si="378" ref="CD168:CL168">CD416-CD86</f>
        <v>0</v>
      </c>
      <c r="CE168" s="8">
        <f t="shared" si="378"/>
        <v>0</v>
      </c>
      <c r="CF168" s="8">
        <f t="shared" si="378"/>
        <v>0</v>
      </c>
      <c r="CG168" s="8">
        <f t="shared" si="378"/>
        <v>0</v>
      </c>
      <c r="CH168" s="8">
        <f t="shared" si="378"/>
        <v>0</v>
      </c>
      <c r="CI168" s="8">
        <f t="shared" si="378"/>
        <v>0</v>
      </c>
      <c r="CJ168" s="8">
        <f t="shared" si="378"/>
        <v>0</v>
      </c>
      <c r="CK168" s="8">
        <f t="shared" si="378"/>
        <v>0</v>
      </c>
      <c r="CL168" s="8">
        <f t="shared" si="378"/>
        <v>0</v>
      </c>
      <c r="CM168" s="8">
        <f aca="true" t="shared" si="379" ref="CM168:DF168">CM416-CM86</f>
        <v>0</v>
      </c>
      <c r="CN168" s="8">
        <f t="shared" si="379"/>
        <v>0</v>
      </c>
      <c r="CO168" s="8">
        <f t="shared" si="379"/>
        <v>0</v>
      </c>
      <c r="CP168" s="8">
        <f t="shared" si="379"/>
        <v>0</v>
      </c>
      <c r="CQ168" s="8">
        <f t="shared" si="379"/>
        <v>0</v>
      </c>
      <c r="CR168" s="8">
        <f t="shared" si="379"/>
        <v>0</v>
      </c>
      <c r="CS168" s="8">
        <f t="shared" si="379"/>
        <v>0</v>
      </c>
      <c r="CT168" s="8">
        <f t="shared" si="379"/>
        <v>0</v>
      </c>
      <c r="CU168" s="8">
        <f t="shared" si="379"/>
        <v>0</v>
      </c>
      <c r="CV168" s="8">
        <f t="shared" si="379"/>
        <v>0</v>
      </c>
      <c r="CW168" s="8">
        <f t="shared" si="379"/>
        <v>0</v>
      </c>
      <c r="CX168" s="8">
        <f t="shared" si="379"/>
        <v>0</v>
      </c>
      <c r="CY168" s="8">
        <f t="shared" si="379"/>
        <v>0</v>
      </c>
      <c r="CZ168" s="8">
        <f t="shared" si="379"/>
        <v>0</v>
      </c>
      <c r="DA168" s="8">
        <f t="shared" si="379"/>
        <v>0</v>
      </c>
      <c r="DB168" s="8">
        <f t="shared" si="379"/>
        <v>0</v>
      </c>
      <c r="DC168" s="8">
        <f t="shared" si="379"/>
        <v>0</v>
      </c>
      <c r="DD168" s="8">
        <f t="shared" si="379"/>
        <v>0</v>
      </c>
      <c r="DE168" s="8">
        <f t="shared" si="379"/>
        <v>0</v>
      </c>
      <c r="DF168" s="8">
        <f t="shared" si="379"/>
        <v>0</v>
      </c>
      <c r="DG168" s="8">
        <f aca="true" t="shared" si="380" ref="DG168:DS168">DG416-DG86</f>
        <v>0</v>
      </c>
      <c r="DH168" s="8">
        <f t="shared" si="380"/>
        <v>0</v>
      </c>
      <c r="DI168" s="8">
        <f t="shared" si="380"/>
        <v>0</v>
      </c>
      <c r="DJ168" s="8">
        <f t="shared" si="380"/>
        <v>0</v>
      </c>
      <c r="DK168" s="8">
        <f t="shared" si="380"/>
        <v>0</v>
      </c>
      <c r="DL168" s="8">
        <f t="shared" si="380"/>
        <v>0</v>
      </c>
      <c r="DM168" s="8">
        <f t="shared" si="380"/>
        <v>0</v>
      </c>
      <c r="DN168" s="8">
        <f t="shared" si="380"/>
        <v>0</v>
      </c>
      <c r="DO168" s="8">
        <f t="shared" si="380"/>
        <v>0</v>
      </c>
      <c r="DP168" s="8">
        <f t="shared" si="380"/>
        <v>0</v>
      </c>
      <c r="DQ168" s="8">
        <f t="shared" si="380"/>
        <v>0</v>
      </c>
      <c r="DR168" s="8">
        <f t="shared" si="380"/>
        <v>1</v>
      </c>
      <c r="DS168" s="8">
        <f t="shared" si="380"/>
        <v>0</v>
      </c>
      <c r="DU168" s="1"/>
      <c r="DV168" s="6"/>
    </row>
    <row r="169" spans="17:126" ht="11.25">
      <c r="Q169" s="17"/>
      <c r="AR169" s="1" t="s">
        <v>77</v>
      </c>
      <c r="AS169" s="1" t="s">
        <v>441</v>
      </c>
      <c r="AT169" s="8">
        <f aca="true" t="shared" si="381" ref="AT169:CB169">AT417-AT87</f>
        <v>0</v>
      </c>
      <c r="AU169" s="8">
        <f t="shared" si="381"/>
        <v>0</v>
      </c>
      <c r="AV169" s="8">
        <f t="shared" si="381"/>
        <v>0</v>
      </c>
      <c r="AW169" s="8">
        <f t="shared" si="381"/>
        <v>0</v>
      </c>
      <c r="AX169" s="8">
        <f t="shared" si="381"/>
        <v>0</v>
      </c>
      <c r="AY169" s="8">
        <f t="shared" si="381"/>
        <v>0</v>
      </c>
      <c r="AZ169" s="8">
        <f t="shared" si="381"/>
        <v>0</v>
      </c>
      <c r="BA169" s="8">
        <f t="shared" si="381"/>
        <v>0</v>
      </c>
      <c r="BB169" s="8">
        <f t="shared" si="381"/>
        <v>0</v>
      </c>
      <c r="BC169" s="8">
        <f t="shared" si="381"/>
        <v>0</v>
      </c>
      <c r="BD169" s="8">
        <f t="shared" si="381"/>
        <v>0</v>
      </c>
      <c r="BE169" s="8">
        <f t="shared" si="381"/>
        <v>0</v>
      </c>
      <c r="BF169" s="8">
        <f t="shared" si="381"/>
        <v>0</v>
      </c>
      <c r="BG169" s="8">
        <f t="shared" si="381"/>
        <v>0</v>
      </c>
      <c r="BH169" s="8">
        <f t="shared" si="381"/>
        <v>0</v>
      </c>
      <c r="BI169" s="8">
        <f t="shared" si="381"/>
        <v>0</v>
      </c>
      <c r="BJ169" s="8">
        <f t="shared" si="381"/>
        <v>0</v>
      </c>
      <c r="BK169" s="8">
        <f t="shared" si="381"/>
        <v>0</v>
      </c>
      <c r="BL169" s="8">
        <f t="shared" si="381"/>
        <v>0</v>
      </c>
      <c r="BM169" s="8">
        <f t="shared" si="381"/>
        <v>0</v>
      </c>
      <c r="BN169" s="8">
        <f t="shared" si="381"/>
        <v>0</v>
      </c>
      <c r="BO169" s="8">
        <f t="shared" si="381"/>
        <v>0</v>
      </c>
      <c r="BP169" s="8">
        <f t="shared" si="381"/>
        <v>0</v>
      </c>
      <c r="BQ169" s="8">
        <f t="shared" si="381"/>
        <v>0</v>
      </c>
      <c r="BR169" s="8">
        <f t="shared" si="381"/>
        <v>0</v>
      </c>
      <c r="BS169" s="8">
        <f t="shared" si="381"/>
        <v>0</v>
      </c>
      <c r="BT169" s="105">
        <f t="shared" si="381"/>
        <v>0</v>
      </c>
      <c r="BU169" s="8">
        <f t="shared" si="381"/>
        <v>0</v>
      </c>
      <c r="BV169" s="8">
        <f t="shared" si="381"/>
        <v>0</v>
      </c>
      <c r="BW169" s="8">
        <f t="shared" si="381"/>
        <v>0</v>
      </c>
      <c r="BX169" s="8">
        <f t="shared" si="381"/>
        <v>0</v>
      </c>
      <c r="BY169" s="8">
        <f t="shared" si="381"/>
        <v>0</v>
      </c>
      <c r="BZ169" s="8">
        <f t="shared" si="381"/>
        <v>0</v>
      </c>
      <c r="CA169" s="8">
        <f t="shared" si="381"/>
        <v>0</v>
      </c>
      <c r="CB169" s="8">
        <f t="shared" si="381"/>
        <v>0</v>
      </c>
      <c r="CC169" s="8">
        <f t="shared" si="342"/>
        <v>0</v>
      </c>
      <c r="CD169" s="8">
        <f aca="true" t="shared" si="382" ref="CD169:CL169">CD417-CD87</f>
        <v>0</v>
      </c>
      <c r="CE169" s="8">
        <f t="shared" si="382"/>
        <v>0</v>
      </c>
      <c r="CF169" s="8">
        <f t="shared" si="382"/>
        <v>0</v>
      </c>
      <c r="CG169" s="8">
        <f t="shared" si="382"/>
        <v>0</v>
      </c>
      <c r="CH169" s="8">
        <f t="shared" si="382"/>
        <v>0</v>
      </c>
      <c r="CI169" s="8">
        <f t="shared" si="382"/>
        <v>0</v>
      </c>
      <c r="CJ169" s="8">
        <f t="shared" si="382"/>
        <v>0</v>
      </c>
      <c r="CK169" s="8">
        <f t="shared" si="382"/>
        <v>0</v>
      </c>
      <c r="CL169" s="8">
        <f t="shared" si="382"/>
        <v>0</v>
      </c>
      <c r="CM169" s="8">
        <f aca="true" t="shared" si="383" ref="CM169:DF169">CM417-CM87</f>
        <v>0</v>
      </c>
      <c r="CN169" s="8">
        <f t="shared" si="383"/>
        <v>0</v>
      </c>
      <c r="CO169" s="8">
        <f t="shared" si="383"/>
        <v>0</v>
      </c>
      <c r="CP169" s="8">
        <f t="shared" si="383"/>
        <v>0</v>
      </c>
      <c r="CQ169" s="8">
        <f t="shared" si="383"/>
        <v>0</v>
      </c>
      <c r="CR169" s="8">
        <f t="shared" si="383"/>
        <v>0</v>
      </c>
      <c r="CS169" s="8">
        <f t="shared" si="383"/>
        <v>0</v>
      </c>
      <c r="CT169" s="8">
        <f t="shared" si="383"/>
        <v>0</v>
      </c>
      <c r="CU169" s="8">
        <f t="shared" si="383"/>
        <v>0</v>
      </c>
      <c r="CV169" s="8">
        <f t="shared" si="383"/>
        <v>0</v>
      </c>
      <c r="CW169" s="8">
        <f t="shared" si="383"/>
        <v>0</v>
      </c>
      <c r="CX169" s="8">
        <f t="shared" si="383"/>
        <v>0</v>
      </c>
      <c r="CY169" s="8">
        <f t="shared" si="383"/>
        <v>0</v>
      </c>
      <c r="CZ169" s="8">
        <f t="shared" si="383"/>
        <v>0</v>
      </c>
      <c r="DA169" s="8">
        <f t="shared" si="383"/>
        <v>0</v>
      </c>
      <c r="DB169" s="8">
        <f t="shared" si="383"/>
        <v>0</v>
      </c>
      <c r="DC169" s="8">
        <f t="shared" si="383"/>
        <v>0</v>
      </c>
      <c r="DD169" s="8">
        <f t="shared" si="383"/>
        <v>0</v>
      </c>
      <c r="DE169" s="8">
        <f t="shared" si="383"/>
        <v>0</v>
      </c>
      <c r="DF169" s="8">
        <f t="shared" si="383"/>
        <v>0</v>
      </c>
      <c r="DG169" s="8">
        <f aca="true" t="shared" si="384" ref="DG169:DS169">DG417-DG87</f>
        <v>0</v>
      </c>
      <c r="DH169" s="8">
        <f t="shared" si="384"/>
        <v>0</v>
      </c>
      <c r="DI169" s="8">
        <f t="shared" si="384"/>
        <v>0</v>
      </c>
      <c r="DJ169" s="8">
        <f t="shared" si="384"/>
        <v>0</v>
      </c>
      <c r="DK169" s="8">
        <f t="shared" si="384"/>
        <v>0</v>
      </c>
      <c r="DL169" s="8">
        <f t="shared" si="384"/>
        <v>0</v>
      </c>
      <c r="DM169" s="8">
        <f t="shared" si="384"/>
        <v>0</v>
      </c>
      <c r="DN169" s="8">
        <f t="shared" si="384"/>
        <v>0</v>
      </c>
      <c r="DO169" s="8">
        <f t="shared" si="384"/>
        <v>0</v>
      </c>
      <c r="DP169" s="8">
        <f t="shared" si="384"/>
        <v>0</v>
      </c>
      <c r="DQ169" s="8">
        <f t="shared" si="384"/>
        <v>0</v>
      </c>
      <c r="DR169" s="8">
        <f t="shared" si="384"/>
        <v>0</v>
      </c>
      <c r="DS169" s="8">
        <f t="shared" si="384"/>
        <v>0.9923329412397305</v>
      </c>
      <c r="DU169" s="1"/>
      <c r="DV169" s="6"/>
    </row>
    <row r="170" spans="17:123" ht="11.25">
      <c r="Q170" s="17"/>
      <c r="AR170" s="9"/>
      <c r="AS170" s="9"/>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105"/>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row>
    <row r="171" spans="17:123" ht="11.25">
      <c r="Q171" s="17"/>
      <c r="AR171" s="11" t="s">
        <v>444</v>
      </c>
      <c r="AS171" s="9"/>
      <c r="AT171" s="8">
        <f aca="true" t="shared" si="385" ref="AT171:BY171">SUM(AT92:AT169)</f>
        <v>1</v>
      </c>
      <c r="AU171" s="8">
        <f t="shared" si="385"/>
        <v>1</v>
      </c>
      <c r="AV171" s="8">
        <f t="shared" si="385"/>
        <v>1</v>
      </c>
      <c r="AW171" s="8">
        <f t="shared" si="385"/>
        <v>1</v>
      </c>
      <c r="AX171" s="8">
        <f t="shared" si="385"/>
        <v>1</v>
      </c>
      <c r="AY171" s="8">
        <f t="shared" si="385"/>
        <v>1</v>
      </c>
      <c r="AZ171" s="8">
        <f t="shared" si="385"/>
        <v>1</v>
      </c>
      <c r="BA171" s="8">
        <f t="shared" si="385"/>
        <v>1</v>
      </c>
      <c r="BB171" s="8">
        <f t="shared" si="385"/>
        <v>1</v>
      </c>
      <c r="BC171" s="8">
        <f t="shared" si="385"/>
        <v>1</v>
      </c>
      <c r="BD171" s="8">
        <f t="shared" si="385"/>
        <v>1</v>
      </c>
      <c r="BE171" s="8">
        <f t="shared" si="385"/>
        <v>1</v>
      </c>
      <c r="BF171" s="8">
        <f t="shared" si="385"/>
        <v>1</v>
      </c>
      <c r="BG171" s="8">
        <f t="shared" si="385"/>
        <v>1</v>
      </c>
      <c r="BH171" s="8">
        <f t="shared" si="385"/>
        <v>1</v>
      </c>
      <c r="BI171" s="8">
        <f t="shared" si="385"/>
        <v>1</v>
      </c>
      <c r="BJ171" s="8">
        <f t="shared" si="385"/>
        <v>1</v>
      </c>
      <c r="BK171" s="8">
        <f t="shared" si="385"/>
        <v>1</v>
      </c>
      <c r="BL171" s="8">
        <f t="shared" si="385"/>
        <v>1</v>
      </c>
      <c r="BM171" s="8">
        <f t="shared" si="385"/>
        <v>1</v>
      </c>
      <c r="BN171" s="8">
        <f t="shared" si="385"/>
        <v>1</v>
      </c>
      <c r="BO171" s="8">
        <f t="shared" si="385"/>
        <v>1</v>
      </c>
      <c r="BP171" s="8">
        <f t="shared" si="385"/>
        <v>1</v>
      </c>
      <c r="BQ171" s="8">
        <f t="shared" si="385"/>
        <v>1</v>
      </c>
      <c r="BR171" s="8">
        <f t="shared" si="385"/>
        <v>1</v>
      </c>
      <c r="BS171" s="8">
        <f t="shared" si="385"/>
        <v>1</v>
      </c>
      <c r="BT171" s="105">
        <f t="shared" si="385"/>
        <v>-7.947201924318748E-17</v>
      </c>
      <c r="BU171" s="8">
        <f t="shared" si="385"/>
        <v>1.3010426069826053E-16</v>
      </c>
      <c r="BV171" s="8">
        <f t="shared" si="385"/>
        <v>-1.950208657758301E-16</v>
      </c>
      <c r="BW171" s="8">
        <f t="shared" si="385"/>
        <v>-1.0722759485881639E-16</v>
      </c>
      <c r="BX171" s="8">
        <f t="shared" si="385"/>
        <v>2.439454888092385E-16</v>
      </c>
      <c r="BY171" s="8">
        <f t="shared" si="385"/>
        <v>-1.9049432170570313E-16</v>
      </c>
      <c r="BZ171" s="8">
        <f aca="true" t="shared" si="386" ref="BZ171:DF171">SUM(BZ92:BZ169)</f>
        <v>1.1102230246251565E-16</v>
      </c>
      <c r="CA171" s="8">
        <f t="shared" si="386"/>
        <v>1.1102230246251565E-16</v>
      </c>
      <c r="CB171" s="8">
        <f t="shared" si="386"/>
        <v>1.1102230246251565E-16</v>
      </c>
      <c r="CC171" s="8">
        <f>SUM(CC92:CC169)</f>
        <v>1.201296007113939E-16</v>
      </c>
      <c r="CD171" s="8">
        <f t="shared" si="386"/>
        <v>2.220446049250313E-16</v>
      </c>
      <c r="CE171" s="8">
        <f t="shared" si="386"/>
        <v>1.1102230246251565E-16</v>
      </c>
      <c r="CF171" s="8">
        <f t="shared" si="386"/>
        <v>1.1102230246251565E-16</v>
      </c>
      <c r="CG171" s="8">
        <f t="shared" si="386"/>
        <v>1.1102230246251565E-16</v>
      </c>
      <c r="CH171" s="8">
        <f t="shared" si="386"/>
        <v>1.1102230246251565E-16</v>
      </c>
      <c r="CI171" s="8">
        <f t="shared" si="386"/>
        <v>-2.1824989732133204E-16</v>
      </c>
      <c r="CJ171" s="8">
        <f t="shared" si="386"/>
        <v>-2.1824989732133204E-16</v>
      </c>
      <c r="CK171" s="8">
        <f t="shared" si="386"/>
        <v>-1.8973538018496328E-16</v>
      </c>
      <c r="CL171" s="8">
        <f t="shared" si="386"/>
        <v>0</v>
      </c>
      <c r="CM171" s="8">
        <f t="shared" si="386"/>
        <v>2.220446049250313E-16</v>
      </c>
      <c r="CN171" s="8">
        <f t="shared" si="386"/>
        <v>0</v>
      </c>
      <c r="CO171" s="8">
        <f t="shared" si="386"/>
        <v>-2.667137344314341E-17</v>
      </c>
      <c r="CP171" s="8">
        <f t="shared" si="386"/>
        <v>-1.2549640146519714E-16</v>
      </c>
      <c r="CQ171" s="8">
        <f t="shared" si="386"/>
        <v>1.7477339020466331E-16</v>
      </c>
      <c r="CR171" s="8">
        <f t="shared" si="386"/>
        <v>2.220446049250313E-16</v>
      </c>
      <c r="CS171" s="8">
        <f t="shared" si="386"/>
        <v>-1.220811646218678E-16</v>
      </c>
      <c r="CT171" s="8">
        <f t="shared" si="386"/>
        <v>2.220446049250313E-16</v>
      </c>
      <c r="CU171" s="8">
        <f t="shared" si="386"/>
        <v>0</v>
      </c>
      <c r="CV171" s="8">
        <f t="shared" si="386"/>
        <v>-3.292721997838477E-16</v>
      </c>
      <c r="CW171" s="8">
        <f t="shared" si="386"/>
        <v>2.717010644248674E-16</v>
      </c>
      <c r="CX171" s="8">
        <f t="shared" si="386"/>
        <v>-8.613986260397333E-17</v>
      </c>
      <c r="CY171" s="8">
        <f t="shared" si="386"/>
        <v>-3.08455518072126E-16</v>
      </c>
      <c r="CZ171" s="8">
        <f t="shared" si="386"/>
        <v>-2.598832607447754E-16</v>
      </c>
      <c r="DA171" s="8">
        <f t="shared" si="386"/>
        <v>-2.2518879122523927E-16</v>
      </c>
      <c r="DB171" s="8">
        <f t="shared" si="386"/>
        <v>-2.6682215464868264E-16</v>
      </c>
      <c r="DC171" s="8">
        <f t="shared" si="386"/>
        <v>-2.806999424564971E-16</v>
      </c>
      <c r="DD171" s="8">
        <f t="shared" si="386"/>
        <v>-2.2518879122523927E-16</v>
      </c>
      <c r="DE171" s="8">
        <f t="shared" si="386"/>
        <v>-2.5847379792054426E-16</v>
      </c>
      <c r="DF171" s="8">
        <f t="shared" si="386"/>
        <v>2.717010644248674E-16</v>
      </c>
      <c r="DG171" s="8">
        <f aca="true" t="shared" si="387" ref="DG171:DS171">SUM(DG92:DG169)</f>
        <v>0</v>
      </c>
      <c r="DH171" s="8">
        <f t="shared" si="387"/>
        <v>1.1102230246251565E-16</v>
      </c>
      <c r="DI171" s="8">
        <f t="shared" si="387"/>
        <v>1.1102230246251565E-16</v>
      </c>
      <c r="DJ171" s="8">
        <f t="shared" si="387"/>
        <v>1.1102230246251565E-16</v>
      </c>
      <c r="DK171" s="8">
        <f t="shared" si="387"/>
        <v>1.1102230246251565E-16</v>
      </c>
      <c r="DL171" s="8">
        <f t="shared" si="387"/>
        <v>1.1102230246251565E-16</v>
      </c>
      <c r="DM171" s="8">
        <f t="shared" si="387"/>
        <v>1.1102230246251565E-16</v>
      </c>
      <c r="DN171" s="8">
        <f t="shared" si="387"/>
        <v>1.1102230246251565E-16</v>
      </c>
      <c r="DO171" s="8">
        <f t="shared" si="387"/>
        <v>-2.220446049250313E-16</v>
      </c>
      <c r="DP171" s="8">
        <f t="shared" si="387"/>
        <v>1.1102230246251565E-16</v>
      </c>
      <c r="DQ171" s="8">
        <f t="shared" si="387"/>
        <v>0</v>
      </c>
      <c r="DR171" s="8">
        <f t="shared" si="387"/>
        <v>-6.661338147750939E-16</v>
      </c>
      <c r="DS171" s="8">
        <f t="shared" si="387"/>
        <v>0</v>
      </c>
    </row>
    <row r="172" spans="17:129" ht="11.25">
      <c r="Q172" s="17"/>
      <c r="AR172" s="9"/>
      <c r="AS172" s="9"/>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105"/>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X172" s="2" t="s">
        <v>445</v>
      </c>
      <c r="DY172" s="110" t="s">
        <v>446</v>
      </c>
    </row>
    <row r="173" spans="17:129" ht="11.25">
      <c r="Q173" s="17"/>
      <c r="AR173" s="9"/>
      <c r="AS173" s="9"/>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105"/>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X173" s="2" t="s">
        <v>447</v>
      </c>
      <c r="DY173" s="110" t="s">
        <v>448</v>
      </c>
    </row>
    <row r="174" spans="17:129" ht="11.25">
      <c r="Q174" s="17"/>
      <c r="AR174" s="9"/>
      <c r="AS174" s="9"/>
      <c r="AT174" s="10">
        <f>AT39</f>
        <v>0</v>
      </c>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105"/>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W174" s="2" t="s">
        <v>449</v>
      </c>
      <c r="DX174" s="2" t="s">
        <v>449</v>
      </c>
      <c r="DY174" s="2" t="s">
        <v>450</v>
      </c>
    </row>
    <row r="175" spans="72:129" ht="11.25">
      <c r="BT175" s="57"/>
      <c r="BZ175" s="8"/>
      <c r="CA175" s="8"/>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W175" s="2" t="s">
        <v>451</v>
      </c>
      <c r="DX175" s="2" t="s">
        <v>452</v>
      </c>
      <c r="DY175" s="2" t="s">
        <v>453</v>
      </c>
    </row>
    <row r="176" spans="46:128" ht="11.25">
      <c r="AT176" s="1" t="s">
        <v>454</v>
      </c>
      <c r="DU176" s="164"/>
      <c r="DV176" s="164"/>
      <c r="DW176" s="21"/>
      <c r="DX176" s="21"/>
    </row>
    <row r="177" spans="125:177" ht="11.25">
      <c r="DU177" s="5"/>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row>
    <row r="178" spans="44:128" ht="11.25">
      <c r="AR178" s="1" t="s">
        <v>2</v>
      </c>
      <c r="AS178" s="1" t="s">
        <v>168</v>
      </c>
      <c r="AT178" s="3">
        <v>1</v>
      </c>
      <c r="AU178" s="3">
        <v>0</v>
      </c>
      <c r="AV178" s="3">
        <v>0</v>
      </c>
      <c r="AW178" s="3">
        <v>0</v>
      </c>
      <c r="AX178" s="3">
        <v>0</v>
      </c>
      <c r="AY178" s="3">
        <v>0</v>
      </c>
      <c r="AZ178" s="3">
        <v>0</v>
      </c>
      <c r="BA178" s="3">
        <v>0</v>
      </c>
      <c r="BB178" s="3">
        <v>0</v>
      </c>
      <c r="BC178" s="3">
        <v>0</v>
      </c>
      <c r="BD178" s="3">
        <v>0</v>
      </c>
      <c r="BE178" s="3">
        <v>0</v>
      </c>
      <c r="BF178" s="3">
        <v>0</v>
      </c>
      <c r="BG178" s="3">
        <v>0</v>
      </c>
      <c r="BH178" s="3">
        <v>0</v>
      </c>
      <c r="BI178" s="3">
        <v>0</v>
      </c>
      <c r="BJ178" s="3">
        <v>0</v>
      </c>
      <c r="BK178" s="3">
        <v>0</v>
      </c>
      <c r="BL178" s="3">
        <v>0</v>
      </c>
      <c r="BM178" s="3">
        <v>0</v>
      </c>
      <c r="BN178" s="3">
        <v>0</v>
      </c>
      <c r="BO178" s="3">
        <v>0</v>
      </c>
      <c r="BP178" s="3">
        <v>0</v>
      </c>
      <c r="BQ178" s="3">
        <v>0</v>
      </c>
      <c r="BR178" s="3">
        <v>0</v>
      </c>
      <c r="BS178" s="3">
        <v>0</v>
      </c>
      <c r="BT178" s="3">
        <v>0.1718704007946036</v>
      </c>
      <c r="BU178" s="3">
        <v>0.20395952862069952</v>
      </c>
      <c r="BV178" s="3">
        <v>0.31042445966647453</v>
      </c>
      <c r="BW178" s="3">
        <v>0.17187040079460358</v>
      </c>
      <c r="BX178" s="3">
        <v>0.12991540492421805</v>
      </c>
      <c r="BY178" s="3">
        <v>0.1718704007946036</v>
      </c>
      <c r="BZ178" s="3">
        <v>0.08775013520822066</v>
      </c>
      <c r="CA178" s="3">
        <v>0.07977560833454757</v>
      </c>
      <c r="CB178" s="3">
        <v>0.050102658750454</v>
      </c>
      <c r="CC178" s="3">
        <v>0.19434452317703035</v>
      </c>
      <c r="CD178" s="3">
        <v>0.19201912886584394</v>
      </c>
      <c r="CE178" s="3">
        <v>0.07977560833454757</v>
      </c>
      <c r="CF178" s="3">
        <v>0.07977560833454757</v>
      </c>
      <c r="CG178" s="3">
        <v>0.0746082719672222</v>
      </c>
      <c r="CH178" s="3">
        <v>0.050102658750454</v>
      </c>
      <c r="CI178" s="3">
        <v>0.1718704007946036</v>
      </c>
      <c r="CJ178" s="3">
        <v>0.1718704007946036</v>
      </c>
      <c r="CK178" s="3">
        <v>0.13447639757212626</v>
      </c>
      <c r="CL178" s="3">
        <v>0.33049224286535145</v>
      </c>
      <c r="CM178" s="3">
        <v>0.19201912886584394</v>
      </c>
      <c r="CN178" s="3">
        <v>0.40505725719733504</v>
      </c>
      <c r="CO178" s="3">
        <v>0.12629567566002617</v>
      </c>
      <c r="CP178" s="3">
        <v>0.12014334559413878</v>
      </c>
      <c r="CQ178" s="3">
        <v>0.1258534253792549</v>
      </c>
      <c r="CR178" s="3">
        <v>0.1258534253792549</v>
      </c>
      <c r="CS178" s="3">
        <v>0.1344763975721263</v>
      </c>
      <c r="CT178" s="3">
        <v>0.19201912886584394</v>
      </c>
      <c r="CU178" s="3">
        <v>0.058246828143021914</v>
      </c>
      <c r="CV178" s="3">
        <v>0.1718704007946036</v>
      </c>
      <c r="CW178" s="3">
        <v>0.12991540492421802</v>
      </c>
      <c r="CX178" s="3">
        <v>0.14600687319437114</v>
      </c>
      <c r="CY178" s="3">
        <v>0.1718704007946036</v>
      </c>
      <c r="CZ178" s="3">
        <v>0.17187040079460358</v>
      </c>
      <c r="DA178" s="3">
        <v>0.1718704007946036</v>
      </c>
      <c r="DB178" s="3">
        <v>0.1718704007946036</v>
      </c>
      <c r="DC178" s="3">
        <v>0.17187040079460367</v>
      </c>
      <c r="DD178" s="3">
        <v>0.17187040079460364</v>
      </c>
      <c r="DE178" s="3">
        <v>0.20395952862069952</v>
      </c>
      <c r="DF178" s="3">
        <v>0.12991540492421808</v>
      </c>
      <c r="DG178" s="3">
        <v>0.0746082719672222</v>
      </c>
      <c r="DH178" s="3">
        <v>0.0746082719672222</v>
      </c>
      <c r="DI178" s="3">
        <v>0.0746082719672222</v>
      </c>
      <c r="DJ178" s="3">
        <v>0.0746082719672222</v>
      </c>
      <c r="DK178" s="3">
        <v>0.0746082719672222</v>
      </c>
      <c r="DL178" s="3">
        <v>0.0746082719672222</v>
      </c>
      <c r="DM178" s="3">
        <v>0.0746082719672222</v>
      </c>
      <c r="DN178" s="3">
        <v>0.0746082719672222</v>
      </c>
      <c r="DO178" s="3">
        <v>0.20395952862069952</v>
      </c>
      <c r="DP178" s="3">
        <v>0.0746082719672222</v>
      </c>
      <c r="DQ178" s="3">
        <v>0.1718704007946036</v>
      </c>
      <c r="DR178" s="3">
        <v>0.31042445966647453</v>
      </c>
      <c r="DS178" s="3">
        <v>0.15391590964052596</v>
      </c>
      <c r="DU178" s="9"/>
      <c r="DV178" s="9"/>
      <c r="DW178" s="9">
        <v>0</v>
      </c>
      <c r="DX178" s="9">
        <v>14108400.903154736</v>
      </c>
    </row>
    <row r="179" spans="44:128" ht="11.25">
      <c r="AR179" s="1" t="s">
        <v>3</v>
      </c>
      <c r="AS179" s="1" t="s">
        <v>169</v>
      </c>
      <c r="AT179" s="3">
        <v>0</v>
      </c>
      <c r="AU179" s="3">
        <v>1</v>
      </c>
      <c r="AV179" s="3">
        <v>0</v>
      </c>
      <c r="AW179" s="3">
        <v>0</v>
      </c>
      <c r="AX179" s="3">
        <v>0</v>
      </c>
      <c r="AY179" s="3">
        <v>0</v>
      </c>
      <c r="AZ179" s="3">
        <v>0</v>
      </c>
      <c r="BA179" s="3">
        <v>0</v>
      </c>
      <c r="BB179" s="3">
        <v>0</v>
      </c>
      <c r="BC179" s="3">
        <v>0</v>
      </c>
      <c r="BD179" s="3">
        <v>0</v>
      </c>
      <c r="BE179" s="3">
        <v>0</v>
      </c>
      <c r="BF179" s="3">
        <v>0</v>
      </c>
      <c r="BG179" s="3">
        <v>0</v>
      </c>
      <c r="BH179" s="3">
        <v>0</v>
      </c>
      <c r="BI179" s="3">
        <v>0</v>
      </c>
      <c r="BJ179" s="3">
        <v>0</v>
      </c>
      <c r="BK179" s="3">
        <v>0</v>
      </c>
      <c r="BL179" s="3">
        <v>0</v>
      </c>
      <c r="BM179" s="3">
        <v>0</v>
      </c>
      <c r="BN179" s="3">
        <v>0</v>
      </c>
      <c r="BO179" s="3">
        <v>0</v>
      </c>
      <c r="BP179" s="3">
        <v>0</v>
      </c>
      <c r="BQ179" s="3">
        <v>0</v>
      </c>
      <c r="BR179" s="3">
        <v>0</v>
      </c>
      <c r="BS179" s="3">
        <v>0</v>
      </c>
      <c r="BT179" s="3">
        <v>0.051907672647203904</v>
      </c>
      <c r="BU179" s="3">
        <v>0.0415641727017681</v>
      </c>
      <c r="BV179" s="3">
        <v>0.04621629136888537</v>
      </c>
      <c r="BW179" s="3">
        <v>0.051907672647203904</v>
      </c>
      <c r="BX179" s="3">
        <v>0.01690480940500883</v>
      </c>
      <c r="BY179" s="3">
        <v>0.05190767264720392</v>
      </c>
      <c r="BZ179" s="3">
        <v>0.09383450513791239</v>
      </c>
      <c r="CA179" s="3">
        <v>0.11529214629170917</v>
      </c>
      <c r="CB179" s="3">
        <v>0.11873299830260983</v>
      </c>
      <c r="CC179" s="3">
        <v>0.04834639885922742</v>
      </c>
      <c r="CD179" s="3">
        <v>0.056586057999702205</v>
      </c>
      <c r="CE179" s="3">
        <v>0.11529214629170917</v>
      </c>
      <c r="CF179" s="3">
        <v>0.11529214629170917</v>
      </c>
      <c r="CG179" s="3">
        <v>0.11416865068379381</v>
      </c>
      <c r="CH179" s="3">
        <v>0.11873299830260983</v>
      </c>
      <c r="CI179" s="3">
        <v>0.05190767264720391</v>
      </c>
      <c r="CJ179" s="3">
        <v>0.05190767264720391</v>
      </c>
      <c r="CK179" s="3">
        <v>0.08125752477151062</v>
      </c>
      <c r="CL179" s="3">
        <v>0</v>
      </c>
      <c r="CM179" s="3">
        <v>0.056586057999702205</v>
      </c>
      <c r="CN179" s="3">
        <v>0</v>
      </c>
      <c r="CO179" s="3">
        <v>0.07947885110204742</v>
      </c>
      <c r="CP179" s="3">
        <v>0.004102772058664238</v>
      </c>
      <c r="CQ179" s="3">
        <v>0.058910114007310804</v>
      </c>
      <c r="CR179" s="3">
        <v>0.058910114007310804</v>
      </c>
      <c r="CS179" s="3">
        <v>0.08125752477151064</v>
      </c>
      <c r="CT179" s="3">
        <v>0.056586057999702205</v>
      </c>
      <c r="CU179" s="3">
        <v>0.11061130334486736</v>
      </c>
      <c r="CV179" s="3">
        <v>0.05190767264720391</v>
      </c>
      <c r="CW179" s="3">
        <v>0.01690480940500883</v>
      </c>
      <c r="CX179" s="3">
        <v>0.028005222352934074</v>
      </c>
      <c r="CY179" s="3">
        <v>0.05190767264720391</v>
      </c>
      <c r="CZ179" s="3">
        <v>0.051907672647203904</v>
      </c>
      <c r="DA179" s="3">
        <v>0.05190767264720392</v>
      </c>
      <c r="DB179" s="3">
        <v>0.05190767264720392</v>
      </c>
      <c r="DC179" s="3">
        <v>0.051907672647203924</v>
      </c>
      <c r="DD179" s="3">
        <v>0.05190767264720392</v>
      </c>
      <c r="DE179" s="3">
        <v>0.04156417270176809</v>
      </c>
      <c r="DF179" s="3">
        <v>0.016904809405008832</v>
      </c>
      <c r="DG179" s="3">
        <v>0.11416865068379381</v>
      </c>
      <c r="DH179" s="3">
        <v>0.11416865068379381</v>
      </c>
      <c r="DI179" s="3">
        <v>0.11416865068379381</v>
      </c>
      <c r="DJ179" s="3">
        <v>0.11416865068379381</v>
      </c>
      <c r="DK179" s="3">
        <v>0.11416865068379381</v>
      </c>
      <c r="DL179" s="3">
        <v>0.11416865068379381</v>
      </c>
      <c r="DM179" s="3">
        <v>0.11416865068379381</v>
      </c>
      <c r="DN179" s="3">
        <v>0.11416865068379381</v>
      </c>
      <c r="DO179" s="3">
        <v>0.0415641727017681</v>
      </c>
      <c r="DP179" s="3">
        <v>0.11416865068379381</v>
      </c>
      <c r="DQ179" s="3">
        <v>0.05190767264720391</v>
      </c>
      <c r="DR179" s="3">
        <v>0.04621629136888537</v>
      </c>
      <c r="DS179" s="3">
        <v>0.06708114819675047</v>
      </c>
      <c r="DU179" s="9"/>
      <c r="DV179" s="9"/>
      <c r="DW179" s="9">
        <v>0</v>
      </c>
      <c r="DX179" s="9">
        <v>4776762.728499854</v>
      </c>
    </row>
    <row r="180" spans="44:128" ht="11.25">
      <c r="AR180" s="1" t="s">
        <v>4</v>
      </c>
      <c r="AS180" s="1" t="s">
        <v>170</v>
      </c>
      <c r="AT180" s="3">
        <v>0</v>
      </c>
      <c r="AU180" s="3">
        <v>0</v>
      </c>
      <c r="AV180" s="3">
        <v>1</v>
      </c>
      <c r="AW180" s="3">
        <v>0</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0</v>
      </c>
      <c r="BQ180" s="3">
        <v>0</v>
      </c>
      <c r="BR180" s="3">
        <v>0</v>
      </c>
      <c r="BS180" s="3">
        <v>0</v>
      </c>
      <c r="BT180" s="3">
        <v>0.030277042770301174</v>
      </c>
      <c r="BU180" s="3">
        <v>0.02937248316996034</v>
      </c>
      <c r="BV180" s="3">
        <v>0.0072426122337988065</v>
      </c>
      <c r="BW180" s="3">
        <v>0.030277042770301174</v>
      </c>
      <c r="BX180" s="3">
        <v>0.018060515240102472</v>
      </c>
      <c r="BY180" s="3">
        <v>0.03027704277030118</v>
      </c>
      <c r="BZ180" s="3">
        <v>0.0159545700378583</v>
      </c>
      <c r="CA180" s="3">
        <v>0.020253533440186506</v>
      </c>
      <c r="CB180" s="3">
        <v>0.03230322504132293</v>
      </c>
      <c r="CC180" s="3">
        <v>0.03328034994152844</v>
      </c>
      <c r="CD180" s="3">
        <v>0.033568356791885995</v>
      </c>
      <c r="CE180" s="3">
        <v>0.020253533440186506</v>
      </c>
      <c r="CF180" s="3">
        <v>0.020253533440186506</v>
      </c>
      <c r="CG180" s="3">
        <v>0.03358064337522839</v>
      </c>
      <c r="CH180" s="3">
        <v>0.03230322504132293</v>
      </c>
      <c r="CI180" s="3">
        <v>0.030277042770301178</v>
      </c>
      <c r="CJ180" s="3">
        <v>0.030277042770301174</v>
      </c>
      <c r="CK180" s="3">
        <v>0.033430496658378425</v>
      </c>
      <c r="CL180" s="3">
        <v>0</v>
      </c>
      <c r="CM180" s="3">
        <v>0.033568356791885995</v>
      </c>
      <c r="CN180" s="3">
        <v>0</v>
      </c>
      <c r="CO180" s="3">
        <v>0.05452944832716562</v>
      </c>
      <c r="CP180" s="3">
        <v>0.04048185459819359</v>
      </c>
      <c r="CQ180" s="3">
        <v>0.0431098630717339</v>
      </c>
      <c r="CR180" s="3">
        <v>0.0431098630717339</v>
      </c>
      <c r="CS180" s="3">
        <v>0.03343049665837844</v>
      </c>
      <c r="CT180" s="3">
        <v>0.033568356791885995</v>
      </c>
      <c r="CU180" s="3">
        <v>0.07577854671280276</v>
      </c>
      <c r="CV180" s="3">
        <v>0.030277042770301178</v>
      </c>
      <c r="CW180" s="3">
        <v>0.01806051524010247</v>
      </c>
      <c r="CX180" s="3">
        <v>0.035379448684247396</v>
      </c>
      <c r="CY180" s="3">
        <v>0.030277042770301178</v>
      </c>
      <c r="CZ180" s="3">
        <v>0.030277042770301174</v>
      </c>
      <c r="DA180" s="3">
        <v>0.03027704277030118</v>
      </c>
      <c r="DB180" s="3">
        <v>0.030277042770301178</v>
      </c>
      <c r="DC180" s="3">
        <v>0.030277042770301184</v>
      </c>
      <c r="DD180" s="3">
        <v>0.030277042770301184</v>
      </c>
      <c r="DE180" s="3">
        <v>0.029372483169960335</v>
      </c>
      <c r="DF180" s="3">
        <v>0.018060515240102472</v>
      </c>
      <c r="DG180" s="3">
        <v>0.03358064337522839</v>
      </c>
      <c r="DH180" s="3">
        <v>0.03358064337522839</v>
      </c>
      <c r="DI180" s="3">
        <v>0.03358064337522839</v>
      </c>
      <c r="DJ180" s="3">
        <v>0.03358064337522839</v>
      </c>
      <c r="DK180" s="3">
        <v>0.03358064337522839</v>
      </c>
      <c r="DL180" s="3">
        <v>0.03358064337522839</v>
      </c>
      <c r="DM180" s="3">
        <v>0.03358064337522839</v>
      </c>
      <c r="DN180" s="3">
        <v>0.03358064337522839</v>
      </c>
      <c r="DO180" s="3">
        <v>0.02937248316996034</v>
      </c>
      <c r="DP180" s="3">
        <v>0.03358064337522839</v>
      </c>
      <c r="DQ180" s="3">
        <v>0.030277042770301178</v>
      </c>
      <c r="DR180" s="3">
        <v>0.0072426122337988065</v>
      </c>
      <c r="DS180" s="3">
        <v>0.03305551738683578</v>
      </c>
      <c r="DU180" s="9"/>
      <c r="DV180" s="9"/>
      <c r="DW180" s="9">
        <v>0</v>
      </c>
      <c r="DX180" s="9">
        <v>2713162.8422650723</v>
      </c>
    </row>
    <row r="181" spans="44:128" ht="11.25">
      <c r="AR181" s="1" t="s">
        <v>5</v>
      </c>
      <c r="AS181" s="1" t="s">
        <v>171</v>
      </c>
      <c r="AT181" s="3">
        <v>0</v>
      </c>
      <c r="AU181" s="3">
        <v>0</v>
      </c>
      <c r="AV181" s="3">
        <v>0</v>
      </c>
      <c r="AW181" s="3">
        <v>1</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v>
      </c>
      <c r="BS181" s="3">
        <v>0</v>
      </c>
      <c r="BT181" s="3">
        <v>0.2133637391367089</v>
      </c>
      <c r="BU181" s="3">
        <v>0.15899241104997264</v>
      </c>
      <c r="BV181" s="3">
        <v>0.22875369513876762</v>
      </c>
      <c r="BW181" s="3">
        <v>0.21336373913670892</v>
      </c>
      <c r="BX181" s="3">
        <v>0.19799317117649706</v>
      </c>
      <c r="BY181" s="3">
        <v>0.21336373913670892</v>
      </c>
      <c r="BZ181" s="3">
        <v>0.14832341806381827</v>
      </c>
      <c r="CA181" s="3">
        <v>0.17565204720967506</v>
      </c>
      <c r="CB181" s="3">
        <v>0.16374719263525384</v>
      </c>
      <c r="CC181" s="3">
        <v>0.16492856864442268</v>
      </c>
      <c r="CD181" s="3">
        <v>0.23503455282772634</v>
      </c>
      <c r="CE181" s="3">
        <v>0.17565204720967506</v>
      </c>
      <c r="CF181" s="3">
        <v>0.17565204720967506</v>
      </c>
      <c r="CG181" s="3">
        <v>0.18711588505619844</v>
      </c>
      <c r="CH181" s="3">
        <v>0.16374719263525384</v>
      </c>
      <c r="CI181" s="3">
        <v>0.21336373913670892</v>
      </c>
      <c r="CJ181" s="3">
        <v>0.2133637391367089</v>
      </c>
      <c r="CK181" s="3">
        <v>0.17602222685031058</v>
      </c>
      <c r="CL181" s="3">
        <v>0</v>
      </c>
      <c r="CM181" s="3">
        <v>0.23503455282772634</v>
      </c>
      <c r="CN181" s="3">
        <v>0</v>
      </c>
      <c r="CO181" s="3">
        <v>0.19417132007769006</v>
      </c>
      <c r="CP181" s="3">
        <v>0.34777179816052617</v>
      </c>
      <c r="CQ181" s="3">
        <v>0.18508942974618572</v>
      </c>
      <c r="CR181" s="3">
        <v>0.18508942974618572</v>
      </c>
      <c r="CS181" s="3">
        <v>0.1760222268503106</v>
      </c>
      <c r="CT181" s="3">
        <v>0.23503455282772634</v>
      </c>
      <c r="CU181" s="3">
        <v>0.22341407151095732</v>
      </c>
      <c r="CV181" s="3">
        <v>0.21336373913670892</v>
      </c>
      <c r="CW181" s="3">
        <v>0.19799317117649706</v>
      </c>
      <c r="CX181" s="3">
        <v>0.2805677686486177</v>
      </c>
      <c r="CY181" s="3">
        <v>0.21336373913670892</v>
      </c>
      <c r="CZ181" s="3">
        <v>0.2133637391367089</v>
      </c>
      <c r="DA181" s="3">
        <v>0.21336373913670895</v>
      </c>
      <c r="DB181" s="3">
        <v>0.21336373913670895</v>
      </c>
      <c r="DC181" s="3">
        <v>0.21336373913670897</v>
      </c>
      <c r="DD181" s="3">
        <v>0.21336373913670895</v>
      </c>
      <c r="DE181" s="3">
        <v>0.15899241104997264</v>
      </c>
      <c r="DF181" s="3">
        <v>0.1979931711764971</v>
      </c>
      <c r="DG181" s="3">
        <v>0.18711588505619844</v>
      </c>
      <c r="DH181" s="3">
        <v>0.18711588505619844</v>
      </c>
      <c r="DI181" s="3">
        <v>0.18711588505619844</v>
      </c>
      <c r="DJ181" s="3">
        <v>0.18711588505619844</v>
      </c>
      <c r="DK181" s="3">
        <v>0.18711588505619844</v>
      </c>
      <c r="DL181" s="3">
        <v>0.18711588505619844</v>
      </c>
      <c r="DM181" s="3">
        <v>0.18711588505619844</v>
      </c>
      <c r="DN181" s="3">
        <v>0.18711588505619844</v>
      </c>
      <c r="DO181" s="3">
        <v>0.15899241104997264</v>
      </c>
      <c r="DP181" s="3">
        <v>0.18711588505619844</v>
      </c>
      <c r="DQ181" s="3">
        <v>0.21336373913670892</v>
      </c>
      <c r="DR181" s="3">
        <v>0.22875369513876762</v>
      </c>
      <c r="DS181" s="3">
        <v>0.1853307318018377</v>
      </c>
      <c r="DU181" s="9"/>
      <c r="DV181" s="9"/>
      <c r="DW181" s="9">
        <v>0</v>
      </c>
      <c r="DX181" s="9">
        <v>20790623.85366036</v>
      </c>
    </row>
    <row r="182" spans="44:128" ht="11.25">
      <c r="AR182" s="1" t="s">
        <v>6</v>
      </c>
      <c r="AS182" s="1" t="s">
        <v>172</v>
      </c>
      <c r="AT182" s="3">
        <v>0</v>
      </c>
      <c r="AU182" s="3">
        <v>0</v>
      </c>
      <c r="AV182" s="3">
        <v>0</v>
      </c>
      <c r="AW182" s="3">
        <v>0</v>
      </c>
      <c r="AX182" s="3">
        <v>1</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0.049212544153085534</v>
      </c>
      <c r="BU182" s="3">
        <v>0.06789588872465178</v>
      </c>
      <c r="BV182" s="3">
        <v>0.05456180751655271</v>
      </c>
      <c r="BW182" s="3">
        <v>0.049212544153085534</v>
      </c>
      <c r="BX182" s="3">
        <v>0.09352973250609443</v>
      </c>
      <c r="BY182" s="3">
        <v>0.049212544153085534</v>
      </c>
      <c r="BZ182" s="3">
        <v>0.06868577609518658</v>
      </c>
      <c r="CA182" s="3">
        <v>0.07434795279032493</v>
      </c>
      <c r="CB182" s="3">
        <v>0.07203160555320837</v>
      </c>
      <c r="CC182" s="3">
        <v>0.06703322928394619</v>
      </c>
      <c r="CD182" s="3">
        <v>0.05015196237289026</v>
      </c>
      <c r="CE182" s="3">
        <v>0.07434795279032493</v>
      </c>
      <c r="CF182" s="3">
        <v>0.07434795279032493</v>
      </c>
      <c r="CG182" s="3">
        <v>0.07624162560212613</v>
      </c>
      <c r="CH182" s="3">
        <v>0.07203160555320837</v>
      </c>
      <c r="CI182" s="3">
        <v>0.04921254415308554</v>
      </c>
      <c r="CJ182" s="3">
        <v>0.049212544153085534</v>
      </c>
      <c r="CK182" s="3">
        <v>0.0716374274430361</v>
      </c>
      <c r="CL182" s="3">
        <v>0</v>
      </c>
      <c r="CM182" s="3">
        <v>0.05015196237289026</v>
      </c>
      <c r="CN182" s="3">
        <v>0</v>
      </c>
      <c r="CO182" s="3">
        <v>0.07463541510333407</v>
      </c>
      <c r="CP182" s="3">
        <v>0.008768179970988213</v>
      </c>
      <c r="CQ182" s="3">
        <v>0.1000700664273183</v>
      </c>
      <c r="CR182" s="3">
        <v>0.1000700664273183</v>
      </c>
      <c r="CS182" s="3">
        <v>0.07163742744303613</v>
      </c>
      <c r="CT182" s="3">
        <v>0.05015196237289026</v>
      </c>
      <c r="CU182" s="3">
        <v>0.08223760092272203</v>
      </c>
      <c r="CV182" s="3">
        <v>0.049212544153085534</v>
      </c>
      <c r="CW182" s="3">
        <v>0.09352973250609443</v>
      </c>
      <c r="CX182" s="3">
        <v>0.028990362062036874</v>
      </c>
      <c r="CY182" s="3">
        <v>0.049212544153085534</v>
      </c>
      <c r="CZ182" s="3">
        <v>0.04921254415308553</v>
      </c>
      <c r="DA182" s="3">
        <v>0.049212544153085534</v>
      </c>
      <c r="DB182" s="3">
        <v>0.04921254415308554</v>
      </c>
      <c r="DC182" s="3">
        <v>0.04921254415308555</v>
      </c>
      <c r="DD182" s="3">
        <v>0.04921254415308554</v>
      </c>
      <c r="DE182" s="3">
        <v>0.06789588872465178</v>
      </c>
      <c r="DF182" s="3">
        <v>0.09352973250609445</v>
      </c>
      <c r="DG182" s="3">
        <v>0.07624162560212613</v>
      </c>
      <c r="DH182" s="3">
        <v>0.07624162560212613</v>
      </c>
      <c r="DI182" s="3">
        <v>0.07624162560212613</v>
      </c>
      <c r="DJ182" s="3">
        <v>0.07624162560212613</v>
      </c>
      <c r="DK182" s="3">
        <v>0.07624162560212613</v>
      </c>
      <c r="DL182" s="3">
        <v>0.07624162560212613</v>
      </c>
      <c r="DM182" s="3">
        <v>0.07624162560212613</v>
      </c>
      <c r="DN182" s="3">
        <v>0.07624162560212613</v>
      </c>
      <c r="DO182" s="3">
        <v>0.06789588872465178</v>
      </c>
      <c r="DP182" s="3">
        <v>0.07624162560212613</v>
      </c>
      <c r="DQ182" s="3">
        <v>0.049212544153085534</v>
      </c>
      <c r="DR182" s="3">
        <v>0.0545618075165527</v>
      </c>
      <c r="DS182" s="3">
        <v>0.06638338330467596</v>
      </c>
      <c r="DU182" s="9"/>
      <c r="DV182" s="9"/>
      <c r="DW182" s="9">
        <v>0</v>
      </c>
      <c r="DX182" s="9">
        <v>8418599.749612493</v>
      </c>
    </row>
    <row r="183" spans="44:128" ht="11.25">
      <c r="AR183" s="1" t="s">
        <v>7</v>
      </c>
      <c r="AS183" s="1" t="s">
        <v>173</v>
      </c>
      <c r="AT183" s="3">
        <v>0</v>
      </c>
      <c r="AU183" s="3">
        <v>0</v>
      </c>
      <c r="AV183" s="3">
        <v>0</v>
      </c>
      <c r="AW183" s="3">
        <v>0</v>
      </c>
      <c r="AX183" s="3">
        <v>0</v>
      </c>
      <c r="AY183" s="3">
        <v>1</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v>
      </c>
      <c r="BS183" s="3">
        <v>0</v>
      </c>
      <c r="BT183" s="3">
        <v>0.015744201593901802</v>
      </c>
      <c r="BU183" s="3">
        <v>0.01743864123480863</v>
      </c>
      <c r="BV183" s="3">
        <v>0.06412852687715372</v>
      </c>
      <c r="BW183" s="3">
        <v>0.015744201593901802</v>
      </c>
      <c r="BX183" s="3">
        <v>0.007953247917812774</v>
      </c>
      <c r="BY183" s="3">
        <v>0.015744201593901806</v>
      </c>
      <c r="BZ183" s="3">
        <v>0</v>
      </c>
      <c r="CA183" s="3">
        <v>0.017448637622031183</v>
      </c>
      <c r="CB183" s="3">
        <v>0.013193687783979306</v>
      </c>
      <c r="CC183" s="3">
        <v>0.02000018274028168</v>
      </c>
      <c r="CD183" s="3">
        <v>0.017534793690277037</v>
      </c>
      <c r="CE183" s="3">
        <v>0.017448637622031183</v>
      </c>
      <c r="CF183" s="3">
        <v>0.017448637622031183</v>
      </c>
      <c r="CG183" s="3">
        <v>0.015835225070594098</v>
      </c>
      <c r="CH183" s="3">
        <v>0.013193687783979306</v>
      </c>
      <c r="CI183" s="3">
        <v>0.015744201593901806</v>
      </c>
      <c r="CJ183" s="3">
        <v>0.015744201593901806</v>
      </c>
      <c r="CK183" s="3">
        <v>0.017917703905437884</v>
      </c>
      <c r="CL183" s="3">
        <v>0</v>
      </c>
      <c r="CM183" s="3">
        <v>0.017534793690277037</v>
      </c>
      <c r="CN183" s="3">
        <v>0</v>
      </c>
      <c r="CO183" s="3">
        <v>0.0153634131694488</v>
      </c>
      <c r="CP183" s="3">
        <v>0.008929466002482884</v>
      </c>
      <c r="CQ183" s="3">
        <v>0.015582990695830235</v>
      </c>
      <c r="CR183" s="3">
        <v>0.015582990695830233</v>
      </c>
      <c r="CS183" s="3">
        <v>0.01791770390543789</v>
      </c>
      <c r="CT183" s="3">
        <v>0.017534793690277037</v>
      </c>
      <c r="CU183" s="3">
        <v>0.010726643598615917</v>
      </c>
      <c r="CV183" s="3">
        <v>0.015744201593901806</v>
      </c>
      <c r="CW183" s="3">
        <v>0.007953247917812772</v>
      </c>
      <c r="CX183" s="3">
        <v>0.012336833798192346</v>
      </c>
      <c r="CY183" s="3">
        <v>0.015744201593901806</v>
      </c>
      <c r="CZ183" s="3">
        <v>0.015744201593901802</v>
      </c>
      <c r="DA183" s="3">
        <v>0.015744201593901806</v>
      </c>
      <c r="DB183" s="3">
        <v>0.015744201593901806</v>
      </c>
      <c r="DC183" s="3">
        <v>0.01574420159390181</v>
      </c>
      <c r="DD183" s="3">
        <v>0.01574420159390181</v>
      </c>
      <c r="DE183" s="3">
        <v>0.01743864123480863</v>
      </c>
      <c r="DF183" s="3">
        <v>0.007953247917812774</v>
      </c>
      <c r="DG183" s="3">
        <v>0.015835225070594098</v>
      </c>
      <c r="DH183" s="3">
        <v>0.015835225070594098</v>
      </c>
      <c r="DI183" s="3">
        <v>0.015835225070594098</v>
      </c>
      <c r="DJ183" s="3">
        <v>0.015835225070594098</v>
      </c>
      <c r="DK183" s="3">
        <v>0.015835225070594098</v>
      </c>
      <c r="DL183" s="3">
        <v>0.015835225070594098</v>
      </c>
      <c r="DM183" s="3">
        <v>0.015835225070594098</v>
      </c>
      <c r="DN183" s="3">
        <v>0.015835225070594098</v>
      </c>
      <c r="DO183" s="3">
        <v>0.01743864123480863</v>
      </c>
      <c r="DP183" s="3">
        <v>0.015835225070594098</v>
      </c>
      <c r="DQ183" s="3">
        <v>0.015744201593901806</v>
      </c>
      <c r="DR183" s="3">
        <v>0.06412852687715372</v>
      </c>
      <c r="DS183" s="3">
        <v>0.012978049525321788</v>
      </c>
      <c r="DU183" s="9"/>
      <c r="DV183" s="9"/>
      <c r="DW183" s="9">
        <v>0</v>
      </c>
      <c r="DX183" s="9">
        <v>1291097.1549410487</v>
      </c>
    </row>
    <row r="184" spans="44:128" ht="11.25">
      <c r="AR184" s="1" t="s">
        <v>8</v>
      </c>
      <c r="AS184" s="1" t="s">
        <v>174</v>
      </c>
      <c r="AT184" s="3">
        <v>0</v>
      </c>
      <c r="AU184" s="3">
        <v>0</v>
      </c>
      <c r="AV184" s="3">
        <v>0</v>
      </c>
      <c r="AW184" s="3">
        <v>0</v>
      </c>
      <c r="AX184" s="3">
        <v>0</v>
      </c>
      <c r="AY184" s="3">
        <v>0</v>
      </c>
      <c r="AZ184" s="3">
        <v>1</v>
      </c>
      <c r="BA184" s="3">
        <v>0</v>
      </c>
      <c r="BB184" s="3">
        <v>0</v>
      </c>
      <c r="BC184" s="3">
        <v>0</v>
      </c>
      <c r="BD184" s="3">
        <v>0</v>
      </c>
      <c r="BE184" s="3">
        <v>0</v>
      </c>
      <c r="BF184" s="3">
        <v>0</v>
      </c>
      <c r="BG184" s="3">
        <v>0</v>
      </c>
      <c r="BH184" s="3">
        <v>0</v>
      </c>
      <c r="BI184" s="3">
        <v>0</v>
      </c>
      <c r="BJ184" s="3">
        <v>0</v>
      </c>
      <c r="BK184" s="3">
        <v>0</v>
      </c>
      <c r="BL184" s="3">
        <v>0</v>
      </c>
      <c r="BM184" s="3">
        <v>0</v>
      </c>
      <c r="BN184" s="3">
        <v>0</v>
      </c>
      <c r="BO184" s="3">
        <v>0</v>
      </c>
      <c r="BP184" s="3">
        <v>0</v>
      </c>
      <c r="BQ184" s="3">
        <v>0</v>
      </c>
      <c r="BR184" s="3">
        <v>0</v>
      </c>
      <c r="BS184" s="3">
        <v>0</v>
      </c>
      <c r="BT184" s="3">
        <v>0.013145440097828474</v>
      </c>
      <c r="BU184" s="3">
        <v>0.012640227283777169</v>
      </c>
      <c r="BV184" s="3">
        <v>0.025493949011993176</v>
      </c>
      <c r="BW184" s="3">
        <v>0.013145440097828474</v>
      </c>
      <c r="BX184" s="3">
        <v>0.008414067108409225</v>
      </c>
      <c r="BY184" s="3">
        <v>0.01314544009782848</v>
      </c>
      <c r="BZ184" s="3">
        <v>0</v>
      </c>
      <c r="CA184" s="3">
        <v>0</v>
      </c>
      <c r="CB184" s="3">
        <v>0.016785817526850638</v>
      </c>
      <c r="CC184" s="3">
        <v>0.012529053642692007</v>
      </c>
      <c r="CD184" s="3">
        <v>0.014432484037381867</v>
      </c>
      <c r="CE184" s="3">
        <v>0</v>
      </c>
      <c r="CF184" s="3">
        <v>0</v>
      </c>
      <c r="CG184" s="3">
        <v>0.016693427827916506</v>
      </c>
      <c r="CH184" s="3">
        <v>0.016785817526850638</v>
      </c>
      <c r="CI184" s="3">
        <v>0.01314544009782848</v>
      </c>
      <c r="CJ184" s="3">
        <v>0.013145440097828476</v>
      </c>
      <c r="CK184" s="3">
        <v>0.01461124073530426</v>
      </c>
      <c r="CL184" s="3">
        <v>0</v>
      </c>
      <c r="CM184" s="3">
        <v>0.014432484037381867</v>
      </c>
      <c r="CN184" s="3">
        <v>0</v>
      </c>
      <c r="CO184" s="3">
        <v>0.04103961332653632</v>
      </c>
      <c r="CP184" s="3">
        <v>0.0004060581471538231</v>
      </c>
      <c r="CQ184" s="3">
        <v>0.015887155031475576</v>
      </c>
      <c r="CR184" s="3">
        <v>0.015887155031475576</v>
      </c>
      <c r="CS184" s="3">
        <v>0.014611240735304261</v>
      </c>
      <c r="CT184" s="3">
        <v>0.014432484037381867</v>
      </c>
      <c r="CU184" s="3">
        <v>0.06955017301038062</v>
      </c>
      <c r="CV184" s="3">
        <v>0.013145440097828476</v>
      </c>
      <c r="CW184" s="3">
        <v>0.008414067108409223</v>
      </c>
      <c r="CX184" s="3">
        <v>0.006775749122491152</v>
      </c>
      <c r="CY184" s="3">
        <v>0.013145440097828476</v>
      </c>
      <c r="CZ184" s="3">
        <v>0.013145440097828474</v>
      </c>
      <c r="DA184" s="3">
        <v>0.01314544009782848</v>
      </c>
      <c r="DB184" s="3">
        <v>0.013145440097828476</v>
      </c>
      <c r="DC184" s="3">
        <v>0.013145440097828481</v>
      </c>
      <c r="DD184" s="3">
        <v>0.01314544009782848</v>
      </c>
      <c r="DE184" s="3">
        <v>0.012640227283777167</v>
      </c>
      <c r="DF184" s="3">
        <v>0.008414067108409227</v>
      </c>
      <c r="DG184" s="3">
        <v>0.016693427827916506</v>
      </c>
      <c r="DH184" s="3">
        <v>0.016693427827916506</v>
      </c>
      <c r="DI184" s="3">
        <v>0.016693427827916506</v>
      </c>
      <c r="DJ184" s="3">
        <v>0.016693427827916506</v>
      </c>
      <c r="DK184" s="3">
        <v>0.016693427827916506</v>
      </c>
      <c r="DL184" s="3">
        <v>0.016693427827916506</v>
      </c>
      <c r="DM184" s="3">
        <v>0.016693427827916506</v>
      </c>
      <c r="DN184" s="3">
        <v>0.016693427827916506</v>
      </c>
      <c r="DO184" s="3">
        <v>0.012640227283777169</v>
      </c>
      <c r="DP184" s="3">
        <v>0.016693427827916506</v>
      </c>
      <c r="DQ184" s="3">
        <v>0.013145440097828476</v>
      </c>
      <c r="DR184" s="3">
        <v>0.025493949011993176</v>
      </c>
      <c r="DS184" s="3">
        <v>0.022060158612973065</v>
      </c>
      <c r="DU184" s="9"/>
      <c r="DV184" s="9"/>
      <c r="DW184" s="9">
        <v>0</v>
      </c>
      <c r="DX184" s="9">
        <v>1372199.6096206228</v>
      </c>
    </row>
    <row r="185" spans="44:128" ht="11.25">
      <c r="AR185" s="1" t="s">
        <v>9</v>
      </c>
      <c r="AS185" s="1" t="s">
        <v>175</v>
      </c>
      <c r="AT185" s="3">
        <v>0</v>
      </c>
      <c r="AU185" s="3">
        <v>0</v>
      </c>
      <c r="AV185" s="3">
        <v>0</v>
      </c>
      <c r="AW185" s="3">
        <v>0</v>
      </c>
      <c r="AX185" s="3">
        <v>0</v>
      </c>
      <c r="AY185" s="3">
        <v>0</v>
      </c>
      <c r="AZ185" s="3">
        <v>0</v>
      </c>
      <c r="BA185" s="3">
        <v>1</v>
      </c>
      <c r="BB185" s="3">
        <v>0</v>
      </c>
      <c r="BC185" s="3">
        <v>0</v>
      </c>
      <c r="BD185" s="3">
        <v>0</v>
      </c>
      <c r="BE185" s="3">
        <v>0</v>
      </c>
      <c r="BF185" s="3">
        <v>0</v>
      </c>
      <c r="BG185" s="3">
        <v>0</v>
      </c>
      <c r="BH185" s="3">
        <v>0</v>
      </c>
      <c r="BI185" s="3">
        <v>0</v>
      </c>
      <c r="BJ185" s="3">
        <v>0</v>
      </c>
      <c r="BK185" s="3">
        <v>0</v>
      </c>
      <c r="BL185" s="3">
        <v>0</v>
      </c>
      <c r="BM185" s="3">
        <v>0</v>
      </c>
      <c r="BN185" s="3">
        <v>0</v>
      </c>
      <c r="BO185" s="3">
        <v>0</v>
      </c>
      <c r="BP185" s="3">
        <v>0</v>
      </c>
      <c r="BQ185" s="3">
        <v>0</v>
      </c>
      <c r="BR185" s="3">
        <v>0</v>
      </c>
      <c r="BS185" s="3">
        <v>0</v>
      </c>
      <c r="BT185" s="3">
        <v>0.20460085379593745</v>
      </c>
      <c r="BU185" s="3">
        <v>0.2202300525962085</v>
      </c>
      <c r="BV185" s="3">
        <v>0.11728833675257139</v>
      </c>
      <c r="BW185" s="3">
        <v>0.20460085379593748</v>
      </c>
      <c r="BX185" s="3">
        <v>0.20646284366166887</v>
      </c>
      <c r="BY185" s="3">
        <v>0.20460085379593754</v>
      </c>
      <c r="BZ185" s="3">
        <v>0.5452947539210384</v>
      </c>
      <c r="CA185" s="3">
        <v>0.47198746903686434</v>
      </c>
      <c r="CB185" s="3">
        <v>0.46461886549109427</v>
      </c>
      <c r="CC185" s="3">
        <v>0.2515772354749602</v>
      </c>
      <c r="CD185" s="3">
        <v>0.21421702153749136</v>
      </c>
      <c r="CE185" s="3">
        <v>0.47198746903686434</v>
      </c>
      <c r="CF185" s="3">
        <v>0.47198746903686434</v>
      </c>
      <c r="CG185" s="3">
        <v>0.4166712806599856</v>
      </c>
      <c r="CH185" s="3">
        <v>0.46461886549109427</v>
      </c>
      <c r="CI185" s="3">
        <v>0.20460085379593748</v>
      </c>
      <c r="CJ185" s="3">
        <v>0.20460085379593748</v>
      </c>
      <c r="CK185" s="3">
        <v>0.33412425806747303</v>
      </c>
      <c r="CL185" s="3">
        <v>0.5168550086190385</v>
      </c>
      <c r="CM185" s="3">
        <v>0.21421702153749136</v>
      </c>
      <c r="CN185" s="3">
        <v>0.45188289157160755</v>
      </c>
      <c r="CO185" s="3">
        <v>0.2465498634122206</v>
      </c>
      <c r="CP185" s="3">
        <v>0.18848310039522362</v>
      </c>
      <c r="CQ185" s="3">
        <v>0.3174280732818789</v>
      </c>
      <c r="CR185" s="3">
        <v>0.31742807328187883</v>
      </c>
      <c r="CS185" s="3">
        <v>0.3341242580674731</v>
      </c>
      <c r="CT185" s="3">
        <v>0.21421702153749136</v>
      </c>
      <c r="CU185" s="3">
        <v>0.24152249134948098</v>
      </c>
      <c r="CV185" s="3">
        <v>0.20460085379593748</v>
      </c>
      <c r="CW185" s="3">
        <v>0.20646284366166884</v>
      </c>
      <c r="CX185" s="3">
        <v>0.19654197709558058</v>
      </c>
      <c r="CY185" s="3">
        <v>0.2046008537959375</v>
      </c>
      <c r="CZ185" s="3">
        <v>0.20460085379593745</v>
      </c>
      <c r="DA185" s="3">
        <v>0.2046008537959375</v>
      </c>
      <c r="DB185" s="3">
        <v>0.20460085379593748</v>
      </c>
      <c r="DC185" s="3">
        <v>0.20460085379593757</v>
      </c>
      <c r="DD185" s="3">
        <v>0.20460085379593754</v>
      </c>
      <c r="DE185" s="3">
        <v>0.2202300525962085</v>
      </c>
      <c r="DF185" s="3">
        <v>0.2064628436616689</v>
      </c>
      <c r="DG185" s="3">
        <v>0.4166712806599856</v>
      </c>
      <c r="DH185" s="3">
        <v>0.4166712806599856</v>
      </c>
      <c r="DI185" s="3">
        <v>0.4166712806599856</v>
      </c>
      <c r="DJ185" s="3">
        <v>0.4166712806599856</v>
      </c>
      <c r="DK185" s="3">
        <v>0.4166712806599856</v>
      </c>
      <c r="DL185" s="3">
        <v>0.4166712806599856</v>
      </c>
      <c r="DM185" s="3">
        <v>0.4166712806599856</v>
      </c>
      <c r="DN185" s="3">
        <v>0.4166712806599856</v>
      </c>
      <c r="DO185" s="3">
        <v>0.2202300525962085</v>
      </c>
      <c r="DP185" s="3">
        <v>0.4166712806599856</v>
      </c>
      <c r="DQ185" s="3">
        <v>0.20460085379593748</v>
      </c>
      <c r="DR185" s="3">
        <v>0.11728833675257137</v>
      </c>
      <c r="DS185" s="3">
        <v>0.2533355557192198</v>
      </c>
      <c r="DU185" s="9"/>
      <c r="DV185" s="9"/>
      <c r="DW185" s="9">
        <v>0</v>
      </c>
      <c r="DX185" s="9">
        <v>26777229.37118586</v>
      </c>
    </row>
    <row r="186" spans="44:128" ht="11.25">
      <c r="AR186" s="1" t="s">
        <v>10</v>
      </c>
      <c r="AS186" s="1" t="s">
        <v>176</v>
      </c>
      <c r="AT186" s="3">
        <v>0</v>
      </c>
      <c r="AU186" s="3">
        <v>0</v>
      </c>
      <c r="AV186" s="3">
        <v>0</v>
      </c>
      <c r="AW186" s="3">
        <v>0</v>
      </c>
      <c r="AX186" s="3">
        <v>0</v>
      </c>
      <c r="AY186" s="3">
        <v>0</v>
      </c>
      <c r="AZ186" s="3">
        <v>0</v>
      </c>
      <c r="BA186" s="3">
        <v>0</v>
      </c>
      <c r="BB186" s="3">
        <v>1</v>
      </c>
      <c r="BC186" s="3">
        <v>0</v>
      </c>
      <c r="BD186" s="3">
        <v>0</v>
      </c>
      <c r="BE186" s="3">
        <v>0</v>
      </c>
      <c r="BF186" s="3">
        <v>0</v>
      </c>
      <c r="BG186" s="3">
        <v>0</v>
      </c>
      <c r="BH186" s="3">
        <v>0</v>
      </c>
      <c r="BI186" s="3">
        <v>0</v>
      </c>
      <c r="BJ186" s="3">
        <v>0</v>
      </c>
      <c r="BK186" s="3">
        <v>0</v>
      </c>
      <c r="BL186" s="3">
        <v>0</v>
      </c>
      <c r="BM186" s="3">
        <v>0</v>
      </c>
      <c r="BN186" s="3">
        <v>0</v>
      </c>
      <c r="BO186" s="3">
        <v>0</v>
      </c>
      <c r="BP186" s="3">
        <v>0</v>
      </c>
      <c r="BQ186" s="3">
        <v>0</v>
      </c>
      <c r="BR186" s="3">
        <v>0</v>
      </c>
      <c r="BS186" s="3">
        <v>0</v>
      </c>
      <c r="BT186" s="3">
        <v>0.016960467808458328</v>
      </c>
      <c r="BU186" s="3">
        <v>0.020416672337108</v>
      </c>
      <c r="BV186" s="3">
        <v>0.01285741541775139</v>
      </c>
      <c r="BW186" s="3">
        <v>0.016960467808458328</v>
      </c>
      <c r="BX186" s="3">
        <v>0.023682195322974962</v>
      </c>
      <c r="BY186" s="3">
        <v>0.016960467808458328</v>
      </c>
      <c r="BZ186" s="3">
        <v>0.02704164413196322</v>
      </c>
      <c r="CA186" s="3">
        <v>0.039414250327844964</v>
      </c>
      <c r="CB186" s="3">
        <v>0.03250057444427149</v>
      </c>
      <c r="CC186" s="3">
        <v>0.020876531804181264</v>
      </c>
      <c r="CD186" s="3">
        <v>0.017491000499242376</v>
      </c>
      <c r="CE186" s="3">
        <v>0.039414250327844964</v>
      </c>
      <c r="CF186" s="3">
        <v>0.039414250327844964</v>
      </c>
      <c r="CG186" s="3">
        <v>0.035739992248491226</v>
      </c>
      <c r="CH186" s="3">
        <v>0.03250057444427149</v>
      </c>
      <c r="CI186" s="3">
        <v>0.016960467808458328</v>
      </c>
      <c r="CJ186" s="3">
        <v>0.016960467808458328</v>
      </c>
      <c r="CK186" s="3">
        <v>0.028308262026336236</v>
      </c>
      <c r="CL186" s="3">
        <v>0</v>
      </c>
      <c r="CM186" s="3">
        <v>0.017491000499242376</v>
      </c>
      <c r="CN186" s="3">
        <v>0</v>
      </c>
      <c r="CO186" s="3">
        <v>0.022491322418814963</v>
      </c>
      <c r="CP186" s="3">
        <v>0.011512936908404691</v>
      </c>
      <c r="CQ186" s="3">
        <v>0.026196153407455285</v>
      </c>
      <c r="CR186" s="3">
        <v>0.02619615340745528</v>
      </c>
      <c r="CS186" s="3">
        <v>0.02830826202633624</v>
      </c>
      <c r="CT186" s="3">
        <v>0.017491000499242376</v>
      </c>
      <c r="CU186" s="3">
        <v>0.024106113033448673</v>
      </c>
      <c r="CV186" s="3">
        <v>0.016960467808458328</v>
      </c>
      <c r="CW186" s="3">
        <v>0.02368219532297496</v>
      </c>
      <c r="CX186" s="3">
        <v>0.014236702358431509</v>
      </c>
      <c r="CY186" s="3">
        <v>0.016960467808458328</v>
      </c>
      <c r="CZ186" s="3">
        <v>0.016960467808458324</v>
      </c>
      <c r="DA186" s="3">
        <v>0.01696046780845833</v>
      </c>
      <c r="DB186" s="3">
        <v>0.01696046780845833</v>
      </c>
      <c r="DC186" s="3">
        <v>0.01696046780845833</v>
      </c>
      <c r="DD186" s="3">
        <v>0.01696046780845833</v>
      </c>
      <c r="DE186" s="3">
        <v>0.020416672337108</v>
      </c>
      <c r="DF186" s="3">
        <v>0.023682195322974962</v>
      </c>
      <c r="DG186" s="3">
        <v>0.035739992248491226</v>
      </c>
      <c r="DH186" s="3">
        <v>0.035739992248491226</v>
      </c>
      <c r="DI186" s="3">
        <v>0.035739992248491226</v>
      </c>
      <c r="DJ186" s="3">
        <v>0.035739992248491226</v>
      </c>
      <c r="DK186" s="3">
        <v>0.035739992248491226</v>
      </c>
      <c r="DL186" s="3">
        <v>0.035739992248491226</v>
      </c>
      <c r="DM186" s="3">
        <v>0.035739992248491226</v>
      </c>
      <c r="DN186" s="3">
        <v>0.035739992248491226</v>
      </c>
      <c r="DO186" s="3">
        <v>0.020416672337108</v>
      </c>
      <c r="DP186" s="3">
        <v>0.035739992248491226</v>
      </c>
      <c r="DQ186" s="3">
        <v>0.016960467808458328</v>
      </c>
      <c r="DR186" s="3">
        <v>0.01285741541775139</v>
      </c>
      <c r="DS186" s="3">
        <v>0.021995745477103146</v>
      </c>
      <c r="DU186" s="9"/>
      <c r="DV186" s="9"/>
      <c r="DW186" s="9">
        <v>0</v>
      </c>
      <c r="DX186" s="9">
        <v>2541539.204258332</v>
      </c>
    </row>
    <row r="187" spans="44:128" ht="11.25">
      <c r="AR187" s="1" t="s">
        <v>11</v>
      </c>
      <c r="AS187" s="1" t="s">
        <v>177</v>
      </c>
      <c r="AT187" s="3">
        <v>0</v>
      </c>
      <c r="AU187" s="3">
        <v>0</v>
      </c>
      <c r="AV187" s="3">
        <v>0</v>
      </c>
      <c r="AW187" s="3">
        <v>0</v>
      </c>
      <c r="AX187" s="3">
        <v>0</v>
      </c>
      <c r="AY187" s="3">
        <v>0</v>
      </c>
      <c r="AZ187" s="3">
        <v>0</v>
      </c>
      <c r="BA187" s="3">
        <v>0</v>
      </c>
      <c r="BB187" s="3">
        <v>0</v>
      </c>
      <c r="BC187" s="3">
        <v>1</v>
      </c>
      <c r="BD187" s="3">
        <v>0</v>
      </c>
      <c r="BE187" s="3">
        <v>0</v>
      </c>
      <c r="BF187" s="3">
        <v>0</v>
      </c>
      <c r="BG187" s="3">
        <v>0</v>
      </c>
      <c r="BH187" s="3">
        <v>0</v>
      </c>
      <c r="BI187" s="3">
        <v>0</v>
      </c>
      <c r="BJ187" s="3">
        <v>0</v>
      </c>
      <c r="BK187" s="3">
        <v>0</v>
      </c>
      <c r="BL187" s="3">
        <v>0</v>
      </c>
      <c r="BM187" s="3">
        <v>0</v>
      </c>
      <c r="BN187" s="3">
        <v>0</v>
      </c>
      <c r="BO187" s="3">
        <v>0</v>
      </c>
      <c r="BP187" s="3">
        <v>0</v>
      </c>
      <c r="BQ187" s="3">
        <v>0</v>
      </c>
      <c r="BR187" s="3">
        <v>0</v>
      </c>
      <c r="BS187" s="3">
        <v>0</v>
      </c>
      <c r="BT187" s="3">
        <v>0.04200374204657696</v>
      </c>
      <c r="BU187" s="3">
        <v>0.05006066712316296</v>
      </c>
      <c r="BV187" s="3">
        <v>0.018893441582519866</v>
      </c>
      <c r="BW187" s="3">
        <v>0.04200374204657696</v>
      </c>
      <c r="BX187" s="3">
        <v>0.05209049058033593</v>
      </c>
      <c r="BY187" s="3">
        <v>0.04200374204657696</v>
      </c>
      <c r="BZ187" s="3">
        <v>0</v>
      </c>
      <c r="CA187" s="3">
        <v>0</v>
      </c>
      <c r="CB187" s="3">
        <v>0.015242230177966542</v>
      </c>
      <c r="CC187" s="3">
        <v>0.043462917518843285</v>
      </c>
      <c r="CD187" s="3">
        <v>0.046042409326197964</v>
      </c>
      <c r="CE187" s="3">
        <v>0</v>
      </c>
      <c r="CF187" s="3">
        <v>0</v>
      </c>
      <c r="CG187" s="3">
        <v>0.012291678201649964</v>
      </c>
      <c r="CH187" s="3">
        <v>0.015242230177966542</v>
      </c>
      <c r="CI187" s="3">
        <v>0.04200374204657696</v>
      </c>
      <c r="CJ187" s="3">
        <v>0.04200374204657696</v>
      </c>
      <c r="CK187" s="3">
        <v>0.027877297860246623</v>
      </c>
      <c r="CL187" s="3">
        <v>0.06089191087275746</v>
      </c>
      <c r="CM187" s="3">
        <v>0.046042409326197964</v>
      </c>
      <c r="CN187" s="3">
        <v>0.09712476119739415</v>
      </c>
      <c r="CO187" s="3">
        <v>0.04733699509160156</v>
      </c>
      <c r="CP187" s="3">
        <v>0.02227093264846384</v>
      </c>
      <c r="CQ187" s="3">
        <v>0.04186061669319052</v>
      </c>
      <c r="CR187" s="3">
        <v>0.04186061669319052</v>
      </c>
      <c r="CS187" s="3">
        <v>0.027877297860246626</v>
      </c>
      <c r="CT187" s="3">
        <v>0.046042409326197964</v>
      </c>
      <c r="CU187" s="3">
        <v>0.05121107266435986</v>
      </c>
      <c r="CV187" s="3">
        <v>0.04200374204657696</v>
      </c>
      <c r="CW187" s="3">
        <v>0.05209049058033593</v>
      </c>
      <c r="CX187" s="3">
        <v>0.03213733734752042</v>
      </c>
      <c r="CY187" s="3">
        <v>0.04200374204657696</v>
      </c>
      <c r="CZ187" s="3">
        <v>0.042003742046576954</v>
      </c>
      <c r="DA187" s="3">
        <v>0.04200374204657697</v>
      </c>
      <c r="DB187" s="3">
        <v>0.04200374204657696</v>
      </c>
      <c r="DC187" s="3">
        <v>0.042003742046576975</v>
      </c>
      <c r="DD187" s="3">
        <v>0.042003742046576975</v>
      </c>
      <c r="DE187" s="3">
        <v>0.050060667123162955</v>
      </c>
      <c r="DF187" s="3">
        <v>0.05209049058033593</v>
      </c>
      <c r="DG187" s="3">
        <v>0.012291678201649964</v>
      </c>
      <c r="DH187" s="3">
        <v>0.012291678201649964</v>
      </c>
      <c r="DI187" s="3">
        <v>0.012291678201649964</v>
      </c>
      <c r="DJ187" s="3">
        <v>0.012291678201649964</v>
      </c>
      <c r="DK187" s="3">
        <v>0.012291678201649964</v>
      </c>
      <c r="DL187" s="3">
        <v>0.012291678201649964</v>
      </c>
      <c r="DM187" s="3">
        <v>0.012291678201649964</v>
      </c>
      <c r="DN187" s="3">
        <v>0.012291678201649964</v>
      </c>
      <c r="DO187" s="3">
        <v>0.050060667123162955</v>
      </c>
      <c r="DP187" s="3">
        <v>0.012291678201649964</v>
      </c>
      <c r="DQ187" s="3">
        <v>0.04200374204657696</v>
      </c>
      <c r="DR187" s="3">
        <v>0.018893441582519866</v>
      </c>
      <c r="DS187" s="3">
        <v>0.04288365187553462</v>
      </c>
      <c r="DU187" s="9"/>
      <c r="DV187" s="9"/>
      <c r="DW187" s="9">
        <v>0</v>
      </c>
      <c r="DX187" s="9">
        <v>4457863.787693083</v>
      </c>
    </row>
    <row r="188" spans="44:128" ht="11.25">
      <c r="AR188" s="1" t="s">
        <v>12</v>
      </c>
      <c r="AS188" s="1" t="s">
        <v>178</v>
      </c>
      <c r="AT188" s="3">
        <v>0</v>
      </c>
      <c r="AU188" s="3">
        <v>0</v>
      </c>
      <c r="AV188" s="3">
        <v>0</v>
      </c>
      <c r="AW188" s="3">
        <v>0</v>
      </c>
      <c r="AX188" s="3">
        <v>0</v>
      </c>
      <c r="AY188" s="3">
        <v>0</v>
      </c>
      <c r="AZ188" s="3">
        <v>0</v>
      </c>
      <c r="BA188" s="3">
        <v>0</v>
      </c>
      <c r="BB188" s="3">
        <v>0</v>
      </c>
      <c r="BC188" s="3">
        <v>0</v>
      </c>
      <c r="BD188" s="3">
        <v>1</v>
      </c>
      <c r="BE188" s="3">
        <v>0</v>
      </c>
      <c r="BF188" s="3">
        <v>0</v>
      </c>
      <c r="BG188" s="3">
        <v>0</v>
      </c>
      <c r="BH188" s="3">
        <v>0</v>
      </c>
      <c r="BI188" s="3">
        <v>0</v>
      </c>
      <c r="BJ188" s="3">
        <v>0</v>
      </c>
      <c r="BK188" s="3">
        <v>0</v>
      </c>
      <c r="BL188" s="3">
        <v>0</v>
      </c>
      <c r="BM188" s="3">
        <v>0</v>
      </c>
      <c r="BN188" s="3">
        <v>0</v>
      </c>
      <c r="BO188" s="3">
        <v>0</v>
      </c>
      <c r="BP188" s="3">
        <v>0</v>
      </c>
      <c r="BQ188" s="3">
        <v>0</v>
      </c>
      <c r="BR188" s="3">
        <v>0</v>
      </c>
      <c r="BS188" s="3">
        <v>0</v>
      </c>
      <c r="BT188" s="3">
        <v>0.0004096355734478159</v>
      </c>
      <c r="BU188" s="3">
        <v>0.0010905783913277918</v>
      </c>
      <c r="BV188" s="3">
        <v>0.00021890519908132435</v>
      </c>
      <c r="BW188" s="3">
        <v>0.0004096355734478159</v>
      </c>
      <c r="BX188" s="3">
        <v>0.003198183808874932</v>
      </c>
      <c r="BY188" s="3">
        <v>0.00040963557344781597</v>
      </c>
      <c r="BZ188" s="3">
        <v>0</v>
      </c>
      <c r="CA188" s="3">
        <v>0</v>
      </c>
      <c r="CB188" s="3">
        <v>0.0022495978890099545</v>
      </c>
      <c r="CC188" s="3">
        <v>3.3740178504883074E-05</v>
      </c>
      <c r="CD188" s="3">
        <v>0.00029954542667706024</v>
      </c>
      <c r="CE188" s="3">
        <v>0</v>
      </c>
      <c r="CF188" s="3">
        <v>0</v>
      </c>
      <c r="CG188" s="3">
        <v>0</v>
      </c>
      <c r="CH188" s="3">
        <v>0.0022495978890099545</v>
      </c>
      <c r="CI188" s="3">
        <v>0.00040963557344781597</v>
      </c>
      <c r="CJ188" s="3">
        <v>0.00040963557344781597</v>
      </c>
      <c r="CK188" s="3">
        <v>1.6870089252441534E-05</v>
      </c>
      <c r="CL188" s="3">
        <v>0</v>
      </c>
      <c r="CM188" s="3">
        <v>0.00029954542667706024</v>
      </c>
      <c r="CN188" s="3">
        <v>0</v>
      </c>
      <c r="CO188" s="3">
        <v>1.687008925244154E-05</v>
      </c>
      <c r="CP188" s="3">
        <v>7.604509874334251E-06</v>
      </c>
      <c r="CQ188" s="3">
        <v>0</v>
      </c>
      <c r="CR188" s="3">
        <v>0</v>
      </c>
      <c r="CS188" s="3">
        <v>1.687008925244154E-05</v>
      </c>
      <c r="CT188" s="3">
        <v>0.00029954542667706024</v>
      </c>
      <c r="CU188" s="3">
        <v>0</v>
      </c>
      <c r="CV188" s="3">
        <v>0.00040963557344781597</v>
      </c>
      <c r="CW188" s="3">
        <v>0.0031981838088749317</v>
      </c>
      <c r="CX188" s="3">
        <v>0.000208620041661075</v>
      </c>
      <c r="CY188" s="3">
        <v>0.000409635573447816</v>
      </c>
      <c r="CZ188" s="3">
        <v>0.0004096355734478159</v>
      </c>
      <c r="DA188" s="3">
        <v>0.00040963557344781597</v>
      </c>
      <c r="DB188" s="3">
        <v>0.00040963557344781597</v>
      </c>
      <c r="DC188" s="3">
        <v>0.0004096355734478161</v>
      </c>
      <c r="DD188" s="3">
        <v>0.000409635573447816</v>
      </c>
      <c r="DE188" s="3">
        <v>0.0010905783913277916</v>
      </c>
      <c r="DF188" s="3">
        <v>0.003198183808874932</v>
      </c>
      <c r="DG188" s="3">
        <v>0</v>
      </c>
      <c r="DH188" s="3">
        <v>0</v>
      </c>
      <c r="DI188" s="3">
        <v>0</v>
      </c>
      <c r="DJ188" s="3">
        <v>0</v>
      </c>
      <c r="DK188" s="3">
        <v>0</v>
      </c>
      <c r="DL188" s="3">
        <v>0</v>
      </c>
      <c r="DM188" s="3">
        <v>0</v>
      </c>
      <c r="DN188" s="3">
        <v>0</v>
      </c>
      <c r="DO188" s="3">
        <v>0.0010905783913277918</v>
      </c>
      <c r="DP188" s="3">
        <v>0</v>
      </c>
      <c r="DQ188" s="3">
        <v>0.00040963557344781597</v>
      </c>
      <c r="DR188" s="3">
        <v>0.00021890519908132435</v>
      </c>
      <c r="DS188" s="3">
        <v>0.0007078138279436804</v>
      </c>
      <c r="DU188" s="9"/>
      <c r="DV188" s="9"/>
      <c r="DW188" s="9">
        <v>0</v>
      </c>
      <c r="DX188" s="9">
        <v>188511.08811983862</v>
      </c>
    </row>
    <row r="189" spans="44:128" ht="11.25">
      <c r="AR189" s="1" t="s">
        <v>13</v>
      </c>
      <c r="AS189" s="1" t="s">
        <v>179</v>
      </c>
      <c r="AT189" s="3">
        <v>0</v>
      </c>
      <c r="AU189" s="3">
        <v>0</v>
      </c>
      <c r="AV189" s="3">
        <v>0</v>
      </c>
      <c r="AW189" s="3">
        <v>0</v>
      </c>
      <c r="AX189" s="3">
        <v>0</v>
      </c>
      <c r="AY189" s="3">
        <v>0</v>
      </c>
      <c r="AZ189" s="3">
        <v>0</v>
      </c>
      <c r="BA189" s="3">
        <v>0</v>
      </c>
      <c r="BB189" s="3">
        <v>0</v>
      </c>
      <c r="BC189" s="3">
        <v>0</v>
      </c>
      <c r="BD189" s="3">
        <v>0</v>
      </c>
      <c r="BE189" s="3">
        <v>1</v>
      </c>
      <c r="BF189" s="3">
        <v>0</v>
      </c>
      <c r="BG189" s="3">
        <v>0</v>
      </c>
      <c r="BH189" s="3">
        <v>0</v>
      </c>
      <c r="BI189" s="3">
        <v>0</v>
      </c>
      <c r="BJ189" s="3">
        <v>0</v>
      </c>
      <c r="BK189" s="3">
        <v>0</v>
      </c>
      <c r="BL189" s="3">
        <v>0</v>
      </c>
      <c r="BM189" s="3">
        <v>0</v>
      </c>
      <c r="BN189" s="3">
        <v>0</v>
      </c>
      <c r="BO189" s="3">
        <v>0</v>
      </c>
      <c r="BP189" s="3">
        <v>0</v>
      </c>
      <c r="BQ189" s="3">
        <v>0</v>
      </c>
      <c r="BR189" s="3">
        <v>0</v>
      </c>
      <c r="BS189" s="3">
        <v>0</v>
      </c>
      <c r="BT189" s="3">
        <v>0.008321662634586906</v>
      </c>
      <c r="BU189" s="3">
        <v>0.00807935132091027</v>
      </c>
      <c r="BV189" s="3">
        <v>0.0007617089265363305</v>
      </c>
      <c r="BW189" s="3">
        <v>0.008321662634586908</v>
      </c>
      <c r="BX189" s="3">
        <v>0.0005931047802285775</v>
      </c>
      <c r="BY189" s="3">
        <v>0.008321662634586908</v>
      </c>
      <c r="BZ189" s="3">
        <v>0.013115197404002164</v>
      </c>
      <c r="CA189" s="3">
        <v>0.005828354946816261</v>
      </c>
      <c r="CB189" s="3">
        <v>0.001984612305708123</v>
      </c>
      <c r="CC189" s="3">
        <v>0.009459936030340708</v>
      </c>
      <c r="CD189" s="3">
        <v>0.009685302129224948</v>
      </c>
      <c r="CE189" s="3">
        <v>0.005828354946816261</v>
      </c>
      <c r="CF189" s="3">
        <v>0.005828354946816261</v>
      </c>
      <c r="CG189" s="3">
        <v>0.004429433586180167</v>
      </c>
      <c r="CH189" s="3">
        <v>0.001984612305708123</v>
      </c>
      <c r="CI189" s="3">
        <v>0.008321662634586908</v>
      </c>
      <c r="CJ189" s="3">
        <v>0.008321662634586908</v>
      </c>
      <c r="CK189" s="3">
        <v>0.006944684808260437</v>
      </c>
      <c r="CL189" s="3">
        <v>0</v>
      </c>
      <c r="CM189" s="3">
        <v>0.009685302129224948</v>
      </c>
      <c r="CN189" s="3">
        <v>0</v>
      </c>
      <c r="CO189" s="3">
        <v>0.004729968015170355</v>
      </c>
      <c r="CP189" s="3">
        <v>0.007472731574582541</v>
      </c>
      <c r="CQ189" s="3">
        <v>0.0018901640857960688</v>
      </c>
      <c r="CR189" s="3">
        <v>0.0018901640857960688</v>
      </c>
      <c r="CS189" s="3">
        <v>0.006944684808260438</v>
      </c>
      <c r="CT189" s="3">
        <v>0.009685302129224948</v>
      </c>
      <c r="CU189" s="3">
        <v>0</v>
      </c>
      <c r="CV189" s="3">
        <v>0.008321662634586908</v>
      </c>
      <c r="CW189" s="3">
        <v>0.0005931047802285776</v>
      </c>
      <c r="CX189" s="3">
        <v>0.007897197104584726</v>
      </c>
      <c r="CY189" s="3">
        <v>0.008321662634586908</v>
      </c>
      <c r="CZ189" s="3">
        <v>0.008321662634586906</v>
      </c>
      <c r="DA189" s="3">
        <v>0.008321662634586908</v>
      </c>
      <c r="DB189" s="3">
        <v>0.00832166263458691</v>
      </c>
      <c r="DC189" s="3">
        <v>0.00832166263458691</v>
      </c>
      <c r="DD189" s="3">
        <v>0.00832166263458691</v>
      </c>
      <c r="DE189" s="3">
        <v>0.00807935132091027</v>
      </c>
      <c r="DF189" s="3">
        <v>0.0005931047802285779</v>
      </c>
      <c r="DG189" s="3">
        <v>0.004429433586180167</v>
      </c>
      <c r="DH189" s="3">
        <v>0.004429433586180167</v>
      </c>
      <c r="DI189" s="3">
        <v>0.004429433586180167</v>
      </c>
      <c r="DJ189" s="3">
        <v>0.004429433586180167</v>
      </c>
      <c r="DK189" s="3">
        <v>0.004429433586180167</v>
      </c>
      <c r="DL189" s="3">
        <v>0.004429433586180167</v>
      </c>
      <c r="DM189" s="3">
        <v>0.004429433586180167</v>
      </c>
      <c r="DN189" s="3">
        <v>0.004429433586180167</v>
      </c>
      <c r="DO189" s="3">
        <v>0.00807935132091027</v>
      </c>
      <c r="DP189" s="3">
        <v>0.004429433586180167</v>
      </c>
      <c r="DQ189" s="3">
        <v>0.008321662634586908</v>
      </c>
      <c r="DR189" s="3">
        <v>0.0007617089265363303</v>
      </c>
      <c r="DS189" s="3">
        <v>0.0057509309362440185</v>
      </c>
      <c r="DU189" s="9"/>
      <c r="DV189" s="9"/>
      <c r="DW189" s="9">
        <v>0</v>
      </c>
      <c r="DX189" s="9">
        <v>315921.08274613513</v>
      </c>
    </row>
    <row r="190" spans="44:128" ht="11.25">
      <c r="AR190" s="1" t="s">
        <v>14</v>
      </c>
      <c r="AS190" s="1" t="s">
        <v>180</v>
      </c>
      <c r="AT190" s="3">
        <v>0</v>
      </c>
      <c r="AU190" s="3">
        <v>0</v>
      </c>
      <c r="AV190" s="3">
        <v>0</v>
      </c>
      <c r="AW190" s="3">
        <v>0</v>
      </c>
      <c r="AX190" s="3">
        <v>0</v>
      </c>
      <c r="AY190" s="3">
        <v>0</v>
      </c>
      <c r="AZ190" s="3">
        <v>0</v>
      </c>
      <c r="BA190" s="3">
        <v>0</v>
      </c>
      <c r="BB190" s="3">
        <v>0</v>
      </c>
      <c r="BC190" s="3">
        <v>0</v>
      </c>
      <c r="BD190" s="3">
        <v>0</v>
      </c>
      <c r="BE190" s="3">
        <v>0</v>
      </c>
      <c r="BF190" s="3">
        <v>1</v>
      </c>
      <c r="BG190" s="3">
        <v>0</v>
      </c>
      <c r="BH190" s="3">
        <v>0</v>
      </c>
      <c r="BI190" s="3">
        <v>0</v>
      </c>
      <c r="BJ190" s="3">
        <v>0</v>
      </c>
      <c r="BK190" s="3">
        <v>0</v>
      </c>
      <c r="BL190" s="3">
        <v>0</v>
      </c>
      <c r="BM190" s="3">
        <v>0</v>
      </c>
      <c r="BN190" s="3">
        <v>0</v>
      </c>
      <c r="BO190" s="3">
        <v>0</v>
      </c>
      <c r="BP190" s="3">
        <v>0</v>
      </c>
      <c r="BQ190" s="3">
        <v>0</v>
      </c>
      <c r="BR190" s="3">
        <v>0</v>
      </c>
      <c r="BS190" s="3">
        <v>0</v>
      </c>
      <c r="BT190" s="3">
        <v>0.003986038949202695</v>
      </c>
      <c r="BU190" s="3">
        <v>0.0037327275107098576</v>
      </c>
      <c r="BV190" s="3">
        <v>0.007170225908427619</v>
      </c>
      <c r="BW190" s="3">
        <v>0.003986038949202695</v>
      </c>
      <c r="BX190" s="3">
        <v>0.0018784780634432952</v>
      </c>
      <c r="BY190" s="3">
        <v>0.0039860389492026955</v>
      </c>
      <c r="BZ190" s="3">
        <v>0</v>
      </c>
      <c r="CA190" s="3">
        <v>0</v>
      </c>
      <c r="CB190" s="3">
        <v>0.0033549398501256365</v>
      </c>
      <c r="CC190" s="3">
        <v>0.004611743757754412</v>
      </c>
      <c r="CD190" s="3">
        <v>0.004489677944873131</v>
      </c>
      <c r="CE190" s="3">
        <v>0</v>
      </c>
      <c r="CF190" s="3">
        <v>0</v>
      </c>
      <c r="CG190" s="3">
        <v>0.0028791318310171085</v>
      </c>
      <c r="CH190" s="3">
        <v>0.0033549398501256365</v>
      </c>
      <c r="CI190" s="3">
        <v>0.0039860389492026955</v>
      </c>
      <c r="CJ190" s="3">
        <v>0.003986038949202695</v>
      </c>
      <c r="CK190" s="3">
        <v>0.0037454377943857598</v>
      </c>
      <c r="CL190" s="3">
        <v>0</v>
      </c>
      <c r="CM190" s="3">
        <v>0.004489677944873131</v>
      </c>
      <c r="CN190" s="3">
        <v>0</v>
      </c>
      <c r="CO190" s="3">
        <v>0.008303565073802236</v>
      </c>
      <c r="CP190" s="3">
        <v>0.000361611129231942</v>
      </c>
      <c r="CQ190" s="3">
        <v>0.004980690996192514</v>
      </c>
      <c r="CR190" s="3">
        <v>0.004980690996192514</v>
      </c>
      <c r="CS190" s="3">
        <v>0.003745437794385761</v>
      </c>
      <c r="CT190" s="3">
        <v>0.004489677944873131</v>
      </c>
      <c r="CU190" s="3">
        <v>0.011995386389850057</v>
      </c>
      <c r="CV190" s="3">
        <v>0.0039860389492026955</v>
      </c>
      <c r="CW190" s="3">
        <v>0.0018784780634432952</v>
      </c>
      <c r="CX190" s="3">
        <v>0.0021738250392173203</v>
      </c>
      <c r="CY190" s="3">
        <v>0.0039860389492026955</v>
      </c>
      <c r="CZ190" s="3">
        <v>0.003986038949202695</v>
      </c>
      <c r="DA190" s="3">
        <v>0.0039860389492026955</v>
      </c>
      <c r="DB190" s="3">
        <v>0.0039860389492026955</v>
      </c>
      <c r="DC190" s="3">
        <v>0.003986038949202696</v>
      </c>
      <c r="DD190" s="3">
        <v>0.003986038949202696</v>
      </c>
      <c r="DE190" s="3">
        <v>0.0037327275107098576</v>
      </c>
      <c r="DF190" s="3">
        <v>0.0018784780634432956</v>
      </c>
      <c r="DG190" s="3">
        <v>0.0028791318310171085</v>
      </c>
      <c r="DH190" s="3">
        <v>0.0028791318310171085</v>
      </c>
      <c r="DI190" s="3">
        <v>0.0028791318310171085</v>
      </c>
      <c r="DJ190" s="3">
        <v>0.0028791318310171085</v>
      </c>
      <c r="DK190" s="3">
        <v>0.0028791318310171085</v>
      </c>
      <c r="DL190" s="3">
        <v>0.0028791318310171085</v>
      </c>
      <c r="DM190" s="3">
        <v>0.0028791318310171085</v>
      </c>
      <c r="DN190" s="3">
        <v>0.0028791318310171085</v>
      </c>
      <c r="DO190" s="3">
        <v>0.0037327275107098576</v>
      </c>
      <c r="DP190" s="3">
        <v>0.0028791318310171085</v>
      </c>
      <c r="DQ190" s="3">
        <v>0.0039860389492026955</v>
      </c>
      <c r="DR190" s="3">
        <v>0.007170225908427619</v>
      </c>
      <c r="DS190" s="3">
        <v>0.005291933486563332</v>
      </c>
      <c r="DU190" s="9"/>
      <c r="DV190" s="9"/>
      <c r="DW190" s="9">
        <v>0</v>
      </c>
      <c r="DX190" s="9">
        <v>315722.16879033856</v>
      </c>
    </row>
    <row r="191" spans="44:128" ht="11.25">
      <c r="AR191" s="1" t="s">
        <v>15</v>
      </c>
      <c r="AS191" s="1" t="s">
        <v>181</v>
      </c>
      <c r="AT191" s="3">
        <v>0</v>
      </c>
      <c r="AU191" s="3">
        <v>0</v>
      </c>
      <c r="AV191" s="3">
        <v>0</v>
      </c>
      <c r="AW191" s="3">
        <v>0</v>
      </c>
      <c r="AX191" s="3">
        <v>0</v>
      </c>
      <c r="AY191" s="3">
        <v>0</v>
      </c>
      <c r="AZ191" s="3">
        <v>0</v>
      </c>
      <c r="BA191" s="3">
        <v>0</v>
      </c>
      <c r="BB191" s="3">
        <v>0</v>
      </c>
      <c r="BC191" s="3">
        <v>0</v>
      </c>
      <c r="BD191" s="3">
        <v>0</v>
      </c>
      <c r="BE191" s="3">
        <v>0</v>
      </c>
      <c r="BF191" s="3">
        <v>0</v>
      </c>
      <c r="BG191" s="3">
        <v>1</v>
      </c>
      <c r="BH191" s="3">
        <v>0</v>
      </c>
      <c r="BI191" s="3">
        <v>0</v>
      </c>
      <c r="BJ191" s="3">
        <v>0</v>
      </c>
      <c r="BK191" s="3">
        <v>0</v>
      </c>
      <c r="BL191" s="3">
        <v>0</v>
      </c>
      <c r="BM191" s="3">
        <v>0</v>
      </c>
      <c r="BN191" s="3">
        <v>0</v>
      </c>
      <c r="BO191" s="3">
        <v>0</v>
      </c>
      <c r="BP191" s="3">
        <v>0</v>
      </c>
      <c r="BQ191" s="3">
        <v>0</v>
      </c>
      <c r="BR191" s="3">
        <v>0</v>
      </c>
      <c r="BS191" s="3">
        <v>0</v>
      </c>
      <c r="BT191" s="3">
        <v>0.02004282903240863</v>
      </c>
      <c r="BU191" s="3">
        <v>0.018889249025695443</v>
      </c>
      <c r="BV191" s="3">
        <v>0.04330022338292313</v>
      </c>
      <c r="BW191" s="3">
        <v>0.020042829032408633</v>
      </c>
      <c r="BX191" s="3">
        <v>0.03137770504765862</v>
      </c>
      <c r="BY191" s="3">
        <v>0.020042829032408633</v>
      </c>
      <c r="BZ191" s="3">
        <v>0</v>
      </c>
      <c r="CA191" s="3">
        <v>0</v>
      </c>
      <c r="CB191" s="3">
        <v>0</v>
      </c>
      <c r="CC191" s="3">
        <v>0.01677276146367967</v>
      </c>
      <c r="CD191" s="3">
        <v>0.02177572631007331</v>
      </c>
      <c r="CE191" s="3">
        <v>0</v>
      </c>
      <c r="CF191" s="3">
        <v>0</v>
      </c>
      <c r="CG191" s="3">
        <v>0</v>
      </c>
      <c r="CH191" s="3">
        <v>0</v>
      </c>
      <c r="CI191" s="3">
        <v>0.020042829032408633</v>
      </c>
      <c r="CJ191" s="3">
        <v>0.02004282903240863</v>
      </c>
      <c r="CK191" s="3">
        <v>0.008386380731839834</v>
      </c>
      <c r="CL191" s="3">
        <v>0.09176083764285259</v>
      </c>
      <c r="CM191" s="3">
        <v>0.02177572631007331</v>
      </c>
      <c r="CN191" s="3">
        <v>0.04593509003366331</v>
      </c>
      <c r="CO191" s="3">
        <v>0.00838638073183984</v>
      </c>
      <c r="CP191" s="3">
        <v>0.0329341305298303</v>
      </c>
      <c r="CQ191" s="3">
        <v>0</v>
      </c>
      <c r="CR191" s="3">
        <v>0</v>
      </c>
      <c r="CS191" s="3">
        <v>0.008386380731839838</v>
      </c>
      <c r="CT191" s="3">
        <v>0.02177572631007331</v>
      </c>
      <c r="CU191" s="3">
        <v>0</v>
      </c>
      <c r="CV191" s="3">
        <v>0.020042829032408633</v>
      </c>
      <c r="CW191" s="3">
        <v>0.031377705047658626</v>
      </c>
      <c r="CX191" s="3">
        <v>0.026488479781119453</v>
      </c>
      <c r="CY191" s="3">
        <v>0.020042829032408633</v>
      </c>
      <c r="CZ191" s="3">
        <v>0.02004282903240863</v>
      </c>
      <c r="DA191" s="3">
        <v>0.020042829032408633</v>
      </c>
      <c r="DB191" s="3">
        <v>0.020042829032408636</v>
      </c>
      <c r="DC191" s="3">
        <v>0.02004282903240864</v>
      </c>
      <c r="DD191" s="3">
        <v>0.02004282903240864</v>
      </c>
      <c r="DE191" s="3">
        <v>0.01888924902569544</v>
      </c>
      <c r="DF191" s="3">
        <v>0.031377705047658626</v>
      </c>
      <c r="DG191" s="3">
        <v>0</v>
      </c>
      <c r="DH191" s="3">
        <v>0</v>
      </c>
      <c r="DI191" s="3">
        <v>0</v>
      </c>
      <c r="DJ191" s="3">
        <v>0</v>
      </c>
      <c r="DK191" s="3">
        <v>0</v>
      </c>
      <c r="DL191" s="3">
        <v>0</v>
      </c>
      <c r="DM191" s="3">
        <v>0</v>
      </c>
      <c r="DN191" s="3">
        <v>0</v>
      </c>
      <c r="DO191" s="3">
        <v>0.018889249025695443</v>
      </c>
      <c r="DP191" s="3">
        <v>0</v>
      </c>
      <c r="DQ191" s="3">
        <v>0.020042829032408633</v>
      </c>
      <c r="DR191" s="3">
        <v>0.04330022338292313</v>
      </c>
      <c r="DS191" s="3">
        <v>0.012590902260693067</v>
      </c>
      <c r="DU191" s="9"/>
      <c r="DV191" s="9"/>
      <c r="DW191" s="9">
        <v>0</v>
      </c>
      <c r="DX191" s="9">
        <v>2319119.3275100426</v>
      </c>
    </row>
    <row r="192" spans="44:128" ht="11.25">
      <c r="AR192" s="74">
        <v>66</v>
      </c>
      <c r="AS192" s="83" t="s">
        <v>182</v>
      </c>
      <c r="AT192" s="3">
        <v>0</v>
      </c>
      <c r="AU192" s="3">
        <v>0</v>
      </c>
      <c r="AV192" s="3">
        <v>0</v>
      </c>
      <c r="AW192" s="3">
        <v>0</v>
      </c>
      <c r="AX192" s="3">
        <v>0</v>
      </c>
      <c r="AY192" s="3">
        <v>0</v>
      </c>
      <c r="AZ192" s="3">
        <v>0</v>
      </c>
      <c r="BA192" s="3">
        <v>0</v>
      </c>
      <c r="BB192" s="3">
        <v>0</v>
      </c>
      <c r="BC192" s="3">
        <v>0</v>
      </c>
      <c r="BD192" s="3">
        <v>0</v>
      </c>
      <c r="BE192" s="3">
        <v>0</v>
      </c>
      <c r="BF192" s="3">
        <v>0</v>
      </c>
      <c r="BG192" s="3">
        <v>0</v>
      </c>
      <c r="BH192" s="3">
        <v>1</v>
      </c>
      <c r="BI192" s="3">
        <v>0</v>
      </c>
      <c r="BJ192" s="3">
        <v>0</v>
      </c>
      <c r="BK192" s="3">
        <v>0</v>
      </c>
      <c r="BL192" s="3">
        <v>0</v>
      </c>
      <c r="BM192" s="3">
        <v>0</v>
      </c>
      <c r="BN192" s="3">
        <v>0</v>
      </c>
      <c r="BO192" s="3">
        <v>0</v>
      </c>
      <c r="BP192" s="3">
        <v>0</v>
      </c>
      <c r="BQ192" s="3">
        <v>0</v>
      </c>
      <c r="BR192" s="3">
        <v>0</v>
      </c>
      <c r="BS192" s="3">
        <v>0</v>
      </c>
      <c r="BT192" s="3">
        <v>0.0015348492277252497</v>
      </c>
      <c r="BU192" s="3">
        <v>0.0012440426502169943</v>
      </c>
      <c r="BV192" s="3">
        <v>5.716627275816766E-05</v>
      </c>
      <c r="BW192" s="3">
        <v>0.0015348492277252495</v>
      </c>
      <c r="BX192" s="3">
        <v>0.003110159380636168</v>
      </c>
      <c r="BY192" s="3">
        <v>0.0015348492277252497</v>
      </c>
      <c r="BZ192" s="3">
        <v>0</v>
      </c>
      <c r="CA192" s="3">
        <v>0</v>
      </c>
      <c r="CB192" s="3">
        <v>0</v>
      </c>
      <c r="CC192" s="3">
        <v>0.0006873350854078298</v>
      </c>
      <c r="CD192" s="3">
        <v>0.0016518791658272972</v>
      </c>
      <c r="CE192" s="3">
        <v>0</v>
      </c>
      <c r="CF192" s="3">
        <v>0</v>
      </c>
      <c r="CG192" s="3">
        <v>0</v>
      </c>
      <c r="CH192" s="3">
        <v>0</v>
      </c>
      <c r="CI192" s="3">
        <v>0.0015348492277252497</v>
      </c>
      <c r="CJ192" s="3">
        <v>0.0015348492277252497</v>
      </c>
      <c r="CK192" s="3">
        <v>0.0003436675427039148</v>
      </c>
      <c r="CL192" s="3">
        <v>0</v>
      </c>
      <c r="CM192" s="3">
        <v>0.0016518791658272972</v>
      </c>
      <c r="CN192" s="3">
        <v>0</v>
      </c>
      <c r="CO192" s="3">
        <v>0.0003436675427039149</v>
      </c>
      <c r="CP192" s="3">
        <v>0.0018449533747774028</v>
      </c>
      <c r="CQ192" s="3">
        <v>0</v>
      </c>
      <c r="CR192" s="3">
        <v>0</v>
      </c>
      <c r="CS192" s="3">
        <v>0.0003436675427039149</v>
      </c>
      <c r="CT192" s="3">
        <v>0.0016518791658272972</v>
      </c>
      <c r="CU192" s="3">
        <v>0</v>
      </c>
      <c r="CV192" s="3">
        <v>0.00153484922772525</v>
      </c>
      <c r="CW192" s="3">
        <v>0.003110159380636168</v>
      </c>
      <c r="CX192" s="3">
        <v>0.0016899013012513263</v>
      </c>
      <c r="CY192" s="3">
        <v>0.0015348492277252497</v>
      </c>
      <c r="CZ192" s="3">
        <v>0.0015348492277252495</v>
      </c>
      <c r="DA192" s="3">
        <v>0.0015348492277252497</v>
      </c>
      <c r="DB192" s="3">
        <v>0.0015348492277252497</v>
      </c>
      <c r="DC192" s="3">
        <v>0.0015348492277252501</v>
      </c>
      <c r="DD192" s="3">
        <v>0.00153484922772525</v>
      </c>
      <c r="DE192" s="3">
        <v>0.001244042650216994</v>
      </c>
      <c r="DF192" s="3">
        <v>0.0031101593806361683</v>
      </c>
      <c r="DG192" s="3">
        <v>0</v>
      </c>
      <c r="DH192" s="3">
        <v>0</v>
      </c>
      <c r="DI192" s="3">
        <v>0</v>
      </c>
      <c r="DJ192" s="3">
        <v>0</v>
      </c>
      <c r="DK192" s="3">
        <v>0</v>
      </c>
      <c r="DL192" s="3">
        <v>0</v>
      </c>
      <c r="DM192" s="3">
        <v>0</v>
      </c>
      <c r="DN192" s="3">
        <v>0</v>
      </c>
      <c r="DO192" s="3">
        <v>0.0012440426502169943</v>
      </c>
      <c r="DP192" s="3">
        <v>0</v>
      </c>
      <c r="DQ192" s="3">
        <v>0.0015348492277252497</v>
      </c>
      <c r="DR192" s="3">
        <v>5.716627275816766E-05</v>
      </c>
      <c r="DS192" s="3">
        <v>0.002049970379122941</v>
      </c>
      <c r="DU192" s="9"/>
      <c r="DV192" s="9"/>
      <c r="DW192" s="9">
        <v>0</v>
      </c>
      <c r="DX192" s="9">
        <v>205202.62836463173</v>
      </c>
    </row>
    <row r="193" spans="44:128" ht="11.25">
      <c r="AR193" s="1" t="s">
        <v>16</v>
      </c>
      <c r="AS193" s="1" t="s">
        <v>183</v>
      </c>
      <c r="AT193" s="3">
        <v>0</v>
      </c>
      <c r="AU193" s="3">
        <v>0</v>
      </c>
      <c r="AV193" s="3">
        <v>0</v>
      </c>
      <c r="AW193" s="3">
        <v>0</v>
      </c>
      <c r="AX193" s="3">
        <v>0</v>
      </c>
      <c r="AY193" s="3">
        <v>0</v>
      </c>
      <c r="AZ193" s="3">
        <v>0</v>
      </c>
      <c r="BA193" s="3">
        <v>0</v>
      </c>
      <c r="BB193" s="3">
        <v>0</v>
      </c>
      <c r="BC193" s="3">
        <v>0</v>
      </c>
      <c r="BD193" s="3">
        <v>0</v>
      </c>
      <c r="BE193" s="3">
        <v>0</v>
      </c>
      <c r="BF193" s="3">
        <v>0</v>
      </c>
      <c r="BG193" s="3">
        <v>0</v>
      </c>
      <c r="BH193" s="3">
        <v>0</v>
      </c>
      <c r="BI193" s="3">
        <v>1</v>
      </c>
      <c r="BJ193" s="3">
        <v>0</v>
      </c>
      <c r="BK193" s="3">
        <v>0</v>
      </c>
      <c r="BL193" s="3">
        <v>0</v>
      </c>
      <c r="BM193" s="3">
        <v>0</v>
      </c>
      <c r="BN193" s="3">
        <v>0</v>
      </c>
      <c r="BO193" s="3">
        <v>0</v>
      </c>
      <c r="BP193" s="3">
        <v>0</v>
      </c>
      <c r="BQ193" s="3">
        <v>0</v>
      </c>
      <c r="BR193" s="3">
        <v>0</v>
      </c>
      <c r="BS193" s="3">
        <v>0</v>
      </c>
      <c r="BT193" s="3">
        <v>0.006527061081201629</v>
      </c>
      <c r="BU193" s="3">
        <v>0.006632128928684548</v>
      </c>
      <c r="BV193" s="3">
        <v>0.0006368122962894899</v>
      </c>
      <c r="BW193" s="3">
        <v>0.006527061081201629</v>
      </c>
      <c r="BX193" s="3">
        <v>0.0027393164500241537</v>
      </c>
      <c r="BY193" s="3">
        <v>0.00652706108120163</v>
      </c>
      <c r="BZ193" s="3">
        <v>0</v>
      </c>
      <c r="CA193" s="3">
        <v>0</v>
      </c>
      <c r="CB193" s="3">
        <v>0.0083007197230808</v>
      </c>
      <c r="CC193" s="3">
        <v>0.008642462879146716</v>
      </c>
      <c r="CD193" s="3">
        <v>0.007238138614208263</v>
      </c>
      <c r="CE193" s="3">
        <v>0</v>
      </c>
      <c r="CF193" s="3">
        <v>0</v>
      </c>
      <c r="CG193" s="3">
        <v>0.008000664415037927</v>
      </c>
      <c r="CH193" s="3">
        <v>0.0083007197230808</v>
      </c>
      <c r="CI193" s="3">
        <v>0.00652706108120163</v>
      </c>
      <c r="CJ193" s="3">
        <v>0.00652706108120163</v>
      </c>
      <c r="CK193" s="3">
        <v>0.008321563647092321</v>
      </c>
      <c r="CL193" s="3">
        <v>0</v>
      </c>
      <c r="CM193" s="3">
        <v>0.007238138614208263</v>
      </c>
      <c r="CN193" s="3">
        <v>0</v>
      </c>
      <c r="CO193" s="3">
        <v>0.02098789810624003</v>
      </c>
      <c r="CP193" s="3">
        <v>0.014527950551823456</v>
      </c>
      <c r="CQ193" s="3">
        <v>0.007060957791766923</v>
      </c>
      <c r="CR193" s="3">
        <v>0.007060957791766923</v>
      </c>
      <c r="CS193" s="3">
        <v>0.008321563647092323</v>
      </c>
      <c r="CT193" s="3">
        <v>0.007238138614208263</v>
      </c>
      <c r="CU193" s="3">
        <v>0.03333333333333333</v>
      </c>
      <c r="CV193" s="3">
        <v>0.00652706108120163</v>
      </c>
      <c r="CW193" s="3">
        <v>0.0027393164500241537</v>
      </c>
      <c r="CX193" s="3">
        <v>0.010527505816512545</v>
      </c>
      <c r="CY193" s="3">
        <v>0.00652706108120163</v>
      </c>
      <c r="CZ193" s="3">
        <v>0.006527061081201629</v>
      </c>
      <c r="DA193" s="3">
        <v>0.006527061081201631</v>
      </c>
      <c r="DB193" s="3">
        <v>0.00652706108120163</v>
      </c>
      <c r="DC193" s="3">
        <v>0.006527061081201632</v>
      </c>
      <c r="DD193" s="3">
        <v>0.006527061081201631</v>
      </c>
      <c r="DE193" s="3">
        <v>0.006632128928684546</v>
      </c>
      <c r="DF193" s="3">
        <v>0.0027393164500241545</v>
      </c>
      <c r="DG193" s="3">
        <v>0.008000664415037927</v>
      </c>
      <c r="DH193" s="3">
        <v>0.008000664415037927</v>
      </c>
      <c r="DI193" s="3">
        <v>0.008000664415037927</v>
      </c>
      <c r="DJ193" s="3">
        <v>0.008000664415037927</v>
      </c>
      <c r="DK193" s="3">
        <v>0.008000664415037927</v>
      </c>
      <c r="DL193" s="3">
        <v>0.008000664415037927</v>
      </c>
      <c r="DM193" s="3">
        <v>0.008000664415037927</v>
      </c>
      <c r="DN193" s="3">
        <v>0.008000664415037927</v>
      </c>
      <c r="DO193" s="3">
        <v>0.006632128928684547</v>
      </c>
      <c r="DP193" s="3">
        <v>0.008000664415037927</v>
      </c>
      <c r="DQ193" s="3">
        <v>0.00652706108120163</v>
      </c>
      <c r="DR193" s="3">
        <v>0.0006368122962894897</v>
      </c>
      <c r="DS193" s="3">
        <v>0.005352725472952422</v>
      </c>
      <c r="DU193" s="9"/>
      <c r="DV193" s="9"/>
      <c r="DW193" s="9">
        <v>0</v>
      </c>
      <c r="DX193" s="9">
        <v>578557.2812340969</v>
      </c>
    </row>
    <row r="194" spans="44:128" ht="11.25">
      <c r="AR194" s="1" t="s">
        <v>17</v>
      </c>
      <c r="AS194" s="1" t="s">
        <v>184</v>
      </c>
      <c r="AT194" s="3">
        <v>0</v>
      </c>
      <c r="AU194" s="3">
        <v>0</v>
      </c>
      <c r="AV194" s="3">
        <v>0</v>
      </c>
      <c r="AW194" s="3">
        <v>0</v>
      </c>
      <c r="AX194" s="3">
        <v>0</v>
      </c>
      <c r="AY194" s="3">
        <v>0</v>
      </c>
      <c r="AZ194" s="3">
        <v>0</v>
      </c>
      <c r="BA194" s="3">
        <v>0</v>
      </c>
      <c r="BB194" s="3">
        <v>0</v>
      </c>
      <c r="BC194" s="3">
        <v>0</v>
      </c>
      <c r="BD194" s="3">
        <v>0</v>
      </c>
      <c r="BE194" s="3">
        <v>0</v>
      </c>
      <c r="BF194" s="3">
        <v>0</v>
      </c>
      <c r="BG194" s="3">
        <v>0</v>
      </c>
      <c r="BH194" s="3">
        <v>0</v>
      </c>
      <c r="BI194" s="3">
        <v>0</v>
      </c>
      <c r="BJ194" s="3">
        <v>1</v>
      </c>
      <c r="BK194" s="3">
        <v>0</v>
      </c>
      <c r="BL194" s="3">
        <v>0</v>
      </c>
      <c r="BM194" s="3">
        <v>0</v>
      </c>
      <c r="BN194" s="3">
        <v>0</v>
      </c>
      <c r="BO194" s="3">
        <v>0</v>
      </c>
      <c r="BP194" s="3">
        <v>0</v>
      </c>
      <c r="BQ194" s="3">
        <v>0</v>
      </c>
      <c r="BR194" s="3">
        <v>0</v>
      </c>
      <c r="BS194" s="3">
        <v>0</v>
      </c>
      <c r="BT194" s="3">
        <v>0.013148835932124667</v>
      </c>
      <c r="BU194" s="3">
        <v>0.011522549829873791</v>
      </c>
      <c r="BV194" s="3">
        <v>0.008963598345515243</v>
      </c>
      <c r="BW194" s="3">
        <v>0.013148835932124667</v>
      </c>
      <c r="BX194" s="3">
        <v>0.0016487669131637394</v>
      </c>
      <c r="BY194" s="3">
        <v>0.013148835932124668</v>
      </c>
      <c r="BZ194" s="3">
        <v>0</v>
      </c>
      <c r="CA194" s="3">
        <v>0</v>
      </c>
      <c r="CB194" s="3">
        <v>0</v>
      </c>
      <c r="CC194" s="3">
        <v>0.008819941758024473</v>
      </c>
      <c r="CD194" s="3">
        <v>0</v>
      </c>
      <c r="CE194" s="3">
        <v>0</v>
      </c>
      <c r="CF194" s="3">
        <v>0</v>
      </c>
      <c r="CG194" s="3">
        <v>0</v>
      </c>
      <c r="CH194" s="3">
        <v>0</v>
      </c>
      <c r="CI194" s="3">
        <v>0.013148835932124668</v>
      </c>
      <c r="CJ194" s="3">
        <v>0.013148835932124667</v>
      </c>
      <c r="CK194" s="3">
        <v>0.004409970879012236</v>
      </c>
      <c r="CL194" s="3">
        <v>0</v>
      </c>
      <c r="CM194" s="3">
        <v>0</v>
      </c>
      <c r="CN194" s="3">
        <v>0</v>
      </c>
      <c r="CO194" s="3">
        <v>0.004409970879012237</v>
      </c>
      <c r="CP194" s="3">
        <v>0.001838071293713741</v>
      </c>
      <c r="CQ194" s="3">
        <v>0</v>
      </c>
      <c r="CR194" s="3">
        <v>0</v>
      </c>
      <c r="CS194" s="3">
        <v>0.004409970879012236</v>
      </c>
      <c r="CT194" s="3">
        <v>0</v>
      </c>
      <c r="CU194" s="3">
        <v>0</v>
      </c>
      <c r="CV194" s="3">
        <v>0.013148835932124668</v>
      </c>
      <c r="CW194" s="3">
        <v>0.0016487669131637394</v>
      </c>
      <c r="CX194" s="3">
        <v>0.007493453612919204</v>
      </c>
      <c r="CY194" s="3">
        <v>0.013148835932124668</v>
      </c>
      <c r="CZ194" s="3">
        <v>0.013148835932124667</v>
      </c>
      <c r="DA194" s="3">
        <v>0.01314883593212467</v>
      </c>
      <c r="DB194" s="3">
        <v>0.013148835932124668</v>
      </c>
      <c r="DC194" s="3">
        <v>0.013148835932124674</v>
      </c>
      <c r="DD194" s="3">
        <v>0.013148835932124672</v>
      </c>
      <c r="DE194" s="3">
        <v>0.011522549829873791</v>
      </c>
      <c r="DF194" s="3">
        <v>0.0016487669131637394</v>
      </c>
      <c r="DG194" s="3">
        <v>0</v>
      </c>
      <c r="DH194" s="3">
        <v>0</v>
      </c>
      <c r="DI194" s="3">
        <v>0</v>
      </c>
      <c r="DJ194" s="3">
        <v>0</v>
      </c>
      <c r="DK194" s="3">
        <v>0</v>
      </c>
      <c r="DL194" s="3">
        <v>0</v>
      </c>
      <c r="DM194" s="3">
        <v>0</v>
      </c>
      <c r="DN194" s="3">
        <v>0</v>
      </c>
      <c r="DO194" s="3">
        <v>0.011522549829873791</v>
      </c>
      <c r="DP194" s="3">
        <v>0</v>
      </c>
      <c r="DQ194" s="3">
        <v>0.013148835932124668</v>
      </c>
      <c r="DR194" s="3">
        <v>0.008963598345515241</v>
      </c>
      <c r="DS194" s="3">
        <v>0.007092739923884364</v>
      </c>
      <c r="DU194" s="9"/>
      <c r="DV194" s="9"/>
      <c r="DW194" s="9">
        <v>0</v>
      </c>
      <c r="DX194" s="9">
        <v>358038.02711324336</v>
      </c>
    </row>
    <row r="195" spans="44:128" ht="11.25">
      <c r="AR195" s="1" t="s">
        <v>18</v>
      </c>
      <c r="AS195" s="1" t="s">
        <v>185</v>
      </c>
      <c r="AT195" s="3">
        <v>0</v>
      </c>
      <c r="AU195" s="3">
        <v>0</v>
      </c>
      <c r="AV195" s="3">
        <v>0</v>
      </c>
      <c r="AW195" s="3">
        <v>0</v>
      </c>
      <c r="AX195" s="3">
        <v>0</v>
      </c>
      <c r="AY195" s="3">
        <v>0</v>
      </c>
      <c r="AZ195" s="3">
        <v>0</v>
      </c>
      <c r="BA195" s="3">
        <v>0</v>
      </c>
      <c r="BB195" s="3">
        <v>0</v>
      </c>
      <c r="BC195" s="3">
        <v>0</v>
      </c>
      <c r="BD195" s="3">
        <v>0</v>
      </c>
      <c r="BE195" s="3">
        <v>0</v>
      </c>
      <c r="BF195" s="3">
        <v>0</v>
      </c>
      <c r="BG195" s="3">
        <v>0</v>
      </c>
      <c r="BH195" s="3">
        <v>0</v>
      </c>
      <c r="BI195" s="3">
        <v>0</v>
      </c>
      <c r="BJ195" s="3">
        <v>0</v>
      </c>
      <c r="BK195" s="3">
        <v>1</v>
      </c>
      <c r="BL195" s="3">
        <v>0</v>
      </c>
      <c r="BM195" s="3">
        <v>0</v>
      </c>
      <c r="BN195" s="3">
        <v>0</v>
      </c>
      <c r="BO195" s="3">
        <v>0</v>
      </c>
      <c r="BP195" s="3">
        <v>0</v>
      </c>
      <c r="BQ195" s="3">
        <v>0</v>
      </c>
      <c r="BR195" s="3">
        <v>0</v>
      </c>
      <c r="BS195" s="3">
        <v>0</v>
      </c>
      <c r="BT195" s="3">
        <v>0.0077451743447106225</v>
      </c>
      <c r="BU195" s="3">
        <v>0.007926254165640304</v>
      </c>
      <c r="BV195" s="3">
        <v>0.007816569734786236</v>
      </c>
      <c r="BW195" s="3">
        <v>0.0077451743447106225</v>
      </c>
      <c r="BX195" s="3">
        <v>0.002799942620061685</v>
      </c>
      <c r="BY195" s="3">
        <v>0.007745174344710623</v>
      </c>
      <c r="BZ195" s="3">
        <v>0</v>
      </c>
      <c r="CA195" s="3">
        <v>0</v>
      </c>
      <c r="CB195" s="3">
        <v>0.004851274525064301</v>
      </c>
      <c r="CC195" s="3">
        <v>0.011359470013736071</v>
      </c>
      <c r="CD195" s="3">
        <v>0.008888266052394173</v>
      </c>
      <c r="CE195" s="3">
        <v>0</v>
      </c>
      <c r="CF195" s="3">
        <v>0</v>
      </c>
      <c r="CG195" s="3">
        <v>0.0017440894745584408</v>
      </c>
      <c r="CH195" s="3">
        <v>0.004851274525064301</v>
      </c>
      <c r="CI195" s="3">
        <v>0.007745174344710623</v>
      </c>
      <c r="CJ195" s="3">
        <v>0.007745174344710623</v>
      </c>
      <c r="CK195" s="3">
        <v>0.006551779744147256</v>
      </c>
      <c r="CL195" s="3">
        <v>0</v>
      </c>
      <c r="CM195" s="3">
        <v>0.008888266052394173</v>
      </c>
      <c r="CN195" s="3">
        <v>0</v>
      </c>
      <c r="CO195" s="3">
        <v>0.009312952999947624</v>
      </c>
      <c r="CP195" s="3">
        <v>0.010596690582834883</v>
      </c>
      <c r="CQ195" s="3">
        <v>0.008147258990500297</v>
      </c>
      <c r="CR195" s="3">
        <v>0.008147258990500297</v>
      </c>
      <c r="CS195" s="3">
        <v>0.006551779744147257</v>
      </c>
      <c r="CT195" s="3">
        <v>0.008888266052394173</v>
      </c>
      <c r="CU195" s="3">
        <v>0.00726643598615917</v>
      </c>
      <c r="CV195" s="3">
        <v>0.007745174344710623</v>
      </c>
      <c r="CW195" s="3">
        <v>0.0027999426200616844</v>
      </c>
      <c r="CX195" s="3">
        <v>0.00917093246377275</v>
      </c>
      <c r="CY195" s="3">
        <v>0.007745174344710623</v>
      </c>
      <c r="CZ195" s="3">
        <v>0.007745174344710622</v>
      </c>
      <c r="DA195" s="3">
        <v>0.007745174344710624</v>
      </c>
      <c r="DB195" s="3">
        <v>0.007745174344710623</v>
      </c>
      <c r="DC195" s="3">
        <v>0.007745174344710626</v>
      </c>
      <c r="DD195" s="3">
        <v>0.007745174344710625</v>
      </c>
      <c r="DE195" s="3">
        <v>0.007926254165640304</v>
      </c>
      <c r="DF195" s="3">
        <v>0.002799942620061685</v>
      </c>
      <c r="DG195" s="3">
        <v>0.0017440894745584408</v>
      </c>
      <c r="DH195" s="3">
        <v>0.0017440894745584408</v>
      </c>
      <c r="DI195" s="3">
        <v>0.0017440894745584408</v>
      </c>
      <c r="DJ195" s="3">
        <v>0.0017440894745584408</v>
      </c>
      <c r="DK195" s="3">
        <v>0.0017440894745584408</v>
      </c>
      <c r="DL195" s="3">
        <v>0.0017440894745584408</v>
      </c>
      <c r="DM195" s="3">
        <v>0.0017440894745584408</v>
      </c>
      <c r="DN195" s="3">
        <v>0.0017440894745584408</v>
      </c>
      <c r="DO195" s="3">
        <v>0.007926254165640304</v>
      </c>
      <c r="DP195" s="3">
        <v>0.0017440894745584408</v>
      </c>
      <c r="DQ195" s="3">
        <v>0.007745174344710623</v>
      </c>
      <c r="DR195" s="3">
        <v>0.007816569734786234</v>
      </c>
      <c r="DS195" s="3">
        <v>0.005619985714192476</v>
      </c>
      <c r="DU195" s="9"/>
      <c r="DV195" s="9"/>
      <c r="DW195" s="9">
        <v>0</v>
      </c>
      <c r="DX195" s="9">
        <v>452161.55793573125</v>
      </c>
    </row>
    <row r="196" spans="44:128" ht="11.25">
      <c r="AR196" s="1" t="s">
        <v>19</v>
      </c>
      <c r="AS196" s="1" t="s">
        <v>186</v>
      </c>
      <c r="AT196" s="3">
        <v>0</v>
      </c>
      <c r="AU196" s="3">
        <v>0</v>
      </c>
      <c r="AV196" s="3">
        <v>0</v>
      </c>
      <c r="AW196" s="3">
        <v>0</v>
      </c>
      <c r="AX196" s="3">
        <v>0</v>
      </c>
      <c r="AY196" s="3">
        <v>0</v>
      </c>
      <c r="AZ196" s="3">
        <v>0</v>
      </c>
      <c r="BA196" s="3">
        <v>0</v>
      </c>
      <c r="BB196" s="3">
        <v>0</v>
      </c>
      <c r="BC196" s="3">
        <v>0</v>
      </c>
      <c r="BD196" s="3">
        <v>0</v>
      </c>
      <c r="BE196" s="3">
        <v>0</v>
      </c>
      <c r="BF196" s="3">
        <v>0</v>
      </c>
      <c r="BG196" s="3">
        <v>0</v>
      </c>
      <c r="BH196" s="3">
        <v>0</v>
      </c>
      <c r="BI196" s="3">
        <v>0</v>
      </c>
      <c r="BJ196" s="3">
        <v>0</v>
      </c>
      <c r="BK196" s="3">
        <v>0</v>
      </c>
      <c r="BL196" s="3">
        <v>1</v>
      </c>
      <c r="BM196" s="3">
        <v>0</v>
      </c>
      <c r="BN196" s="3">
        <v>0</v>
      </c>
      <c r="BO196" s="3">
        <v>0</v>
      </c>
      <c r="BP196" s="3">
        <v>0</v>
      </c>
      <c r="BQ196" s="3">
        <v>0</v>
      </c>
      <c r="BR196" s="3">
        <v>0</v>
      </c>
      <c r="BS196" s="3">
        <v>0</v>
      </c>
      <c r="BT196" s="3">
        <v>0.008017099910599764</v>
      </c>
      <c r="BU196" s="3">
        <v>0.0036857920788604327</v>
      </c>
      <c r="BV196" s="3">
        <v>0.0019619137072748385</v>
      </c>
      <c r="BW196" s="3">
        <v>0.008017099910599764</v>
      </c>
      <c r="BX196" s="3">
        <v>0.001695650336816479</v>
      </c>
      <c r="BY196" s="3">
        <v>0.008017099910599765</v>
      </c>
      <c r="BZ196" s="3">
        <v>0</v>
      </c>
      <c r="CA196" s="3">
        <v>0</v>
      </c>
      <c r="CB196" s="3">
        <v>0</v>
      </c>
      <c r="CC196" s="3">
        <v>0.003503145314059793</v>
      </c>
      <c r="CD196" s="3">
        <v>0</v>
      </c>
      <c r="CE196" s="3">
        <v>0</v>
      </c>
      <c r="CF196" s="3">
        <v>0</v>
      </c>
      <c r="CG196" s="3">
        <v>0</v>
      </c>
      <c r="CH196" s="3">
        <v>0</v>
      </c>
      <c r="CI196" s="3">
        <v>0.008017099910599764</v>
      </c>
      <c r="CJ196" s="3">
        <v>0.008017099910599764</v>
      </c>
      <c r="CK196" s="3">
        <v>0.0017515726570298963</v>
      </c>
      <c r="CL196" s="3">
        <v>0</v>
      </c>
      <c r="CM196" s="3">
        <v>0</v>
      </c>
      <c r="CN196" s="3">
        <v>0</v>
      </c>
      <c r="CO196" s="3">
        <v>0.0017515726570298967</v>
      </c>
      <c r="CP196" s="3">
        <v>0.001865243727610837</v>
      </c>
      <c r="CQ196" s="3">
        <v>0</v>
      </c>
      <c r="CR196" s="3">
        <v>0</v>
      </c>
      <c r="CS196" s="3">
        <v>0.0017515726570298967</v>
      </c>
      <c r="CT196" s="3">
        <v>0</v>
      </c>
      <c r="CU196" s="3">
        <v>0</v>
      </c>
      <c r="CV196" s="3">
        <v>0.008017099910599764</v>
      </c>
      <c r="CW196" s="3">
        <v>0.0016956503368164792</v>
      </c>
      <c r="CX196" s="3">
        <v>0.004941171819105302</v>
      </c>
      <c r="CY196" s="3">
        <v>0.008017099910599764</v>
      </c>
      <c r="CZ196" s="3">
        <v>0.008017099910599762</v>
      </c>
      <c r="DA196" s="3">
        <v>0.008017099910599765</v>
      </c>
      <c r="DB196" s="3">
        <v>0.008017099910599765</v>
      </c>
      <c r="DC196" s="3">
        <v>0.008017099910599767</v>
      </c>
      <c r="DD196" s="3">
        <v>0.008017099910599765</v>
      </c>
      <c r="DE196" s="3">
        <v>0.0036857920788604327</v>
      </c>
      <c r="DF196" s="3">
        <v>0.0016956503368164794</v>
      </c>
      <c r="DG196" s="3">
        <v>0</v>
      </c>
      <c r="DH196" s="3">
        <v>0</v>
      </c>
      <c r="DI196" s="3">
        <v>0</v>
      </c>
      <c r="DJ196" s="3">
        <v>0</v>
      </c>
      <c r="DK196" s="3">
        <v>0</v>
      </c>
      <c r="DL196" s="3">
        <v>0</v>
      </c>
      <c r="DM196" s="3">
        <v>0</v>
      </c>
      <c r="DN196" s="3">
        <v>0</v>
      </c>
      <c r="DO196" s="3">
        <v>0.0036857920788604327</v>
      </c>
      <c r="DP196" s="3">
        <v>0</v>
      </c>
      <c r="DQ196" s="3">
        <v>0.008017099910599764</v>
      </c>
      <c r="DR196" s="3">
        <v>0.0019619137072748385</v>
      </c>
      <c r="DS196" s="3">
        <v>0.003108238297588963</v>
      </c>
      <c r="DU196" s="9"/>
      <c r="DV196" s="9"/>
      <c r="DW196" s="9">
        <v>0</v>
      </c>
      <c r="DX196" s="9">
        <v>233721.74521939378</v>
      </c>
    </row>
    <row r="197" spans="44:128" ht="11.25">
      <c r="AR197" s="1" t="s">
        <v>20</v>
      </c>
      <c r="AS197" s="1" t="s">
        <v>187</v>
      </c>
      <c r="AT197" s="3">
        <v>0</v>
      </c>
      <c r="AU197" s="3">
        <v>0</v>
      </c>
      <c r="AV197" s="3">
        <v>0</v>
      </c>
      <c r="AW197" s="3">
        <v>0</v>
      </c>
      <c r="AX197" s="3">
        <v>0</v>
      </c>
      <c r="AY197" s="3">
        <v>0</v>
      </c>
      <c r="AZ197" s="3">
        <v>0</v>
      </c>
      <c r="BA197" s="3">
        <v>0</v>
      </c>
      <c r="BB197" s="3">
        <v>0</v>
      </c>
      <c r="BC197" s="3">
        <v>0</v>
      </c>
      <c r="BD197" s="3">
        <v>0</v>
      </c>
      <c r="BE197" s="3">
        <v>0</v>
      </c>
      <c r="BF197" s="3">
        <v>0</v>
      </c>
      <c r="BG197" s="3">
        <v>0</v>
      </c>
      <c r="BH197" s="3">
        <v>0</v>
      </c>
      <c r="BI197" s="3">
        <v>0</v>
      </c>
      <c r="BJ197" s="3">
        <v>0</v>
      </c>
      <c r="BK197" s="3">
        <v>0</v>
      </c>
      <c r="BL197" s="3">
        <v>0</v>
      </c>
      <c r="BM197" s="3">
        <v>1</v>
      </c>
      <c r="BN197" s="3">
        <v>0</v>
      </c>
      <c r="BO197" s="3">
        <v>0</v>
      </c>
      <c r="BP197" s="3">
        <v>0</v>
      </c>
      <c r="BQ197" s="3">
        <v>0</v>
      </c>
      <c r="BR197" s="3">
        <v>0</v>
      </c>
      <c r="BS197" s="3">
        <v>0</v>
      </c>
      <c r="BT197" s="3">
        <v>0.04360408905997379</v>
      </c>
      <c r="BU197" s="3">
        <v>0.0559725749069208</v>
      </c>
      <c r="BV197" s="3">
        <v>0.021564882284856784</v>
      </c>
      <c r="BW197" s="3">
        <v>0.04360408905997379</v>
      </c>
      <c r="BX197" s="3">
        <v>0.1065619434881647</v>
      </c>
      <c r="BY197" s="3">
        <v>0.04360408905997381</v>
      </c>
      <c r="BZ197" s="3">
        <v>0</v>
      </c>
      <c r="CA197" s="3">
        <v>0</v>
      </c>
      <c r="CB197" s="3">
        <v>0</v>
      </c>
      <c r="CC197" s="3">
        <v>0.026103137329022398</v>
      </c>
      <c r="CD197" s="3">
        <v>0</v>
      </c>
      <c r="CE197" s="3">
        <v>0</v>
      </c>
      <c r="CF197" s="3">
        <v>0</v>
      </c>
      <c r="CG197" s="3">
        <v>0</v>
      </c>
      <c r="CH197" s="3">
        <v>0</v>
      </c>
      <c r="CI197" s="3">
        <v>0.0436040890599738</v>
      </c>
      <c r="CJ197" s="3">
        <v>0.04360408905997379</v>
      </c>
      <c r="CK197" s="3">
        <v>0.013051568664511197</v>
      </c>
      <c r="CL197" s="3">
        <v>0</v>
      </c>
      <c r="CM197" s="3">
        <v>0</v>
      </c>
      <c r="CN197" s="3">
        <v>0</v>
      </c>
      <c r="CO197" s="3">
        <v>0.013051568664511199</v>
      </c>
      <c r="CP197" s="3">
        <v>0.005077300359994472</v>
      </c>
      <c r="CQ197" s="3">
        <v>0.044674136797909964</v>
      </c>
      <c r="CR197" s="3">
        <v>0.04467413679790996</v>
      </c>
      <c r="CS197" s="3">
        <v>0.0130515686645112</v>
      </c>
      <c r="CT197" s="3">
        <v>0</v>
      </c>
      <c r="CU197" s="3">
        <v>0</v>
      </c>
      <c r="CV197" s="3">
        <v>0.043604089059973795</v>
      </c>
      <c r="CW197" s="3">
        <v>0.10656194348816468</v>
      </c>
      <c r="CX197" s="3">
        <v>0.02434069470998414</v>
      </c>
      <c r="CY197" s="3">
        <v>0.043604089059973795</v>
      </c>
      <c r="CZ197" s="3">
        <v>0.043604089059973795</v>
      </c>
      <c r="DA197" s="3">
        <v>0.04360408905997381</v>
      </c>
      <c r="DB197" s="3">
        <v>0.043604089059973795</v>
      </c>
      <c r="DC197" s="3">
        <v>0.04360408905997381</v>
      </c>
      <c r="DD197" s="3">
        <v>0.043604089059973816</v>
      </c>
      <c r="DE197" s="3">
        <v>0.0559725749069208</v>
      </c>
      <c r="DF197" s="3">
        <v>0.10656194348816471</v>
      </c>
      <c r="DG197" s="3">
        <v>0</v>
      </c>
      <c r="DH197" s="3">
        <v>0</v>
      </c>
      <c r="DI197" s="3">
        <v>0</v>
      </c>
      <c r="DJ197" s="3">
        <v>0</v>
      </c>
      <c r="DK197" s="3">
        <v>0</v>
      </c>
      <c r="DL197" s="3">
        <v>0</v>
      </c>
      <c r="DM197" s="3">
        <v>0</v>
      </c>
      <c r="DN197" s="3">
        <v>0</v>
      </c>
      <c r="DO197" s="3">
        <v>0.0559725749069208</v>
      </c>
      <c r="DP197" s="3">
        <v>0</v>
      </c>
      <c r="DQ197" s="3">
        <v>0.043604089059973795</v>
      </c>
      <c r="DR197" s="3">
        <v>0.02156488228485678</v>
      </c>
      <c r="DS197" s="3">
        <v>0.0462750234701007</v>
      </c>
      <c r="DU197" s="9"/>
      <c r="DV197" s="9"/>
      <c r="DW197" s="9">
        <v>0</v>
      </c>
      <c r="DX197" s="9">
        <v>6927017.086743874</v>
      </c>
    </row>
    <row r="198" spans="44:128" ht="11.25">
      <c r="AR198" s="1" t="s">
        <v>21</v>
      </c>
      <c r="AS198" s="1" t="s">
        <v>188</v>
      </c>
      <c r="AT198" s="3">
        <v>0</v>
      </c>
      <c r="AU198" s="3">
        <v>0</v>
      </c>
      <c r="AV198" s="3">
        <v>0</v>
      </c>
      <c r="AW198" s="3">
        <v>0</v>
      </c>
      <c r="AX198" s="3">
        <v>0</v>
      </c>
      <c r="AY198" s="3">
        <v>0</v>
      </c>
      <c r="AZ198" s="3">
        <v>0</v>
      </c>
      <c r="BA198" s="3">
        <v>0</v>
      </c>
      <c r="BB198" s="3">
        <v>0</v>
      </c>
      <c r="BC198" s="3">
        <v>0</v>
      </c>
      <c r="BD198" s="3">
        <v>0</v>
      </c>
      <c r="BE198" s="3">
        <v>0</v>
      </c>
      <c r="BF198" s="3">
        <v>0</v>
      </c>
      <c r="BG198" s="3">
        <v>0</v>
      </c>
      <c r="BH198" s="3">
        <v>0</v>
      </c>
      <c r="BI198" s="3">
        <v>0</v>
      </c>
      <c r="BJ198" s="3">
        <v>0</v>
      </c>
      <c r="BK198" s="3">
        <v>0</v>
      </c>
      <c r="BL198" s="3">
        <v>0</v>
      </c>
      <c r="BM198" s="3">
        <v>0</v>
      </c>
      <c r="BN198" s="3">
        <v>1</v>
      </c>
      <c r="BO198" s="3">
        <v>0</v>
      </c>
      <c r="BP198" s="3">
        <v>0</v>
      </c>
      <c r="BQ198" s="3">
        <v>0</v>
      </c>
      <c r="BR198" s="3">
        <v>0</v>
      </c>
      <c r="BS198" s="3">
        <v>0</v>
      </c>
      <c r="BT198" s="3">
        <v>0.05880416890869013</v>
      </c>
      <c r="BU198" s="3">
        <v>0.034582420524948906</v>
      </c>
      <c r="BV198" s="3">
        <v>0.012299595787058797</v>
      </c>
      <c r="BW198" s="3">
        <v>0.05880416890869013</v>
      </c>
      <c r="BX198" s="3">
        <v>0.014719535220847225</v>
      </c>
      <c r="BY198" s="3">
        <v>0.058804168908690134</v>
      </c>
      <c r="BZ198" s="3">
        <v>0</v>
      </c>
      <c r="CA198" s="3">
        <v>0</v>
      </c>
      <c r="CB198" s="3">
        <v>0</v>
      </c>
      <c r="CC198" s="3">
        <v>0.039613003671565325</v>
      </c>
      <c r="CD198" s="3">
        <v>0.06889369640808247</v>
      </c>
      <c r="CE198" s="3">
        <v>0</v>
      </c>
      <c r="CF198" s="3">
        <v>0</v>
      </c>
      <c r="CG198" s="3">
        <v>0</v>
      </c>
      <c r="CH198" s="3">
        <v>0</v>
      </c>
      <c r="CI198" s="3">
        <v>0.058804168908690134</v>
      </c>
      <c r="CJ198" s="3">
        <v>0.05880416890869013</v>
      </c>
      <c r="CK198" s="3">
        <v>0.01980650183578266</v>
      </c>
      <c r="CL198" s="3">
        <v>0</v>
      </c>
      <c r="CM198" s="3">
        <v>0.06889369640808247</v>
      </c>
      <c r="CN198" s="3">
        <v>0</v>
      </c>
      <c r="CO198" s="3">
        <v>0.019806501835782666</v>
      </c>
      <c r="CP198" s="3">
        <v>0.1609137924501929</v>
      </c>
      <c r="CQ198" s="3">
        <v>0</v>
      </c>
      <c r="CR198" s="3">
        <v>0</v>
      </c>
      <c r="CS198" s="3">
        <v>0.019806501835782666</v>
      </c>
      <c r="CT198" s="3">
        <v>0.06889369640808247</v>
      </c>
      <c r="CU198" s="3">
        <v>0</v>
      </c>
      <c r="CV198" s="3">
        <v>0.058804168908690134</v>
      </c>
      <c r="CW198" s="3">
        <v>0.014719535220847223</v>
      </c>
      <c r="CX198" s="3">
        <v>0.10985898067944154</v>
      </c>
      <c r="CY198" s="3">
        <v>0.058804168908690134</v>
      </c>
      <c r="CZ198" s="3">
        <v>0.05880416890869013</v>
      </c>
      <c r="DA198" s="3">
        <v>0.058804168908690134</v>
      </c>
      <c r="DB198" s="3">
        <v>0.05880416890869014</v>
      </c>
      <c r="DC198" s="3">
        <v>0.05880416890869015</v>
      </c>
      <c r="DD198" s="3">
        <v>0.05880416890869015</v>
      </c>
      <c r="DE198" s="3">
        <v>0.034582420524948906</v>
      </c>
      <c r="DF198" s="3">
        <v>0.014719535220847225</v>
      </c>
      <c r="DG198" s="3">
        <v>0</v>
      </c>
      <c r="DH198" s="3">
        <v>0</v>
      </c>
      <c r="DI198" s="3">
        <v>0</v>
      </c>
      <c r="DJ198" s="3">
        <v>0</v>
      </c>
      <c r="DK198" s="3">
        <v>0</v>
      </c>
      <c r="DL198" s="3">
        <v>0</v>
      </c>
      <c r="DM198" s="3">
        <v>0</v>
      </c>
      <c r="DN198" s="3">
        <v>0</v>
      </c>
      <c r="DO198" s="3">
        <v>0.034582420524948906</v>
      </c>
      <c r="DP198" s="3">
        <v>0</v>
      </c>
      <c r="DQ198" s="3">
        <v>0.058804168908690134</v>
      </c>
      <c r="DR198" s="3">
        <v>0.012299595787058797</v>
      </c>
      <c r="DS198" s="3">
        <v>0.030985231161779054</v>
      </c>
      <c r="DU198" s="9"/>
      <c r="DV198" s="9"/>
      <c r="DW198" s="9">
        <v>0</v>
      </c>
      <c r="DX198" s="9">
        <v>2197506.4972399203</v>
      </c>
    </row>
    <row r="199" spans="44:128" ht="11.25">
      <c r="AR199" s="1" t="s">
        <v>22</v>
      </c>
      <c r="AS199" s="1" t="s">
        <v>189</v>
      </c>
      <c r="AT199" s="3">
        <v>0</v>
      </c>
      <c r="AU199" s="3">
        <v>0</v>
      </c>
      <c r="AV199" s="3">
        <v>0</v>
      </c>
      <c r="AW199" s="3">
        <v>0</v>
      </c>
      <c r="AX199" s="3">
        <v>0</v>
      </c>
      <c r="AY199" s="3">
        <v>0</v>
      </c>
      <c r="AZ199" s="3">
        <v>0</v>
      </c>
      <c r="BA199" s="3">
        <v>0</v>
      </c>
      <c r="BB199" s="3">
        <v>0</v>
      </c>
      <c r="BC199" s="3">
        <v>0</v>
      </c>
      <c r="BD199" s="3">
        <v>0</v>
      </c>
      <c r="BE199" s="3">
        <v>0</v>
      </c>
      <c r="BF199" s="3">
        <v>0</v>
      </c>
      <c r="BG199" s="3">
        <v>0</v>
      </c>
      <c r="BH199" s="3">
        <v>0</v>
      </c>
      <c r="BI199" s="3">
        <v>0</v>
      </c>
      <c r="BJ199" s="3">
        <v>0</v>
      </c>
      <c r="BK199" s="3">
        <v>0</v>
      </c>
      <c r="BL199" s="3">
        <v>0</v>
      </c>
      <c r="BM199" s="3">
        <v>0</v>
      </c>
      <c r="BN199" s="3">
        <v>0</v>
      </c>
      <c r="BO199" s="3">
        <v>1</v>
      </c>
      <c r="BP199" s="3">
        <v>0</v>
      </c>
      <c r="BQ199" s="3">
        <v>0</v>
      </c>
      <c r="BR199" s="3">
        <v>0</v>
      </c>
      <c r="BS199" s="3">
        <v>0</v>
      </c>
      <c r="BT199" s="3">
        <v>0.002919680700761051</v>
      </c>
      <c r="BU199" s="3">
        <v>0.005953336315859404</v>
      </c>
      <c r="BV199" s="3">
        <v>0.009067517683652878</v>
      </c>
      <c r="BW199" s="3">
        <v>0.002919680700761051</v>
      </c>
      <c r="BX199" s="3">
        <v>0.00602357326278227</v>
      </c>
      <c r="BY199" s="3">
        <v>0.0029196807007610516</v>
      </c>
      <c r="BZ199" s="3">
        <v>0</v>
      </c>
      <c r="CA199" s="3">
        <v>0</v>
      </c>
      <c r="CB199" s="3">
        <v>0</v>
      </c>
      <c r="CC199" s="3">
        <v>0.008004870305708603</v>
      </c>
      <c r="CD199" s="3">
        <v>0</v>
      </c>
      <c r="CE199" s="3">
        <v>0</v>
      </c>
      <c r="CF199" s="3">
        <v>0</v>
      </c>
      <c r="CG199" s="3">
        <v>0</v>
      </c>
      <c r="CH199" s="3">
        <v>0</v>
      </c>
      <c r="CI199" s="3">
        <v>0.002919680700761052</v>
      </c>
      <c r="CJ199" s="3">
        <v>0.0029196807007610516</v>
      </c>
      <c r="CK199" s="3">
        <v>0.004002435152854302</v>
      </c>
      <c r="CL199" s="3">
        <v>0</v>
      </c>
      <c r="CM199" s="3">
        <v>0</v>
      </c>
      <c r="CN199" s="3">
        <v>0</v>
      </c>
      <c r="CO199" s="3">
        <v>0.0040024351528543025</v>
      </c>
      <c r="CP199" s="3">
        <v>0.006564299014262728</v>
      </c>
      <c r="CQ199" s="3">
        <v>0</v>
      </c>
      <c r="CR199" s="3">
        <v>0</v>
      </c>
      <c r="CS199" s="3">
        <v>0.004002435152854302</v>
      </c>
      <c r="CT199" s="3">
        <v>0</v>
      </c>
      <c r="CU199" s="3">
        <v>0</v>
      </c>
      <c r="CV199" s="3">
        <v>0.0029196807007610516</v>
      </c>
      <c r="CW199" s="3">
        <v>0.006023573262782269</v>
      </c>
      <c r="CX199" s="3">
        <v>0.004741989857511889</v>
      </c>
      <c r="CY199" s="3">
        <v>0.0029196807007610516</v>
      </c>
      <c r="CZ199" s="3">
        <v>0.002919680700761051</v>
      </c>
      <c r="DA199" s="3">
        <v>0.002919680700761052</v>
      </c>
      <c r="DB199" s="3">
        <v>0.0029196807007610516</v>
      </c>
      <c r="DC199" s="3">
        <v>0.0029196807007610525</v>
      </c>
      <c r="DD199" s="3">
        <v>0.0029196807007610525</v>
      </c>
      <c r="DE199" s="3">
        <v>0.005953336315859403</v>
      </c>
      <c r="DF199" s="3">
        <v>0.00602357326278227</v>
      </c>
      <c r="DG199" s="3">
        <v>0</v>
      </c>
      <c r="DH199" s="3">
        <v>0</v>
      </c>
      <c r="DI199" s="3">
        <v>0</v>
      </c>
      <c r="DJ199" s="3">
        <v>0</v>
      </c>
      <c r="DK199" s="3">
        <v>0</v>
      </c>
      <c r="DL199" s="3">
        <v>0</v>
      </c>
      <c r="DM199" s="3">
        <v>0</v>
      </c>
      <c r="DN199" s="3">
        <v>0</v>
      </c>
      <c r="DO199" s="3">
        <v>0.005953336315859404</v>
      </c>
      <c r="DP199" s="3">
        <v>0</v>
      </c>
      <c r="DQ199" s="3">
        <v>0.0029196807007610516</v>
      </c>
      <c r="DR199" s="3">
        <v>0.009067517683652878</v>
      </c>
      <c r="DS199" s="3">
        <v>0.0009591878343343561</v>
      </c>
      <c r="DU199" s="9"/>
      <c r="DV199" s="9"/>
      <c r="DW199" s="9">
        <v>0</v>
      </c>
      <c r="DX199" s="9">
        <v>439428.7358134515</v>
      </c>
    </row>
    <row r="200" spans="44:128" ht="11.25">
      <c r="AR200" s="1" t="s">
        <v>23</v>
      </c>
      <c r="AS200" s="1" t="s">
        <v>436</v>
      </c>
      <c r="AT200" s="3">
        <v>0</v>
      </c>
      <c r="AU200" s="3">
        <v>0</v>
      </c>
      <c r="AV200" s="3">
        <v>0</v>
      </c>
      <c r="AW200" s="3">
        <v>0</v>
      </c>
      <c r="AX200" s="3">
        <v>0</v>
      </c>
      <c r="AY200" s="3">
        <v>0</v>
      </c>
      <c r="AZ200" s="3">
        <v>0</v>
      </c>
      <c r="BA200" s="3">
        <v>0</v>
      </c>
      <c r="BB200" s="3">
        <v>0</v>
      </c>
      <c r="BC200" s="3">
        <v>0</v>
      </c>
      <c r="BD200" s="3">
        <v>0</v>
      </c>
      <c r="BE200" s="3">
        <v>0</v>
      </c>
      <c r="BF200" s="3">
        <v>0</v>
      </c>
      <c r="BG200" s="3">
        <v>0</v>
      </c>
      <c r="BH200" s="3">
        <v>0</v>
      </c>
      <c r="BI200" s="3">
        <v>0</v>
      </c>
      <c r="BJ200" s="3">
        <v>0</v>
      </c>
      <c r="BK200" s="3">
        <v>0</v>
      </c>
      <c r="BL200" s="3">
        <v>0</v>
      </c>
      <c r="BM200" s="3">
        <v>0</v>
      </c>
      <c r="BN200" s="3">
        <v>0</v>
      </c>
      <c r="BO200" s="3">
        <v>0</v>
      </c>
      <c r="BP200" s="3">
        <v>1</v>
      </c>
      <c r="BQ200" s="3">
        <v>0</v>
      </c>
      <c r="BR200" s="3">
        <v>0</v>
      </c>
      <c r="BS200" s="3">
        <v>0</v>
      </c>
      <c r="BT200" s="3">
        <v>0.0032127286701204793</v>
      </c>
      <c r="BU200" s="3">
        <v>0.0024337842194636057</v>
      </c>
      <c r="BV200" s="3">
        <v>5.2429002181120724E-05</v>
      </c>
      <c r="BW200" s="3">
        <v>0.0032127286701204793</v>
      </c>
      <c r="BX200" s="3">
        <v>0.0018802372369994228</v>
      </c>
      <c r="BY200" s="3">
        <v>0.00321272867012048</v>
      </c>
      <c r="BZ200" s="3">
        <v>0</v>
      </c>
      <c r="CA200" s="3">
        <v>0</v>
      </c>
      <c r="CB200" s="3">
        <v>0</v>
      </c>
      <c r="CC200" s="3">
        <v>0.0023758946897771364</v>
      </c>
      <c r="CD200" s="3">
        <v>0</v>
      </c>
      <c r="CE200" s="3">
        <v>0</v>
      </c>
      <c r="CF200" s="3">
        <v>0</v>
      </c>
      <c r="CG200" s="3">
        <v>0</v>
      </c>
      <c r="CH200" s="3">
        <v>0</v>
      </c>
      <c r="CI200" s="3">
        <v>0.0032127286701204797</v>
      </c>
      <c r="CJ200" s="3">
        <v>0.0032127286701204793</v>
      </c>
      <c r="CK200" s="3">
        <v>0.0011879473448885682</v>
      </c>
      <c r="CL200" s="3">
        <v>0</v>
      </c>
      <c r="CM200" s="3">
        <v>0</v>
      </c>
      <c r="CN200" s="3">
        <v>0</v>
      </c>
      <c r="CO200" s="3">
        <v>0.0011879473448885682</v>
      </c>
      <c r="CP200" s="3">
        <v>0.0019501997140290558</v>
      </c>
      <c r="CQ200" s="3">
        <v>0</v>
      </c>
      <c r="CR200" s="3">
        <v>0</v>
      </c>
      <c r="CS200" s="3">
        <v>0.0011879473448885682</v>
      </c>
      <c r="CT200" s="3">
        <v>0</v>
      </c>
      <c r="CU200" s="3">
        <v>0</v>
      </c>
      <c r="CV200" s="3">
        <v>0.0032127286701204797</v>
      </c>
      <c r="CW200" s="3">
        <v>0.0018802372369994228</v>
      </c>
      <c r="CX200" s="3">
        <v>0.002581464192074767</v>
      </c>
      <c r="CY200" s="3">
        <v>0.0032127286701204797</v>
      </c>
      <c r="CZ200" s="3">
        <v>0.0032127286701204793</v>
      </c>
      <c r="DA200" s="3">
        <v>0.00321272867012048</v>
      </c>
      <c r="DB200" s="3">
        <v>0.0032127286701204797</v>
      </c>
      <c r="DC200" s="3">
        <v>0.0032127286701204806</v>
      </c>
      <c r="DD200" s="3">
        <v>0.0032127286701204806</v>
      </c>
      <c r="DE200" s="3">
        <v>0.0024337842194636053</v>
      </c>
      <c r="DF200" s="3">
        <v>0.001880237236999423</v>
      </c>
      <c r="DG200" s="3">
        <v>0</v>
      </c>
      <c r="DH200" s="3">
        <v>0</v>
      </c>
      <c r="DI200" s="3">
        <v>0</v>
      </c>
      <c r="DJ200" s="3">
        <v>0</v>
      </c>
      <c r="DK200" s="3">
        <v>0</v>
      </c>
      <c r="DL200" s="3">
        <v>0</v>
      </c>
      <c r="DM200" s="3">
        <v>0</v>
      </c>
      <c r="DN200" s="3">
        <v>0</v>
      </c>
      <c r="DO200" s="3">
        <v>0.0024337842194636053</v>
      </c>
      <c r="DP200" s="3">
        <v>0</v>
      </c>
      <c r="DQ200" s="3">
        <v>0.0032127286701204797</v>
      </c>
      <c r="DR200" s="3">
        <v>5.2429002181120724E-05</v>
      </c>
      <c r="DS200" s="3">
        <v>0.005319252598642112</v>
      </c>
      <c r="DU200" s="9"/>
      <c r="DV200" s="9"/>
      <c r="DW200" s="9">
        <v>0</v>
      </c>
      <c r="DX200" s="9">
        <v>182380.5364826387</v>
      </c>
    </row>
    <row r="201" spans="44:128" ht="11.25">
      <c r="AR201" s="1" t="s">
        <v>24</v>
      </c>
      <c r="AS201" s="1" t="s">
        <v>347</v>
      </c>
      <c r="AT201" s="3">
        <v>0</v>
      </c>
      <c r="AU201" s="3">
        <v>0</v>
      </c>
      <c r="AV201" s="3">
        <v>0</v>
      </c>
      <c r="AW201" s="3">
        <v>0</v>
      </c>
      <c r="AX201" s="3">
        <v>0</v>
      </c>
      <c r="AY201" s="3">
        <v>0</v>
      </c>
      <c r="AZ201" s="3">
        <v>0</v>
      </c>
      <c r="BA201" s="3">
        <v>0</v>
      </c>
      <c r="BB201" s="3">
        <v>0</v>
      </c>
      <c r="BC201" s="3">
        <v>0</v>
      </c>
      <c r="BD201" s="3">
        <v>0</v>
      </c>
      <c r="BE201" s="3">
        <v>0</v>
      </c>
      <c r="BF201" s="3">
        <v>0</v>
      </c>
      <c r="BG201" s="3">
        <v>0</v>
      </c>
      <c r="BH201" s="3">
        <v>0</v>
      </c>
      <c r="BI201" s="3">
        <v>0</v>
      </c>
      <c r="BJ201" s="3">
        <v>0</v>
      </c>
      <c r="BK201" s="3">
        <v>0</v>
      </c>
      <c r="BL201" s="3">
        <v>0</v>
      </c>
      <c r="BM201" s="3">
        <v>0</v>
      </c>
      <c r="BN201" s="3">
        <v>0</v>
      </c>
      <c r="BO201" s="3">
        <v>0</v>
      </c>
      <c r="BP201" s="3">
        <v>0</v>
      </c>
      <c r="BQ201" s="3">
        <v>1</v>
      </c>
      <c r="BR201" s="3">
        <v>0</v>
      </c>
      <c r="BS201" s="3">
        <v>0</v>
      </c>
      <c r="BT201" s="3">
        <v>0.0051099930630172236</v>
      </c>
      <c r="BU201" s="3">
        <v>0.003510225641253173</v>
      </c>
      <c r="BV201" s="3">
        <v>0.00020113786325874538</v>
      </c>
      <c r="BW201" s="3">
        <v>0.0051099930630172236</v>
      </c>
      <c r="BX201" s="3">
        <v>0.004033574571285589</v>
      </c>
      <c r="BY201" s="3">
        <v>0.005109993063017224</v>
      </c>
      <c r="BZ201" s="3">
        <v>0</v>
      </c>
      <c r="CA201" s="3">
        <v>0</v>
      </c>
      <c r="CB201" s="3">
        <v>0</v>
      </c>
      <c r="CC201" s="3">
        <v>0.002628683602393817</v>
      </c>
      <c r="CD201" s="3">
        <v>0</v>
      </c>
      <c r="CE201" s="3">
        <v>0</v>
      </c>
      <c r="CF201" s="3">
        <v>0</v>
      </c>
      <c r="CG201" s="3">
        <v>0</v>
      </c>
      <c r="CH201" s="3">
        <v>0</v>
      </c>
      <c r="CI201" s="3">
        <v>0.0051099930630172236</v>
      </c>
      <c r="CJ201" s="3">
        <v>0.0051099930630172236</v>
      </c>
      <c r="CK201" s="3">
        <v>0.0013143418011969084</v>
      </c>
      <c r="CL201" s="3">
        <v>0</v>
      </c>
      <c r="CM201" s="3">
        <v>0</v>
      </c>
      <c r="CN201" s="3">
        <v>0</v>
      </c>
      <c r="CO201" s="3">
        <v>0.0013143418011969086</v>
      </c>
      <c r="CP201" s="3">
        <v>0.0010804658510165637</v>
      </c>
      <c r="CQ201" s="3">
        <v>0.0032589035962001184</v>
      </c>
      <c r="CR201" s="3">
        <v>0.0032589035962001184</v>
      </c>
      <c r="CS201" s="3">
        <v>0.0013143418011969086</v>
      </c>
      <c r="CT201" s="3">
        <v>0</v>
      </c>
      <c r="CU201" s="3">
        <v>0</v>
      </c>
      <c r="CV201" s="3">
        <v>0.0051099930630172236</v>
      </c>
      <c r="CW201" s="3">
        <v>0.004033574571285589</v>
      </c>
      <c r="CX201" s="3">
        <v>0.0030952294570168936</v>
      </c>
      <c r="CY201" s="3">
        <v>0.0051099930630172236</v>
      </c>
      <c r="CZ201" s="3">
        <v>0.005109993063017223</v>
      </c>
      <c r="DA201" s="3">
        <v>0.005109993063017224</v>
      </c>
      <c r="DB201" s="3">
        <v>0.0051099930630172236</v>
      </c>
      <c r="DC201" s="3">
        <v>0.005109993063017224</v>
      </c>
      <c r="DD201" s="3">
        <v>0.005109993063017225</v>
      </c>
      <c r="DE201" s="3">
        <v>0.003510225641253173</v>
      </c>
      <c r="DF201" s="3">
        <v>0.00403357457128559</v>
      </c>
      <c r="DG201" s="3">
        <v>0</v>
      </c>
      <c r="DH201" s="3">
        <v>0</v>
      </c>
      <c r="DI201" s="3">
        <v>0</v>
      </c>
      <c r="DJ201" s="3">
        <v>0</v>
      </c>
      <c r="DK201" s="3">
        <v>0</v>
      </c>
      <c r="DL201" s="3">
        <v>0</v>
      </c>
      <c r="DM201" s="3">
        <v>0</v>
      </c>
      <c r="DN201" s="3">
        <v>0</v>
      </c>
      <c r="DO201" s="3">
        <v>0.003510225641253173</v>
      </c>
      <c r="DP201" s="3">
        <v>0</v>
      </c>
      <c r="DQ201" s="3">
        <v>0.0051099930630172236</v>
      </c>
      <c r="DR201" s="3">
        <v>0.00020113786325874535</v>
      </c>
      <c r="DS201" s="3">
        <v>0.002901111566936388</v>
      </c>
      <c r="DU201" s="9"/>
      <c r="DV201" s="9"/>
      <c r="DW201" s="9">
        <v>0</v>
      </c>
      <c r="DX201" s="9">
        <v>325462.0855341691</v>
      </c>
    </row>
    <row r="202" spans="44:128" ht="11.25">
      <c r="AR202" s="1" t="s">
        <v>25</v>
      </c>
      <c r="AS202" s="1" t="s">
        <v>348</v>
      </c>
      <c r="AT202" s="3">
        <v>0</v>
      </c>
      <c r="AU202" s="3">
        <v>0</v>
      </c>
      <c r="AV202" s="3">
        <v>0</v>
      </c>
      <c r="AW202" s="3">
        <v>0</v>
      </c>
      <c r="AX202" s="3">
        <v>0</v>
      </c>
      <c r="AY202" s="3">
        <v>0</v>
      </c>
      <c r="AZ202" s="3">
        <v>0</v>
      </c>
      <c r="BA202" s="3">
        <v>0</v>
      </c>
      <c r="BB202" s="3">
        <v>0</v>
      </c>
      <c r="BC202" s="3">
        <v>0</v>
      </c>
      <c r="BD202" s="3">
        <v>0</v>
      </c>
      <c r="BE202" s="3">
        <v>0</v>
      </c>
      <c r="BF202" s="3">
        <v>0</v>
      </c>
      <c r="BG202" s="3">
        <v>0</v>
      </c>
      <c r="BH202" s="3">
        <v>0</v>
      </c>
      <c r="BI202" s="3">
        <v>0</v>
      </c>
      <c r="BJ202" s="3">
        <v>0</v>
      </c>
      <c r="BK202" s="3">
        <v>0</v>
      </c>
      <c r="BL202" s="3">
        <v>0</v>
      </c>
      <c r="BM202" s="3">
        <v>0</v>
      </c>
      <c r="BN202" s="3">
        <v>0</v>
      </c>
      <c r="BO202" s="3">
        <v>0</v>
      </c>
      <c r="BP202" s="3">
        <v>0</v>
      </c>
      <c r="BQ202" s="3">
        <v>0</v>
      </c>
      <c r="BR202" s="3">
        <v>1</v>
      </c>
      <c r="BS202" s="3">
        <v>0</v>
      </c>
      <c r="BT202" s="3">
        <v>0.004588519782485835</v>
      </c>
      <c r="BU202" s="3">
        <v>0.0037454578494887925</v>
      </c>
      <c r="BV202" s="3">
        <v>4.0284381424501144E-05</v>
      </c>
      <c r="BW202" s="3">
        <v>0.004588519782485835</v>
      </c>
      <c r="BX202" s="3">
        <v>0.00012788818920941348</v>
      </c>
      <c r="BY202" s="3">
        <v>0.004588519782485837</v>
      </c>
      <c r="BZ202" s="3">
        <v>0</v>
      </c>
      <c r="CA202" s="3">
        <v>0</v>
      </c>
      <c r="CB202" s="3">
        <v>0</v>
      </c>
      <c r="CC202" s="3">
        <v>0.0006241013044318365</v>
      </c>
      <c r="CD202" s="3">
        <v>0</v>
      </c>
      <c r="CE202" s="3">
        <v>0</v>
      </c>
      <c r="CF202" s="3">
        <v>0</v>
      </c>
      <c r="CG202" s="3">
        <v>0</v>
      </c>
      <c r="CH202" s="3">
        <v>0</v>
      </c>
      <c r="CI202" s="3">
        <v>0.004588519782485836</v>
      </c>
      <c r="CJ202" s="3">
        <v>0.004588519782485835</v>
      </c>
      <c r="CK202" s="3">
        <v>0.00031205065221591823</v>
      </c>
      <c r="CL202" s="3">
        <v>0</v>
      </c>
      <c r="CM202" s="3">
        <v>0</v>
      </c>
      <c r="CN202" s="3">
        <v>0</v>
      </c>
      <c r="CO202" s="3">
        <v>0.0003120506522159183</v>
      </c>
      <c r="CP202" s="3">
        <v>6.06663645288114E-06</v>
      </c>
      <c r="CQ202" s="3">
        <v>0</v>
      </c>
      <c r="CR202" s="3">
        <v>0</v>
      </c>
      <c r="CS202" s="3">
        <v>0.0003120506522159183</v>
      </c>
      <c r="CT202" s="3">
        <v>0</v>
      </c>
      <c r="CU202" s="3">
        <v>0</v>
      </c>
      <c r="CV202" s="3">
        <v>0.004588519782485836</v>
      </c>
      <c r="CW202" s="3">
        <v>0.00012788818920941346</v>
      </c>
      <c r="CX202" s="3">
        <v>0.0022972932094693583</v>
      </c>
      <c r="CY202" s="3">
        <v>0.004588519782485836</v>
      </c>
      <c r="CZ202" s="3">
        <v>0.004588519782485835</v>
      </c>
      <c r="DA202" s="3">
        <v>0.004588519782485837</v>
      </c>
      <c r="DB202" s="3">
        <v>0.004588519782485837</v>
      </c>
      <c r="DC202" s="3">
        <v>0.004588519782485837</v>
      </c>
      <c r="DD202" s="3">
        <v>0.004588519782485837</v>
      </c>
      <c r="DE202" s="3">
        <v>0.003745457849488792</v>
      </c>
      <c r="DF202" s="3">
        <v>0.00012788818920941348</v>
      </c>
      <c r="DG202" s="3">
        <v>0</v>
      </c>
      <c r="DH202" s="3">
        <v>0</v>
      </c>
      <c r="DI202" s="3">
        <v>0</v>
      </c>
      <c r="DJ202" s="3">
        <v>0</v>
      </c>
      <c r="DK202" s="3">
        <v>0</v>
      </c>
      <c r="DL202" s="3">
        <v>0</v>
      </c>
      <c r="DM202" s="3">
        <v>0</v>
      </c>
      <c r="DN202" s="3">
        <v>0</v>
      </c>
      <c r="DO202" s="3">
        <v>0.003745457849488792</v>
      </c>
      <c r="DP202" s="3">
        <v>0</v>
      </c>
      <c r="DQ202" s="3">
        <v>0.004588519782485836</v>
      </c>
      <c r="DR202" s="3">
        <v>4.0284381424501144E-05</v>
      </c>
      <c r="DS202" s="3">
        <v>0.0014181134741976186</v>
      </c>
      <c r="DU202" s="9"/>
      <c r="DV202" s="9"/>
      <c r="DW202" s="9">
        <v>0</v>
      </c>
      <c r="DX202" s="9">
        <v>77340.32842398994</v>
      </c>
    </row>
    <row r="203" spans="44:128" ht="11.25">
      <c r="AR203" s="1" t="s">
        <v>26</v>
      </c>
      <c r="AS203" s="1" t="s">
        <v>437</v>
      </c>
      <c r="AT203" s="3">
        <v>0</v>
      </c>
      <c r="AU203" s="3">
        <v>0</v>
      </c>
      <c r="AV203" s="3">
        <v>0</v>
      </c>
      <c r="AW203" s="3">
        <v>0</v>
      </c>
      <c r="AX203" s="3">
        <v>0</v>
      </c>
      <c r="AY203" s="3">
        <v>0</v>
      </c>
      <c r="AZ203" s="3">
        <v>0</v>
      </c>
      <c r="BA203" s="3">
        <v>0</v>
      </c>
      <c r="BB203" s="3">
        <v>0</v>
      </c>
      <c r="BC203" s="3">
        <v>0</v>
      </c>
      <c r="BD203" s="3">
        <v>0</v>
      </c>
      <c r="BE203" s="3">
        <v>0</v>
      </c>
      <c r="BF203" s="3">
        <v>0</v>
      </c>
      <c r="BG203" s="3">
        <v>0</v>
      </c>
      <c r="BH203" s="3">
        <v>0</v>
      </c>
      <c r="BI203" s="3">
        <v>0</v>
      </c>
      <c r="BJ203" s="3">
        <v>0</v>
      </c>
      <c r="BK203" s="3">
        <v>0</v>
      </c>
      <c r="BL203" s="3">
        <v>0</v>
      </c>
      <c r="BM203" s="3">
        <v>0</v>
      </c>
      <c r="BN203" s="3">
        <v>0</v>
      </c>
      <c r="BO203" s="3">
        <v>0</v>
      </c>
      <c r="BP203" s="3">
        <v>0</v>
      </c>
      <c r="BQ203" s="3">
        <v>0</v>
      </c>
      <c r="BR203" s="3">
        <v>0</v>
      </c>
      <c r="BS203" s="3">
        <v>1</v>
      </c>
      <c r="BT203" s="3">
        <v>0.002941528284337488</v>
      </c>
      <c r="BU203" s="3">
        <v>0.008428781798028154</v>
      </c>
      <c r="BV203" s="3">
        <v>2.6493657506348045E-05</v>
      </c>
      <c r="BW203" s="3">
        <v>0.002941528284337488</v>
      </c>
      <c r="BX203" s="3">
        <v>0.06260546278668114</v>
      </c>
      <c r="BY203" s="3">
        <v>0.002941528284337489</v>
      </c>
      <c r="BZ203" s="3">
        <v>0</v>
      </c>
      <c r="CA203" s="3">
        <v>0</v>
      </c>
      <c r="CB203" s="3">
        <v>0</v>
      </c>
      <c r="CC203" s="3">
        <v>0.00038078152933290207</v>
      </c>
      <c r="CD203" s="3">
        <v>0</v>
      </c>
      <c r="CE203" s="3">
        <v>0</v>
      </c>
      <c r="CF203" s="3">
        <v>0</v>
      </c>
      <c r="CG203" s="3">
        <v>0</v>
      </c>
      <c r="CH203" s="3">
        <v>0</v>
      </c>
      <c r="CI203" s="3">
        <v>0.0029415282843374886</v>
      </c>
      <c r="CJ203" s="3">
        <v>0.0029415282843374886</v>
      </c>
      <c r="CK203" s="3">
        <v>0.00019039076466645103</v>
      </c>
      <c r="CL203" s="3">
        <v>0</v>
      </c>
      <c r="CM203" s="3">
        <v>0</v>
      </c>
      <c r="CN203" s="3">
        <v>0</v>
      </c>
      <c r="CO203" s="3">
        <v>0.0001903907646664511</v>
      </c>
      <c r="CP203" s="3">
        <v>8.844421553192302E-05</v>
      </c>
      <c r="CQ203" s="3">
        <v>0</v>
      </c>
      <c r="CR203" s="3">
        <v>0</v>
      </c>
      <c r="CS203" s="3">
        <v>0.0001903907646664511</v>
      </c>
      <c r="CT203" s="3">
        <v>0</v>
      </c>
      <c r="CU203" s="3">
        <v>0</v>
      </c>
      <c r="CV203" s="3">
        <v>0.0029415282843374886</v>
      </c>
      <c r="CW203" s="3">
        <v>0.06260546278668114</v>
      </c>
      <c r="CX203" s="3">
        <v>0.0015149862499347056</v>
      </c>
      <c r="CY203" s="3">
        <v>0.0029415282843374886</v>
      </c>
      <c r="CZ203" s="3">
        <v>0.002941528284337488</v>
      </c>
      <c r="DA203" s="3">
        <v>0.002941528284337489</v>
      </c>
      <c r="DB203" s="3">
        <v>0.0029415282843374886</v>
      </c>
      <c r="DC203" s="3">
        <v>0.002941528284337489</v>
      </c>
      <c r="DD203" s="3">
        <v>0.002941528284337489</v>
      </c>
      <c r="DE203" s="3">
        <v>0.008428781798028154</v>
      </c>
      <c r="DF203" s="3">
        <v>0.06260546278668115</v>
      </c>
      <c r="DG203" s="3">
        <v>0</v>
      </c>
      <c r="DH203" s="3">
        <v>0</v>
      </c>
      <c r="DI203" s="3">
        <v>0</v>
      </c>
      <c r="DJ203" s="3">
        <v>0</v>
      </c>
      <c r="DK203" s="3">
        <v>0</v>
      </c>
      <c r="DL203" s="3">
        <v>0</v>
      </c>
      <c r="DM203" s="3">
        <v>0</v>
      </c>
      <c r="DN203" s="3">
        <v>0</v>
      </c>
      <c r="DO203" s="3">
        <v>0.008428781798028154</v>
      </c>
      <c r="DP203" s="3">
        <v>0</v>
      </c>
      <c r="DQ203" s="3">
        <v>0.0029415282843374886</v>
      </c>
      <c r="DR203" s="3">
        <v>2.6493657506348045E-05</v>
      </c>
      <c r="DS203" s="3">
        <v>0.00555698805404619</v>
      </c>
      <c r="DT203" s="21"/>
      <c r="DU203" s="109"/>
      <c r="DV203" s="109"/>
      <c r="DW203" s="109">
        <v>0</v>
      </c>
      <c r="DX203" s="109">
        <v>3476786.617837047</v>
      </c>
    </row>
    <row r="204" spans="44:128" ht="11.25">
      <c r="AR204" s="1" t="s">
        <v>28</v>
      </c>
      <c r="AS204" s="1" t="s">
        <v>225</v>
      </c>
      <c r="AT204" s="3">
        <v>0</v>
      </c>
      <c r="AU204" s="3">
        <v>0</v>
      </c>
      <c r="AV204" s="3">
        <v>0</v>
      </c>
      <c r="AW204" s="3">
        <v>0</v>
      </c>
      <c r="AX204" s="3">
        <v>0</v>
      </c>
      <c r="AY204" s="3">
        <v>0</v>
      </c>
      <c r="AZ204" s="3">
        <v>0</v>
      </c>
      <c r="BA204" s="3">
        <v>0</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0</v>
      </c>
      <c r="BS204" s="3">
        <v>0</v>
      </c>
      <c r="BT204" s="3">
        <v>1.0028127486445497</v>
      </c>
      <c r="BU204" s="3">
        <v>0.002952980883776968</v>
      </c>
      <c r="BV204" s="3">
        <v>0.0063122733506858885</v>
      </c>
      <c r="BW204" s="3">
        <v>0.0028127486445497134</v>
      </c>
      <c r="BX204" s="3">
        <v>0.0011815309206118056</v>
      </c>
      <c r="BY204" s="3">
        <v>0.002812748644549714</v>
      </c>
      <c r="BZ204" s="3">
        <v>0</v>
      </c>
      <c r="CA204" s="3">
        <v>0</v>
      </c>
      <c r="CB204" s="3">
        <v>0</v>
      </c>
      <c r="CC204" s="3">
        <v>0.0018498521378942567</v>
      </c>
      <c r="CD204" s="3">
        <v>0</v>
      </c>
      <c r="CE204" s="3">
        <v>0</v>
      </c>
      <c r="CF204" s="3">
        <v>0</v>
      </c>
      <c r="CG204" s="3">
        <v>0</v>
      </c>
      <c r="CH204" s="3">
        <v>0</v>
      </c>
      <c r="CI204" s="3">
        <v>0.0028127486445497134</v>
      </c>
      <c r="CJ204" s="3">
        <v>0.0028127486445497134</v>
      </c>
      <c r="CK204" s="3">
        <v>0.0009249260689471281</v>
      </c>
      <c r="CL204" s="3">
        <v>0</v>
      </c>
      <c r="CM204" s="3">
        <v>0</v>
      </c>
      <c r="CN204" s="3">
        <v>0</v>
      </c>
      <c r="CO204" s="3">
        <v>0.0009249260689471283</v>
      </c>
      <c r="CP204" s="3">
        <v>0.0001360299162159816</v>
      </c>
      <c r="CQ204" s="3">
        <v>0</v>
      </c>
      <c r="CR204" s="3">
        <v>0</v>
      </c>
      <c r="CS204" s="3">
        <v>0.0009249260689471283</v>
      </c>
      <c r="CT204" s="3">
        <v>0</v>
      </c>
      <c r="CU204" s="3">
        <v>0</v>
      </c>
      <c r="CV204" s="3">
        <v>0.0028127486445497134</v>
      </c>
      <c r="CW204" s="3">
        <v>0.0011815309206118056</v>
      </c>
      <c r="CX204" s="3">
        <v>0.001474389280382848</v>
      </c>
      <c r="CY204" s="3">
        <v>0.0028127486445497134</v>
      </c>
      <c r="CZ204" s="3">
        <v>0.002812748644549713</v>
      </c>
      <c r="DA204" s="3">
        <v>0.002812748644549714</v>
      </c>
      <c r="DB204" s="3">
        <v>0.0028127486445497134</v>
      </c>
      <c r="DC204" s="3">
        <v>0.0028127486445497143</v>
      </c>
      <c r="DD204" s="3">
        <v>0.002812748644549714</v>
      </c>
      <c r="DE204" s="3">
        <v>0.0029529808837769674</v>
      </c>
      <c r="DF204" s="3">
        <v>0.0011815309206118058</v>
      </c>
      <c r="DG204" s="3">
        <v>0</v>
      </c>
      <c r="DH204" s="3">
        <v>0</v>
      </c>
      <c r="DI204" s="3">
        <v>0</v>
      </c>
      <c r="DJ204" s="3">
        <v>0</v>
      </c>
      <c r="DK204" s="3">
        <v>0</v>
      </c>
      <c r="DL204" s="3">
        <v>0</v>
      </c>
      <c r="DM204" s="3">
        <v>0</v>
      </c>
      <c r="DN204" s="3">
        <v>0</v>
      </c>
      <c r="DO204" s="3">
        <v>0.0029529808837769674</v>
      </c>
      <c r="DP204" s="3">
        <v>0</v>
      </c>
      <c r="DQ204" s="3">
        <v>0.0028127486445497134</v>
      </c>
      <c r="DR204" s="3">
        <v>0.0063122733506858885</v>
      </c>
      <c r="DS204" s="3">
        <v>0.0044720951270546625</v>
      </c>
      <c r="DU204" s="9"/>
      <c r="DV204" s="9"/>
      <c r="DW204" s="2">
        <f>+BT6</f>
        <v>1318831</v>
      </c>
      <c r="DX204" s="9">
        <v>1462427.0162327006</v>
      </c>
    </row>
    <row r="205" spans="44:128" ht="11.25">
      <c r="AR205" s="1" t="s">
        <v>29</v>
      </c>
      <c r="AS205" s="1" t="s">
        <v>227</v>
      </c>
      <c r="AT205" s="3">
        <v>0</v>
      </c>
      <c r="AU205" s="3">
        <v>0</v>
      </c>
      <c r="AV205" s="3">
        <v>0</v>
      </c>
      <c r="AW205" s="3">
        <v>0</v>
      </c>
      <c r="AX205" s="3">
        <v>0</v>
      </c>
      <c r="AY205" s="3">
        <v>0</v>
      </c>
      <c r="AZ205" s="3">
        <v>0</v>
      </c>
      <c r="BA205" s="3">
        <v>0</v>
      </c>
      <c r="BB205" s="3">
        <v>0</v>
      </c>
      <c r="BC205" s="3">
        <v>0</v>
      </c>
      <c r="BD205" s="3">
        <v>0</v>
      </c>
      <c r="BE205" s="3">
        <v>0</v>
      </c>
      <c r="BF205" s="3">
        <v>0</v>
      </c>
      <c r="BG205" s="3">
        <v>0</v>
      </c>
      <c r="BH205" s="3">
        <v>0</v>
      </c>
      <c r="BI205" s="3">
        <v>0</v>
      </c>
      <c r="BJ205" s="3">
        <v>0</v>
      </c>
      <c r="BK205" s="3">
        <v>0</v>
      </c>
      <c r="BL205" s="3">
        <v>0</v>
      </c>
      <c r="BM205" s="3">
        <v>0</v>
      </c>
      <c r="BN205" s="3">
        <v>0</v>
      </c>
      <c r="BO205" s="3">
        <v>0</v>
      </c>
      <c r="BP205" s="3">
        <v>0</v>
      </c>
      <c r="BQ205" s="3">
        <v>0</v>
      </c>
      <c r="BR205" s="3">
        <v>0</v>
      </c>
      <c r="BS205" s="3">
        <v>0</v>
      </c>
      <c r="BT205" s="3">
        <v>0.0005604252833440244</v>
      </c>
      <c r="BU205" s="3">
        <v>1.0007661877068816</v>
      </c>
      <c r="BV205" s="3">
        <v>-0.00010158431002183861</v>
      </c>
      <c r="BW205" s="3">
        <v>0.0005604252833440243</v>
      </c>
      <c r="BX205" s="3">
        <v>0.00033094373592802007</v>
      </c>
      <c r="BY205" s="3">
        <v>0.0005604252833440246</v>
      </c>
      <c r="BZ205" s="3">
        <v>0</v>
      </c>
      <c r="CA205" s="3">
        <v>0</v>
      </c>
      <c r="CB205" s="3">
        <v>0</v>
      </c>
      <c r="CC205" s="3">
        <v>0.0006413929633915604</v>
      </c>
      <c r="CD205" s="3">
        <v>0</v>
      </c>
      <c r="CE205" s="3">
        <v>0</v>
      </c>
      <c r="CF205" s="3">
        <v>0</v>
      </c>
      <c r="CG205" s="3">
        <v>0</v>
      </c>
      <c r="CH205" s="3">
        <v>0</v>
      </c>
      <c r="CI205" s="3">
        <v>0.0005604252833440245</v>
      </c>
      <c r="CJ205" s="3">
        <v>0.0005604252833440245</v>
      </c>
      <c r="CK205" s="3">
        <v>0.00032069648169578014</v>
      </c>
      <c r="CL205" s="3">
        <v>0</v>
      </c>
      <c r="CM205" s="3">
        <v>0</v>
      </c>
      <c r="CN205" s="3">
        <v>0</v>
      </c>
      <c r="CO205" s="3">
        <v>0.00032069648169578025</v>
      </c>
      <c r="CP205" s="3">
        <v>1.2155735199623146E-06</v>
      </c>
      <c r="CQ205" s="3">
        <v>0</v>
      </c>
      <c r="CR205" s="3">
        <v>0</v>
      </c>
      <c r="CS205" s="3">
        <v>0.00032069648169578025</v>
      </c>
      <c r="CT205" s="3">
        <v>0</v>
      </c>
      <c r="CU205" s="3">
        <v>0</v>
      </c>
      <c r="CV205" s="3">
        <v>0.0005604252833440245</v>
      </c>
      <c r="CW205" s="3">
        <v>0.00033094373592802</v>
      </c>
      <c r="CX205" s="3">
        <v>0.00028082042843199337</v>
      </c>
      <c r="CY205" s="3">
        <v>0.0005604252833440245</v>
      </c>
      <c r="CZ205" s="3">
        <v>0.0005604252833440243</v>
      </c>
      <c r="DA205" s="3">
        <v>0.0005604252833440245</v>
      </c>
      <c r="DB205" s="3">
        <v>0.0005604252833440245</v>
      </c>
      <c r="DC205" s="3">
        <v>0.0005604252833440247</v>
      </c>
      <c r="DD205" s="3">
        <v>0.0005604252833440246</v>
      </c>
      <c r="DE205" s="3">
        <v>0.0007661877068814317</v>
      </c>
      <c r="DF205" s="3">
        <v>0.00033094373592802007</v>
      </c>
      <c r="DG205" s="3">
        <v>0</v>
      </c>
      <c r="DH205" s="3">
        <v>0</v>
      </c>
      <c r="DI205" s="3">
        <v>0</v>
      </c>
      <c r="DJ205" s="3">
        <v>0</v>
      </c>
      <c r="DK205" s="3">
        <v>0</v>
      </c>
      <c r="DL205" s="3">
        <v>0</v>
      </c>
      <c r="DM205" s="3">
        <v>0</v>
      </c>
      <c r="DN205" s="3">
        <v>0</v>
      </c>
      <c r="DO205" s="3">
        <v>0.0007661877068814318</v>
      </c>
      <c r="DP205" s="3">
        <v>0</v>
      </c>
      <c r="DQ205" s="3">
        <v>0.0005604252833440245</v>
      </c>
      <c r="DR205" s="3">
        <v>-0.00010158431002183861</v>
      </c>
      <c r="DS205" s="3">
        <v>0.0012267435006328147</v>
      </c>
      <c r="DU205" s="9"/>
      <c r="DV205" s="9"/>
      <c r="DW205" s="2">
        <f>+BU6</f>
        <v>485615</v>
      </c>
      <c r="DX205" s="9">
        <v>519335.26926466206</v>
      </c>
    </row>
    <row r="206" spans="44:128" ht="11.25">
      <c r="AR206" s="1" t="s">
        <v>30</v>
      </c>
      <c r="AS206" s="1" t="s">
        <v>350</v>
      </c>
      <c r="AT206" s="3">
        <v>0</v>
      </c>
      <c r="AU206" s="3">
        <v>0</v>
      </c>
      <c r="AV206" s="3">
        <v>0</v>
      </c>
      <c r="AW206" s="3">
        <v>0</v>
      </c>
      <c r="AX206" s="3">
        <v>0</v>
      </c>
      <c r="AY206" s="3">
        <v>0</v>
      </c>
      <c r="AZ206" s="3">
        <v>0</v>
      </c>
      <c r="BA206" s="3">
        <v>0</v>
      </c>
      <c r="BB206" s="3">
        <v>0</v>
      </c>
      <c r="BC206" s="3">
        <v>0</v>
      </c>
      <c r="BD206" s="3">
        <v>0</v>
      </c>
      <c r="BE206" s="3">
        <v>0</v>
      </c>
      <c r="BF206" s="3">
        <v>0</v>
      </c>
      <c r="BG206" s="3">
        <v>0</v>
      </c>
      <c r="BH206" s="3">
        <v>0</v>
      </c>
      <c r="BI206" s="3">
        <v>0</v>
      </c>
      <c r="BJ206" s="3">
        <v>0</v>
      </c>
      <c r="BK206" s="3">
        <v>0</v>
      </c>
      <c r="BL206" s="3">
        <v>0</v>
      </c>
      <c r="BM206" s="3">
        <v>0</v>
      </c>
      <c r="BN206" s="3">
        <v>0</v>
      </c>
      <c r="BO206" s="3">
        <v>0</v>
      </c>
      <c r="BP206" s="3">
        <v>0</v>
      </c>
      <c r="BQ206" s="3">
        <v>0</v>
      </c>
      <c r="BR206" s="3">
        <v>0</v>
      </c>
      <c r="BS206" s="3">
        <v>0</v>
      </c>
      <c r="BT206" s="3">
        <v>0.0014733386533017276</v>
      </c>
      <c r="BU206" s="3">
        <v>0.0017231048048396507</v>
      </c>
      <c r="BV206" s="3">
        <v>1.0006372755413364</v>
      </c>
      <c r="BW206" s="3">
        <v>0.0014733386533017276</v>
      </c>
      <c r="BX206" s="3">
        <v>0.00028725104221097916</v>
      </c>
      <c r="BY206" s="3">
        <v>0.001473338653301728</v>
      </c>
      <c r="BZ206" s="3">
        <v>0</v>
      </c>
      <c r="CA206" s="3">
        <v>0</v>
      </c>
      <c r="CB206" s="3">
        <v>0</v>
      </c>
      <c r="CC206" s="3">
        <v>0.0018344485372828994</v>
      </c>
      <c r="CD206" s="3">
        <v>0</v>
      </c>
      <c r="CE206" s="3">
        <v>0</v>
      </c>
      <c r="CF206" s="3">
        <v>0</v>
      </c>
      <c r="CG206" s="3">
        <v>0</v>
      </c>
      <c r="CH206" s="3">
        <v>0</v>
      </c>
      <c r="CI206" s="3">
        <v>0.0014733386533017279</v>
      </c>
      <c r="CJ206" s="3">
        <v>0.0014733386533017279</v>
      </c>
      <c r="CK206" s="3">
        <v>0.0009172242686414497</v>
      </c>
      <c r="CL206" s="3">
        <v>0</v>
      </c>
      <c r="CM206" s="3">
        <v>0</v>
      </c>
      <c r="CN206" s="3">
        <v>0</v>
      </c>
      <c r="CO206" s="3">
        <v>0.0009172242686414499</v>
      </c>
      <c r="CP206" s="3">
        <v>2.42017327966261E-06</v>
      </c>
      <c r="CQ206" s="3">
        <v>0</v>
      </c>
      <c r="CR206" s="3">
        <v>0</v>
      </c>
      <c r="CS206" s="3">
        <v>0.0009172242686414498</v>
      </c>
      <c r="CT206" s="3">
        <v>0</v>
      </c>
      <c r="CU206" s="3">
        <v>0</v>
      </c>
      <c r="CV206" s="3">
        <v>0.0014733386533017279</v>
      </c>
      <c r="CW206" s="3">
        <v>0.00028725104221097916</v>
      </c>
      <c r="CX206" s="3">
        <v>0.0007378794132906951</v>
      </c>
      <c r="CY206" s="3">
        <v>0.0014733386533017279</v>
      </c>
      <c r="CZ206" s="3">
        <v>0.0014733386533017276</v>
      </c>
      <c r="DA206" s="3">
        <v>0.001473338653301728</v>
      </c>
      <c r="DB206" s="3">
        <v>0.0014733386533017279</v>
      </c>
      <c r="DC206" s="3">
        <v>0.0014733386533017283</v>
      </c>
      <c r="DD206" s="3">
        <v>0.001473338653301728</v>
      </c>
      <c r="DE206" s="3">
        <v>0.0017231048048396505</v>
      </c>
      <c r="DF206" s="3">
        <v>0.0002872510422109792</v>
      </c>
      <c r="DG206" s="3">
        <v>0</v>
      </c>
      <c r="DH206" s="3">
        <v>0</v>
      </c>
      <c r="DI206" s="3">
        <v>0</v>
      </c>
      <c r="DJ206" s="3">
        <v>0</v>
      </c>
      <c r="DK206" s="3">
        <v>0</v>
      </c>
      <c r="DL206" s="3">
        <v>0</v>
      </c>
      <c r="DM206" s="3">
        <v>0</v>
      </c>
      <c r="DN206" s="3">
        <v>0</v>
      </c>
      <c r="DO206" s="3">
        <v>0.0017231048048396507</v>
      </c>
      <c r="DP206" s="3">
        <v>0</v>
      </c>
      <c r="DQ206" s="3">
        <v>0.0014733386533017279</v>
      </c>
      <c r="DR206" s="3">
        <v>0.0006372755413361269</v>
      </c>
      <c r="DS206" s="3">
        <v>0.0034260277852270643</v>
      </c>
      <c r="DU206" s="9"/>
      <c r="DV206" s="9"/>
      <c r="DW206" s="2">
        <f>+BV6</f>
        <v>1347518</v>
      </c>
      <c r="DX206" s="9">
        <v>1407667.6974642545</v>
      </c>
    </row>
    <row r="207" spans="44:128" ht="11.25">
      <c r="AR207" s="1" t="s">
        <v>31</v>
      </c>
      <c r="AS207" s="1" t="s">
        <v>231</v>
      </c>
      <c r="AT207" s="3">
        <v>0</v>
      </c>
      <c r="AU207" s="3">
        <v>0</v>
      </c>
      <c r="AV207" s="3">
        <v>0</v>
      </c>
      <c r="AW207" s="3">
        <v>0</v>
      </c>
      <c r="AX207" s="3">
        <v>0</v>
      </c>
      <c r="AY207" s="3">
        <v>0</v>
      </c>
      <c r="AZ207" s="3">
        <v>0</v>
      </c>
      <c r="BA207" s="3">
        <v>0</v>
      </c>
      <c r="BB207" s="3">
        <v>0</v>
      </c>
      <c r="BC207" s="3">
        <v>0</v>
      </c>
      <c r="BD207" s="3">
        <v>0</v>
      </c>
      <c r="BE207" s="3">
        <v>0</v>
      </c>
      <c r="BF207" s="3">
        <v>0</v>
      </c>
      <c r="BG207" s="3">
        <v>0</v>
      </c>
      <c r="BH207" s="3">
        <v>0</v>
      </c>
      <c r="BI207" s="3">
        <v>0</v>
      </c>
      <c r="BJ207" s="3">
        <v>0</v>
      </c>
      <c r="BK207" s="3">
        <v>0</v>
      </c>
      <c r="BL207" s="3">
        <v>0</v>
      </c>
      <c r="BM207" s="3">
        <v>0</v>
      </c>
      <c r="BN207" s="3">
        <v>0</v>
      </c>
      <c r="BO207" s="3">
        <v>0</v>
      </c>
      <c r="BP207" s="3">
        <v>0</v>
      </c>
      <c r="BQ207" s="3">
        <v>0</v>
      </c>
      <c r="BR207" s="3">
        <v>0</v>
      </c>
      <c r="BS207" s="3">
        <v>0</v>
      </c>
      <c r="BT207" s="3">
        <v>0.0020050686970670716</v>
      </c>
      <c r="BU207" s="3">
        <v>0.0038844865529316704</v>
      </c>
      <c r="BV207" s="3">
        <v>2.4067025064862612E-05</v>
      </c>
      <c r="BW207" s="3">
        <v>1.0020050686970672</v>
      </c>
      <c r="BX207" s="3">
        <v>0.001200084027956988</v>
      </c>
      <c r="BY207" s="3">
        <v>0.0020050686970670725</v>
      </c>
      <c r="BZ207" s="3">
        <v>0</v>
      </c>
      <c r="CA207" s="3">
        <v>0</v>
      </c>
      <c r="CB207" s="3">
        <v>0</v>
      </c>
      <c r="CC207" s="3">
        <v>0.0050856855215124196</v>
      </c>
      <c r="CD207" s="3">
        <v>0</v>
      </c>
      <c r="CE207" s="3">
        <v>0</v>
      </c>
      <c r="CF207" s="3">
        <v>0</v>
      </c>
      <c r="CG207" s="3">
        <v>0</v>
      </c>
      <c r="CH207" s="3">
        <v>0</v>
      </c>
      <c r="CI207" s="3">
        <v>0.002005068697067072</v>
      </c>
      <c r="CJ207" s="3">
        <v>0.002005068697067072</v>
      </c>
      <c r="CK207" s="3">
        <v>0.0025428427607562098</v>
      </c>
      <c r="CL207" s="3">
        <v>0</v>
      </c>
      <c r="CM207" s="3">
        <v>0</v>
      </c>
      <c r="CN207" s="3">
        <v>0</v>
      </c>
      <c r="CO207" s="3">
        <v>0.00254284276075621</v>
      </c>
      <c r="CP207" s="3">
        <v>4.6086201685862E-06</v>
      </c>
      <c r="CQ207" s="3">
        <v>0</v>
      </c>
      <c r="CR207" s="3">
        <v>0</v>
      </c>
      <c r="CS207" s="3">
        <v>0.00254284276075621</v>
      </c>
      <c r="CT207" s="3">
        <v>0</v>
      </c>
      <c r="CU207" s="3">
        <v>0</v>
      </c>
      <c r="CV207" s="3">
        <v>0.002005068697067072</v>
      </c>
      <c r="CW207" s="3">
        <v>0.0012000840279569884</v>
      </c>
      <c r="CX207" s="3">
        <v>0.0010048386586178294</v>
      </c>
      <c r="CY207" s="3">
        <v>0.002005068697067072</v>
      </c>
      <c r="CZ207" s="3">
        <v>0.002005068697067072</v>
      </c>
      <c r="DA207" s="3">
        <v>0.0020050686970670725</v>
      </c>
      <c r="DB207" s="3">
        <v>0.0020050686970670725</v>
      </c>
      <c r="DC207" s="3">
        <v>0.002005068697067073</v>
      </c>
      <c r="DD207" s="3">
        <v>0.0020050686970670725</v>
      </c>
      <c r="DE207" s="3">
        <v>0.00388448655293167</v>
      </c>
      <c r="DF207" s="3">
        <v>0.0012000840279569884</v>
      </c>
      <c r="DG207" s="3">
        <v>0</v>
      </c>
      <c r="DH207" s="3">
        <v>0</v>
      </c>
      <c r="DI207" s="3">
        <v>0</v>
      </c>
      <c r="DJ207" s="3">
        <v>0</v>
      </c>
      <c r="DK207" s="3">
        <v>0</v>
      </c>
      <c r="DL207" s="3">
        <v>0</v>
      </c>
      <c r="DM207" s="3">
        <v>0</v>
      </c>
      <c r="DN207" s="3">
        <v>0</v>
      </c>
      <c r="DO207" s="3">
        <v>0.00388448655293167</v>
      </c>
      <c r="DP207" s="3">
        <v>0</v>
      </c>
      <c r="DQ207" s="3">
        <v>0.002005068697067072</v>
      </c>
      <c r="DR207" s="3">
        <v>2.406702506486261E-05</v>
      </c>
      <c r="DS207" s="3">
        <v>0.0034129977213485517</v>
      </c>
      <c r="DU207" s="9"/>
      <c r="DV207" s="9"/>
      <c r="DW207" s="2">
        <f>+BW6</f>
        <v>1227083</v>
      </c>
      <c r="DX207" s="9">
        <v>1358325.9950563312</v>
      </c>
    </row>
    <row r="208" spans="44:128" ht="11.25">
      <c r="AR208" s="1" t="s">
        <v>232</v>
      </c>
      <c r="AS208" s="1" t="s">
        <v>351</v>
      </c>
      <c r="AT208" s="3">
        <v>0</v>
      </c>
      <c r="AU208" s="3">
        <v>0</v>
      </c>
      <c r="AV208" s="3">
        <v>0</v>
      </c>
      <c r="AW208" s="3">
        <v>0</v>
      </c>
      <c r="AX208" s="3">
        <v>0</v>
      </c>
      <c r="AY208" s="3">
        <v>0</v>
      </c>
      <c r="AZ208" s="3">
        <v>0</v>
      </c>
      <c r="BA208" s="3">
        <v>0</v>
      </c>
      <c r="BB208" s="3">
        <v>0</v>
      </c>
      <c r="BC208" s="3">
        <v>0</v>
      </c>
      <c r="BD208" s="3">
        <v>0</v>
      </c>
      <c r="BE208" s="3">
        <v>0</v>
      </c>
      <c r="BF208" s="3">
        <v>0</v>
      </c>
      <c r="BG208" s="3">
        <v>0</v>
      </c>
      <c r="BH208" s="3">
        <v>0</v>
      </c>
      <c r="BI208" s="3">
        <v>0</v>
      </c>
      <c r="BJ208" s="3">
        <v>0</v>
      </c>
      <c r="BK208" s="3">
        <v>0</v>
      </c>
      <c r="BL208" s="3">
        <v>0</v>
      </c>
      <c r="BM208" s="3">
        <v>0</v>
      </c>
      <c r="BN208" s="3">
        <v>0</v>
      </c>
      <c r="BO208" s="3">
        <v>0</v>
      </c>
      <c r="BP208" s="3">
        <v>0</v>
      </c>
      <c r="BQ208" s="3">
        <v>0</v>
      </c>
      <c r="BR208" s="3">
        <v>0</v>
      </c>
      <c r="BS208" s="3">
        <v>0</v>
      </c>
      <c r="BT208" s="3">
        <v>0.004636395649579055</v>
      </c>
      <c r="BU208" s="3">
        <v>0.0001833524645205323</v>
      </c>
      <c r="BV208" s="3">
        <v>4.03141388477437E-05</v>
      </c>
      <c r="BW208" s="3">
        <v>0.004636395649579055</v>
      </c>
      <c r="BX208" s="3">
        <v>1.0001251483729656</v>
      </c>
      <c r="BY208" s="3">
        <v>0.004636395649579057</v>
      </c>
      <c r="BZ208" s="3">
        <v>0</v>
      </c>
      <c r="CA208" s="3">
        <v>0</v>
      </c>
      <c r="CB208" s="3">
        <v>0</v>
      </c>
      <c r="CC208" s="3">
        <v>7.098769061363331E-05</v>
      </c>
      <c r="CD208" s="3">
        <v>0</v>
      </c>
      <c r="CE208" s="3">
        <v>0</v>
      </c>
      <c r="CF208" s="3">
        <v>0</v>
      </c>
      <c r="CG208" s="3">
        <v>0</v>
      </c>
      <c r="CH208" s="3">
        <v>0</v>
      </c>
      <c r="CI208" s="3">
        <v>0.004636395649579056</v>
      </c>
      <c r="CJ208" s="3">
        <v>0.004636395649579056</v>
      </c>
      <c r="CK208" s="3">
        <v>3.549384530681666E-05</v>
      </c>
      <c r="CL208" s="3">
        <v>0</v>
      </c>
      <c r="CM208" s="3">
        <v>0</v>
      </c>
      <c r="CN208" s="3">
        <v>0</v>
      </c>
      <c r="CO208" s="3">
        <v>3.549384530681666E-05</v>
      </c>
      <c r="CP208" s="3">
        <v>6.076724982283372E-06</v>
      </c>
      <c r="CQ208" s="3">
        <v>0</v>
      </c>
      <c r="CR208" s="3">
        <v>0</v>
      </c>
      <c r="CS208" s="3">
        <v>3.549384530681666E-05</v>
      </c>
      <c r="CT208" s="3">
        <v>0</v>
      </c>
      <c r="CU208" s="3">
        <v>0</v>
      </c>
      <c r="CV208" s="3">
        <v>0.004636395649579056</v>
      </c>
      <c r="CW208" s="3">
        <v>0.00012514837296588105</v>
      </c>
      <c r="CX208" s="3">
        <v>0.0023212361872806697</v>
      </c>
      <c r="CY208" s="3">
        <v>0.004636395649579056</v>
      </c>
      <c r="CZ208" s="3">
        <v>0.004636395649579055</v>
      </c>
      <c r="DA208" s="3">
        <v>0.004636395649579057</v>
      </c>
      <c r="DB208" s="3">
        <v>0.004636395649579056</v>
      </c>
      <c r="DC208" s="3">
        <v>0.004636395649579057</v>
      </c>
      <c r="DD208" s="3">
        <v>0.004636395649579057</v>
      </c>
      <c r="DE208" s="3">
        <v>0.00018335246452053227</v>
      </c>
      <c r="DF208" s="3">
        <v>0.0001251483729658811</v>
      </c>
      <c r="DG208" s="3">
        <v>0</v>
      </c>
      <c r="DH208" s="3">
        <v>0</v>
      </c>
      <c r="DI208" s="3">
        <v>0</v>
      </c>
      <c r="DJ208" s="3">
        <v>0</v>
      </c>
      <c r="DK208" s="3">
        <v>0</v>
      </c>
      <c r="DL208" s="3">
        <v>0</v>
      </c>
      <c r="DM208" s="3">
        <v>0</v>
      </c>
      <c r="DN208" s="3">
        <v>0</v>
      </c>
      <c r="DO208" s="3">
        <v>0.0001833524645205323</v>
      </c>
      <c r="DP208" s="3">
        <v>0</v>
      </c>
      <c r="DQ208" s="3">
        <v>0.004636395649579056</v>
      </c>
      <c r="DR208" s="3">
        <v>4.03141388477437E-05</v>
      </c>
      <c r="DS208" s="3">
        <v>0.001954411251332221</v>
      </c>
      <c r="DU208" s="9"/>
      <c r="DV208" s="9"/>
      <c r="DW208" s="2">
        <f>+BX6</f>
        <v>690190</v>
      </c>
      <c r="DX208" s="9">
        <v>765246.5088656655</v>
      </c>
    </row>
    <row r="209" spans="44:128" ht="11.25">
      <c r="AR209" s="1" t="s">
        <v>33</v>
      </c>
      <c r="AS209" s="1" t="s">
        <v>235</v>
      </c>
      <c r="AT209" s="3">
        <v>0</v>
      </c>
      <c r="AU209" s="3">
        <v>0</v>
      </c>
      <c r="AV209" s="3">
        <v>0</v>
      </c>
      <c r="AW209" s="3">
        <v>0</v>
      </c>
      <c r="AX209" s="3">
        <v>0</v>
      </c>
      <c r="AY209" s="3">
        <v>0</v>
      </c>
      <c r="AZ209" s="3">
        <v>0</v>
      </c>
      <c r="BA209" s="3">
        <v>0</v>
      </c>
      <c r="BB209" s="3">
        <v>0</v>
      </c>
      <c r="BC209" s="3">
        <v>0</v>
      </c>
      <c r="BD209" s="3">
        <v>0</v>
      </c>
      <c r="BE209" s="3">
        <v>0</v>
      </c>
      <c r="BF209" s="3">
        <v>0</v>
      </c>
      <c r="BG209" s="3">
        <v>0</v>
      </c>
      <c r="BH209" s="3">
        <v>0</v>
      </c>
      <c r="BI209" s="3">
        <v>0</v>
      </c>
      <c r="BJ209" s="3">
        <v>0</v>
      </c>
      <c r="BK209" s="3">
        <v>0</v>
      </c>
      <c r="BL209" s="3">
        <v>0</v>
      </c>
      <c r="BM209" s="3">
        <v>0</v>
      </c>
      <c r="BN209" s="3">
        <v>0</v>
      </c>
      <c r="BO209" s="3">
        <v>0</v>
      </c>
      <c r="BP209" s="3">
        <v>0</v>
      </c>
      <c r="BQ209" s="3">
        <v>0</v>
      </c>
      <c r="BR209" s="3">
        <v>0</v>
      </c>
      <c r="BS209" s="3">
        <v>0</v>
      </c>
      <c r="BT209" s="3">
        <v>0.003019598481649975</v>
      </c>
      <c r="BU209" s="3">
        <v>0.0022492901244644528</v>
      </c>
      <c r="BV209" s="3">
        <v>0.0023027085378990717</v>
      </c>
      <c r="BW209" s="3">
        <v>0.003019598481649975</v>
      </c>
      <c r="BX209" s="3">
        <v>0.0006940173008910149</v>
      </c>
      <c r="BY209" s="3">
        <v>1.0030195984816492</v>
      </c>
      <c r="BZ209" s="3">
        <v>0</v>
      </c>
      <c r="CA209" s="3">
        <v>0</v>
      </c>
      <c r="CB209" s="3">
        <v>0</v>
      </c>
      <c r="CC209" s="3">
        <v>0.0019917520285084056</v>
      </c>
      <c r="CD209" s="3">
        <v>0</v>
      </c>
      <c r="CE209" s="3">
        <v>0</v>
      </c>
      <c r="CF209" s="3">
        <v>0</v>
      </c>
      <c r="CG209" s="3">
        <v>0</v>
      </c>
      <c r="CH209" s="3">
        <v>0</v>
      </c>
      <c r="CI209" s="3">
        <v>0.0030195984816499756</v>
      </c>
      <c r="CJ209" s="3">
        <v>0.0030195984816499756</v>
      </c>
      <c r="CK209" s="3">
        <v>0.0009958760142542028</v>
      </c>
      <c r="CL209" s="3">
        <v>0</v>
      </c>
      <c r="CM209" s="3">
        <v>0</v>
      </c>
      <c r="CN209" s="3">
        <v>0</v>
      </c>
      <c r="CO209" s="3">
        <v>0.000995876014254203</v>
      </c>
      <c r="CP209" s="3">
        <v>6.745773817667231E-05</v>
      </c>
      <c r="CQ209" s="3">
        <v>0</v>
      </c>
      <c r="CR209" s="3">
        <v>0</v>
      </c>
      <c r="CS209" s="3">
        <v>0.000995876014254203</v>
      </c>
      <c r="CT209" s="3">
        <v>0</v>
      </c>
      <c r="CU209" s="3">
        <v>0</v>
      </c>
      <c r="CV209" s="3">
        <v>0.0030195984816499756</v>
      </c>
      <c r="CW209" s="3">
        <v>0.0006940173008910148</v>
      </c>
      <c r="CX209" s="3">
        <v>0.0015435281099133245</v>
      </c>
      <c r="CY209" s="3">
        <v>0.0030195984816499756</v>
      </c>
      <c r="CZ209" s="3">
        <v>0.0030195984816499748</v>
      </c>
      <c r="DA209" s="3">
        <v>0.003019598481649976</v>
      </c>
      <c r="DB209" s="3">
        <v>0.0030195984816499756</v>
      </c>
      <c r="DC209" s="3">
        <v>0.0030195984816499765</v>
      </c>
      <c r="DD209" s="3">
        <v>0.003019598481649976</v>
      </c>
      <c r="DE209" s="3">
        <v>0.0022492901244644528</v>
      </c>
      <c r="DF209" s="3">
        <v>0.0006940173008910149</v>
      </c>
      <c r="DG209" s="3">
        <v>0</v>
      </c>
      <c r="DH209" s="3">
        <v>0</v>
      </c>
      <c r="DI209" s="3">
        <v>0</v>
      </c>
      <c r="DJ209" s="3">
        <v>0</v>
      </c>
      <c r="DK209" s="3">
        <v>0</v>
      </c>
      <c r="DL209" s="3">
        <v>0</v>
      </c>
      <c r="DM209" s="3">
        <v>0</v>
      </c>
      <c r="DN209" s="3">
        <v>0</v>
      </c>
      <c r="DO209" s="3">
        <v>0.0022492901244644528</v>
      </c>
      <c r="DP209" s="3">
        <v>0</v>
      </c>
      <c r="DQ209" s="3">
        <v>0.0030195984816499756</v>
      </c>
      <c r="DR209" s="3">
        <v>0.0023027085378990717</v>
      </c>
      <c r="DS209" s="3">
        <v>0.004374194974901069</v>
      </c>
      <c r="DU209" s="9"/>
      <c r="DV209" s="9"/>
      <c r="DW209" s="2">
        <f>+BY6</f>
        <v>1932364</v>
      </c>
      <c r="DX209" s="9">
        <v>2043216.5889818433</v>
      </c>
    </row>
    <row r="210" spans="44:128" ht="11.25">
      <c r="AR210" s="1" t="s">
        <v>34</v>
      </c>
      <c r="AS210" s="1" t="s">
        <v>352</v>
      </c>
      <c r="AT210" s="3">
        <v>0</v>
      </c>
      <c r="AU210" s="3">
        <v>0</v>
      </c>
      <c r="AV210" s="3">
        <v>0</v>
      </c>
      <c r="AW210" s="3">
        <v>0</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v>
      </c>
      <c r="BU210" s="3">
        <v>0</v>
      </c>
      <c r="BV210" s="3">
        <v>0</v>
      </c>
      <c r="BW210" s="3">
        <v>0</v>
      </c>
      <c r="BX210" s="3">
        <v>0</v>
      </c>
      <c r="BY210" s="3">
        <v>0</v>
      </c>
      <c r="BZ210" s="3">
        <v>1</v>
      </c>
      <c r="CA210" s="3">
        <v>0</v>
      </c>
      <c r="CB210" s="3">
        <v>0</v>
      </c>
      <c r="CC210" s="3">
        <v>0</v>
      </c>
      <c r="CD210" s="3">
        <v>0</v>
      </c>
      <c r="CE210" s="3">
        <v>0</v>
      </c>
      <c r="CF210" s="3">
        <v>0</v>
      </c>
      <c r="CG210" s="3">
        <v>0</v>
      </c>
      <c r="CH210" s="3">
        <v>0</v>
      </c>
      <c r="CI210" s="3">
        <v>0</v>
      </c>
      <c r="CJ210" s="3">
        <v>0</v>
      </c>
      <c r="CK210" s="3">
        <v>0</v>
      </c>
      <c r="CL210" s="3">
        <v>0</v>
      </c>
      <c r="CM210" s="3">
        <v>0</v>
      </c>
      <c r="CN210" s="3">
        <v>0</v>
      </c>
      <c r="CO210" s="3">
        <v>0</v>
      </c>
      <c r="CP210" s="3">
        <v>0</v>
      </c>
      <c r="CQ210" s="3">
        <v>0</v>
      </c>
      <c r="CR210" s="3">
        <v>0</v>
      </c>
      <c r="CS210" s="3">
        <v>0</v>
      </c>
      <c r="CT210" s="3">
        <v>0</v>
      </c>
      <c r="CU210" s="3">
        <v>0</v>
      </c>
      <c r="CV210" s="3">
        <v>0</v>
      </c>
      <c r="CW210" s="3">
        <v>0</v>
      </c>
      <c r="CX210" s="3">
        <v>0</v>
      </c>
      <c r="CY210" s="3">
        <v>0</v>
      </c>
      <c r="CZ210" s="3">
        <v>0</v>
      </c>
      <c r="DA210" s="3">
        <v>0</v>
      </c>
      <c r="DB210" s="3">
        <v>0</v>
      </c>
      <c r="DC210" s="3">
        <v>0</v>
      </c>
      <c r="DD210" s="3">
        <v>0</v>
      </c>
      <c r="DE210" s="3">
        <v>0</v>
      </c>
      <c r="DF210" s="3">
        <v>0</v>
      </c>
      <c r="DG210" s="3">
        <v>0</v>
      </c>
      <c r="DH210" s="3">
        <v>0</v>
      </c>
      <c r="DI210" s="3">
        <v>0</v>
      </c>
      <c r="DJ210" s="3">
        <v>0</v>
      </c>
      <c r="DK210" s="3">
        <v>0</v>
      </c>
      <c r="DL210" s="3">
        <v>0</v>
      </c>
      <c r="DM210" s="3">
        <v>0</v>
      </c>
      <c r="DN210" s="3">
        <v>0</v>
      </c>
      <c r="DO210" s="3">
        <v>0</v>
      </c>
      <c r="DP210" s="3">
        <v>0</v>
      </c>
      <c r="DQ210" s="3">
        <v>0</v>
      </c>
      <c r="DR210" s="3">
        <v>0</v>
      </c>
      <c r="DS210" s="3">
        <v>0</v>
      </c>
      <c r="DU210" s="9"/>
      <c r="DV210" s="9"/>
      <c r="DW210" s="2">
        <f>+BZ6</f>
        <v>945000</v>
      </c>
      <c r="DX210" s="9">
        <v>945000</v>
      </c>
    </row>
    <row r="211" spans="44:128" ht="11.25">
      <c r="AR211" s="1" t="s">
        <v>35</v>
      </c>
      <c r="AS211" s="1" t="s">
        <v>353</v>
      </c>
      <c r="AT211" s="3">
        <v>0</v>
      </c>
      <c r="AU211" s="3">
        <v>0</v>
      </c>
      <c r="AV211" s="3">
        <v>0</v>
      </c>
      <c r="AW211" s="3">
        <v>0</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v>
      </c>
      <c r="BU211" s="3">
        <v>0</v>
      </c>
      <c r="BV211" s="3">
        <v>0</v>
      </c>
      <c r="BW211" s="3">
        <v>0</v>
      </c>
      <c r="BX211" s="3">
        <v>0</v>
      </c>
      <c r="BY211" s="3">
        <v>0</v>
      </c>
      <c r="BZ211" s="3">
        <v>0</v>
      </c>
      <c r="CA211" s="3">
        <v>1</v>
      </c>
      <c r="CB211" s="3">
        <v>0</v>
      </c>
      <c r="CC211" s="3">
        <v>0</v>
      </c>
      <c r="CD211" s="3">
        <v>0</v>
      </c>
      <c r="CE211" s="3">
        <v>0</v>
      </c>
      <c r="CF211" s="3">
        <v>0</v>
      </c>
      <c r="CG211" s="3">
        <v>0</v>
      </c>
      <c r="CH211" s="3">
        <v>0</v>
      </c>
      <c r="CI211" s="3">
        <v>0</v>
      </c>
      <c r="CJ211" s="3">
        <v>0</v>
      </c>
      <c r="CK211" s="3">
        <v>0</v>
      </c>
      <c r="CL211" s="3">
        <v>0</v>
      </c>
      <c r="CM211" s="3">
        <v>0</v>
      </c>
      <c r="CN211" s="3">
        <v>0</v>
      </c>
      <c r="CO211" s="3">
        <v>0</v>
      </c>
      <c r="CP211" s="3">
        <v>0</v>
      </c>
      <c r="CQ211" s="3">
        <v>0</v>
      </c>
      <c r="CR211" s="3">
        <v>0</v>
      </c>
      <c r="CS211" s="3">
        <v>0</v>
      </c>
      <c r="CT211" s="3">
        <v>0</v>
      </c>
      <c r="CU211" s="3">
        <v>0</v>
      </c>
      <c r="CV211" s="3">
        <v>0</v>
      </c>
      <c r="CW211" s="3">
        <v>0</v>
      </c>
      <c r="CX211" s="3">
        <v>0</v>
      </c>
      <c r="CY211" s="3">
        <v>0</v>
      </c>
      <c r="CZ211" s="3">
        <v>0</v>
      </c>
      <c r="DA211" s="3">
        <v>0</v>
      </c>
      <c r="DB211" s="3">
        <v>0</v>
      </c>
      <c r="DC211" s="3">
        <v>0</v>
      </c>
      <c r="DD211" s="3">
        <v>0</v>
      </c>
      <c r="DE211" s="3">
        <v>0</v>
      </c>
      <c r="DF211" s="3">
        <v>0</v>
      </c>
      <c r="DG211" s="3">
        <v>0</v>
      </c>
      <c r="DH211" s="3">
        <v>0</v>
      </c>
      <c r="DI211" s="3">
        <v>0</v>
      </c>
      <c r="DJ211" s="3">
        <v>0</v>
      </c>
      <c r="DK211" s="3">
        <v>0</v>
      </c>
      <c r="DL211" s="3">
        <v>0</v>
      </c>
      <c r="DM211" s="3">
        <v>0</v>
      </c>
      <c r="DN211" s="3">
        <v>0</v>
      </c>
      <c r="DO211" s="3">
        <v>0</v>
      </c>
      <c r="DP211" s="3">
        <v>0</v>
      </c>
      <c r="DQ211" s="3">
        <v>0</v>
      </c>
      <c r="DR211" s="3">
        <v>0</v>
      </c>
      <c r="DS211" s="3">
        <v>0</v>
      </c>
      <c r="DU211" s="9"/>
      <c r="DV211" s="9"/>
      <c r="DW211" s="2">
        <f>+CA6</f>
        <v>1184745</v>
      </c>
      <c r="DX211" s="9">
        <v>1184745</v>
      </c>
    </row>
    <row r="212" spans="44:128" ht="11.25">
      <c r="AR212" s="1" t="s">
        <v>36</v>
      </c>
      <c r="AS212" s="1" t="s">
        <v>354</v>
      </c>
      <c r="AT212" s="3">
        <v>0</v>
      </c>
      <c r="AU212" s="3">
        <v>0</v>
      </c>
      <c r="AV212" s="3">
        <v>0</v>
      </c>
      <c r="AW212" s="3">
        <v>0</v>
      </c>
      <c r="AX212" s="3">
        <v>0</v>
      </c>
      <c r="AY212" s="3">
        <v>0</v>
      </c>
      <c r="AZ212" s="3">
        <v>0</v>
      </c>
      <c r="BA212" s="3">
        <v>0</v>
      </c>
      <c r="BB212" s="3">
        <v>0</v>
      </c>
      <c r="BC212" s="3">
        <v>0</v>
      </c>
      <c r="BD212" s="3">
        <v>0</v>
      </c>
      <c r="BE212" s="3">
        <v>0</v>
      </c>
      <c r="BF212" s="3">
        <v>0</v>
      </c>
      <c r="BG212" s="3">
        <v>0</v>
      </c>
      <c r="BH212" s="3">
        <v>0</v>
      </c>
      <c r="BI212" s="3">
        <v>0</v>
      </c>
      <c r="BJ212" s="3">
        <v>0</v>
      </c>
      <c r="BK212" s="3">
        <v>0</v>
      </c>
      <c r="BL212" s="3">
        <v>0</v>
      </c>
      <c r="BM212" s="3">
        <v>0</v>
      </c>
      <c r="BN212" s="3">
        <v>0</v>
      </c>
      <c r="BO212" s="3">
        <v>0</v>
      </c>
      <c r="BP212" s="3">
        <v>0</v>
      </c>
      <c r="BQ212" s="3">
        <v>0</v>
      </c>
      <c r="BR212" s="3">
        <v>0</v>
      </c>
      <c r="BS212" s="3">
        <v>0</v>
      </c>
      <c r="BT212" s="3">
        <v>0</v>
      </c>
      <c r="BU212" s="3">
        <v>0</v>
      </c>
      <c r="BV212" s="3">
        <v>0</v>
      </c>
      <c r="BW212" s="3">
        <v>0</v>
      </c>
      <c r="BX212" s="3">
        <v>0</v>
      </c>
      <c r="BY212" s="3">
        <v>0</v>
      </c>
      <c r="BZ212" s="3">
        <v>0</v>
      </c>
      <c r="CA212" s="3">
        <v>0</v>
      </c>
      <c r="CB212" s="3">
        <v>1</v>
      </c>
      <c r="CC212" s="3">
        <v>0</v>
      </c>
      <c r="CD212" s="3">
        <v>0</v>
      </c>
      <c r="CE212" s="3">
        <v>0</v>
      </c>
      <c r="CF212" s="3">
        <v>0</v>
      </c>
      <c r="CG212" s="3">
        <v>0</v>
      </c>
      <c r="CH212" s="3">
        <v>0</v>
      </c>
      <c r="CI212" s="3">
        <v>0</v>
      </c>
      <c r="CJ212" s="3">
        <v>0</v>
      </c>
      <c r="CK212" s="3">
        <v>0</v>
      </c>
      <c r="CL212" s="3">
        <v>0</v>
      </c>
      <c r="CM212" s="3">
        <v>0</v>
      </c>
      <c r="CN212" s="3">
        <v>0</v>
      </c>
      <c r="CO212" s="3">
        <v>0</v>
      </c>
      <c r="CP212" s="3">
        <v>0</v>
      </c>
      <c r="CQ212" s="3">
        <v>0</v>
      </c>
      <c r="CR212" s="3">
        <v>0</v>
      </c>
      <c r="CS212" s="3">
        <v>0</v>
      </c>
      <c r="CT212" s="3">
        <v>0</v>
      </c>
      <c r="CU212" s="3">
        <v>0</v>
      </c>
      <c r="CV212" s="3">
        <v>0</v>
      </c>
      <c r="CW212" s="3">
        <v>0</v>
      </c>
      <c r="CX212" s="3">
        <v>0</v>
      </c>
      <c r="CY212" s="3">
        <v>0</v>
      </c>
      <c r="CZ212" s="3">
        <v>0</v>
      </c>
      <c r="DA212" s="3">
        <v>0</v>
      </c>
      <c r="DB212" s="3">
        <v>0</v>
      </c>
      <c r="DC212" s="3">
        <v>0</v>
      </c>
      <c r="DD212" s="3">
        <v>0</v>
      </c>
      <c r="DE212" s="3">
        <v>0</v>
      </c>
      <c r="DF212" s="3">
        <v>0</v>
      </c>
      <c r="DG212" s="3">
        <v>0</v>
      </c>
      <c r="DH212" s="3">
        <v>0</v>
      </c>
      <c r="DI212" s="3">
        <v>0</v>
      </c>
      <c r="DJ212" s="3">
        <v>0</v>
      </c>
      <c r="DK212" s="3">
        <v>0</v>
      </c>
      <c r="DL212" s="3">
        <v>0</v>
      </c>
      <c r="DM212" s="3">
        <v>0</v>
      </c>
      <c r="DN212" s="3">
        <v>0</v>
      </c>
      <c r="DO212" s="3">
        <v>0</v>
      </c>
      <c r="DP212" s="3">
        <v>0</v>
      </c>
      <c r="DQ212" s="3">
        <v>0</v>
      </c>
      <c r="DR212" s="3">
        <v>0</v>
      </c>
      <c r="DS212" s="3">
        <v>0</v>
      </c>
      <c r="DU212" s="9"/>
      <c r="DV212" s="9"/>
      <c r="DW212" s="2">
        <f>+CB6</f>
        <v>269500</v>
      </c>
      <c r="DX212" s="9">
        <v>269500</v>
      </c>
    </row>
    <row r="213" spans="44:128" ht="11.25">
      <c r="AR213" s="1" t="s">
        <v>37</v>
      </c>
      <c r="AS213" s="1" t="s">
        <v>242</v>
      </c>
      <c r="AT213" s="3">
        <v>0</v>
      </c>
      <c r="AU213" s="3">
        <v>0</v>
      </c>
      <c r="AV213" s="3">
        <v>0</v>
      </c>
      <c r="AW213" s="3">
        <v>0</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v>
      </c>
      <c r="BS213" s="3">
        <v>0</v>
      </c>
      <c r="BT213" s="3">
        <v>0.00021222358468502838</v>
      </c>
      <c r="BU213" s="3">
        <v>0.0003610600900850618</v>
      </c>
      <c r="BV213" s="3">
        <v>2.391583143844937E-06</v>
      </c>
      <c r="BW213" s="3">
        <v>0.0002122235846850284</v>
      </c>
      <c r="BX213" s="3">
        <v>8.056512003848092E-06</v>
      </c>
      <c r="BY213" s="3">
        <v>0.0002122235846850284</v>
      </c>
      <c r="BZ213" s="3">
        <v>0</v>
      </c>
      <c r="CA213" s="3">
        <v>0</v>
      </c>
      <c r="CB213" s="3">
        <v>0</v>
      </c>
      <c r="CC213" s="3">
        <v>1.000424038213203</v>
      </c>
      <c r="CD213" s="3">
        <v>0</v>
      </c>
      <c r="CE213" s="3">
        <v>0</v>
      </c>
      <c r="CF213" s="3">
        <v>0</v>
      </c>
      <c r="CG213" s="3">
        <v>0</v>
      </c>
      <c r="CH213" s="3">
        <v>0</v>
      </c>
      <c r="CI213" s="3">
        <v>0.0002122235846850284</v>
      </c>
      <c r="CJ213" s="3">
        <v>0.00021222358468502838</v>
      </c>
      <c r="CK213" s="3">
        <v>0.00021201910660139848</v>
      </c>
      <c r="CL213" s="3">
        <v>0</v>
      </c>
      <c r="CM213" s="3">
        <v>0</v>
      </c>
      <c r="CN213" s="3">
        <v>0</v>
      </c>
      <c r="CO213" s="3">
        <v>0.0002120191066013985</v>
      </c>
      <c r="CP213" s="3">
        <v>3.1716687163999444E-07</v>
      </c>
      <c r="CQ213" s="3">
        <v>0</v>
      </c>
      <c r="CR213" s="3">
        <v>0</v>
      </c>
      <c r="CS213" s="3">
        <v>0.0002120191066013985</v>
      </c>
      <c r="CT213" s="3">
        <v>0</v>
      </c>
      <c r="CU213" s="3">
        <v>0</v>
      </c>
      <c r="CV213" s="3">
        <v>0.0002122235846850284</v>
      </c>
      <c r="CW213" s="3">
        <v>8.056512003848092E-06</v>
      </c>
      <c r="CX213" s="3">
        <v>0.0001062703757783342</v>
      </c>
      <c r="CY213" s="3">
        <v>0.0002122235846850284</v>
      </c>
      <c r="CZ213" s="3">
        <v>0.00021222358468502838</v>
      </c>
      <c r="DA213" s="3">
        <v>0.00021222358468502844</v>
      </c>
      <c r="DB213" s="3">
        <v>0.0002122235846850284</v>
      </c>
      <c r="DC213" s="3">
        <v>0.00021222358468502847</v>
      </c>
      <c r="DD213" s="3">
        <v>0.00021222358468502847</v>
      </c>
      <c r="DE213" s="3">
        <v>0.00036106009008506177</v>
      </c>
      <c r="DF213" s="3">
        <v>8.056512003848094E-06</v>
      </c>
      <c r="DG213" s="3">
        <v>0</v>
      </c>
      <c r="DH213" s="3">
        <v>0</v>
      </c>
      <c r="DI213" s="3">
        <v>0</v>
      </c>
      <c r="DJ213" s="3">
        <v>0</v>
      </c>
      <c r="DK213" s="3">
        <v>0</v>
      </c>
      <c r="DL213" s="3">
        <v>0</v>
      </c>
      <c r="DM213" s="3">
        <v>0</v>
      </c>
      <c r="DN213" s="3">
        <v>0</v>
      </c>
      <c r="DO213" s="3">
        <v>0.0003610600900850618</v>
      </c>
      <c r="DP213" s="3">
        <v>0</v>
      </c>
      <c r="DQ213" s="3">
        <v>0.0002122235846850284</v>
      </c>
      <c r="DR213" s="3">
        <v>2.3915831438449366E-06</v>
      </c>
      <c r="DS213" s="3">
        <v>0.000446145251152534</v>
      </c>
      <c r="DU213" s="9"/>
      <c r="DV213" s="9"/>
      <c r="DW213" s="2">
        <f>CC6</f>
        <v>171681</v>
      </c>
      <c r="DX213" s="9">
        <v>178927.3187636866</v>
      </c>
    </row>
    <row r="214" spans="44:128" ht="11.25">
      <c r="AR214" s="1" t="s">
        <v>38</v>
      </c>
      <c r="AS214" s="1" t="s">
        <v>201</v>
      </c>
      <c r="AT214" s="3">
        <v>0</v>
      </c>
      <c r="AU214" s="3">
        <v>0</v>
      </c>
      <c r="AV214" s="3">
        <v>0</v>
      </c>
      <c r="AW214" s="3">
        <v>0</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0</v>
      </c>
      <c r="BS214" s="3">
        <v>0</v>
      </c>
      <c r="BT214" s="3">
        <v>0.0024174532635639445</v>
      </c>
      <c r="BU214" s="3">
        <v>0.0018176228097314803</v>
      </c>
      <c r="BV214" s="3">
        <v>2.320845027360384E-05</v>
      </c>
      <c r="BW214" s="3">
        <v>0.0024174532635639445</v>
      </c>
      <c r="BX214" s="3">
        <v>0.00047494758171080635</v>
      </c>
      <c r="BY214" s="3">
        <v>0.0024174532635639454</v>
      </c>
      <c r="BZ214" s="3">
        <v>0</v>
      </c>
      <c r="CA214" s="3">
        <v>0</v>
      </c>
      <c r="CB214" s="3">
        <v>0</v>
      </c>
      <c r="CC214" s="3">
        <v>0.0016716245250092579</v>
      </c>
      <c r="CD214" s="3">
        <v>1</v>
      </c>
      <c r="CE214" s="3">
        <v>0</v>
      </c>
      <c r="CF214" s="3">
        <v>0</v>
      </c>
      <c r="CG214" s="3">
        <v>0</v>
      </c>
      <c r="CH214" s="3">
        <v>0</v>
      </c>
      <c r="CI214" s="3">
        <v>0.002417453263563945</v>
      </c>
      <c r="CJ214" s="3">
        <v>0.0024174532635639445</v>
      </c>
      <c r="CK214" s="3">
        <v>0.0008358122625046288</v>
      </c>
      <c r="CL214" s="3">
        <v>0</v>
      </c>
      <c r="CM214" s="3">
        <v>0</v>
      </c>
      <c r="CN214" s="3">
        <v>0</v>
      </c>
      <c r="CO214" s="3">
        <v>0.000835812262504629</v>
      </c>
      <c r="CP214" s="3">
        <v>0.008902428166015771</v>
      </c>
      <c r="CQ214" s="3">
        <v>0</v>
      </c>
      <c r="CR214" s="3">
        <v>0</v>
      </c>
      <c r="CS214" s="3">
        <v>0.000835812262504629</v>
      </c>
      <c r="CT214" s="3">
        <v>0</v>
      </c>
      <c r="CU214" s="3">
        <v>0</v>
      </c>
      <c r="CV214" s="3">
        <v>0.002417453263563945</v>
      </c>
      <c r="CW214" s="3">
        <v>0.00047494758171080635</v>
      </c>
      <c r="CX214" s="3">
        <v>0.005659940714789858</v>
      </c>
      <c r="CY214" s="3">
        <v>0.002417453263563945</v>
      </c>
      <c r="CZ214" s="3">
        <v>0.0024174532635639445</v>
      </c>
      <c r="DA214" s="3">
        <v>0.002417453263563945</v>
      </c>
      <c r="DB214" s="3">
        <v>0.002417453263563945</v>
      </c>
      <c r="DC214" s="3">
        <v>0.0024174532635639454</v>
      </c>
      <c r="DD214" s="3">
        <v>0.0024174532635639454</v>
      </c>
      <c r="DE214" s="3">
        <v>0.0018176228097314803</v>
      </c>
      <c r="DF214" s="3">
        <v>0.00047494758171080646</v>
      </c>
      <c r="DG214" s="3">
        <v>0</v>
      </c>
      <c r="DH214" s="3">
        <v>0</v>
      </c>
      <c r="DI214" s="3">
        <v>0</v>
      </c>
      <c r="DJ214" s="3">
        <v>0</v>
      </c>
      <c r="DK214" s="3">
        <v>0</v>
      </c>
      <c r="DL214" s="3">
        <v>0</v>
      </c>
      <c r="DM214" s="3">
        <v>0</v>
      </c>
      <c r="DN214" s="3">
        <v>0</v>
      </c>
      <c r="DO214" s="3">
        <v>0.0018176228097314803</v>
      </c>
      <c r="DP214" s="3">
        <v>0</v>
      </c>
      <c r="DQ214" s="3">
        <v>0.002417453263563945</v>
      </c>
      <c r="DR214" s="3">
        <v>2.3208450273603836E-05</v>
      </c>
      <c r="DS214" s="3">
        <v>0.00017569784237143657</v>
      </c>
      <c r="DU214" s="9"/>
      <c r="DV214" s="9"/>
      <c r="DW214" s="2">
        <f>+CD6</f>
        <v>0</v>
      </c>
      <c r="DX214" s="9">
        <v>81671.93632834694</v>
      </c>
    </row>
    <row r="215" spans="44:128" ht="11.25">
      <c r="AR215" s="1" t="s">
        <v>39</v>
      </c>
      <c r="AS215" s="1" t="s">
        <v>246</v>
      </c>
      <c r="AT215" s="3">
        <v>0</v>
      </c>
      <c r="AU215" s="3">
        <v>0</v>
      </c>
      <c r="AV215" s="3">
        <v>0</v>
      </c>
      <c r="AW215" s="3">
        <v>0</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0</v>
      </c>
      <c r="BR215" s="3">
        <v>0</v>
      </c>
      <c r="BS215" s="3">
        <v>0</v>
      </c>
      <c r="BT215" s="3">
        <v>0.0007118508898263997</v>
      </c>
      <c r="BU215" s="3">
        <v>0.0006102539413723165</v>
      </c>
      <c r="BV215" s="3">
        <v>0.0002861173554645095</v>
      </c>
      <c r="BW215" s="3">
        <v>0.0007118508898263996</v>
      </c>
      <c r="BX215" s="3">
        <v>0.00018049178349167957</v>
      </c>
      <c r="BY215" s="3">
        <v>0.0007118508898263998</v>
      </c>
      <c r="BZ215" s="3">
        <v>0</v>
      </c>
      <c r="CA215" s="3">
        <v>0</v>
      </c>
      <c r="CB215" s="3">
        <v>0</v>
      </c>
      <c r="CC215" s="3">
        <v>0.0008019097383555262</v>
      </c>
      <c r="CD215" s="3">
        <v>0</v>
      </c>
      <c r="CE215" s="3">
        <v>1</v>
      </c>
      <c r="CF215" s="3">
        <v>0</v>
      </c>
      <c r="CG215" s="3">
        <v>0</v>
      </c>
      <c r="CH215" s="3">
        <v>0</v>
      </c>
      <c r="CI215" s="3">
        <v>0.0007118508898263997</v>
      </c>
      <c r="CJ215" s="3">
        <v>0.0007118508898263997</v>
      </c>
      <c r="CK215" s="3">
        <v>0.0004009548691777631</v>
      </c>
      <c r="CL215" s="3">
        <v>0</v>
      </c>
      <c r="CM215" s="3">
        <v>0</v>
      </c>
      <c r="CN215" s="3">
        <v>0</v>
      </c>
      <c r="CO215" s="3">
        <v>0.00040095486917776315</v>
      </c>
      <c r="CP215" s="3">
        <v>0.0005637715686309598</v>
      </c>
      <c r="CQ215" s="3">
        <v>0</v>
      </c>
      <c r="CR215" s="3">
        <v>0</v>
      </c>
      <c r="CS215" s="3">
        <v>0.00040095486917776315</v>
      </c>
      <c r="CT215" s="3">
        <v>0</v>
      </c>
      <c r="CU215" s="3">
        <v>0</v>
      </c>
      <c r="CV215" s="3">
        <v>0.0007118508898263997</v>
      </c>
      <c r="CW215" s="3">
        <v>0.00018049178349167954</v>
      </c>
      <c r="CX215" s="3">
        <v>0.0006378112292286794</v>
      </c>
      <c r="CY215" s="3">
        <v>0.0007118508898263997</v>
      </c>
      <c r="CZ215" s="3">
        <v>0.0007118508898263996</v>
      </c>
      <c r="DA215" s="3">
        <v>0.0007118508898263998</v>
      </c>
      <c r="DB215" s="3">
        <v>0.0007118508898263997</v>
      </c>
      <c r="DC215" s="3">
        <v>0.0007118508898263999</v>
      </c>
      <c r="DD215" s="3">
        <v>0.0007118508898263999</v>
      </c>
      <c r="DE215" s="3">
        <v>0.0006102539413723164</v>
      </c>
      <c r="DF215" s="3">
        <v>0.00018049178349167957</v>
      </c>
      <c r="DG215" s="3">
        <v>0</v>
      </c>
      <c r="DH215" s="3">
        <v>0</v>
      </c>
      <c r="DI215" s="3">
        <v>0</v>
      </c>
      <c r="DJ215" s="3">
        <v>0</v>
      </c>
      <c r="DK215" s="3">
        <v>0</v>
      </c>
      <c r="DL215" s="3">
        <v>0</v>
      </c>
      <c r="DM215" s="3">
        <v>0</v>
      </c>
      <c r="DN215" s="3">
        <v>0</v>
      </c>
      <c r="DO215" s="3">
        <v>0.0006102539413723165</v>
      </c>
      <c r="DP215" s="3">
        <v>0</v>
      </c>
      <c r="DQ215" s="3">
        <v>0.0007118508898263997</v>
      </c>
      <c r="DR215" s="3">
        <v>0.0002861173554645095</v>
      </c>
      <c r="DS215" s="3">
        <v>0.000962600782946736</v>
      </c>
      <c r="DU215" s="9"/>
      <c r="DV215" s="9"/>
      <c r="DW215" s="2">
        <f>+CE6</f>
        <v>310031</v>
      </c>
      <c r="DX215" s="9">
        <v>338721.7459450939</v>
      </c>
    </row>
    <row r="216" spans="44:128" ht="11.25">
      <c r="AR216" s="1" t="s">
        <v>40</v>
      </c>
      <c r="AS216" s="1" t="s">
        <v>247</v>
      </c>
      <c r="AT216" s="3">
        <v>0</v>
      </c>
      <c r="AU216" s="3">
        <v>0</v>
      </c>
      <c r="AV216" s="3">
        <v>0</v>
      </c>
      <c r="AW216" s="3">
        <v>0</v>
      </c>
      <c r="AX216" s="3">
        <v>0</v>
      </c>
      <c r="AY216" s="3">
        <v>0</v>
      </c>
      <c r="AZ216" s="3">
        <v>0</v>
      </c>
      <c r="BA216" s="3">
        <v>0</v>
      </c>
      <c r="BB216" s="3">
        <v>0</v>
      </c>
      <c r="BC216" s="3">
        <v>0</v>
      </c>
      <c r="BD216" s="3">
        <v>0</v>
      </c>
      <c r="BE216" s="3">
        <v>0</v>
      </c>
      <c r="BF216" s="3">
        <v>0</v>
      </c>
      <c r="BG216" s="3">
        <v>0</v>
      </c>
      <c r="BH216" s="3">
        <v>0</v>
      </c>
      <c r="BI216" s="3">
        <v>0</v>
      </c>
      <c r="BJ216" s="3">
        <v>0</v>
      </c>
      <c r="BK216" s="3">
        <v>0</v>
      </c>
      <c r="BL216" s="3">
        <v>0</v>
      </c>
      <c r="BM216" s="3">
        <v>0</v>
      </c>
      <c r="BN216" s="3">
        <v>0</v>
      </c>
      <c r="BO216" s="3">
        <v>0</v>
      </c>
      <c r="BP216" s="3">
        <v>0</v>
      </c>
      <c r="BQ216" s="3">
        <v>0</v>
      </c>
      <c r="BR216" s="3">
        <v>0</v>
      </c>
      <c r="BS216" s="3">
        <v>0</v>
      </c>
      <c r="BT216" s="3">
        <v>0.0005688241046477239</v>
      </c>
      <c r="BU216" s="3">
        <v>0.0006131371269617146</v>
      </c>
      <c r="BV216" s="3">
        <v>2.707913947598959E-05</v>
      </c>
      <c r="BW216" s="3">
        <v>0.0005688241046477239</v>
      </c>
      <c r="BX216" s="3">
        <v>0.0004916547885654958</v>
      </c>
      <c r="BY216" s="3">
        <v>0.0005688241046477241</v>
      </c>
      <c r="BZ216" s="3">
        <v>0</v>
      </c>
      <c r="CA216" s="3">
        <v>0</v>
      </c>
      <c r="CB216" s="3">
        <v>0</v>
      </c>
      <c r="CC216" s="3">
        <v>0.0005373491039604395</v>
      </c>
      <c r="CD216" s="3">
        <v>0</v>
      </c>
      <c r="CE216" s="3">
        <v>0</v>
      </c>
      <c r="CF216" s="3">
        <v>1</v>
      </c>
      <c r="CG216" s="3">
        <v>0</v>
      </c>
      <c r="CH216" s="3">
        <v>0</v>
      </c>
      <c r="CI216" s="3">
        <v>0.000568824104647724</v>
      </c>
      <c r="CJ216" s="3">
        <v>0.0005688241046477239</v>
      </c>
      <c r="CK216" s="3">
        <v>0.0002686745519802198</v>
      </c>
      <c r="CL216" s="3">
        <v>0</v>
      </c>
      <c r="CM216" s="3">
        <v>0</v>
      </c>
      <c r="CN216" s="3">
        <v>0</v>
      </c>
      <c r="CO216" s="3">
        <v>0.00026867455198021983</v>
      </c>
      <c r="CP216" s="3">
        <v>1.4347413932528736E-06</v>
      </c>
      <c r="CQ216" s="3">
        <v>0</v>
      </c>
      <c r="CR216" s="3">
        <v>0</v>
      </c>
      <c r="CS216" s="3">
        <v>0.0002686745519802198</v>
      </c>
      <c r="CT216" s="3">
        <v>0</v>
      </c>
      <c r="CU216" s="3">
        <v>0</v>
      </c>
      <c r="CV216" s="3">
        <v>0.000568824104647724</v>
      </c>
      <c r="CW216" s="3">
        <v>0.0004916547885654957</v>
      </c>
      <c r="CX216" s="3">
        <v>0.00028512942302048834</v>
      </c>
      <c r="CY216" s="3">
        <v>0.000568824104647724</v>
      </c>
      <c r="CZ216" s="3">
        <v>0.0005688241046477239</v>
      </c>
      <c r="DA216" s="3">
        <v>0.0005688241046477241</v>
      </c>
      <c r="DB216" s="3">
        <v>0.0005688241046477241</v>
      </c>
      <c r="DC216" s="3">
        <v>0.0005688241046477241</v>
      </c>
      <c r="DD216" s="3">
        <v>0.0005688241046477241</v>
      </c>
      <c r="DE216" s="3">
        <v>0.0006131371269617145</v>
      </c>
      <c r="DF216" s="3">
        <v>0.0004916547885654958</v>
      </c>
      <c r="DG216" s="3">
        <v>0</v>
      </c>
      <c r="DH216" s="3">
        <v>0</v>
      </c>
      <c r="DI216" s="3">
        <v>0</v>
      </c>
      <c r="DJ216" s="3">
        <v>0</v>
      </c>
      <c r="DK216" s="3">
        <v>0</v>
      </c>
      <c r="DL216" s="3">
        <v>0</v>
      </c>
      <c r="DM216" s="3">
        <v>0</v>
      </c>
      <c r="DN216" s="3">
        <v>0</v>
      </c>
      <c r="DO216" s="3">
        <v>0.0006131371269617146</v>
      </c>
      <c r="DP216" s="3">
        <v>0</v>
      </c>
      <c r="DQ216" s="3">
        <v>0.000568824104647724</v>
      </c>
      <c r="DR216" s="3">
        <v>2.707913947598959E-05</v>
      </c>
      <c r="DS216" s="3">
        <v>0.0015832058507266442</v>
      </c>
      <c r="DU216" s="9"/>
      <c r="DV216" s="9"/>
      <c r="DW216" s="2">
        <f>+CF6</f>
        <v>710683</v>
      </c>
      <c r="DX216" s="9">
        <v>754512.4015391732</v>
      </c>
    </row>
    <row r="217" spans="44:128" ht="11.25">
      <c r="AR217" s="1" t="s">
        <v>41</v>
      </c>
      <c r="AS217" s="1" t="s">
        <v>248</v>
      </c>
      <c r="AT217" s="3">
        <v>0</v>
      </c>
      <c r="AU217" s="3">
        <v>0</v>
      </c>
      <c r="AV217" s="3">
        <v>0</v>
      </c>
      <c r="AW217" s="3">
        <v>0</v>
      </c>
      <c r="AX217" s="3">
        <v>0</v>
      </c>
      <c r="AY217" s="3">
        <v>0</v>
      </c>
      <c r="AZ217" s="3">
        <v>0</v>
      </c>
      <c r="BA217" s="3">
        <v>0</v>
      </c>
      <c r="BB217" s="3">
        <v>0</v>
      </c>
      <c r="BC217" s="3">
        <v>0</v>
      </c>
      <c r="BD217" s="3">
        <v>0</v>
      </c>
      <c r="BE217" s="3">
        <v>0</v>
      </c>
      <c r="BF217" s="3">
        <v>0</v>
      </c>
      <c r="BG217" s="3">
        <v>0</v>
      </c>
      <c r="BH217" s="3">
        <v>0</v>
      </c>
      <c r="BI217" s="3">
        <v>0</v>
      </c>
      <c r="BJ217" s="3">
        <v>0</v>
      </c>
      <c r="BK217" s="3">
        <v>0</v>
      </c>
      <c r="BL217" s="3">
        <v>0</v>
      </c>
      <c r="BM217" s="3">
        <v>0</v>
      </c>
      <c r="BN217" s="3">
        <v>0</v>
      </c>
      <c r="BO217" s="3">
        <v>0</v>
      </c>
      <c r="BP217" s="3">
        <v>0</v>
      </c>
      <c r="BQ217" s="3">
        <v>0</v>
      </c>
      <c r="BR217" s="3">
        <v>0</v>
      </c>
      <c r="BS217" s="3">
        <v>0</v>
      </c>
      <c r="BT217" s="3">
        <v>0.007355402711812994</v>
      </c>
      <c r="BU217" s="3">
        <v>0.013117343384241026</v>
      </c>
      <c r="BV217" s="3">
        <v>0.0001357433750639216</v>
      </c>
      <c r="BW217" s="3">
        <v>0.007355402711812994</v>
      </c>
      <c r="BX217" s="3">
        <v>0.003973578854523916</v>
      </c>
      <c r="BY217" s="3">
        <v>0.007355402711812996</v>
      </c>
      <c r="BZ217" s="3">
        <v>0</v>
      </c>
      <c r="CA217" s="3">
        <v>0</v>
      </c>
      <c r="CB217" s="3">
        <v>0</v>
      </c>
      <c r="CC217" s="3">
        <v>0.006398040214184777</v>
      </c>
      <c r="CD217" s="3">
        <v>0</v>
      </c>
      <c r="CE217" s="3">
        <v>0</v>
      </c>
      <c r="CF217" s="3">
        <v>0</v>
      </c>
      <c r="CG217" s="3">
        <v>1</v>
      </c>
      <c r="CH217" s="3">
        <v>0</v>
      </c>
      <c r="CI217" s="3">
        <v>0.007355402711812996</v>
      </c>
      <c r="CJ217" s="3">
        <v>0.007355402711812994</v>
      </c>
      <c r="CK217" s="3">
        <v>0.0031990201070923882</v>
      </c>
      <c r="CL217" s="3">
        <v>0</v>
      </c>
      <c r="CM217" s="3">
        <v>0</v>
      </c>
      <c r="CN217" s="3">
        <v>0</v>
      </c>
      <c r="CO217" s="3">
        <v>0.003199020107092389</v>
      </c>
      <c r="CP217" s="3">
        <v>3.8010928235168387E-05</v>
      </c>
      <c r="CQ217" s="3">
        <v>0</v>
      </c>
      <c r="CR217" s="3">
        <v>0</v>
      </c>
      <c r="CS217" s="3">
        <v>0.003199020107092389</v>
      </c>
      <c r="CT217" s="3">
        <v>0</v>
      </c>
      <c r="CU217" s="3">
        <v>0</v>
      </c>
      <c r="CV217" s="3">
        <v>0.007355402711812996</v>
      </c>
      <c r="CW217" s="3">
        <v>0.003973578854523916</v>
      </c>
      <c r="CX217" s="3">
        <v>0.0036967068200240826</v>
      </c>
      <c r="CY217" s="3">
        <v>0.007355402711812996</v>
      </c>
      <c r="CZ217" s="3">
        <v>0.007355402711812994</v>
      </c>
      <c r="DA217" s="3">
        <v>0.007355402711812996</v>
      </c>
      <c r="DB217" s="3">
        <v>0.007355402711812995</v>
      </c>
      <c r="DC217" s="3">
        <v>0.007355402711812998</v>
      </c>
      <c r="DD217" s="3">
        <v>0.007355402711812997</v>
      </c>
      <c r="DE217" s="3">
        <v>0.013117343384241026</v>
      </c>
      <c r="DF217" s="3">
        <v>0.003973578854523916</v>
      </c>
      <c r="DG217" s="3">
        <v>0</v>
      </c>
      <c r="DH217" s="3">
        <v>0</v>
      </c>
      <c r="DI217" s="3">
        <v>0</v>
      </c>
      <c r="DJ217" s="3">
        <v>0</v>
      </c>
      <c r="DK217" s="3">
        <v>0</v>
      </c>
      <c r="DL217" s="3">
        <v>0</v>
      </c>
      <c r="DM217" s="3">
        <v>0</v>
      </c>
      <c r="DN217" s="3">
        <v>0</v>
      </c>
      <c r="DO217" s="3">
        <v>0.013117343384241026</v>
      </c>
      <c r="DP217" s="3">
        <v>0</v>
      </c>
      <c r="DQ217" s="3">
        <v>0.007355402711812995</v>
      </c>
      <c r="DR217" s="3">
        <v>0.0001357433750639216</v>
      </c>
      <c r="DS217" s="3">
        <v>0.012416337494249405</v>
      </c>
      <c r="DU217" s="9"/>
      <c r="DV217" s="9"/>
      <c r="DW217" s="2">
        <f>+CG6</f>
        <v>4655071</v>
      </c>
      <c r="DX217" s="9">
        <v>5057851.37008415</v>
      </c>
    </row>
    <row r="218" spans="44:128" ht="11.25">
      <c r="AR218" s="1" t="s">
        <v>42</v>
      </c>
      <c r="AS218" s="1" t="s">
        <v>355</v>
      </c>
      <c r="AT218" s="3">
        <v>0</v>
      </c>
      <c r="AU218" s="3">
        <v>0</v>
      </c>
      <c r="AV218" s="3">
        <v>0</v>
      </c>
      <c r="AW218" s="3">
        <v>0</v>
      </c>
      <c r="AX218" s="3">
        <v>0</v>
      </c>
      <c r="AY218" s="3">
        <v>0</v>
      </c>
      <c r="AZ218" s="3">
        <v>0</v>
      </c>
      <c r="BA218" s="3">
        <v>0</v>
      </c>
      <c r="BB218" s="3">
        <v>0</v>
      </c>
      <c r="BC218" s="3">
        <v>0</v>
      </c>
      <c r="BD218" s="3">
        <v>0</v>
      </c>
      <c r="BE218" s="3">
        <v>0</v>
      </c>
      <c r="BF218" s="3">
        <v>0</v>
      </c>
      <c r="BG218" s="3">
        <v>0</v>
      </c>
      <c r="BH218" s="3">
        <v>0</v>
      </c>
      <c r="BI218" s="3">
        <v>0</v>
      </c>
      <c r="BJ218" s="3">
        <v>0</v>
      </c>
      <c r="BK218" s="3">
        <v>0</v>
      </c>
      <c r="BL218" s="3">
        <v>0</v>
      </c>
      <c r="BM218" s="3">
        <v>0</v>
      </c>
      <c r="BN218" s="3">
        <v>0</v>
      </c>
      <c r="BO218" s="3">
        <v>0</v>
      </c>
      <c r="BP218" s="3">
        <v>0</v>
      </c>
      <c r="BQ218" s="3">
        <v>0</v>
      </c>
      <c r="BR218" s="3">
        <v>0</v>
      </c>
      <c r="BS218" s="3">
        <v>0</v>
      </c>
      <c r="BT218" s="3">
        <v>0.003695107259556422</v>
      </c>
      <c r="BU218" s="3">
        <v>0.006198780217055342</v>
      </c>
      <c r="BV218" s="3">
        <v>0.00040173179147973435</v>
      </c>
      <c r="BW218" s="3">
        <v>0.003695107259556422</v>
      </c>
      <c r="BX218" s="3">
        <v>0.00233207074546265</v>
      </c>
      <c r="BY218" s="3">
        <v>0.003695107259556423</v>
      </c>
      <c r="BZ218" s="3">
        <v>0</v>
      </c>
      <c r="CA218" s="3">
        <v>0</v>
      </c>
      <c r="CB218" s="3">
        <v>0</v>
      </c>
      <c r="CC218" s="3">
        <v>0.004026628682497343</v>
      </c>
      <c r="CD218" s="3">
        <v>0</v>
      </c>
      <c r="CE218" s="3">
        <v>0</v>
      </c>
      <c r="CF218" s="3">
        <v>0</v>
      </c>
      <c r="CG218" s="3">
        <v>0</v>
      </c>
      <c r="CH218" s="3">
        <v>1</v>
      </c>
      <c r="CI218" s="3">
        <v>0.0036951072595564224</v>
      </c>
      <c r="CJ218" s="3">
        <v>0.0036951072595564224</v>
      </c>
      <c r="CK218" s="3">
        <v>0.0020133143412486717</v>
      </c>
      <c r="CL218" s="3">
        <v>0</v>
      </c>
      <c r="CM218" s="3">
        <v>0</v>
      </c>
      <c r="CN218" s="3">
        <v>0</v>
      </c>
      <c r="CO218" s="3">
        <v>0.002013314341248672</v>
      </c>
      <c r="CP218" s="3">
        <v>4.7976889035634976E-05</v>
      </c>
      <c r="CQ218" s="3">
        <v>0</v>
      </c>
      <c r="CR218" s="3">
        <v>0</v>
      </c>
      <c r="CS218" s="3">
        <v>0.0020133143412486717</v>
      </c>
      <c r="CT218" s="3">
        <v>0</v>
      </c>
      <c r="CU218" s="3">
        <v>0</v>
      </c>
      <c r="CV218" s="3">
        <v>0.0036951072595564224</v>
      </c>
      <c r="CW218" s="3">
        <v>0.0023320707454626503</v>
      </c>
      <c r="CX218" s="3">
        <v>0.0018715420742960282</v>
      </c>
      <c r="CY218" s="3">
        <v>0.0036951072595564224</v>
      </c>
      <c r="CZ218" s="3">
        <v>0.003695107259556422</v>
      </c>
      <c r="DA218" s="3">
        <v>0.003695107259556423</v>
      </c>
      <c r="DB218" s="3">
        <v>0.003695107259556423</v>
      </c>
      <c r="DC218" s="3">
        <v>0.0036951072595564232</v>
      </c>
      <c r="DD218" s="3">
        <v>0.0036951072595564232</v>
      </c>
      <c r="DE218" s="3">
        <v>0.006198780217055341</v>
      </c>
      <c r="DF218" s="3">
        <v>0.0023320707454626503</v>
      </c>
      <c r="DG218" s="3">
        <v>0</v>
      </c>
      <c r="DH218" s="3">
        <v>0</v>
      </c>
      <c r="DI218" s="3">
        <v>0</v>
      </c>
      <c r="DJ218" s="3">
        <v>0</v>
      </c>
      <c r="DK218" s="3">
        <v>0</v>
      </c>
      <c r="DL218" s="3">
        <v>0</v>
      </c>
      <c r="DM218" s="3">
        <v>0</v>
      </c>
      <c r="DN218" s="3">
        <v>0</v>
      </c>
      <c r="DO218" s="3">
        <v>0.006198780217055341</v>
      </c>
      <c r="DP218" s="3">
        <v>0</v>
      </c>
      <c r="DQ218" s="3">
        <v>0.0036951072595564224</v>
      </c>
      <c r="DR218" s="3">
        <v>0.0004017317914797343</v>
      </c>
      <c r="DS218" s="3">
        <v>0.004888123395246559</v>
      </c>
      <c r="DU218" s="9"/>
      <c r="DV218" s="9"/>
      <c r="DW218" s="2">
        <f>+CH6</f>
        <v>1818849</v>
      </c>
      <c r="DX218" s="9">
        <v>2037614.1087034147</v>
      </c>
    </row>
    <row r="219" spans="44:128" ht="11.25">
      <c r="AR219" s="1" t="s">
        <v>43</v>
      </c>
      <c r="AS219" s="1" t="s">
        <v>356</v>
      </c>
      <c r="AT219" s="3">
        <v>0</v>
      </c>
      <c r="AU219" s="3">
        <v>0</v>
      </c>
      <c r="AV219" s="3">
        <v>0</v>
      </c>
      <c r="AW219" s="3">
        <v>0</v>
      </c>
      <c r="AX219" s="3">
        <v>0</v>
      </c>
      <c r="AY219" s="3">
        <v>0</v>
      </c>
      <c r="AZ219" s="3">
        <v>0</v>
      </c>
      <c r="BA219" s="3">
        <v>0</v>
      </c>
      <c r="BB219" s="3">
        <v>0</v>
      </c>
      <c r="BC219" s="3">
        <v>0</v>
      </c>
      <c r="BD219" s="3">
        <v>0</v>
      </c>
      <c r="BE219" s="3">
        <v>0</v>
      </c>
      <c r="BF219" s="3">
        <v>0</v>
      </c>
      <c r="BG219" s="3">
        <v>0</v>
      </c>
      <c r="BH219" s="3">
        <v>0</v>
      </c>
      <c r="BI219" s="3">
        <v>0</v>
      </c>
      <c r="BJ219" s="3">
        <v>0</v>
      </c>
      <c r="BK219" s="3">
        <v>0</v>
      </c>
      <c r="BL219" s="3">
        <v>0</v>
      </c>
      <c r="BM219" s="3">
        <v>0</v>
      </c>
      <c r="BN219" s="3">
        <v>0</v>
      </c>
      <c r="BO219" s="3">
        <v>0</v>
      </c>
      <c r="BP219" s="3">
        <v>0</v>
      </c>
      <c r="BQ219" s="3">
        <v>0</v>
      </c>
      <c r="BR219" s="3">
        <v>0</v>
      </c>
      <c r="BS219" s="3">
        <v>0</v>
      </c>
      <c r="BT219" s="3">
        <v>0.0004314368006082748</v>
      </c>
      <c r="BU219" s="3">
        <v>0.0008273373646471094</v>
      </c>
      <c r="BV219" s="3">
        <v>5.132501978376199E-06</v>
      </c>
      <c r="BW219" s="3">
        <v>0.0004314368006082749</v>
      </c>
      <c r="BX219" s="3">
        <v>0.00029041469647122603</v>
      </c>
      <c r="BY219" s="3">
        <v>0.00043143680060827493</v>
      </c>
      <c r="BZ219" s="3">
        <v>0</v>
      </c>
      <c r="CA219" s="3">
        <v>0</v>
      </c>
      <c r="CB219" s="3">
        <v>0</v>
      </c>
      <c r="CC219" s="3">
        <v>0.0010599529875832145</v>
      </c>
      <c r="CD219" s="3">
        <v>0</v>
      </c>
      <c r="CE219" s="3">
        <v>0</v>
      </c>
      <c r="CF219" s="3">
        <v>0</v>
      </c>
      <c r="CG219" s="3">
        <v>0</v>
      </c>
      <c r="CH219" s="3">
        <v>0</v>
      </c>
      <c r="CI219" s="3">
        <v>1.0004314368006084</v>
      </c>
      <c r="CJ219" s="3">
        <v>0.0004314368006082748</v>
      </c>
      <c r="CK219" s="3">
        <v>0.0005299764937916072</v>
      </c>
      <c r="CL219" s="3">
        <v>0</v>
      </c>
      <c r="CM219" s="3">
        <v>0</v>
      </c>
      <c r="CN219" s="3">
        <v>0</v>
      </c>
      <c r="CO219" s="3">
        <v>0.0005299764937916074</v>
      </c>
      <c r="CP219" s="3">
        <v>1.0322554897159396E-06</v>
      </c>
      <c r="CQ219" s="3">
        <v>0</v>
      </c>
      <c r="CR219" s="3">
        <v>0</v>
      </c>
      <c r="CS219" s="3">
        <v>0.0005299764937916072</v>
      </c>
      <c r="CT219" s="3">
        <v>0</v>
      </c>
      <c r="CU219" s="3">
        <v>0</v>
      </c>
      <c r="CV219" s="3">
        <v>0.0004314368006082749</v>
      </c>
      <c r="CW219" s="3">
        <v>0.000290414696471226</v>
      </c>
      <c r="CX219" s="3">
        <v>0.00021623452804899542</v>
      </c>
      <c r="CY219" s="3">
        <v>0.0004314368006082749</v>
      </c>
      <c r="CZ219" s="3">
        <v>0.0004314368006082748</v>
      </c>
      <c r="DA219" s="3">
        <v>0.00043143680060827493</v>
      </c>
      <c r="DB219" s="3">
        <v>0.0004314368006082749</v>
      </c>
      <c r="DC219" s="3">
        <v>0.000431436800608275</v>
      </c>
      <c r="DD219" s="3">
        <v>0.000431436800608275</v>
      </c>
      <c r="DE219" s="3">
        <v>0.0008273373646471094</v>
      </c>
      <c r="DF219" s="3">
        <v>0.00029041469647122603</v>
      </c>
      <c r="DG219" s="3">
        <v>0</v>
      </c>
      <c r="DH219" s="3">
        <v>0</v>
      </c>
      <c r="DI219" s="3">
        <v>0</v>
      </c>
      <c r="DJ219" s="3">
        <v>0</v>
      </c>
      <c r="DK219" s="3">
        <v>0</v>
      </c>
      <c r="DL219" s="3">
        <v>0</v>
      </c>
      <c r="DM219" s="3">
        <v>0</v>
      </c>
      <c r="DN219" s="3">
        <v>0</v>
      </c>
      <c r="DO219" s="3">
        <v>0.0008273373646471094</v>
      </c>
      <c r="DP219" s="3">
        <v>0</v>
      </c>
      <c r="DQ219" s="3">
        <v>0.0004314368006082749</v>
      </c>
      <c r="DR219" s="3">
        <v>5.132501978376198E-06</v>
      </c>
      <c r="DS219" s="3">
        <v>0.0008309072916139915</v>
      </c>
      <c r="DU219" s="9"/>
      <c r="DV219" s="9"/>
      <c r="DW219" s="2">
        <f>+CI6</f>
        <v>304992</v>
      </c>
      <c r="DX219" s="9">
        <v>335247.82389080786</v>
      </c>
    </row>
    <row r="220" spans="44:128" ht="11.25">
      <c r="AR220" s="1" t="s">
        <v>44</v>
      </c>
      <c r="AS220" s="1" t="s">
        <v>252</v>
      </c>
      <c r="AT220" s="3">
        <v>0</v>
      </c>
      <c r="AU220" s="3">
        <v>0</v>
      </c>
      <c r="AV220" s="3">
        <v>0</v>
      </c>
      <c r="AW220" s="3">
        <v>0</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v>
      </c>
      <c r="BS220" s="3">
        <v>0</v>
      </c>
      <c r="BT220" s="3">
        <v>0.0008718149774200754</v>
      </c>
      <c r="BU220" s="3">
        <v>0.0013598465357898368</v>
      </c>
      <c r="BV220" s="3">
        <v>0.00011782551335645812</v>
      </c>
      <c r="BW220" s="3">
        <v>0.0008718149774200754</v>
      </c>
      <c r="BX220" s="3">
        <v>3.5836280252303176E-05</v>
      </c>
      <c r="BY220" s="3">
        <v>0.0008718149774200756</v>
      </c>
      <c r="BZ220" s="3">
        <v>0</v>
      </c>
      <c r="CA220" s="3">
        <v>0</v>
      </c>
      <c r="CB220" s="3">
        <v>0</v>
      </c>
      <c r="CC220" s="3">
        <v>0.0022642898929595293</v>
      </c>
      <c r="CD220" s="3">
        <v>0</v>
      </c>
      <c r="CE220" s="3">
        <v>0</v>
      </c>
      <c r="CF220" s="3">
        <v>0</v>
      </c>
      <c r="CG220" s="3">
        <v>0</v>
      </c>
      <c r="CH220" s="3">
        <v>0</v>
      </c>
      <c r="CI220" s="3">
        <v>0.0008718149774200756</v>
      </c>
      <c r="CJ220" s="3">
        <v>1.0008718149774196</v>
      </c>
      <c r="CK220" s="3">
        <v>0.0011321449464797644</v>
      </c>
      <c r="CL220" s="3">
        <v>0</v>
      </c>
      <c r="CM220" s="3">
        <v>0</v>
      </c>
      <c r="CN220" s="3">
        <v>0</v>
      </c>
      <c r="CO220" s="3">
        <v>0.0011321449464797649</v>
      </c>
      <c r="CP220" s="3">
        <v>1.3511497748127897E-06</v>
      </c>
      <c r="CQ220" s="3">
        <v>0</v>
      </c>
      <c r="CR220" s="3">
        <v>0</v>
      </c>
      <c r="CS220" s="3">
        <v>0.0011321449464797646</v>
      </c>
      <c r="CT220" s="3">
        <v>0</v>
      </c>
      <c r="CU220" s="3">
        <v>0</v>
      </c>
      <c r="CV220" s="3">
        <v>0.0008718149774200755</v>
      </c>
      <c r="CW220" s="3">
        <v>3.5836280252303176E-05</v>
      </c>
      <c r="CX220" s="3">
        <v>0.0004365830635974442</v>
      </c>
      <c r="CY220" s="3">
        <v>0.0008718149774200755</v>
      </c>
      <c r="CZ220" s="3">
        <v>0.0008718149774200754</v>
      </c>
      <c r="DA220" s="3">
        <v>0.0008718149774200755</v>
      </c>
      <c r="DB220" s="3">
        <v>0.0008718149774200755</v>
      </c>
      <c r="DC220" s="3">
        <v>0.0008718149774200757</v>
      </c>
      <c r="DD220" s="3">
        <v>0.0008718149774200757</v>
      </c>
      <c r="DE220" s="3">
        <v>0.0013598465357898368</v>
      </c>
      <c r="DF220" s="3">
        <v>3.5836280252303176E-05</v>
      </c>
      <c r="DG220" s="3">
        <v>0</v>
      </c>
      <c r="DH220" s="3">
        <v>0</v>
      </c>
      <c r="DI220" s="3">
        <v>0</v>
      </c>
      <c r="DJ220" s="3">
        <v>0</v>
      </c>
      <c r="DK220" s="3">
        <v>0</v>
      </c>
      <c r="DL220" s="3">
        <v>0</v>
      </c>
      <c r="DM220" s="3">
        <v>0</v>
      </c>
      <c r="DN220" s="3">
        <v>0</v>
      </c>
      <c r="DO220" s="3">
        <v>0.0013598465357898368</v>
      </c>
      <c r="DP220" s="3">
        <v>0</v>
      </c>
      <c r="DQ220" s="3">
        <v>0.0008718149774200755</v>
      </c>
      <c r="DR220" s="3">
        <v>0.00011782551335645811</v>
      </c>
      <c r="DS220" s="3">
        <v>0.01705404538527325</v>
      </c>
      <c r="DU220" s="9"/>
      <c r="DV220" s="9"/>
      <c r="DW220" s="2">
        <f>+CJ6</f>
        <v>1049561</v>
      </c>
      <c r="DX220" s="9">
        <v>1148533.6257333087</v>
      </c>
    </row>
    <row r="221" spans="44:128" ht="11.25">
      <c r="AR221" s="1" t="s">
        <v>45</v>
      </c>
      <c r="AS221" s="1" t="s">
        <v>253</v>
      </c>
      <c r="AT221" s="3">
        <v>0</v>
      </c>
      <c r="AU221" s="3">
        <v>0</v>
      </c>
      <c r="AV221" s="3">
        <v>0</v>
      </c>
      <c r="AW221" s="3">
        <v>0</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v>
      </c>
      <c r="BS221" s="3">
        <v>0</v>
      </c>
      <c r="BT221" s="3">
        <v>0.010352911918830678</v>
      </c>
      <c r="BU221" s="3">
        <v>0.02197109783414561</v>
      </c>
      <c r="BV221" s="3">
        <v>0.0004362469519338616</v>
      </c>
      <c r="BW221" s="3">
        <v>0.01035291191883068</v>
      </c>
      <c r="BX221" s="3">
        <v>0.009202579805359414</v>
      </c>
      <c r="BY221" s="3">
        <v>0.010352911918830681</v>
      </c>
      <c r="BZ221" s="3">
        <v>0</v>
      </c>
      <c r="CA221" s="3">
        <v>0</v>
      </c>
      <c r="CB221" s="3">
        <v>0</v>
      </c>
      <c r="CC221" s="3">
        <v>0.01929314615123843</v>
      </c>
      <c r="CD221" s="3">
        <v>0</v>
      </c>
      <c r="CE221" s="3">
        <v>0</v>
      </c>
      <c r="CF221" s="3">
        <v>0</v>
      </c>
      <c r="CG221" s="3">
        <v>0</v>
      </c>
      <c r="CH221" s="3">
        <v>0</v>
      </c>
      <c r="CI221" s="3">
        <v>0.010352911918830683</v>
      </c>
      <c r="CJ221" s="3">
        <v>0.010352911918830681</v>
      </c>
      <c r="CK221" s="3">
        <v>1.0096465730756194</v>
      </c>
      <c r="CL221" s="3">
        <v>0</v>
      </c>
      <c r="CM221" s="3">
        <v>0</v>
      </c>
      <c r="CN221" s="3">
        <v>0</v>
      </c>
      <c r="CO221" s="3">
        <v>0.009646573075619216</v>
      </c>
      <c r="CP221" s="3">
        <v>0.0001977383234274969</v>
      </c>
      <c r="CQ221" s="3">
        <v>0</v>
      </c>
      <c r="CR221" s="3">
        <v>0</v>
      </c>
      <c r="CS221" s="3">
        <v>0.009646573075619216</v>
      </c>
      <c r="CT221" s="3">
        <v>0</v>
      </c>
      <c r="CU221" s="3">
        <v>0</v>
      </c>
      <c r="CV221" s="3">
        <v>0.010352911918830681</v>
      </c>
      <c r="CW221" s="3">
        <v>0.009202579805359414</v>
      </c>
      <c r="CX221" s="3">
        <v>0.005275325121129089</v>
      </c>
      <c r="CY221" s="3">
        <v>0.010352911918830681</v>
      </c>
      <c r="CZ221" s="3">
        <v>0.010352911918830678</v>
      </c>
      <c r="DA221" s="3">
        <v>0.010352911918830683</v>
      </c>
      <c r="DB221" s="3">
        <v>0.010352911918830683</v>
      </c>
      <c r="DC221" s="3">
        <v>0.010352911918830683</v>
      </c>
      <c r="DD221" s="3">
        <v>0.010352911918830683</v>
      </c>
      <c r="DE221" s="3">
        <v>0.02197109783414561</v>
      </c>
      <c r="DF221" s="3">
        <v>0.009202579805359417</v>
      </c>
      <c r="DG221" s="3">
        <v>0</v>
      </c>
      <c r="DH221" s="3">
        <v>0</v>
      </c>
      <c r="DI221" s="3">
        <v>0</v>
      </c>
      <c r="DJ221" s="3">
        <v>0</v>
      </c>
      <c r="DK221" s="3">
        <v>0</v>
      </c>
      <c r="DL221" s="3">
        <v>0</v>
      </c>
      <c r="DM221" s="3">
        <v>0</v>
      </c>
      <c r="DN221" s="3">
        <v>0</v>
      </c>
      <c r="DO221" s="3">
        <v>0.02197109783414561</v>
      </c>
      <c r="DP221" s="3">
        <v>0</v>
      </c>
      <c r="DQ221" s="3">
        <v>0.010352911918830681</v>
      </c>
      <c r="DR221" s="3">
        <v>0.0004362469519338616</v>
      </c>
      <c r="DS221" s="3">
        <v>0.011696033415023633</v>
      </c>
      <c r="DU221" s="9"/>
      <c r="DV221" s="9"/>
      <c r="DW221" s="2">
        <f>+CK6</f>
        <v>5823505</v>
      </c>
      <c r="DX221" s="9">
        <v>6610398.60055558</v>
      </c>
    </row>
    <row r="222" spans="44:128" ht="11.25">
      <c r="AR222" s="1" t="s">
        <v>46</v>
      </c>
      <c r="AS222" s="1" t="s">
        <v>255</v>
      </c>
      <c r="AT222" s="3">
        <v>0</v>
      </c>
      <c r="AU222" s="3">
        <v>0</v>
      </c>
      <c r="AV222" s="3">
        <v>0</v>
      </c>
      <c r="AW222" s="3">
        <v>0</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v>
      </c>
      <c r="BS222" s="3">
        <v>0</v>
      </c>
      <c r="BT222" s="3">
        <v>0.0004607615703035507</v>
      </c>
      <c r="BU222" s="3">
        <v>0.0008873487463495674</v>
      </c>
      <c r="BV222" s="3">
        <v>4.637883467725766E-06</v>
      </c>
      <c r="BW222" s="3">
        <v>0.0004607615703035507</v>
      </c>
      <c r="BX222" s="3">
        <v>0.00030247668741301056</v>
      </c>
      <c r="BY222" s="3">
        <v>0.0004607615703035508</v>
      </c>
      <c r="BZ222" s="3">
        <v>0</v>
      </c>
      <c r="CA222" s="3">
        <v>0</v>
      </c>
      <c r="CB222" s="3">
        <v>0</v>
      </c>
      <c r="CC222" s="3">
        <v>0.0005244451644742106</v>
      </c>
      <c r="CD222" s="3">
        <v>0</v>
      </c>
      <c r="CE222" s="3">
        <v>0</v>
      </c>
      <c r="CF222" s="3">
        <v>0</v>
      </c>
      <c r="CG222" s="3">
        <v>0</v>
      </c>
      <c r="CH222" s="3">
        <v>0</v>
      </c>
      <c r="CI222" s="3">
        <v>0.00046076157030355076</v>
      </c>
      <c r="CJ222" s="3">
        <v>0.0004607615703035507</v>
      </c>
      <c r="CK222" s="3">
        <v>0.0002622225822371053</v>
      </c>
      <c r="CL222" s="3">
        <v>1</v>
      </c>
      <c r="CM222" s="3">
        <v>0</v>
      </c>
      <c r="CN222" s="3">
        <v>0</v>
      </c>
      <c r="CO222" s="3">
        <v>0.00026222258223710537</v>
      </c>
      <c r="CP222" s="3">
        <v>3.513437372586013E-05</v>
      </c>
      <c r="CQ222" s="3">
        <v>0</v>
      </c>
      <c r="CR222" s="3">
        <v>0</v>
      </c>
      <c r="CS222" s="3">
        <v>0.0002622225822371053</v>
      </c>
      <c r="CT222" s="3">
        <v>0</v>
      </c>
      <c r="CU222" s="3">
        <v>0</v>
      </c>
      <c r="CV222" s="3">
        <v>0.00046076157030355076</v>
      </c>
      <c r="CW222" s="3">
        <v>0.0003024766874130106</v>
      </c>
      <c r="CX222" s="3">
        <v>0.00024794797201470553</v>
      </c>
      <c r="CY222" s="3">
        <v>0.00046076157030355076</v>
      </c>
      <c r="CZ222" s="3">
        <v>0.0004607615703035507</v>
      </c>
      <c r="DA222" s="3">
        <v>0.00046076157030355076</v>
      </c>
      <c r="DB222" s="3">
        <v>0.00046076157030355076</v>
      </c>
      <c r="DC222" s="3">
        <v>0.0004607615703035509</v>
      </c>
      <c r="DD222" s="3">
        <v>0.0004607615703035509</v>
      </c>
      <c r="DE222" s="3">
        <v>0.0008873487463495673</v>
      </c>
      <c r="DF222" s="3">
        <v>0.00030247668741301066</v>
      </c>
      <c r="DG222" s="3">
        <v>0</v>
      </c>
      <c r="DH222" s="3">
        <v>0</v>
      </c>
      <c r="DI222" s="3">
        <v>0</v>
      </c>
      <c r="DJ222" s="3">
        <v>0</v>
      </c>
      <c r="DK222" s="3">
        <v>0</v>
      </c>
      <c r="DL222" s="3">
        <v>0</v>
      </c>
      <c r="DM222" s="3">
        <v>0</v>
      </c>
      <c r="DN222" s="3">
        <v>0</v>
      </c>
      <c r="DO222" s="3">
        <v>0.0008873487463495674</v>
      </c>
      <c r="DP222" s="3">
        <v>0</v>
      </c>
      <c r="DQ222" s="3">
        <v>0.00046076157030355076</v>
      </c>
      <c r="DR222" s="3">
        <v>4.637883467725766E-06</v>
      </c>
      <c r="DS222" s="3">
        <v>0.0010184738561092284</v>
      </c>
      <c r="DU222" s="9"/>
      <c r="DV222" s="9"/>
      <c r="DW222" s="2">
        <f>+CL6</f>
        <v>360936</v>
      </c>
      <c r="DX222" s="9">
        <v>390779.09691681137</v>
      </c>
    </row>
    <row r="223" spans="44:128" ht="11.25">
      <c r="AR223" s="1" t="s">
        <v>47</v>
      </c>
      <c r="AS223" s="1" t="s">
        <v>257</v>
      </c>
      <c r="AT223" s="3">
        <v>0</v>
      </c>
      <c r="AU223" s="3">
        <v>0</v>
      </c>
      <c r="AV223" s="3">
        <v>0</v>
      </c>
      <c r="AW223" s="3">
        <v>0</v>
      </c>
      <c r="AX223" s="3">
        <v>0</v>
      </c>
      <c r="AY223" s="3">
        <v>0</v>
      </c>
      <c r="AZ223" s="3">
        <v>0</v>
      </c>
      <c r="BA223" s="3">
        <v>0</v>
      </c>
      <c r="BB223" s="3">
        <v>0</v>
      </c>
      <c r="BC223" s="3">
        <v>0</v>
      </c>
      <c r="BD223" s="3">
        <v>0</v>
      </c>
      <c r="BE223" s="3">
        <v>0</v>
      </c>
      <c r="BF223" s="3">
        <v>0</v>
      </c>
      <c r="BG223" s="3">
        <v>0</v>
      </c>
      <c r="BH223" s="3">
        <v>0</v>
      </c>
      <c r="BI223" s="3">
        <v>0</v>
      </c>
      <c r="BJ223" s="3">
        <v>0</v>
      </c>
      <c r="BK223" s="3">
        <v>0</v>
      </c>
      <c r="BL223" s="3">
        <v>0</v>
      </c>
      <c r="BM223" s="3">
        <v>0</v>
      </c>
      <c r="BN223" s="3">
        <v>0</v>
      </c>
      <c r="BO223" s="3">
        <v>0</v>
      </c>
      <c r="BP223" s="3">
        <v>0</v>
      </c>
      <c r="BQ223" s="3">
        <v>0</v>
      </c>
      <c r="BR223" s="3">
        <v>0</v>
      </c>
      <c r="BS223" s="3">
        <v>0</v>
      </c>
      <c r="BT223" s="3">
        <v>8.783772871129247E-05</v>
      </c>
      <c r="BU223" s="3">
        <v>0.00011926329736117157</v>
      </c>
      <c r="BV223" s="3">
        <v>7.514781893810578E-07</v>
      </c>
      <c r="BW223" s="3">
        <v>8.783772871129249E-05</v>
      </c>
      <c r="BX223" s="3">
        <v>2.4076379705974724E-06</v>
      </c>
      <c r="BY223" s="3">
        <v>8.78377287112925E-05</v>
      </c>
      <c r="BZ223" s="3">
        <v>0</v>
      </c>
      <c r="CA223" s="3">
        <v>0</v>
      </c>
      <c r="CB223" s="3">
        <v>0</v>
      </c>
      <c r="CC223" s="3">
        <v>1.442425199432431E-06</v>
      </c>
      <c r="CD223" s="3">
        <v>0</v>
      </c>
      <c r="CE223" s="3">
        <v>0</v>
      </c>
      <c r="CF223" s="3">
        <v>0</v>
      </c>
      <c r="CG223" s="3">
        <v>0</v>
      </c>
      <c r="CH223" s="3">
        <v>0</v>
      </c>
      <c r="CI223" s="3">
        <v>8.783772871129249E-05</v>
      </c>
      <c r="CJ223" s="3">
        <v>8.783772871129247E-05</v>
      </c>
      <c r="CK223" s="3">
        <v>7.212125997162155E-07</v>
      </c>
      <c r="CL223" s="3">
        <v>0</v>
      </c>
      <c r="CM223" s="3">
        <v>1</v>
      </c>
      <c r="CN223" s="3">
        <v>0</v>
      </c>
      <c r="CO223" s="3">
        <v>7.212125997162156E-07</v>
      </c>
      <c r="CP223" s="3">
        <v>1.1518305061959224E-07</v>
      </c>
      <c r="CQ223" s="3">
        <v>0</v>
      </c>
      <c r="CR223" s="3">
        <v>0</v>
      </c>
      <c r="CS223" s="3">
        <v>7.212125997162156E-07</v>
      </c>
      <c r="CT223" s="3">
        <v>0</v>
      </c>
      <c r="CU223" s="3">
        <v>0</v>
      </c>
      <c r="CV223" s="3">
        <v>8.783772871129249E-05</v>
      </c>
      <c r="CW223" s="3">
        <v>2.407637970597472E-06</v>
      </c>
      <c r="CX223" s="3">
        <v>4.397645588095604E-05</v>
      </c>
      <c r="CY223" s="3">
        <v>8.783772871129249E-05</v>
      </c>
      <c r="CZ223" s="3">
        <v>8.783772871129247E-05</v>
      </c>
      <c r="DA223" s="3">
        <v>8.78377287112925E-05</v>
      </c>
      <c r="DB223" s="3">
        <v>8.783772871129249E-05</v>
      </c>
      <c r="DC223" s="3">
        <v>8.783772871129251E-05</v>
      </c>
      <c r="DD223" s="3">
        <v>8.783772871129251E-05</v>
      </c>
      <c r="DE223" s="3">
        <v>0.00011926329736117156</v>
      </c>
      <c r="DF223" s="3">
        <v>2.4076379705974724E-06</v>
      </c>
      <c r="DG223" s="3">
        <v>0</v>
      </c>
      <c r="DH223" s="3">
        <v>0</v>
      </c>
      <c r="DI223" s="3">
        <v>0</v>
      </c>
      <c r="DJ223" s="3">
        <v>0</v>
      </c>
      <c r="DK223" s="3">
        <v>0</v>
      </c>
      <c r="DL223" s="3">
        <v>0</v>
      </c>
      <c r="DM223" s="3">
        <v>0</v>
      </c>
      <c r="DN223" s="3">
        <v>0</v>
      </c>
      <c r="DO223" s="3">
        <v>0.00011926329736117157</v>
      </c>
      <c r="DP223" s="3">
        <v>0</v>
      </c>
      <c r="DQ223" s="3">
        <v>8.783772871129249E-05</v>
      </c>
      <c r="DR223" s="3">
        <v>7.514781893810577E-07</v>
      </c>
      <c r="DS223" s="3">
        <v>0.00013123102583670877</v>
      </c>
      <c r="DU223" s="9"/>
      <c r="DV223" s="9"/>
      <c r="DW223" s="2">
        <f>+CM6</f>
        <v>50699</v>
      </c>
      <c r="DX223" s="9">
        <v>52621.7039171708</v>
      </c>
    </row>
    <row r="224" spans="44:128" ht="11.25">
      <c r="AR224" s="1" t="s">
        <v>48</v>
      </c>
      <c r="AS224" s="1" t="s">
        <v>258</v>
      </c>
      <c r="AT224" s="3">
        <v>0</v>
      </c>
      <c r="AU224" s="3">
        <v>0</v>
      </c>
      <c r="AV224" s="3">
        <v>0</v>
      </c>
      <c r="AW224" s="3">
        <v>0</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v>
      </c>
      <c r="BS224" s="3">
        <v>0</v>
      </c>
      <c r="BT224" s="3">
        <v>0.002237126889398497</v>
      </c>
      <c r="BU224" s="3">
        <v>0.0029424331109419387</v>
      </c>
      <c r="BV224" s="3">
        <v>0.01135147860944063</v>
      </c>
      <c r="BW224" s="3">
        <v>0.002237126889398497</v>
      </c>
      <c r="BX224" s="3">
        <v>0.0021471852122376674</v>
      </c>
      <c r="BY224" s="3">
        <v>0.002237126889398497</v>
      </c>
      <c r="BZ224" s="3">
        <v>0</v>
      </c>
      <c r="CA224" s="3">
        <v>0</v>
      </c>
      <c r="CB224" s="3">
        <v>0</v>
      </c>
      <c r="CC224" s="3">
        <v>0.0038944731009057424</v>
      </c>
      <c r="CD224" s="3">
        <v>0</v>
      </c>
      <c r="CE224" s="3">
        <v>0</v>
      </c>
      <c r="CF224" s="3">
        <v>0</v>
      </c>
      <c r="CG224" s="3">
        <v>0</v>
      </c>
      <c r="CH224" s="3">
        <v>0</v>
      </c>
      <c r="CI224" s="3">
        <v>0.002237126889398497</v>
      </c>
      <c r="CJ224" s="3">
        <v>0.002237126889398497</v>
      </c>
      <c r="CK224" s="3">
        <v>0.0019472365504528712</v>
      </c>
      <c r="CL224" s="3">
        <v>0</v>
      </c>
      <c r="CM224" s="3">
        <v>0</v>
      </c>
      <c r="CN224" s="3">
        <v>1</v>
      </c>
      <c r="CO224" s="3">
        <v>0.0019472365504528716</v>
      </c>
      <c r="CP224" s="3">
        <v>6.083321323686254E-06</v>
      </c>
      <c r="CQ224" s="3">
        <v>0</v>
      </c>
      <c r="CR224" s="3">
        <v>0</v>
      </c>
      <c r="CS224" s="3">
        <v>0.0019472365504528714</v>
      </c>
      <c r="CT224" s="3">
        <v>0</v>
      </c>
      <c r="CU224" s="3">
        <v>0</v>
      </c>
      <c r="CV224" s="3">
        <v>0.002237126889398497</v>
      </c>
      <c r="CW224" s="3">
        <v>0.002147185212237667</v>
      </c>
      <c r="CX224" s="3">
        <v>0.001121605105361092</v>
      </c>
      <c r="CY224" s="3">
        <v>0.002237126889398497</v>
      </c>
      <c r="CZ224" s="3">
        <v>0.002237126889398497</v>
      </c>
      <c r="DA224" s="3">
        <v>0.002237126889398497</v>
      </c>
      <c r="DB224" s="3">
        <v>0.002237126889398497</v>
      </c>
      <c r="DC224" s="3">
        <v>0.002237126889398498</v>
      </c>
      <c r="DD224" s="3">
        <v>0.0022371268893984974</v>
      </c>
      <c r="DE224" s="3">
        <v>0.0029424331109419387</v>
      </c>
      <c r="DF224" s="3">
        <v>0.0021471852122376674</v>
      </c>
      <c r="DG224" s="3">
        <v>0</v>
      </c>
      <c r="DH224" s="3">
        <v>0</v>
      </c>
      <c r="DI224" s="3">
        <v>0</v>
      </c>
      <c r="DJ224" s="3">
        <v>0</v>
      </c>
      <c r="DK224" s="3">
        <v>0</v>
      </c>
      <c r="DL224" s="3">
        <v>0</v>
      </c>
      <c r="DM224" s="3">
        <v>0</v>
      </c>
      <c r="DN224" s="3">
        <v>0</v>
      </c>
      <c r="DO224" s="3">
        <v>0.0029424331109419387</v>
      </c>
      <c r="DP224" s="3">
        <v>0</v>
      </c>
      <c r="DQ224" s="3">
        <v>0.002237126889398497</v>
      </c>
      <c r="DR224" s="3">
        <v>0.01135147860944063</v>
      </c>
      <c r="DS224" s="3">
        <v>0.0019079511795816865</v>
      </c>
      <c r="DU224" s="9"/>
      <c r="DV224" s="9"/>
      <c r="DW224" s="2">
        <f>+CN6</f>
        <v>653023</v>
      </c>
      <c r="DX224" s="9">
        <v>849975.1429647559</v>
      </c>
    </row>
    <row r="225" spans="44:128" ht="11.25">
      <c r="AR225" s="1" t="s">
        <v>49</v>
      </c>
      <c r="AS225" s="1" t="s">
        <v>260</v>
      </c>
      <c r="AT225" s="3">
        <v>0</v>
      </c>
      <c r="AU225" s="3">
        <v>0</v>
      </c>
      <c r="AV225" s="3">
        <v>0</v>
      </c>
      <c r="AW225" s="3">
        <v>0</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v>
      </c>
      <c r="BS225" s="3">
        <v>0</v>
      </c>
      <c r="BT225" s="3">
        <v>0.00268331531819605</v>
      </c>
      <c r="BU225" s="3">
        <v>0.003313664120264724</v>
      </c>
      <c r="BV225" s="3">
        <v>0.001012486091070911</v>
      </c>
      <c r="BW225" s="3">
        <v>0.00268331531819605</v>
      </c>
      <c r="BX225" s="3">
        <v>0.0018093404774379746</v>
      </c>
      <c r="BY225" s="3">
        <v>0.00268331531819605</v>
      </c>
      <c r="BZ225" s="3">
        <v>0</v>
      </c>
      <c r="CA225" s="3">
        <v>0</v>
      </c>
      <c r="CB225" s="3">
        <v>0</v>
      </c>
      <c r="CC225" s="3">
        <v>0.0019468581677141385</v>
      </c>
      <c r="CD225" s="3">
        <v>0</v>
      </c>
      <c r="CE225" s="3">
        <v>0</v>
      </c>
      <c r="CF225" s="3">
        <v>0</v>
      </c>
      <c r="CG225" s="3">
        <v>0</v>
      </c>
      <c r="CH225" s="3">
        <v>0</v>
      </c>
      <c r="CI225" s="3">
        <v>0.00268331531819605</v>
      </c>
      <c r="CJ225" s="3">
        <v>0.00268331531819605</v>
      </c>
      <c r="CK225" s="3">
        <v>0.0009734290838570692</v>
      </c>
      <c r="CL225" s="3">
        <v>0</v>
      </c>
      <c r="CM225" s="3">
        <v>0</v>
      </c>
      <c r="CN225" s="3">
        <v>0</v>
      </c>
      <c r="CO225" s="3">
        <v>1.0009734290838574</v>
      </c>
      <c r="CP225" s="3">
        <v>6.028344192009838E-06</v>
      </c>
      <c r="CQ225" s="3">
        <v>0</v>
      </c>
      <c r="CR225" s="3">
        <v>0</v>
      </c>
      <c r="CS225" s="3">
        <v>0.0009734290838570694</v>
      </c>
      <c r="CT225" s="3">
        <v>0</v>
      </c>
      <c r="CU225" s="3">
        <v>0</v>
      </c>
      <c r="CV225" s="3">
        <v>0.00268331531819605</v>
      </c>
      <c r="CW225" s="3">
        <v>0.0018093404774379746</v>
      </c>
      <c r="CX225" s="3">
        <v>0.0013446718311940307</v>
      </c>
      <c r="CY225" s="3">
        <v>0.00268331531819605</v>
      </c>
      <c r="CZ225" s="3">
        <v>0.00268331531819605</v>
      </c>
      <c r="DA225" s="3">
        <v>0.0026833153181960506</v>
      </c>
      <c r="DB225" s="3">
        <v>0.0026833153181960506</v>
      </c>
      <c r="DC225" s="3">
        <v>0.0026833153181960506</v>
      </c>
      <c r="DD225" s="3">
        <v>0.0026833153181960506</v>
      </c>
      <c r="DE225" s="3">
        <v>0.003313664120264723</v>
      </c>
      <c r="DF225" s="3">
        <v>0.001809340477437975</v>
      </c>
      <c r="DG225" s="3">
        <v>0</v>
      </c>
      <c r="DH225" s="3">
        <v>0</v>
      </c>
      <c r="DI225" s="3">
        <v>0</v>
      </c>
      <c r="DJ225" s="3">
        <v>0</v>
      </c>
      <c r="DK225" s="3">
        <v>0</v>
      </c>
      <c r="DL225" s="3">
        <v>0</v>
      </c>
      <c r="DM225" s="3">
        <v>0</v>
      </c>
      <c r="DN225" s="3">
        <v>0</v>
      </c>
      <c r="DO225" s="3">
        <v>0.0033136641202647235</v>
      </c>
      <c r="DP225" s="3">
        <v>0</v>
      </c>
      <c r="DQ225" s="3">
        <v>0.00268331531819605</v>
      </c>
      <c r="DR225" s="3">
        <v>0.0010124860910709107</v>
      </c>
      <c r="DS225" s="3">
        <v>0.004648286536152967</v>
      </c>
      <c r="DU225" s="9"/>
      <c r="DV225" s="9"/>
      <c r="DW225" s="2">
        <f>+CO6</f>
        <v>2649822</v>
      </c>
      <c r="DX225" s="9">
        <v>2816056.318031316</v>
      </c>
    </row>
    <row r="226" spans="44:128" ht="11.25">
      <c r="AR226" s="1" t="s">
        <v>262</v>
      </c>
      <c r="AS226" s="1" t="s">
        <v>357</v>
      </c>
      <c r="AT226" s="3">
        <v>0</v>
      </c>
      <c r="AU226" s="3">
        <v>0</v>
      </c>
      <c r="AV226" s="3">
        <v>0</v>
      </c>
      <c r="AW226" s="3">
        <v>0</v>
      </c>
      <c r="AX226" s="3">
        <v>0</v>
      </c>
      <c r="AY226" s="3">
        <v>0</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0</v>
      </c>
      <c r="BS226" s="3">
        <v>0</v>
      </c>
      <c r="BT226" s="3">
        <v>0</v>
      </c>
      <c r="BU226" s="3">
        <v>0</v>
      </c>
      <c r="BV226" s="3">
        <v>0</v>
      </c>
      <c r="BW226" s="3">
        <v>0</v>
      </c>
      <c r="BX226" s="3">
        <v>0</v>
      </c>
      <c r="BY226" s="3">
        <v>0</v>
      </c>
      <c r="BZ226" s="3">
        <v>0</v>
      </c>
      <c r="CA226" s="3">
        <v>0</v>
      </c>
      <c r="CB226" s="3">
        <v>0</v>
      </c>
      <c r="CC226" s="3">
        <v>0</v>
      </c>
      <c r="CD226" s="3">
        <v>0</v>
      </c>
      <c r="CE226" s="3">
        <v>0</v>
      </c>
      <c r="CF226" s="3">
        <v>0</v>
      </c>
      <c r="CG226" s="3">
        <v>0</v>
      </c>
      <c r="CH226" s="3">
        <v>0</v>
      </c>
      <c r="CI226" s="3">
        <v>0</v>
      </c>
      <c r="CJ226" s="3">
        <v>0</v>
      </c>
      <c r="CK226" s="3">
        <v>0</v>
      </c>
      <c r="CL226" s="3">
        <v>0</v>
      </c>
      <c r="CM226" s="3">
        <v>0</v>
      </c>
      <c r="CN226" s="3">
        <v>0</v>
      </c>
      <c r="CO226" s="3">
        <v>0</v>
      </c>
      <c r="CP226" s="3">
        <v>1</v>
      </c>
      <c r="CQ226" s="3">
        <v>0</v>
      </c>
      <c r="CR226" s="3">
        <v>0</v>
      </c>
      <c r="CS226" s="3">
        <v>0</v>
      </c>
      <c r="CT226" s="3">
        <v>0</v>
      </c>
      <c r="CU226" s="3">
        <v>0</v>
      </c>
      <c r="CV226" s="3">
        <v>0</v>
      </c>
      <c r="CW226" s="3">
        <v>0</v>
      </c>
      <c r="CX226" s="3">
        <v>0</v>
      </c>
      <c r="CY226" s="3">
        <v>0</v>
      </c>
      <c r="CZ226" s="3">
        <v>0</v>
      </c>
      <c r="DA226" s="3">
        <v>0</v>
      </c>
      <c r="DB226" s="3">
        <v>0</v>
      </c>
      <c r="DC226" s="3">
        <v>0</v>
      </c>
      <c r="DD226" s="3">
        <v>0</v>
      </c>
      <c r="DE226" s="3">
        <v>0</v>
      </c>
      <c r="DF226" s="3">
        <v>0</v>
      </c>
      <c r="DG226" s="3">
        <v>0</v>
      </c>
      <c r="DH226" s="3">
        <v>0</v>
      </c>
      <c r="DI226" s="3">
        <v>0</v>
      </c>
      <c r="DJ226" s="3">
        <v>0</v>
      </c>
      <c r="DK226" s="3">
        <v>0</v>
      </c>
      <c r="DL226" s="3">
        <v>0</v>
      </c>
      <c r="DM226" s="3">
        <v>0</v>
      </c>
      <c r="DN226" s="3">
        <v>0</v>
      </c>
      <c r="DO226" s="3">
        <v>0</v>
      </c>
      <c r="DP226" s="3">
        <v>0</v>
      </c>
      <c r="DQ226" s="3">
        <v>0</v>
      </c>
      <c r="DR226" s="3">
        <v>0</v>
      </c>
      <c r="DS226" s="3">
        <v>0</v>
      </c>
      <c r="DU226" s="9"/>
      <c r="DV226" s="9"/>
      <c r="DW226" s="2">
        <f>+CP6</f>
        <v>1000000</v>
      </c>
      <c r="DX226" s="9">
        <v>1000000</v>
      </c>
    </row>
    <row r="227" spans="44:128" ht="11.25">
      <c r="AR227" s="1" t="s">
        <v>50</v>
      </c>
      <c r="AS227" s="1" t="s">
        <v>265</v>
      </c>
      <c r="AT227" s="3">
        <v>0</v>
      </c>
      <c r="AU227" s="3">
        <v>0</v>
      </c>
      <c r="AV227" s="3">
        <v>0</v>
      </c>
      <c r="AW227" s="3">
        <v>0</v>
      </c>
      <c r="AX227" s="3">
        <v>0</v>
      </c>
      <c r="AY227" s="3">
        <v>0</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v>
      </c>
      <c r="BS227" s="3">
        <v>0</v>
      </c>
      <c r="BT227" s="3">
        <v>0.0003685715153608586</v>
      </c>
      <c r="BU227" s="3">
        <v>1.4575653330969755E-05</v>
      </c>
      <c r="BV227" s="3">
        <v>3.2047832774862494E-06</v>
      </c>
      <c r="BW227" s="3">
        <v>0.00036857151536085864</v>
      </c>
      <c r="BX227" s="3">
        <v>9.948703466057423E-06</v>
      </c>
      <c r="BY227" s="3">
        <v>0.0003685715153608587</v>
      </c>
      <c r="BZ227" s="3">
        <v>0</v>
      </c>
      <c r="CA227" s="3">
        <v>0</v>
      </c>
      <c r="CB227" s="3">
        <v>0</v>
      </c>
      <c r="CC227" s="3">
        <v>5.643185499885042E-06</v>
      </c>
      <c r="CD227" s="3">
        <v>0</v>
      </c>
      <c r="CE227" s="3">
        <v>0</v>
      </c>
      <c r="CF227" s="3">
        <v>0</v>
      </c>
      <c r="CG227" s="3">
        <v>0</v>
      </c>
      <c r="CH227" s="3">
        <v>0</v>
      </c>
      <c r="CI227" s="3">
        <v>0.00036857151536085864</v>
      </c>
      <c r="CJ227" s="3">
        <v>0.00036857151536085864</v>
      </c>
      <c r="CK227" s="3">
        <v>2.821592749942521E-06</v>
      </c>
      <c r="CL227" s="3">
        <v>0</v>
      </c>
      <c r="CM227" s="3">
        <v>0</v>
      </c>
      <c r="CN227" s="3">
        <v>0</v>
      </c>
      <c r="CO227" s="3">
        <v>2.8215927499425216E-06</v>
      </c>
      <c r="CP227" s="3">
        <v>4.83070881872369E-07</v>
      </c>
      <c r="CQ227" s="3">
        <v>1</v>
      </c>
      <c r="CR227" s="3">
        <v>0</v>
      </c>
      <c r="CS227" s="3">
        <v>2.8215927499425216E-06</v>
      </c>
      <c r="CT227" s="3">
        <v>0</v>
      </c>
      <c r="CU227" s="3">
        <v>0</v>
      </c>
      <c r="CV227" s="3">
        <v>0.00036857151536085864</v>
      </c>
      <c r="CW227" s="3">
        <v>9.948703466057423E-06</v>
      </c>
      <c r="CX227" s="3">
        <v>0.0001845272931213656</v>
      </c>
      <c r="CY227" s="3">
        <v>0.00036857151536085864</v>
      </c>
      <c r="CZ227" s="3">
        <v>0.0003685715153608586</v>
      </c>
      <c r="DA227" s="3">
        <v>0.00036857151536085864</v>
      </c>
      <c r="DB227" s="3">
        <v>0.00036857151536085864</v>
      </c>
      <c r="DC227" s="3">
        <v>0.00036857151536085874</v>
      </c>
      <c r="DD227" s="3">
        <v>0.00036857151536085874</v>
      </c>
      <c r="DE227" s="3">
        <v>1.4575653330969754E-05</v>
      </c>
      <c r="DF227" s="3">
        <v>9.948703466057424E-06</v>
      </c>
      <c r="DG227" s="3">
        <v>0</v>
      </c>
      <c r="DH227" s="3">
        <v>0</v>
      </c>
      <c r="DI227" s="3">
        <v>0</v>
      </c>
      <c r="DJ227" s="3">
        <v>0</v>
      </c>
      <c r="DK227" s="3">
        <v>0</v>
      </c>
      <c r="DL227" s="3">
        <v>0</v>
      </c>
      <c r="DM227" s="3">
        <v>0</v>
      </c>
      <c r="DN227" s="3">
        <v>0</v>
      </c>
      <c r="DO227" s="3">
        <v>1.4575653330969755E-05</v>
      </c>
      <c r="DP227" s="3">
        <v>0</v>
      </c>
      <c r="DQ227" s="3">
        <v>0.00036857151536085864</v>
      </c>
      <c r="DR227" s="3">
        <v>3.2047832774862494E-06</v>
      </c>
      <c r="DS227" s="3">
        <v>1.6092050996083564E-05</v>
      </c>
      <c r="DU227" s="9"/>
      <c r="DV227" s="9"/>
      <c r="DW227" s="2">
        <f>+CQ6</f>
        <v>2995704</v>
      </c>
      <c r="DX227" s="9">
        <v>3001061.1370282383</v>
      </c>
    </row>
    <row r="228" spans="44:128" ht="11.25">
      <c r="AR228" s="1" t="s">
        <v>51</v>
      </c>
      <c r="AS228" s="1" t="s">
        <v>267</v>
      </c>
      <c r="AT228" s="3">
        <v>0</v>
      </c>
      <c r="AU228" s="3">
        <v>0</v>
      </c>
      <c r="AV228" s="3">
        <v>0</v>
      </c>
      <c r="AW228" s="3">
        <v>0</v>
      </c>
      <c r="AX228" s="3">
        <v>0</v>
      </c>
      <c r="AY228" s="3">
        <v>0</v>
      </c>
      <c r="AZ228" s="3">
        <v>0</v>
      </c>
      <c r="BA228" s="3">
        <v>0</v>
      </c>
      <c r="BB228" s="3">
        <v>0</v>
      </c>
      <c r="BC228" s="3">
        <v>0</v>
      </c>
      <c r="BD228" s="3">
        <v>0</v>
      </c>
      <c r="BE228" s="3">
        <v>0</v>
      </c>
      <c r="BF228" s="3">
        <v>0</v>
      </c>
      <c r="BG228" s="3">
        <v>0</v>
      </c>
      <c r="BH228" s="3">
        <v>0</v>
      </c>
      <c r="BI228" s="3">
        <v>0</v>
      </c>
      <c r="BJ228" s="3">
        <v>0</v>
      </c>
      <c r="BK228" s="3">
        <v>0</v>
      </c>
      <c r="BL228" s="3">
        <v>0</v>
      </c>
      <c r="BM228" s="3">
        <v>0</v>
      </c>
      <c r="BN228" s="3">
        <v>0</v>
      </c>
      <c r="BO228" s="3">
        <v>0</v>
      </c>
      <c r="BP228" s="3">
        <v>0</v>
      </c>
      <c r="BQ228" s="3">
        <v>0</v>
      </c>
      <c r="BR228" s="3">
        <v>0</v>
      </c>
      <c r="BS228" s="3">
        <v>0</v>
      </c>
      <c r="BT228" s="3">
        <v>0.0010035880437816586</v>
      </c>
      <c r="BU228" s="3">
        <v>0.0010086121656352998</v>
      </c>
      <c r="BV228" s="3">
        <v>0.0010101098555642385</v>
      </c>
      <c r="BW228" s="3">
        <v>0.0010035880437816586</v>
      </c>
      <c r="BX228" s="3">
        <v>0.0011058473916862185</v>
      </c>
      <c r="BY228" s="3">
        <v>0.0010035880437816588</v>
      </c>
      <c r="BZ228" s="3">
        <v>0</v>
      </c>
      <c r="CA228" s="3">
        <v>0</v>
      </c>
      <c r="CB228" s="3">
        <v>0</v>
      </c>
      <c r="CC228" s="3">
        <v>0.0008104886350730083</v>
      </c>
      <c r="CD228" s="3">
        <v>0</v>
      </c>
      <c r="CE228" s="3">
        <v>0</v>
      </c>
      <c r="CF228" s="3">
        <v>0</v>
      </c>
      <c r="CG228" s="3">
        <v>0</v>
      </c>
      <c r="CH228" s="3">
        <v>0</v>
      </c>
      <c r="CI228" s="3">
        <v>0.0010035880437816588</v>
      </c>
      <c r="CJ228" s="3">
        <v>0.0010035880437816586</v>
      </c>
      <c r="CK228" s="3">
        <v>0.00040524431753650417</v>
      </c>
      <c r="CL228" s="3">
        <v>0</v>
      </c>
      <c r="CM228" s="3">
        <v>0</v>
      </c>
      <c r="CN228" s="3">
        <v>0</v>
      </c>
      <c r="CO228" s="3">
        <v>0.0004052443175365042</v>
      </c>
      <c r="CP228" s="3">
        <v>2.842044853913962E-06</v>
      </c>
      <c r="CQ228" s="3">
        <v>0.0006735067432146911</v>
      </c>
      <c r="CR228" s="3">
        <v>1.0006735067432146</v>
      </c>
      <c r="CS228" s="3">
        <v>0.0004052443175365042</v>
      </c>
      <c r="CT228" s="3">
        <v>0</v>
      </c>
      <c r="CU228" s="3">
        <v>0</v>
      </c>
      <c r="CV228" s="3">
        <v>0.0010035880437816586</v>
      </c>
      <c r="CW228" s="3">
        <v>0.0011058473916862187</v>
      </c>
      <c r="CX228" s="3">
        <v>0.0005032150443177865</v>
      </c>
      <c r="CY228" s="3">
        <v>0.0010035880437816586</v>
      </c>
      <c r="CZ228" s="3">
        <v>0.0010035880437816586</v>
      </c>
      <c r="DA228" s="3">
        <v>0.0010035880437816588</v>
      </c>
      <c r="DB228" s="3">
        <v>0.0010035880437816586</v>
      </c>
      <c r="DC228" s="3">
        <v>0.0010035880437816588</v>
      </c>
      <c r="DD228" s="3">
        <v>0.001003588043781659</v>
      </c>
      <c r="DE228" s="3">
        <v>0.0010086121656352996</v>
      </c>
      <c r="DF228" s="3">
        <v>0.001105847391686219</v>
      </c>
      <c r="DG228" s="3">
        <v>0</v>
      </c>
      <c r="DH228" s="3">
        <v>0</v>
      </c>
      <c r="DI228" s="3">
        <v>0</v>
      </c>
      <c r="DJ228" s="3">
        <v>0</v>
      </c>
      <c r="DK228" s="3">
        <v>0</v>
      </c>
      <c r="DL228" s="3">
        <v>0</v>
      </c>
      <c r="DM228" s="3">
        <v>0</v>
      </c>
      <c r="DN228" s="3">
        <v>0</v>
      </c>
      <c r="DO228" s="3">
        <v>0.0010086121656352998</v>
      </c>
      <c r="DP228" s="3">
        <v>0</v>
      </c>
      <c r="DQ228" s="3">
        <v>0.0010035880437816586</v>
      </c>
      <c r="DR228" s="3">
        <v>0.0010101098555642385</v>
      </c>
      <c r="DS228" s="3">
        <v>0.0015931036760230893</v>
      </c>
      <c r="DU228" s="9"/>
      <c r="DV228" s="9"/>
      <c r="DW228" s="2">
        <f>+CR6</f>
        <v>551615</v>
      </c>
      <c r="DX228" s="9">
        <v>640411.1725315148</v>
      </c>
    </row>
    <row r="229" spans="44:128" ht="11.25">
      <c r="AR229" s="1" t="s">
        <v>52</v>
      </c>
      <c r="AS229" s="1" t="s">
        <v>268</v>
      </c>
      <c r="AT229" s="3">
        <v>0</v>
      </c>
      <c r="AU229" s="3">
        <v>0</v>
      </c>
      <c r="AV229" s="3">
        <v>0</v>
      </c>
      <c r="AW229" s="3">
        <v>0</v>
      </c>
      <c r="AX229" s="3">
        <v>0</v>
      </c>
      <c r="AY229" s="3">
        <v>0</v>
      </c>
      <c r="AZ229" s="3">
        <v>0</v>
      </c>
      <c r="BA229" s="3">
        <v>0</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0</v>
      </c>
      <c r="BR229" s="3">
        <v>0</v>
      </c>
      <c r="BS229" s="3">
        <v>0</v>
      </c>
      <c r="BT229" s="3">
        <v>0.00012794290524094037</v>
      </c>
      <c r="BU229" s="3">
        <v>7.5010606647079795E-06</v>
      </c>
      <c r="BV229" s="3">
        <v>0.0014684681966937916</v>
      </c>
      <c r="BW229" s="3">
        <v>0.00012794290524094037</v>
      </c>
      <c r="BX229" s="3">
        <v>3.816428863712737E-06</v>
      </c>
      <c r="BY229" s="3">
        <v>0.00012794290524094037</v>
      </c>
      <c r="BZ229" s="3">
        <v>0</v>
      </c>
      <c r="CA229" s="3">
        <v>0</v>
      </c>
      <c r="CB229" s="3">
        <v>0</v>
      </c>
      <c r="CC229" s="3">
        <v>4.615957686008859E-06</v>
      </c>
      <c r="CD229" s="3">
        <v>0</v>
      </c>
      <c r="CE229" s="3">
        <v>0</v>
      </c>
      <c r="CF229" s="3">
        <v>0</v>
      </c>
      <c r="CG229" s="3">
        <v>0</v>
      </c>
      <c r="CH229" s="3">
        <v>0</v>
      </c>
      <c r="CI229" s="3">
        <v>0.00012794290524094037</v>
      </c>
      <c r="CJ229" s="3">
        <v>0.00012794290524094037</v>
      </c>
      <c r="CK229" s="3">
        <v>2.3079788430044293E-06</v>
      </c>
      <c r="CL229" s="3">
        <v>0</v>
      </c>
      <c r="CM229" s="3">
        <v>0</v>
      </c>
      <c r="CN229" s="3">
        <v>0</v>
      </c>
      <c r="CO229" s="3">
        <v>2.3079788430044298E-06</v>
      </c>
      <c r="CP229" s="3">
        <v>1.6840656202114285E-07</v>
      </c>
      <c r="CQ229" s="3">
        <v>0</v>
      </c>
      <c r="CR229" s="3">
        <v>0</v>
      </c>
      <c r="CS229" s="3">
        <v>1.0000023079788434</v>
      </c>
      <c r="CT229" s="3">
        <v>0</v>
      </c>
      <c r="CU229" s="3">
        <v>0</v>
      </c>
      <c r="CV229" s="3">
        <v>0.00012794290524094037</v>
      </c>
      <c r="CW229" s="3">
        <v>3.816428863712737E-06</v>
      </c>
      <c r="CX229" s="3">
        <v>6.405565590148079E-05</v>
      </c>
      <c r="CY229" s="3">
        <v>0.00012794290524094037</v>
      </c>
      <c r="CZ229" s="3">
        <v>0.00012794290524094037</v>
      </c>
      <c r="DA229" s="3">
        <v>0.0001279429052409404</v>
      </c>
      <c r="DB229" s="3">
        <v>0.00012794290524094037</v>
      </c>
      <c r="DC229" s="3">
        <v>0.0001279429052409404</v>
      </c>
      <c r="DD229" s="3">
        <v>0.0001279429052409404</v>
      </c>
      <c r="DE229" s="3">
        <v>7.501060664707979E-06</v>
      </c>
      <c r="DF229" s="3">
        <v>3.816428863712737E-06</v>
      </c>
      <c r="DG229" s="3">
        <v>0</v>
      </c>
      <c r="DH229" s="3">
        <v>0</v>
      </c>
      <c r="DI229" s="3">
        <v>0</v>
      </c>
      <c r="DJ229" s="3">
        <v>0</v>
      </c>
      <c r="DK229" s="3">
        <v>0</v>
      </c>
      <c r="DL229" s="3">
        <v>0</v>
      </c>
      <c r="DM229" s="3">
        <v>0</v>
      </c>
      <c r="DN229" s="3">
        <v>0</v>
      </c>
      <c r="DO229" s="3">
        <v>7.5010606647079795E-06</v>
      </c>
      <c r="DP229" s="3">
        <v>0</v>
      </c>
      <c r="DQ229" s="3">
        <v>0.00012794290524094037</v>
      </c>
      <c r="DR229" s="3">
        <v>0.0014684681966937914</v>
      </c>
      <c r="DS229" s="3">
        <v>1.0515795787092232E-05</v>
      </c>
      <c r="DU229" s="9"/>
      <c r="DV229" s="9"/>
      <c r="DW229" s="2">
        <f>+CS6</f>
        <v>22500</v>
      </c>
      <c r="DX229" s="9">
        <v>27492.319466503763</v>
      </c>
    </row>
    <row r="230" spans="44:128" ht="11.25">
      <c r="AR230" s="1" t="s">
        <v>53</v>
      </c>
      <c r="AS230" s="1" t="s">
        <v>269</v>
      </c>
      <c r="AT230" s="3">
        <v>0</v>
      </c>
      <c r="AU230" s="3">
        <v>0</v>
      </c>
      <c r="AV230" s="3">
        <v>0</v>
      </c>
      <c r="AW230" s="3">
        <v>0</v>
      </c>
      <c r="AX230" s="3">
        <v>0</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5.5044627044890685E-05</v>
      </c>
      <c r="BU230" s="3">
        <v>7.327584249227423E-05</v>
      </c>
      <c r="BV230" s="3">
        <v>2.2098755532377303E-05</v>
      </c>
      <c r="BW230" s="3">
        <v>5.50446270448907E-05</v>
      </c>
      <c r="BX230" s="3">
        <v>2.178516319335534E-06</v>
      </c>
      <c r="BY230" s="3">
        <v>5.50446270448907E-05</v>
      </c>
      <c r="BZ230" s="3">
        <v>0</v>
      </c>
      <c r="CA230" s="3">
        <v>0</v>
      </c>
      <c r="CB230" s="3">
        <v>0</v>
      </c>
      <c r="CC230" s="3">
        <v>0.00012708902795344424</v>
      </c>
      <c r="CD230" s="3">
        <v>0</v>
      </c>
      <c r="CE230" s="3">
        <v>0</v>
      </c>
      <c r="CF230" s="3">
        <v>0</v>
      </c>
      <c r="CG230" s="3">
        <v>0</v>
      </c>
      <c r="CH230" s="3">
        <v>0</v>
      </c>
      <c r="CI230" s="3">
        <v>5.5044627044890705E-05</v>
      </c>
      <c r="CJ230" s="3">
        <v>5.5044627044890685E-05</v>
      </c>
      <c r="CK230" s="3">
        <v>6.35445139767221E-05</v>
      </c>
      <c r="CL230" s="3">
        <v>0</v>
      </c>
      <c r="CM230" s="3">
        <v>0</v>
      </c>
      <c r="CN230" s="3">
        <v>0</v>
      </c>
      <c r="CO230" s="3">
        <v>6.354451397672212E-05</v>
      </c>
      <c r="CP230" s="3">
        <v>8.38421029605549E-08</v>
      </c>
      <c r="CQ230" s="3">
        <v>0</v>
      </c>
      <c r="CR230" s="3">
        <v>0</v>
      </c>
      <c r="CS230" s="3">
        <v>6.354451397672212E-05</v>
      </c>
      <c r="CT230" s="3">
        <v>1</v>
      </c>
      <c r="CU230" s="3">
        <v>0</v>
      </c>
      <c r="CV230" s="3">
        <v>5.50446270448907E-05</v>
      </c>
      <c r="CW230" s="3">
        <v>2.1785163193355335E-06</v>
      </c>
      <c r="CX230" s="3">
        <v>2.7564234573925624E-05</v>
      </c>
      <c r="CY230" s="3">
        <v>5.50446270448907E-05</v>
      </c>
      <c r="CZ230" s="3">
        <v>5.504462704489068E-05</v>
      </c>
      <c r="DA230" s="3">
        <v>5.5044627044890705E-05</v>
      </c>
      <c r="DB230" s="3">
        <v>5.50446270448907E-05</v>
      </c>
      <c r="DC230" s="3">
        <v>5.504462704489072E-05</v>
      </c>
      <c r="DD230" s="3">
        <v>5.5044627044890705E-05</v>
      </c>
      <c r="DE230" s="3">
        <v>7.327584249227423E-05</v>
      </c>
      <c r="DF230" s="3">
        <v>2.178516319335534E-06</v>
      </c>
      <c r="DG230" s="3">
        <v>0</v>
      </c>
      <c r="DH230" s="3">
        <v>0</v>
      </c>
      <c r="DI230" s="3">
        <v>0</v>
      </c>
      <c r="DJ230" s="3">
        <v>0</v>
      </c>
      <c r="DK230" s="3">
        <v>0</v>
      </c>
      <c r="DL230" s="3">
        <v>0</v>
      </c>
      <c r="DM230" s="3">
        <v>0</v>
      </c>
      <c r="DN230" s="3">
        <v>0</v>
      </c>
      <c r="DO230" s="3">
        <v>7.327584249227423E-05</v>
      </c>
      <c r="DP230" s="3">
        <v>0</v>
      </c>
      <c r="DQ230" s="3">
        <v>5.50446270448907E-05</v>
      </c>
      <c r="DR230" s="3">
        <v>2.20987555323773E-05</v>
      </c>
      <c r="DS230" s="3">
        <v>6.928715377526635E-05</v>
      </c>
      <c r="DU230" s="9"/>
      <c r="DV230" s="9"/>
      <c r="DW230" s="2">
        <f>+CT6</f>
        <v>25556</v>
      </c>
      <c r="DX230" s="9">
        <v>27342.64260133156</v>
      </c>
    </row>
    <row r="231" spans="44:128" ht="11.25">
      <c r="AR231" s="1" t="s">
        <v>54</v>
      </c>
      <c r="AS231" s="1" t="s">
        <v>210</v>
      </c>
      <c r="AT231" s="3">
        <v>0</v>
      </c>
      <c r="AU231" s="3">
        <v>0</v>
      </c>
      <c r="AV231" s="3">
        <v>0</v>
      </c>
      <c r="AW231" s="3">
        <v>0</v>
      </c>
      <c r="AX231" s="3">
        <v>0</v>
      </c>
      <c r="AY231" s="3">
        <v>0</v>
      </c>
      <c r="AZ231" s="3">
        <v>0</v>
      </c>
      <c r="BA231" s="3">
        <v>0</v>
      </c>
      <c r="BB231" s="3">
        <v>0</v>
      </c>
      <c r="BC231" s="3">
        <v>0</v>
      </c>
      <c r="BD231" s="3">
        <v>0</v>
      </c>
      <c r="BE231" s="3">
        <v>0</v>
      </c>
      <c r="BF231" s="3">
        <v>0</v>
      </c>
      <c r="BG231" s="3">
        <v>0</v>
      </c>
      <c r="BH231" s="3">
        <v>0</v>
      </c>
      <c r="BI231" s="3">
        <v>0</v>
      </c>
      <c r="BJ231" s="3">
        <v>0</v>
      </c>
      <c r="BK231" s="3">
        <v>0</v>
      </c>
      <c r="BL231" s="3">
        <v>0</v>
      </c>
      <c r="BM231" s="3">
        <v>0</v>
      </c>
      <c r="BN231" s="3">
        <v>0</v>
      </c>
      <c r="BO231" s="3">
        <v>0</v>
      </c>
      <c r="BP231" s="3">
        <v>0</v>
      </c>
      <c r="BQ231" s="3">
        <v>0</v>
      </c>
      <c r="BR231" s="3">
        <v>0</v>
      </c>
      <c r="BS231" s="3">
        <v>0</v>
      </c>
      <c r="BT231" s="3">
        <v>8.927487158580113E-05</v>
      </c>
      <c r="BU231" s="3">
        <v>3.603539728159591E-06</v>
      </c>
      <c r="BV231" s="3">
        <v>-8.383323194738795E-06</v>
      </c>
      <c r="BW231" s="3">
        <v>8.927487158580114E-05</v>
      </c>
      <c r="BX231" s="3">
        <v>2.466935457159524E-06</v>
      </c>
      <c r="BY231" s="3">
        <v>8.927487158580116E-05</v>
      </c>
      <c r="BZ231" s="3">
        <v>0</v>
      </c>
      <c r="CA231" s="3">
        <v>0</v>
      </c>
      <c r="CB231" s="3">
        <v>0</v>
      </c>
      <c r="CC231" s="3">
        <v>1.423577885557978E-06</v>
      </c>
      <c r="CD231" s="3">
        <v>0</v>
      </c>
      <c r="CE231" s="3">
        <v>0</v>
      </c>
      <c r="CF231" s="3">
        <v>0</v>
      </c>
      <c r="CG231" s="3">
        <v>0</v>
      </c>
      <c r="CH231" s="3">
        <v>0</v>
      </c>
      <c r="CI231" s="3">
        <v>8.927487158580114E-05</v>
      </c>
      <c r="CJ231" s="3">
        <v>8.927487158580114E-05</v>
      </c>
      <c r="CK231" s="3">
        <v>7.11788942778989E-07</v>
      </c>
      <c r="CL231" s="3">
        <v>0</v>
      </c>
      <c r="CM231" s="3">
        <v>0</v>
      </c>
      <c r="CN231" s="3">
        <v>0</v>
      </c>
      <c r="CO231" s="3">
        <v>7.11788942778989E-07</v>
      </c>
      <c r="CP231" s="3">
        <v>5.3457347614919996E-05</v>
      </c>
      <c r="CQ231" s="3">
        <v>0</v>
      </c>
      <c r="CR231" s="3">
        <v>0</v>
      </c>
      <c r="CS231" s="3">
        <v>7.117889427789891E-07</v>
      </c>
      <c r="CT231" s="3">
        <v>0</v>
      </c>
      <c r="CU231" s="3">
        <v>1</v>
      </c>
      <c r="CV231" s="3">
        <v>8.927487158580114E-05</v>
      </c>
      <c r="CW231" s="3">
        <v>2.4669354571595236E-06</v>
      </c>
      <c r="CX231" s="3">
        <v>7.136610960036056E-05</v>
      </c>
      <c r="CY231" s="3">
        <v>8.927487158580114E-05</v>
      </c>
      <c r="CZ231" s="3">
        <v>8.927487158580113E-05</v>
      </c>
      <c r="DA231" s="3">
        <v>8.927487158580116E-05</v>
      </c>
      <c r="DB231" s="3">
        <v>8.927487158580114E-05</v>
      </c>
      <c r="DC231" s="3">
        <v>8.927487158580117E-05</v>
      </c>
      <c r="DD231" s="3">
        <v>8.927487158580116E-05</v>
      </c>
      <c r="DE231" s="3">
        <v>3.6035397281595908E-06</v>
      </c>
      <c r="DF231" s="3">
        <v>2.466935457159524E-06</v>
      </c>
      <c r="DG231" s="3">
        <v>0</v>
      </c>
      <c r="DH231" s="3">
        <v>0</v>
      </c>
      <c r="DI231" s="3">
        <v>0</v>
      </c>
      <c r="DJ231" s="3">
        <v>0</v>
      </c>
      <c r="DK231" s="3">
        <v>0</v>
      </c>
      <c r="DL231" s="3">
        <v>0</v>
      </c>
      <c r="DM231" s="3">
        <v>0</v>
      </c>
      <c r="DN231" s="3">
        <v>0</v>
      </c>
      <c r="DO231" s="3">
        <v>3.603539728159591E-06</v>
      </c>
      <c r="DP231" s="3">
        <v>0</v>
      </c>
      <c r="DQ231" s="3">
        <v>8.927487158580114E-05</v>
      </c>
      <c r="DR231" s="3">
        <v>-8.383323194738795E-06</v>
      </c>
      <c r="DS231" s="3">
        <v>3.986296686633382E-06</v>
      </c>
      <c r="DU231" s="9"/>
      <c r="DV231" s="9"/>
      <c r="DW231" s="2">
        <f>+CU6</f>
        <v>2103600</v>
      </c>
      <c r="DX231" s="9">
        <v>2104974.6395022045</v>
      </c>
    </row>
    <row r="232" spans="44:128" ht="11.25">
      <c r="AR232" s="1" t="s">
        <v>55</v>
      </c>
      <c r="AS232" s="1" t="s">
        <v>271</v>
      </c>
      <c r="AT232" s="3">
        <v>0</v>
      </c>
      <c r="AU232" s="3">
        <v>0</v>
      </c>
      <c r="AV232" s="3">
        <v>0</v>
      </c>
      <c r="AW232" s="3">
        <v>0</v>
      </c>
      <c r="AX232" s="3">
        <v>0</v>
      </c>
      <c r="AY232" s="3">
        <v>0</v>
      </c>
      <c r="AZ232" s="3">
        <v>0</v>
      </c>
      <c r="BA232" s="3">
        <v>0</v>
      </c>
      <c r="BB232" s="3">
        <v>0</v>
      </c>
      <c r="BC232" s="3">
        <v>0</v>
      </c>
      <c r="BD232" s="3">
        <v>0</v>
      </c>
      <c r="BE232" s="3">
        <v>0</v>
      </c>
      <c r="BF232" s="3">
        <v>0</v>
      </c>
      <c r="BG232" s="3">
        <v>0</v>
      </c>
      <c r="BH232" s="3">
        <v>0</v>
      </c>
      <c r="BI232" s="3">
        <v>0</v>
      </c>
      <c r="BJ232" s="3">
        <v>0</v>
      </c>
      <c r="BK232" s="3">
        <v>0</v>
      </c>
      <c r="BL232" s="3">
        <v>0</v>
      </c>
      <c r="BM232" s="3">
        <v>0</v>
      </c>
      <c r="BN232" s="3">
        <v>0</v>
      </c>
      <c r="BO232" s="3">
        <v>0</v>
      </c>
      <c r="BP232" s="3">
        <v>0</v>
      </c>
      <c r="BQ232" s="3">
        <v>0</v>
      </c>
      <c r="BR232" s="3">
        <v>0</v>
      </c>
      <c r="BS232" s="3">
        <v>0</v>
      </c>
      <c r="BT232" s="3">
        <v>0.0017317862697221334</v>
      </c>
      <c r="BU232" s="3">
        <v>0.001078729394269361</v>
      </c>
      <c r="BV232" s="3">
        <v>1.6134189947123583E-05</v>
      </c>
      <c r="BW232" s="3">
        <v>0.0017317862697221334</v>
      </c>
      <c r="BX232" s="3">
        <v>0.000603057121904766</v>
      </c>
      <c r="BY232" s="3">
        <v>0.0017317862697221339</v>
      </c>
      <c r="BZ232" s="3">
        <v>0</v>
      </c>
      <c r="CA232" s="3">
        <v>0</v>
      </c>
      <c r="CB232" s="3">
        <v>0</v>
      </c>
      <c r="CC232" s="3">
        <v>0.0008712499500036842</v>
      </c>
      <c r="CD232" s="3">
        <v>0</v>
      </c>
      <c r="CE232" s="3">
        <v>0</v>
      </c>
      <c r="CF232" s="3">
        <v>0</v>
      </c>
      <c r="CG232" s="3">
        <v>0</v>
      </c>
      <c r="CH232" s="3">
        <v>0</v>
      </c>
      <c r="CI232" s="3">
        <v>0.0017317862697221339</v>
      </c>
      <c r="CJ232" s="3">
        <v>0.0017317862697221336</v>
      </c>
      <c r="CK232" s="3">
        <v>0.0004356249750018421</v>
      </c>
      <c r="CL232" s="3">
        <v>0</v>
      </c>
      <c r="CM232" s="3">
        <v>0</v>
      </c>
      <c r="CN232" s="3">
        <v>0</v>
      </c>
      <c r="CO232" s="3">
        <v>0.00043562497500184214</v>
      </c>
      <c r="CP232" s="3">
        <v>3.0941353173678358E-06</v>
      </c>
      <c r="CQ232" s="3">
        <v>0</v>
      </c>
      <c r="CR232" s="3">
        <v>0</v>
      </c>
      <c r="CS232" s="3">
        <v>0.0004356249750018422</v>
      </c>
      <c r="CT232" s="3">
        <v>0</v>
      </c>
      <c r="CU232" s="3">
        <v>0</v>
      </c>
      <c r="CV232" s="3">
        <v>1.0017317862697221</v>
      </c>
      <c r="CW232" s="3">
        <v>0.0006030571219047658</v>
      </c>
      <c r="CX232" s="3">
        <v>0.0008674402025197509</v>
      </c>
      <c r="CY232" s="3">
        <v>0.0017317862697221336</v>
      </c>
      <c r="CZ232" s="3">
        <v>0.0017317862697221334</v>
      </c>
      <c r="DA232" s="3">
        <v>0.0017317862697221339</v>
      </c>
      <c r="DB232" s="3">
        <v>0.0017317862697221336</v>
      </c>
      <c r="DC232" s="3">
        <v>0.0017317862697221343</v>
      </c>
      <c r="DD232" s="3">
        <v>0.0017317862697221339</v>
      </c>
      <c r="DE232" s="3">
        <v>0.001078729394269361</v>
      </c>
      <c r="DF232" s="3">
        <v>0.0006030571219047661</v>
      </c>
      <c r="DG232" s="3">
        <v>0</v>
      </c>
      <c r="DH232" s="3">
        <v>0</v>
      </c>
      <c r="DI232" s="3">
        <v>0</v>
      </c>
      <c r="DJ232" s="3">
        <v>0</v>
      </c>
      <c r="DK232" s="3">
        <v>0</v>
      </c>
      <c r="DL232" s="3">
        <v>0</v>
      </c>
      <c r="DM232" s="3">
        <v>0</v>
      </c>
      <c r="DN232" s="3">
        <v>0</v>
      </c>
      <c r="DO232" s="3">
        <v>0.001078729394269361</v>
      </c>
      <c r="DP232" s="3">
        <v>0</v>
      </c>
      <c r="DQ232" s="3">
        <v>0.0017317862697221336</v>
      </c>
      <c r="DR232" s="3">
        <v>1.6134189947123583E-05</v>
      </c>
      <c r="DS232" s="3">
        <v>0.00242407026211198</v>
      </c>
      <c r="DU232" s="9"/>
      <c r="DV232" s="9"/>
      <c r="DW232" s="2">
        <f>+CV6</f>
        <v>660650</v>
      </c>
      <c r="DX232" s="9">
        <v>730859.4659906437</v>
      </c>
    </row>
    <row r="233" spans="44:128" ht="11.25">
      <c r="AR233" s="1" t="s">
        <v>56</v>
      </c>
      <c r="AS233" s="1" t="s">
        <v>272</v>
      </c>
      <c r="AT233" s="3">
        <v>0</v>
      </c>
      <c r="AU233" s="3">
        <v>0</v>
      </c>
      <c r="AV233" s="3">
        <v>0</v>
      </c>
      <c r="AW233" s="3">
        <v>0</v>
      </c>
      <c r="AX233" s="3">
        <v>0</v>
      </c>
      <c r="AY233" s="3">
        <v>0</v>
      </c>
      <c r="AZ233" s="3">
        <v>0</v>
      </c>
      <c r="BA233" s="3">
        <v>0</v>
      </c>
      <c r="BB233" s="3">
        <v>0</v>
      </c>
      <c r="BC233" s="3">
        <v>0</v>
      </c>
      <c r="BD233" s="3">
        <v>0</v>
      </c>
      <c r="BE233" s="3">
        <v>0</v>
      </c>
      <c r="BF233" s="3">
        <v>0</v>
      </c>
      <c r="BG233" s="3">
        <v>0</v>
      </c>
      <c r="BH233" s="3">
        <v>0</v>
      </c>
      <c r="BI233" s="3">
        <v>0</v>
      </c>
      <c r="BJ233" s="3">
        <v>0</v>
      </c>
      <c r="BK233" s="3">
        <v>0</v>
      </c>
      <c r="BL233" s="3">
        <v>0</v>
      </c>
      <c r="BM233" s="3">
        <v>0</v>
      </c>
      <c r="BN233" s="3">
        <v>0</v>
      </c>
      <c r="BO233" s="3">
        <v>0</v>
      </c>
      <c r="BP233" s="3">
        <v>0</v>
      </c>
      <c r="BQ233" s="3">
        <v>0</v>
      </c>
      <c r="BR233" s="3">
        <v>0</v>
      </c>
      <c r="BS233" s="3">
        <v>0</v>
      </c>
      <c r="BT233" s="3">
        <v>0.0019501684217742498</v>
      </c>
      <c r="BU233" s="3">
        <v>0.0036959307226095764</v>
      </c>
      <c r="BV233" s="3">
        <v>4.21348002549709E-05</v>
      </c>
      <c r="BW233" s="3">
        <v>0.00195016842177425</v>
      </c>
      <c r="BX233" s="3">
        <v>0.0008816020292361408</v>
      </c>
      <c r="BY233" s="3">
        <v>0.00195016842177425</v>
      </c>
      <c r="BZ233" s="3">
        <v>0</v>
      </c>
      <c r="CA233" s="3">
        <v>0</v>
      </c>
      <c r="CB233" s="3">
        <v>0</v>
      </c>
      <c r="CC233" s="3">
        <v>0.0029806597063441447</v>
      </c>
      <c r="CD233" s="3">
        <v>0</v>
      </c>
      <c r="CE233" s="3">
        <v>0</v>
      </c>
      <c r="CF233" s="3">
        <v>0</v>
      </c>
      <c r="CG233" s="3">
        <v>0</v>
      </c>
      <c r="CH233" s="3">
        <v>0</v>
      </c>
      <c r="CI233" s="3">
        <v>0.00195016842177425</v>
      </c>
      <c r="CJ233" s="3">
        <v>0.00195016842177425</v>
      </c>
      <c r="CK233" s="3">
        <v>0.0014903298531720724</v>
      </c>
      <c r="CL233" s="3">
        <v>0</v>
      </c>
      <c r="CM233" s="3">
        <v>0</v>
      </c>
      <c r="CN233" s="3">
        <v>0</v>
      </c>
      <c r="CO233" s="3">
        <v>0.0014903298531720726</v>
      </c>
      <c r="CP233" s="3">
        <v>3.928602842016813E-06</v>
      </c>
      <c r="CQ233" s="3">
        <v>0</v>
      </c>
      <c r="CR233" s="3">
        <v>0</v>
      </c>
      <c r="CS233" s="3">
        <v>0.0014903298531720726</v>
      </c>
      <c r="CT233" s="3">
        <v>0</v>
      </c>
      <c r="CU233" s="3">
        <v>0</v>
      </c>
      <c r="CV233" s="3">
        <v>0.00195016842177425</v>
      </c>
      <c r="CW233" s="3">
        <v>1.0008816020292362</v>
      </c>
      <c r="CX233" s="3">
        <v>0.0009770485123081335</v>
      </c>
      <c r="CY233" s="3">
        <v>0.0019501684217742502</v>
      </c>
      <c r="CZ233" s="3">
        <v>0.0019501684217742498</v>
      </c>
      <c r="DA233" s="3">
        <v>0.0019501684217742502</v>
      </c>
      <c r="DB233" s="3">
        <v>0.0019501684217742502</v>
      </c>
      <c r="DC233" s="3">
        <v>0.0019501684217742505</v>
      </c>
      <c r="DD233" s="3">
        <v>0.0019501684217742505</v>
      </c>
      <c r="DE233" s="3">
        <v>0.003695930722609576</v>
      </c>
      <c r="DF233" s="3">
        <v>0.0008816020292361408</v>
      </c>
      <c r="DG233" s="3">
        <v>0</v>
      </c>
      <c r="DH233" s="3">
        <v>0</v>
      </c>
      <c r="DI233" s="3">
        <v>0</v>
      </c>
      <c r="DJ233" s="3">
        <v>0</v>
      </c>
      <c r="DK233" s="3">
        <v>0</v>
      </c>
      <c r="DL233" s="3">
        <v>0</v>
      </c>
      <c r="DM233" s="3">
        <v>0</v>
      </c>
      <c r="DN233" s="3">
        <v>0</v>
      </c>
      <c r="DO233" s="3">
        <v>0.003695930722609576</v>
      </c>
      <c r="DP233" s="3">
        <v>0</v>
      </c>
      <c r="DQ233" s="3">
        <v>0.00195016842177425</v>
      </c>
      <c r="DR233" s="3">
        <v>4.21348002549709E-05</v>
      </c>
      <c r="DS233" s="3">
        <v>0.0038446107005673034</v>
      </c>
      <c r="DU233" s="9"/>
      <c r="DV233" s="9"/>
      <c r="DW233" s="2">
        <f>+CW6</f>
        <v>1372757</v>
      </c>
      <c r="DX233" s="9">
        <v>1478450.9028068543</v>
      </c>
    </row>
    <row r="234" spans="44:128" ht="11.25">
      <c r="AR234" s="1" t="s">
        <v>57</v>
      </c>
      <c r="AS234" s="1" t="s">
        <v>273</v>
      </c>
      <c r="AT234" s="3">
        <v>0</v>
      </c>
      <c r="AU234" s="3">
        <v>0</v>
      </c>
      <c r="AV234" s="3">
        <v>0</v>
      </c>
      <c r="AW234" s="3">
        <v>0</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0</v>
      </c>
      <c r="BS234" s="3">
        <v>0</v>
      </c>
      <c r="BT234" s="3">
        <v>0.002649077077694849</v>
      </c>
      <c r="BU234" s="3">
        <v>0.0034150716337004745</v>
      </c>
      <c r="BV234" s="3">
        <v>4.799309862973706E-05</v>
      </c>
      <c r="BW234" s="3">
        <v>0.0026490770776948485</v>
      </c>
      <c r="BX234" s="3">
        <v>0.002300221513608114</v>
      </c>
      <c r="BY234" s="3">
        <v>0.002649077077694849</v>
      </c>
      <c r="BZ234" s="3">
        <v>0</v>
      </c>
      <c r="CA234" s="3">
        <v>0</v>
      </c>
      <c r="CB234" s="3">
        <v>0</v>
      </c>
      <c r="CC234" s="3">
        <v>0.0027882209911376946</v>
      </c>
      <c r="CD234" s="3">
        <v>0</v>
      </c>
      <c r="CE234" s="3">
        <v>0</v>
      </c>
      <c r="CF234" s="3">
        <v>0</v>
      </c>
      <c r="CG234" s="3">
        <v>0</v>
      </c>
      <c r="CH234" s="3">
        <v>0</v>
      </c>
      <c r="CI234" s="3">
        <v>0.002649077077694849</v>
      </c>
      <c r="CJ234" s="3">
        <v>0.002649077077694849</v>
      </c>
      <c r="CK234" s="3">
        <v>0.0013941104955688473</v>
      </c>
      <c r="CL234" s="3">
        <v>0</v>
      </c>
      <c r="CM234" s="3">
        <v>0</v>
      </c>
      <c r="CN234" s="3">
        <v>0</v>
      </c>
      <c r="CO234" s="3">
        <v>0.0013941104955688475</v>
      </c>
      <c r="CP234" s="3">
        <v>6.7203455945715015E-06</v>
      </c>
      <c r="CQ234" s="3">
        <v>0</v>
      </c>
      <c r="CR234" s="3">
        <v>0</v>
      </c>
      <c r="CS234" s="3">
        <v>0.0013941104955688475</v>
      </c>
      <c r="CT234" s="3">
        <v>0</v>
      </c>
      <c r="CU234" s="3">
        <v>0</v>
      </c>
      <c r="CV234" s="3">
        <v>0.002649077077694849</v>
      </c>
      <c r="CW234" s="3">
        <v>0.002300221513608114</v>
      </c>
      <c r="CX234" s="3">
        <v>1.001327898711645</v>
      </c>
      <c r="CY234" s="3">
        <v>0.002649077077694849</v>
      </c>
      <c r="CZ234" s="3">
        <v>0.0026490770776948485</v>
      </c>
      <c r="DA234" s="3">
        <v>0.0026490770776948494</v>
      </c>
      <c r="DB234" s="3">
        <v>0.002649077077694849</v>
      </c>
      <c r="DC234" s="3">
        <v>0.0026490770776948494</v>
      </c>
      <c r="DD234" s="3">
        <v>0.0026490770776948494</v>
      </c>
      <c r="DE234" s="3">
        <v>0.0034150716337004745</v>
      </c>
      <c r="DF234" s="3">
        <v>0.0023002215136081142</v>
      </c>
      <c r="DG234" s="3">
        <v>0</v>
      </c>
      <c r="DH234" s="3">
        <v>0</v>
      </c>
      <c r="DI234" s="3">
        <v>0</v>
      </c>
      <c r="DJ234" s="3">
        <v>0</v>
      </c>
      <c r="DK234" s="3">
        <v>0</v>
      </c>
      <c r="DL234" s="3">
        <v>0</v>
      </c>
      <c r="DM234" s="3">
        <v>0</v>
      </c>
      <c r="DN234" s="3">
        <v>0</v>
      </c>
      <c r="DO234" s="3">
        <v>0.0034150716337004745</v>
      </c>
      <c r="DP234" s="3">
        <v>0</v>
      </c>
      <c r="DQ234" s="3">
        <v>0.002649077077694849</v>
      </c>
      <c r="DR234" s="3">
        <v>4.799309862973706E-05</v>
      </c>
      <c r="DS234" s="3">
        <v>0.004587990781990014</v>
      </c>
      <c r="DU234" s="9"/>
      <c r="DV234" s="9"/>
      <c r="DW234" s="2">
        <f>+CX6</f>
        <v>1466431</v>
      </c>
      <c r="DX234" s="9">
        <v>1660448.8207372397</v>
      </c>
    </row>
    <row r="235" spans="44:128" ht="11.25">
      <c r="AR235" s="1" t="s">
        <v>58</v>
      </c>
      <c r="AS235" s="1" t="s">
        <v>275</v>
      </c>
      <c r="AT235" s="3">
        <v>0</v>
      </c>
      <c r="AU235" s="3">
        <v>0</v>
      </c>
      <c r="AV235" s="3">
        <v>0</v>
      </c>
      <c r="AW235" s="3">
        <v>0</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0.0007923032822261661</v>
      </c>
      <c r="BU235" s="3">
        <v>0.005748165331878195</v>
      </c>
      <c r="BV235" s="3">
        <v>6.347162775424952E-06</v>
      </c>
      <c r="BW235" s="3">
        <v>0.0007923032822261661</v>
      </c>
      <c r="BX235" s="3">
        <v>0.0022637299495287017</v>
      </c>
      <c r="BY235" s="3">
        <v>0.0007923032822261663</v>
      </c>
      <c r="BZ235" s="3">
        <v>0</v>
      </c>
      <c r="CA235" s="3">
        <v>0</v>
      </c>
      <c r="CB235" s="3">
        <v>0</v>
      </c>
      <c r="CC235" s="3">
        <v>2.8727440309111164E-05</v>
      </c>
      <c r="CD235" s="3">
        <v>0</v>
      </c>
      <c r="CE235" s="3">
        <v>0</v>
      </c>
      <c r="CF235" s="3">
        <v>0</v>
      </c>
      <c r="CG235" s="3">
        <v>0</v>
      </c>
      <c r="CH235" s="3">
        <v>0</v>
      </c>
      <c r="CI235" s="3">
        <v>0.0007923032822261662</v>
      </c>
      <c r="CJ235" s="3">
        <v>0.0007923032822261662</v>
      </c>
      <c r="CK235" s="3">
        <v>1.436372015455558E-05</v>
      </c>
      <c r="CL235" s="3">
        <v>0</v>
      </c>
      <c r="CM235" s="3">
        <v>0</v>
      </c>
      <c r="CN235" s="3">
        <v>0</v>
      </c>
      <c r="CO235" s="3">
        <v>1.4363720154555585E-05</v>
      </c>
      <c r="CP235" s="3">
        <v>4.0723986151485636E-06</v>
      </c>
      <c r="CQ235" s="3">
        <v>0</v>
      </c>
      <c r="CR235" s="3">
        <v>0</v>
      </c>
      <c r="CS235" s="3">
        <v>1.4363720154555585E-05</v>
      </c>
      <c r="CT235" s="3">
        <v>0</v>
      </c>
      <c r="CU235" s="3">
        <v>0</v>
      </c>
      <c r="CV235" s="3">
        <v>0.0007923032822261663</v>
      </c>
      <c r="CW235" s="3">
        <v>0.0022637299495287017</v>
      </c>
      <c r="CX235" s="3">
        <v>0.0003981878404206574</v>
      </c>
      <c r="CY235" s="3">
        <v>1.0007923032822261</v>
      </c>
      <c r="CZ235" s="3">
        <v>0.0007923032822261661</v>
      </c>
      <c r="DA235" s="3">
        <v>0.0007923032822261662</v>
      </c>
      <c r="DB235" s="3">
        <v>0.0007923032822261663</v>
      </c>
      <c r="DC235" s="3">
        <v>0.0007923032822261664</v>
      </c>
      <c r="DD235" s="3">
        <v>0.0007923032822261663</v>
      </c>
      <c r="DE235" s="3">
        <v>0.005748165331878195</v>
      </c>
      <c r="DF235" s="3">
        <v>0.002263729949528702</v>
      </c>
      <c r="DG235" s="3">
        <v>0</v>
      </c>
      <c r="DH235" s="3">
        <v>0</v>
      </c>
      <c r="DI235" s="3">
        <v>0</v>
      </c>
      <c r="DJ235" s="3">
        <v>0</v>
      </c>
      <c r="DK235" s="3">
        <v>0</v>
      </c>
      <c r="DL235" s="3">
        <v>0</v>
      </c>
      <c r="DM235" s="3">
        <v>0</v>
      </c>
      <c r="DN235" s="3">
        <v>0</v>
      </c>
      <c r="DO235" s="3">
        <v>0.005748165331878195</v>
      </c>
      <c r="DP235" s="3">
        <v>0</v>
      </c>
      <c r="DQ235" s="3">
        <v>0.0007923032822261662</v>
      </c>
      <c r="DR235" s="3">
        <v>6.347162775424952E-06</v>
      </c>
      <c r="DS235" s="3">
        <v>0.001055808490988658</v>
      </c>
      <c r="DU235" s="9"/>
      <c r="DV235" s="9"/>
      <c r="DW235" s="2">
        <f>+CY6</f>
        <v>499460</v>
      </c>
      <c r="DX235" s="9">
        <v>641793.3914167307</v>
      </c>
    </row>
    <row r="236" spans="44:128" ht="11.25">
      <c r="AR236" s="1" t="s">
        <v>59</v>
      </c>
      <c r="AS236" s="1" t="s">
        <v>276</v>
      </c>
      <c r="AT236" s="3">
        <v>0</v>
      </c>
      <c r="AU236" s="3">
        <v>0</v>
      </c>
      <c r="AV236" s="3">
        <v>0</v>
      </c>
      <c r="AW236" s="3">
        <v>0</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3.6564634460402636E-05</v>
      </c>
      <c r="BU236" s="3">
        <v>1.4459973542628724E-06</v>
      </c>
      <c r="BV236" s="3">
        <v>3.179348489569692E-07</v>
      </c>
      <c r="BW236" s="3">
        <v>3.656463446040263E-05</v>
      </c>
      <c r="BX236" s="3">
        <v>9.869745502041094E-07</v>
      </c>
      <c r="BY236" s="3">
        <v>3.656463446040264E-05</v>
      </c>
      <c r="BZ236" s="3">
        <v>0</v>
      </c>
      <c r="CA236" s="3">
        <v>0</v>
      </c>
      <c r="CB236" s="3">
        <v>0</v>
      </c>
      <c r="CC236" s="3">
        <v>5.598398313378018E-07</v>
      </c>
      <c r="CD236" s="3">
        <v>0</v>
      </c>
      <c r="CE236" s="3">
        <v>0</v>
      </c>
      <c r="CF236" s="3">
        <v>0</v>
      </c>
      <c r="CG236" s="3">
        <v>0</v>
      </c>
      <c r="CH236" s="3">
        <v>0</v>
      </c>
      <c r="CI236" s="3">
        <v>3.6564634460402636E-05</v>
      </c>
      <c r="CJ236" s="3">
        <v>3.656463446040263E-05</v>
      </c>
      <c r="CK236" s="3">
        <v>2.7991991566890085E-07</v>
      </c>
      <c r="CL236" s="3">
        <v>0</v>
      </c>
      <c r="CM236" s="3">
        <v>0</v>
      </c>
      <c r="CN236" s="3">
        <v>0</v>
      </c>
      <c r="CO236" s="3">
        <v>2.799199156689009E-07</v>
      </c>
      <c r="CP236" s="3">
        <v>4.79236985984493E-08</v>
      </c>
      <c r="CQ236" s="3">
        <v>0</v>
      </c>
      <c r="CR236" s="3">
        <v>0</v>
      </c>
      <c r="CS236" s="3">
        <v>2.799199156689009E-07</v>
      </c>
      <c r="CT236" s="3">
        <v>0</v>
      </c>
      <c r="CU236" s="3">
        <v>0</v>
      </c>
      <c r="CV236" s="3">
        <v>3.6564634460402636E-05</v>
      </c>
      <c r="CW236" s="3">
        <v>9.869745502041094E-07</v>
      </c>
      <c r="CX236" s="3">
        <v>1.8306279079500548E-05</v>
      </c>
      <c r="CY236" s="3">
        <v>3.656463446040264E-05</v>
      </c>
      <c r="CZ236" s="3">
        <v>1.00003656463446</v>
      </c>
      <c r="DA236" s="3">
        <v>3.656463446040264E-05</v>
      </c>
      <c r="DB236" s="3">
        <v>3.656463446040264E-05</v>
      </c>
      <c r="DC236" s="3">
        <v>3.656463446040265E-05</v>
      </c>
      <c r="DD236" s="3">
        <v>3.656463446040265E-05</v>
      </c>
      <c r="DE236" s="3">
        <v>1.4459973542628724E-06</v>
      </c>
      <c r="DF236" s="3">
        <v>9.869745502041096E-07</v>
      </c>
      <c r="DG236" s="3">
        <v>0</v>
      </c>
      <c r="DH236" s="3">
        <v>0</v>
      </c>
      <c r="DI236" s="3">
        <v>0</v>
      </c>
      <c r="DJ236" s="3">
        <v>0</v>
      </c>
      <c r="DK236" s="3">
        <v>0</v>
      </c>
      <c r="DL236" s="3">
        <v>0</v>
      </c>
      <c r="DM236" s="3">
        <v>0</v>
      </c>
      <c r="DN236" s="3">
        <v>0</v>
      </c>
      <c r="DO236" s="3">
        <v>1.4459973542628724E-06</v>
      </c>
      <c r="DP236" s="3">
        <v>0</v>
      </c>
      <c r="DQ236" s="3">
        <v>3.6564634460402636E-05</v>
      </c>
      <c r="DR236" s="3">
        <v>3.179348489569692E-07</v>
      </c>
      <c r="DS236" s="3">
        <v>9.329703665873624E-05</v>
      </c>
      <c r="DU236" s="9"/>
      <c r="DV236" s="9"/>
      <c r="DW236" s="2">
        <f>+CZ6</f>
        <v>38822</v>
      </c>
      <c r="DX236" s="9">
        <v>39754.767229274694</v>
      </c>
    </row>
    <row r="237" spans="44:128" ht="11.25">
      <c r="AR237" s="1" t="s">
        <v>60</v>
      </c>
      <c r="AS237" s="1" t="s">
        <v>277</v>
      </c>
      <c r="AT237" s="3">
        <v>0</v>
      </c>
      <c r="AU237" s="3">
        <v>0</v>
      </c>
      <c r="AV237" s="3">
        <v>0</v>
      </c>
      <c r="AW237" s="3">
        <v>0</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0.0004178581669539301</v>
      </c>
      <c r="BU237" s="3">
        <v>0.01029061331436604</v>
      </c>
      <c r="BV237" s="3">
        <v>2.74382909363902E-06</v>
      </c>
      <c r="BW237" s="3">
        <v>0.00041785816695393013</v>
      </c>
      <c r="BX237" s="3">
        <v>0.006982528739955808</v>
      </c>
      <c r="BY237" s="3">
        <v>0.0004178581669539302</v>
      </c>
      <c r="BZ237" s="3">
        <v>0</v>
      </c>
      <c r="CA237" s="3">
        <v>0</v>
      </c>
      <c r="CB237" s="3">
        <v>0</v>
      </c>
      <c r="CC237" s="3">
        <v>5.16899715526757E-05</v>
      </c>
      <c r="CD237" s="3">
        <v>0</v>
      </c>
      <c r="CE237" s="3">
        <v>0</v>
      </c>
      <c r="CF237" s="3">
        <v>0</v>
      </c>
      <c r="CG237" s="3">
        <v>0</v>
      </c>
      <c r="CH237" s="3">
        <v>0</v>
      </c>
      <c r="CI237" s="3">
        <v>0.00041785816695393013</v>
      </c>
      <c r="CJ237" s="3">
        <v>0.00041785816695393013</v>
      </c>
      <c r="CK237" s="3">
        <v>2.5844985776337846E-05</v>
      </c>
      <c r="CL237" s="3">
        <v>0</v>
      </c>
      <c r="CM237" s="3">
        <v>0</v>
      </c>
      <c r="CN237" s="3">
        <v>0</v>
      </c>
      <c r="CO237" s="3">
        <v>2.5844985776337853E-05</v>
      </c>
      <c r="CP237" s="3">
        <v>9.979449022937432E-06</v>
      </c>
      <c r="CQ237" s="3">
        <v>0</v>
      </c>
      <c r="CR237" s="3">
        <v>0</v>
      </c>
      <c r="CS237" s="3">
        <v>2.5844985776337853E-05</v>
      </c>
      <c r="CT237" s="3">
        <v>0</v>
      </c>
      <c r="CU237" s="3">
        <v>0</v>
      </c>
      <c r="CV237" s="3">
        <v>0.00041785816695393013</v>
      </c>
      <c r="CW237" s="3">
        <v>0.0069825287399558076</v>
      </c>
      <c r="CX237" s="3">
        <v>0.0002139188079884338</v>
      </c>
      <c r="CY237" s="3">
        <v>0.00041785816695393013</v>
      </c>
      <c r="CZ237" s="3">
        <v>0.0004178581669539301</v>
      </c>
      <c r="DA237" s="3">
        <v>1.000417858166954</v>
      </c>
      <c r="DB237" s="3">
        <v>0.00041785816695393013</v>
      </c>
      <c r="DC237" s="3">
        <v>0.00041785816695393024</v>
      </c>
      <c r="DD237" s="3">
        <v>0.00041785816695393024</v>
      </c>
      <c r="DE237" s="3">
        <v>0.01029061331436604</v>
      </c>
      <c r="DF237" s="3">
        <v>0.006982528739955808</v>
      </c>
      <c r="DG237" s="3">
        <v>0</v>
      </c>
      <c r="DH237" s="3">
        <v>0</v>
      </c>
      <c r="DI237" s="3">
        <v>0</v>
      </c>
      <c r="DJ237" s="3">
        <v>0</v>
      </c>
      <c r="DK237" s="3">
        <v>0</v>
      </c>
      <c r="DL237" s="3">
        <v>0</v>
      </c>
      <c r="DM237" s="3">
        <v>0</v>
      </c>
      <c r="DN237" s="3">
        <v>0</v>
      </c>
      <c r="DO237" s="3">
        <v>0.01029061331436604</v>
      </c>
      <c r="DP237" s="3">
        <v>0</v>
      </c>
      <c r="DQ237" s="3">
        <v>0.00041785816695393013</v>
      </c>
      <c r="DR237" s="3">
        <v>2.74382909363902E-06</v>
      </c>
      <c r="DS237" s="3">
        <v>0.0007792759547300396</v>
      </c>
      <c r="DU237" s="9"/>
      <c r="DV237" s="9"/>
      <c r="DW237" s="2">
        <f>+DA6</f>
        <v>55819</v>
      </c>
      <c r="DX237" s="9">
        <v>452427.7946861968</v>
      </c>
    </row>
    <row r="238" spans="44:128" ht="11.25">
      <c r="AR238" s="1" t="s">
        <v>61</v>
      </c>
      <c r="AS238" s="1" t="s">
        <v>278</v>
      </c>
      <c r="AT238" s="3">
        <v>0</v>
      </c>
      <c r="AU238" s="3">
        <v>0</v>
      </c>
      <c r="AV238" s="3">
        <v>0</v>
      </c>
      <c r="AW238" s="3">
        <v>0</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0.0006410773991726111</v>
      </c>
      <c r="BU238" s="3">
        <v>0.008546057518806563</v>
      </c>
      <c r="BV238" s="3">
        <v>5.462997548736482E-06</v>
      </c>
      <c r="BW238" s="3">
        <v>0.000641077399172611</v>
      </c>
      <c r="BX238" s="3">
        <v>0.007287555562627987</v>
      </c>
      <c r="BY238" s="3">
        <v>0.0006410773991726112</v>
      </c>
      <c r="BZ238" s="3">
        <v>0</v>
      </c>
      <c r="CA238" s="3">
        <v>0</v>
      </c>
      <c r="CB238" s="3">
        <v>0</v>
      </c>
      <c r="CC238" s="3">
        <v>0.0004756857184713047</v>
      </c>
      <c r="CD238" s="3">
        <v>0</v>
      </c>
      <c r="CE238" s="3">
        <v>0</v>
      </c>
      <c r="CF238" s="3">
        <v>0</v>
      </c>
      <c r="CG238" s="3">
        <v>0</v>
      </c>
      <c r="CH238" s="3">
        <v>0</v>
      </c>
      <c r="CI238" s="3">
        <v>0.0006410773991726111</v>
      </c>
      <c r="CJ238" s="3">
        <v>0.0006410773991726111</v>
      </c>
      <c r="CK238" s="3">
        <v>0.00023784285923565235</v>
      </c>
      <c r="CL238" s="3">
        <v>0</v>
      </c>
      <c r="CM238" s="3">
        <v>0</v>
      </c>
      <c r="CN238" s="3">
        <v>0</v>
      </c>
      <c r="CO238" s="3">
        <v>0.00023784285923565237</v>
      </c>
      <c r="CP238" s="3">
        <v>1.071223077594842E-05</v>
      </c>
      <c r="CQ238" s="3">
        <v>0</v>
      </c>
      <c r="CR238" s="3">
        <v>0</v>
      </c>
      <c r="CS238" s="3">
        <v>0.00023784285923565237</v>
      </c>
      <c r="CT238" s="3">
        <v>0</v>
      </c>
      <c r="CU238" s="3">
        <v>0</v>
      </c>
      <c r="CV238" s="3">
        <v>0.0006410773991726111</v>
      </c>
      <c r="CW238" s="3">
        <v>0.007287555562627987</v>
      </c>
      <c r="CX238" s="3">
        <v>0.0003258948149742797</v>
      </c>
      <c r="CY238" s="3">
        <v>0.0006410773991726111</v>
      </c>
      <c r="CZ238" s="3">
        <v>0.000641077399172611</v>
      </c>
      <c r="DA238" s="3">
        <v>0.0006410773991726112</v>
      </c>
      <c r="DB238" s="3">
        <v>1.0006410773991725</v>
      </c>
      <c r="DC238" s="3">
        <v>0.0006410773991726113</v>
      </c>
      <c r="DD238" s="3">
        <v>0.0006410773991726112</v>
      </c>
      <c r="DE238" s="3">
        <v>0.008546057518806561</v>
      </c>
      <c r="DF238" s="3">
        <v>0.007287555562627989</v>
      </c>
      <c r="DG238" s="3">
        <v>0</v>
      </c>
      <c r="DH238" s="3">
        <v>0</v>
      </c>
      <c r="DI238" s="3">
        <v>0</v>
      </c>
      <c r="DJ238" s="3">
        <v>0</v>
      </c>
      <c r="DK238" s="3">
        <v>0</v>
      </c>
      <c r="DL238" s="3">
        <v>0</v>
      </c>
      <c r="DM238" s="3">
        <v>0</v>
      </c>
      <c r="DN238" s="3">
        <v>0</v>
      </c>
      <c r="DO238" s="3">
        <v>0.008546057518806563</v>
      </c>
      <c r="DP238" s="3">
        <v>0</v>
      </c>
      <c r="DQ238" s="3">
        <v>0.0006410773991726111</v>
      </c>
      <c r="DR238" s="3">
        <v>5.462997548736481E-06</v>
      </c>
      <c r="DS238" s="3">
        <v>0.0014928470316370667</v>
      </c>
      <c r="DU238" s="9"/>
      <c r="DV238" s="9"/>
      <c r="DW238" s="2">
        <f>+DB6</f>
        <v>147667</v>
      </c>
      <c r="DX238" s="9">
        <v>567428.7999506769</v>
      </c>
    </row>
    <row r="239" spans="44:128" ht="11.25">
      <c r="AR239" s="1" t="s">
        <v>62</v>
      </c>
      <c r="AS239" s="1" t="s">
        <v>279</v>
      </c>
      <c r="AT239" s="3">
        <v>0</v>
      </c>
      <c r="AU239" s="3">
        <v>0</v>
      </c>
      <c r="AV239" s="3">
        <v>0</v>
      </c>
      <c r="AW239" s="3">
        <v>0</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0.00022004130100242758</v>
      </c>
      <c r="BU239" s="3">
        <v>0.0005435493730885735</v>
      </c>
      <c r="BV239" s="3">
        <v>1.9472183312541284E-06</v>
      </c>
      <c r="BW239" s="3">
        <v>0.0002200413010024276</v>
      </c>
      <c r="BX239" s="3">
        <v>0.003158118443163082</v>
      </c>
      <c r="BY239" s="3">
        <v>0.00022004130100242766</v>
      </c>
      <c r="BZ239" s="3">
        <v>0</v>
      </c>
      <c r="CA239" s="3">
        <v>0</v>
      </c>
      <c r="CB239" s="3">
        <v>0</v>
      </c>
      <c r="CC239" s="3">
        <v>2.0392531488951507E-05</v>
      </c>
      <c r="CD239" s="3">
        <v>0</v>
      </c>
      <c r="CE239" s="3">
        <v>0</v>
      </c>
      <c r="CF239" s="3">
        <v>0</v>
      </c>
      <c r="CG239" s="3">
        <v>0</v>
      </c>
      <c r="CH239" s="3">
        <v>0</v>
      </c>
      <c r="CI239" s="3">
        <v>0.00022004130100242763</v>
      </c>
      <c r="CJ239" s="3">
        <v>0.00022004130100242763</v>
      </c>
      <c r="CK239" s="3">
        <v>1.0196265744475752E-05</v>
      </c>
      <c r="CL239" s="3">
        <v>0</v>
      </c>
      <c r="CM239" s="3">
        <v>0</v>
      </c>
      <c r="CN239" s="3">
        <v>0</v>
      </c>
      <c r="CO239" s="3">
        <v>1.0196265744475755E-05</v>
      </c>
      <c r="CP239" s="3">
        <v>4.552857292820829E-06</v>
      </c>
      <c r="CQ239" s="3">
        <v>0</v>
      </c>
      <c r="CR239" s="3">
        <v>0</v>
      </c>
      <c r="CS239" s="3">
        <v>1.0196265744475755E-05</v>
      </c>
      <c r="CT239" s="3">
        <v>0</v>
      </c>
      <c r="CU239" s="3">
        <v>0</v>
      </c>
      <c r="CV239" s="3">
        <v>0.00022004130100242763</v>
      </c>
      <c r="CW239" s="3">
        <v>0.003158118443163082</v>
      </c>
      <c r="CX239" s="3">
        <v>0.00011229707914762422</v>
      </c>
      <c r="CY239" s="3">
        <v>0.00022004130100242763</v>
      </c>
      <c r="CZ239" s="3">
        <v>0.00022004130100242758</v>
      </c>
      <c r="DA239" s="3">
        <v>0.00022004130100242766</v>
      </c>
      <c r="DB239" s="3">
        <v>0.00022004130100242763</v>
      </c>
      <c r="DC239" s="3">
        <v>1.0002200413010027</v>
      </c>
      <c r="DD239" s="3">
        <v>0.00022004130100242768</v>
      </c>
      <c r="DE239" s="3">
        <v>0.0005435493730885735</v>
      </c>
      <c r="DF239" s="3">
        <v>0.0031581184431630827</v>
      </c>
      <c r="DG239" s="3">
        <v>0</v>
      </c>
      <c r="DH239" s="3">
        <v>0</v>
      </c>
      <c r="DI239" s="3">
        <v>0</v>
      </c>
      <c r="DJ239" s="3">
        <v>0</v>
      </c>
      <c r="DK239" s="3">
        <v>0</v>
      </c>
      <c r="DL239" s="3">
        <v>0</v>
      </c>
      <c r="DM239" s="3">
        <v>0</v>
      </c>
      <c r="DN239" s="3">
        <v>0</v>
      </c>
      <c r="DO239" s="3">
        <v>0.0005435493730885735</v>
      </c>
      <c r="DP239" s="3">
        <v>0</v>
      </c>
      <c r="DQ239" s="3">
        <v>0.00022004130100242763</v>
      </c>
      <c r="DR239" s="3">
        <v>1.9472183312541284E-06</v>
      </c>
      <c r="DS239" s="3">
        <v>0.00038634612217275214</v>
      </c>
      <c r="DU239" s="9"/>
      <c r="DV239" s="9"/>
      <c r="DW239" s="2">
        <f>+DC6</f>
        <v>40448</v>
      </c>
      <c r="DX239" s="9">
        <v>217306.51927476813</v>
      </c>
    </row>
    <row r="240" spans="44:128" ht="11.25">
      <c r="AR240" s="1" t="s">
        <v>63</v>
      </c>
      <c r="AS240" s="1" t="s">
        <v>280</v>
      </c>
      <c r="AT240" s="3">
        <v>0</v>
      </c>
      <c r="AU240" s="3">
        <v>0</v>
      </c>
      <c r="AV240" s="3">
        <v>0</v>
      </c>
      <c r="AW240" s="3">
        <v>0</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v>
      </c>
      <c r="BS240" s="3">
        <v>0</v>
      </c>
      <c r="BT240" s="3">
        <v>0.00828917261539525</v>
      </c>
      <c r="BU240" s="3">
        <v>0.0012498090510265469</v>
      </c>
      <c r="BV240" s="3">
        <v>7.26477915487774E-05</v>
      </c>
      <c r="BW240" s="3">
        <v>0.008289172615395251</v>
      </c>
      <c r="BX240" s="3">
        <v>0.002754500240429597</v>
      </c>
      <c r="BY240" s="3">
        <v>0.008289172615395253</v>
      </c>
      <c r="BZ240" s="3">
        <v>0</v>
      </c>
      <c r="CA240" s="3">
        <v>0</v>
      </c>
      <c r="CB240" s="3">
        <v>0</v>
      </c>
      <c r="CC240" s="3">
        <v>0.0005629523784994428</v>
      </c>
      <c r="CD240" s="3">
        <v>0</v>
      </c>
      <c r="CE240" s="3">
        <v>0</v>
      </c>
      <c r="CF240" s="3">
        <v>0</v>
      </c>
      <c r="CG240" s="3">
        <v>0</v>
      </c>
      <c r="CH240" s="3">
        <v>0</v>
      </c>
      <c r="CI240" s="3">
        <v>0.008289172615395253</v>
      </c>
      <c r="CJ240" s="3">
        <v>0.00828917261539525</v>
      </c>
      <c r="CK240" s="3">
        <v>0.0002814761892497214</v>
      </c>
      <c r="CL240" s="3">
        <v>0</v>
      </c>
      <c r="CM240" s="3">
        <v>0</v>
      </c>
      <c r="CN240" s="3">
        <v>0</v>
      </c>
      <c r="CO240" s="3">
        <v>0.00028147618924972143</v>
      </c>
      <c r="CP240" s="3">
        <v>0.0010939712753526292</v>
      </c>
      <c r="CQ240" s="3">
        <v>0</v>
      </c>
      <c r="CR240" s="3">
        <v>0</v>
      </c>
      <c r="CS240" s="3">
        <v>0.00028147618924972143</v>
      </c>
      <c r="CT240" s="3">
        <v>0</v>
      </c>
      <c r="CU240" s="3">
        <v>0</v>
      </c>
      <c r="CV240" s="3">
        <v>0.008289172615395251</v>
      </c>
      <c r="CW240" s="3">
        <v>0.0027545002404295964</v>
      </c>
      <c r="CX240" s="3">
        <v>0.004691571945373938</v>
      </c>
      <c r="CY240" s="3">
        <v>0.008289172615395251</v>
      </c>
      <c r="CZ240" s="3">
        <v>0.00828917261539525</v>
      </c>
      <c r="DA240" s="3">
        <v>0.008289172615395253</v>
      </c>
      <c r="DB240" s="3">
        <v>0.008289172615395251</v>
      </c>
      <c r="DC240" s="3">
        <v>0.008289172615395253</v>
      </c>
      <c r="DD240" s="3">
        <v>1.0082891726153955</v>
      </c>
      <c r="DE240" s="3">
        <v>0.0012498090510265469</v>
      </c>
      <c r="DF240" s="3">
        <v>0.002754500240429597</v>
      </c>
      <c r="DG240" s="3">
        <v>0</v>
      </c>
      <c r="DH240" s="3">
        <v>0</v>
      </c>
      <c r="DI240" s="3">
        <v>0</v>
      </c>
      <c r="DJ240" s="3">
        <v>0</v>
      </c>
      <c r="DK240" s="3">
        <v>0</v>
      </c>
      <c r="DL240" s="3">
        <v>0</v>
      </c>
      <c r="DM240" s="3">
        <v>0</v>
      </c>
      <c r="DN240" s="3">
        <v>0</v>
      </c>
      <c r="DO240" s="3">
        <v>0.0012498090510265469</v>
      </c>
      <c r="DP240" s="3">
        <v>0</v>
      </c>
      <c r="DQ240" s="3">
        <v>0.008289172615395251</v>
      </c>
      <c r="DR240" s="3">
        <v>7.26477915487774E-05</v>
      </c>
      <c r="DS240" s="3">
        <v>0.005689282159358066</v>
      </c>
      <c r="DU240" s="9"/>
      <c r="DV240" s="9"/>
      <c r="DW240" s="2">
        <f>+DD6</f>
        <v>4633917</v>
      </c>
      <c r="DX240" s="9">
        <v>4919919.239791175</v>
      </c>
    </row>
    <row r="241" spans="44:128" ht="11.25">
      <c r="AR241" s="1" t="s">
        <v>64</v>
      </c>
      <c r="AS241" s="1" t="s">
        <v>281</v>
      </c>
      <c r="AT241" s="3">
        <v>0</v>
      </c>
      <c r="AU241" s="3">
        <v>0</v>
      </c>
      <c r="AV241" s="3">
        <v>0</v>
      </c>
      <c r="AW241" s="3">
        <v>0</v>
      </c>
      <c r="AX241" s="3">
        <v>0</v>
      </c>
      <c r="AY241" s="3">
        <v>0</v>
      </c>
      <c r="AZ241" s="3">
        <v>0</v>
      </c>
      <c r="BA241" s="3">
        <v>0</v>
      </c>
      <c r="BB241" s="3">
        <v>0</v>
      </c>
      <c r="BC241" s="3">
        <v>0</v>
      </c>
      <c r="BD241" s="3">
        <v>0</v>
      </c>
      <c r="BE241" s="3">
        <v>0</v>
      </c>
      <c r="BF241" s="3">
        <v>0</v>
      </c>
      <c r="BG241" s="3">
        <v>0</v>
      </c>
      <c r="BH241" s="3">
        <v>0</v>
      </c>
      <c r="BI241" s="3">
        <v>0</v>
      </c>
      <c r="BJ241" s="3">
        <v>0</v>
      </c>
      <c r="BK241" s="3">
        <v>0</v>
      </c>
      <c r="BL241" s="3">
        <v>0</v>
      </c>
      <c r="BM241" s="3">
        <v>0</v>
      </c>
      <c r="BN241" s="3">
        <v>0</v>
      </c>
      <c r="BO241" s="3">
        <v>0</v>
      </c>
      <c r="BP241" s="3">
        <v>0</v>
      </c>
      <c r="BQ241" s="3">
        <v>0</v>
      </c>
      <c r="BR241" s="3">
        <v>0</v>
      </c>
      <c r="BS241" s="3">
        <v>0</v>
      </c>
      <c r="BT241" s="3">
        <v>0.00015368712014420064</v>
      </c>
      <c r="BU241" s="3">
        <v>0.00024030629345854306</v>
      </c>
      <c r="BV241" s="3">
        <v>1.6033241515086945E-06</v>
      </c>
      <c r="BW241" s="3">
        <v>0.00015368712014420067</v>
      </c>
      <c r="BX241" s="3">
        <v>5.330772442243192E-06</v>
      </c>
      <c r="BY241" s="3">
        <v>0.0001536871201442007</v>
      </c>
      <c r="BZ241" s="3">
        <v>0</v>
      </c>
      <c r="CA241" s="3">
        <v>0</v>
      </c>
      <c r="CB241" s="3">
        <v>0</v>
      </c>
      <c r="CC241" s="3">
        <v>0.0002127963031842484</v>
      </c>
      <c r="CD241" s="3">
        <v>0</v>
      </c>
      <c r="CE241" s="3">
        <v>0</v>
      </c>
      <c r="CF241" s="3">
        <v>0</v>
      </c>
      <c r="CG241" s="3">
        <v>0</v>
      </c>
      <c r="CH241" s="3">
        <v>0</v>
      </c>
      <c r="CI241" s="3">
        <v>0.00015368712014420067</v>
      </c>
      <c r="CJ241" s="3">
        <v>0.00015368712014420064</v>
      </c>
      <c r="CK241" s="3">
        <v>0.00010639815159212418</v>
      </c>
      <c r="CL241" s="3">
        <v>0</v>
      </c>
      <c r="CM241" s="3">
        <v>0</v>
      </c>
      <c r="CN241" s="3">
        <v>0</v>
      </c>
      <c r="CO241" s="3">
        <v>0.00010639815159212421</v>
      </c>
      <c r="CP241" s="3">
        <v>2.209673309896382E-07</v>
      </c>
      <c r="CQ241" s="3">
        <v>0</v>
      </c>
      <c r="CR241" s="3">
        <v>0</v>
      </c>
      <c r="CS241" s="3">
        <v>0.0001063981515921242</v>
      </c>
      <c r="CT241" s="3">
        <v>0</v>
      </c>
      <c r="CU241" s="3">
        <v>0</v>
      </c>
      <c r="CV241" s="3">
        <v>0.00015368712014420067</v>
      </c>
      <c r="CW241" s="3">
        <v>5.330772442243192E-06</v>
      </c>
      <c r="CX241" s="3">
        <v>7.695404373759519E-05</v>
      </c>
      <c r="CY241" s="3">
        <v>0.0001536871201442007</v>
      </c>
      <c r="CZ241" s="3">
        <v>0.00015368712014420064</v>
      </c>
      <c r="DA241" s="3">
        <v>0.0001536871201442007</v>
      </c>
      <c r="DB241" s="3">
        <v>0.0001536871201442007</v>
      </c>
      <c r="DC241" s="3">
        <v>0.00015368712014420072</v>
      </c>
      <c r="DD241" s="3">
        <v>0.0001536871201442007</v>
      </c>
      <c r="DE241" s="3">
        <v>1.0002403062934584</v>
      </c>
      <c r="DF241" s="3">
        <v>5.330772442243194E-06</v>
      </c>
      <c r="DG241" s="3">
        <v>0</v>
      </c>
      <c r="DH241" s="3">
        <v>0</v>
      </c>
      <c r="DI241" s="3">
        <v>0</v>
      </c>
      <c r="DJ241" s="3">
        <v>0</v>
      </c>
      <c r="DK241" s="3">
        <v>0</v>
      </c>
      <c r="DL241" s="3">
        <v>0</v>
      </c>
      <c r="DM241" s="3">
        <v>0</v>
      </c>
      <c r="DN241" s="3">
        <v>0</v>
      </c>
      <c r="DO241" s="3">
        <v>0.00024030629345854306</v>
      </c>
      <c r="DP241" s="3">
        <v>0</v>
      </c>
      <c r="DQ241" s="3">
        <v>0.00015368712014420067</v>
      </c>
      <c r="DR241" s="3">
        <v>1.6033241515086943E-06</v>
      </c>
      <c r="DS241" s="3">
        <v>0.00022327140703369108</v>
      </c>
      <c r="DU241" s="9"/>
      <c r="DV241" s="9"/>
      <c r="DW241" s="2">
        <f>+DE6</f>
        <v>86431</v>
      </c>
      <c r="DX241" s="9">
        <v>90781.67860290027</v>
      </c>
    </row>
    <row r="242" spans="44:128" ht="11.25">
      <c r="AR242" s="1" t="s">
        <v>65</v>
      </c>
      <c r="AS242" s="1" t="s">
        <v>443</v>
      </c>
      <c r="AT242" s="3">
        <v>0</v>
      </c>
      <c r="AU242" s="3">
        <v>0</v>
      </c>
      <c r="AV242" s="3">
        <v>0</v>
      </c>
      <c r="AW242" s="3">
        <v>0</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v>
      </c>
      <c r="BS242" s="3">
        <v>0</v>
      </c>
      <c r="BT242" s="3">
        <v>0.042136488696254845</v>
      </c>
      <c r="BU242" s="3">
        <v>0.13573385006019348</v>
      </c>
      <c r="BV242" s="3">
        <v>0.00035638820537147787</v>
      </c>
      <c r="BW242" s="3">
        <v>0.042136488696254845</v>
      </c>
      <c r="BX242" s="3">
        <v>0.03598115929692585</v>
      </c>
      <c r="BY242" s="3">
        <v>0.04213648869625486</v>
      </c>
      <c r="BZ242" s="3">
        <v>0</v>
      </c>
      <c r="CA242" s="3">
        <v>0</v>
      </c>
      <c r="CB242" s="3">
        <v>0</v>
      </c>
      <c r="CC242" s="3">
        <v>0.003255563261326313</v>
      </c>
      <c r="CD242" s="3">
        <v>0</v>
      </c>
      <c r="CE242" s="3">
        <v>0</v>
      </c>
      <c r="CF242" s="3">
        <v>0</v>
      </c>
      <c r="CG242" s="3">
        <v>0</v>
      </c>
      <c r="CH242" s="3">
        <v>0</v>
      </c>
      <c r="CI242" s="3">
        <v>0.04213648869625485</v>
      </c>
      <c r="CJ242" s="3">
        <v>0.04213648869625485</v>
      </c>
      <c r="CK242" s="3">
        <v>0.0016277816306631563</v>
      </c>
      <c r="CL242" s="3">
        <v>0</v>
      </c>
      <c r="CM242" s="3">
        <v>0</v>
      </c>
      <c r="CN242" s="3">
        <v>0</v>
      </c>
      <c r="CO242" s="3">
        <v>0.001627781630663157</v>
      </c>
      <c r="CP242" s="3">
        <v>0.0014549719777813667</v>
      </c>
      <c r="CQ242" s="3">
        <v>0</v>
      </c>
      <c r="CR242" s="3">
        <v>0</v>
      </c>
      <c r="CS242" s="3">
        <v>0.001627781630663157</v>
      </c>
      <c r="CT242" s="3">
        <v>0</v>
      </c>
      <c r="CU242" s="3">
        <v>0</v>
      </c>
      <c r="CV242" s="3">
        <v>0.04213648869625485</v>
      </c>
      <c r="CW242" s="3">
        <v>0.03598115929692585</v>
      </c>
      <c r="CX242" s="3">
        <v>0.021795730337018107</v>
      </c>
      <c r="CY242" s="3">
        <v>0.04213648869625485</v>
      </c>
      <c r="CZ242" s="3">
        <v>0.042136488696254845</v>
      </c>
      <c r="DA242" s="3">
        <v>0.04213648869625486</v>
      </c>
      <c r="DB242" s="3">
        <v>0.04213648869625485</v>
      </c>
      <c r="DC242" s="3">
        <v>0.04213648869625486</v>
      </c>
      <c r="DD242" s="3">
        <v>0.04213648869625486</v>
      </c>
      <c r="DE242" s="3">
        <v>0.13573385006019348</v>
      </c>
      <c r="DF242" s="3">
        <v>1.035981159296926</v>
      </c>
      <c r="DG242" s="3">
        <v>0</v>
      </c>
      <c r="DH242" s="3">
        <v>0</v>
      </c>
      <c r="DI242" s="3">
        <v>0</v>
      </c>
      <c r="DJ242" s="3">
        <v>0</v>
      </c>
      <c r="DK242" s="3">
        <v>0</v>
      </c>
      <c r="DL242" s="3">
        <v>0</v>
      </c>
      <c r="DM242" s="3">
        <v>0</v>
      </c>
      <c r="DN242" s="3">
        <v>0</v>
      </c>
      <c r="DO242" s="3">
        <v>0.13573385006019348</v>
      </c>
      <c r="DP242" s="3">
        <v>0</v>
      </c>
      <c r="DQ242" s="3">
        <v>0.04213648869625485</v>
      </c>
      <c r="DR242" s="3">
        <v>0.00035638820537147787</v>
      </c>
      <c r="DS242" s="3">
        <v>0.08624613145625191</v>
      </c>
      <c r="DU242" s="9"/>
      <c r="DV242" s="9"/>
      <c r="DW242" s="2">
        <f>+DF6</f>
        <v>52353775</v>
      </c>
      <c r="DX242" s="9">
        <v>55345297.65071617</v>
      </c>
    </row>
    <row r="243" spans="44:128" ht="11.25">
      <c r="AR243" s="1" t="s">
        <v>440</v>
      </c>
      <c r="AS243" s="1" t="s">
        <v>217</v>
      </c>
      <c r="AT243" s="3">
        <v>0</v>
      </c>
      <c r="AU243" s="3">
        <v>0</v>
      </c>
      <c r="AV243" s="3">
        <v>0</v>
      </c>
      <c r="AW243" s="3">
        <v>0</v>
      </c>
      <c r="AX243" s="3">
        <v>0</v>
      </c>
      <c r="AY243" s="3">
        <v>0</v>
      </c>
      <c r="AZ243" s="3">
        <v>0</v>
      </c>
      <c r="BA243" s="3">
        <v>0</v>
      </c>
      <c r="BB243" s="3">
        <v>0</v>
      </c>
      <c r="BC243" s="3">
        <v>0</v>
      </c>
      <c r="BD243" s="3">
        <v>0</v>
      </c>
      <c r="BE243" s="3">
        <v>0</v>
      </c>
      <c r="BF243" s="3">
        <v>0</v>
      </c>
      <c r="BG243" s="3">
        <v>0</v>
      </c>
      <c r="BH243" s="3">
        <v>0</v>
      </c>
      <c r="BI243" s="3">
        <v>0</v>
      </c>
      <c r="BJ243" s="3">
        <v>0</v>
      </c>
      <c r="BK243" s="3">
        <v>0</v>
      </c>
      <c r="BL243" s="3">
        <v>0</v>
      </c>
      <c r="BM243" s="3">
        <v>0</v>
      </c>
      <c r="BN243" s="3">
        <v>0</v>
      </c>
      <c r="BO243" s="3">
        <v>0</v>
      </c>
      <c r="BP243" s="3">
        <v>0</v>
      </c>
      <c r="BQ243" s="3">
        <v>0</v>
      </c>
      <c r="BR243" s="3">
        <v>0</v>
      </c>
      <c r="BS243" s="3">
        <v>0</v>
      </c>
      <c r="BT243" s="3">
        <v>0.00033639463703570436</v>
      </c>
      <c r="BU243" s="3">
        <v>1.3303175659218434E-05</v>
      </c>
      <c r="BV243" s="3">
        <v>2.9250006104041167E-06</v>
      </c>
      <c r="BW243" s="3">
        <v>0.00033639463703570436</v>
      </c>
      <c r="BX243" s="3">
        <v>9.08016586187781E-06</v>
      </c>
      <c r="BY243" s="3">
        <v>0.0003363946370357044</v>
      </c>
      <c r="BZ243" s="3">
        <v>0</v>
      </c>
      <c r="CA243" s="3">
        <v>0</v>
      </c>
      <c r="CB243" s="3">
        <v>0</v>
      </c>
      <c r="CC243" s="3">
        <v>5.150526448307778E-06</v>
      </c>
      <c r="CD243" s="3">
        <v>0</v>
      </c>
      <c r="CE243" s="3">
        <v>0</v>
      </c>
      <c r="CF243" s="3">
        <v>0</v>
      </c>
      <c r="CG243" s="3">
        <v>0</v>
      </c>
      <c r="CH243" s="3">
        <v>0</v>
      </c>
      <c r="CI243" s="3">
        <v>0.0003363946370357044</v>
      </c>
      <c r="CJ243" s="3">
        <v>0.00033639463703570436</v>
      </c>
      <c r="CK243" s="3">
        <v>2.575263224153889E-06</v>
      </c>
      <c r="CL243" s="3">
        <v>0</v>
      </c>
      <c r="CM243" s="3">
        <v>0</v>
      </c>
      <c r="CN243" s="3">
        <v>0</v>
      </c>
      <c r="CO243" s="3">
        <v>2.57526322415389E-06</v>
      </c>
      <c r="CP243" s="3">
        <v>4.408980271057337E-07</v>
      </c>
      <c r="CQ243" s="3">
        <v>0</v>
      </c>
      <c r="CR243" s="3">
        <v>0</v>
      </c>
      <c r="CS243" s="3">
        <v>2.57526322415389E-06</v>
      </c>
      <c r="CT243" s="3">
        <v>0</v>
      </c>
      <c r="CU243" s="3">
        <v>0</v>
      </c>
      <c r="CV243" s="3">
        <v>0.00033639463703570447</v>
      </c>
      <c r="CW243" s="3">
        <v>9.08016586187781E-06</v>
      </c>
      <c r="CX243" s="3">
        <v>0.000168417767531405</v>
      </c>
      <c r="CY243" s="3">
        <v>0.0003363946370357044</v>
      </c>
      <c r="CZ243" s="3">
        <v>0.00033639463703570436</v>
      </c>
      <c r="DA243" s="3">
        <v>0.0003363946370357044</v>
      </c>
      <c r="DB243" s="3">
        <v>0.0003363946370357044</v>
      </c>
      <c r="DC243" s="3">
        <v>0.0003363946370357045</v>
      </c>
      <c r="DD243" s="3">
        <v>0.0003363946370357045</v>
      </c>
      <c r="DE243" s="3">
        <v>1.3303175659218431E-05</v>
      </c>
      <c r="DF243" s="3">
        <v>9.080165861877812E-06</v>
      </c>
      <c r="DG243" s="3">
        <v>1</v>
      </c>
      <c r="DH243" s="3">
        <v>0</v>
      </c>
      <c r="DI243" s="3">
        <v>0</v>
      </c>
      <c r="DJ243" s="3">
        <v>0</v>
      </c>
      <c r="DK243" s="3">
        <v>0</v>
      </c>
      <c r="DL243" s="3">
        <v>0</v>
      </c>
      <c r="DM243" s="3">
        <v>0</v>
      </c>
      <c r="DN243" s="3">
        <v>0</v>
      </c>
      <c r="DO243" s="3">
        <v>1.3303175659218433E-05</v>
      </c>
      <c r="DP243" s="3">
        <v>0</v>
      </c>
      <c r="DQ243" s="3">
        <v>0.0003363946370357044</v>
      </c>
      <c r="DR243" s="3">
        <v>2.9250006104041167E-06</v>
      </c>
      <c r="DS243" s="3">
        <v>0.0005921348071377566</v>
      </c>
      <c r="DU243" s="9"/>
      <c r="DV243" s="9"/>
      <c r="DW243" s="2">
        <f>+DG6</f>
        <v>234737</v>
      </c>
      <c r="DX243" s="9">
        <v>242153.50848663854</v>
      </c>
    </row>
    <row r="244" spans="44:128" ht="11.25">
      <c r="AR244" s="1" t="s">
        <v>66</v>
      </c>
      <c r="AS244" s="1" t="s">
        <v>285</v>
      </c>
      <c r="AT244" s="3">
        <v>0</v>
      </c>
      <c r="AU244" s="3">
        <v>0</v>
      </c>
      <c r="AV244" s="3">
        <v>0</v>
      </c>
      <c r="AW244" s="3">
        <v>0</v>
      </c>
      <c r="AX244" s="3">
        <v>0</v>
      </c>
      <c r="AY244" s="3">
        <v>0</v>
      </c>
      <c r="AZ244" s="3">
        <v>0</v>
      </c>
      <c r="BA244" s="3">
        <v>0</v>
      </c>
      <c r="BB244" s="3">
        <v>0</v>
      </c>
      <c r="BC244" s="3">
        <v>0</v>
      </c>
      <c r="BD244" s="3">
        <v>0</v>
      </c>
      <c r="BE244" s="3">
        <v>0</v>
      </c>
      <c r="BF244" s="3">
        <v>0</v>
      </c>
      <c r="BG244" s="3">
        <v>0</v>
      </c>
      <c r="BH244" s="3">
        <v>0</v>
      </c>
      <c r="BI244" s="3">
        <v>0</v>
      </c>
      <c r="BJ244" s="3">
        <v>0</v>
      </c>
      <c r="BK244" s="3">
        <v>0</v>
      </c>
      <c r="BL244" s="3">
        <v>0</v>
      </c>
      <c r="BM244" s="3">
        <v>0</v>
      </c>
      <c r="BN244" s="3">
        <v>0</v>
      </c>
      <c r="BO244" s="3">
        <v>0</v>
      </c>
      <c r="BP244" s="3">
        <v>0</v>
      </c>
      <c r="BQ244" s="3">
        <v>0</v>
      </c>
      <c r="BR244" s="3">
        <v>0</v>
      </c>
      <c r="BS244" s="3">
        <v>0</v>
      </c>
      <c r="BT244" s="3">
        <v>0.0033569867868573906</v>
      </c>
      <c r="BU244" s="3">
        <v>0.0027730445046994833</v>
      </c>
      <c r="BV244" s="3">
        <v>0.033968482378497096</v>
      </c>
      <c r="BW244" s="3">
        <v>0.003356986786857391</v>
      </c>
      <c r="BX244" s="3">
        <v>0.0028711276586372305</v>
      </c>
      <c r="BY244" s="3">
        <v>0.0033569867868573915</v>
      </c>
      <c r="BZ244" s="3">
        <v>0</v>
      </c>
      <c r="CA244" s="3">
        <v>0</v>
      </c>
      <c r="CB244" s="3">
        <v>0</v>
      </c>
      <c r="CC244" s="3">
        <v>0.0012270531844138343</v>
      </c>
      <c r="CD244" s="3">
        <v>0</v>
      </c>
      <c r="CE244" s="3">
        <v>0</v>
      </c>
      <c r="CF244" s="3">
        <v>0</v>
      </c>
      <c r="CG244" s="3">
        <v>0</v>
      </c>
      <c r="CH244" s="3">
        <v>0</v>
      </c>
      <c r="CI244" s="3">
        <v>0.003356986786857391</v>
      </c>
      <c r="CJ244" s="3">
        <v>0.003356986786857391</v>
      </c>
      <c r="CK244" s="3">
        <v>0.0006135265922069171</v>
      </c>
      <c r="CL244" s="3">
        <v>0</v>
      </c>
      <c r="CM244" s="3">
        <v>0</v>
      </c>
      <c r="CN244" s="3">
        <v>0</v>
      </c>
      <c r="CO244" s="3">
        <v>0.0006135265922069173</v>
      </c>
      <c r="CP244" s="3">
        <v>8.26043353791185E-06</v>
      </c>
      <c r="CQ244" s="3">
        <v>0</v>
      </c>
      <c r="CR244" s="3">
        <v>0</v>
      </c>
      <c r="CS244" s="3">
        <v>0.0006135265922069173</v>
      </c>
      <c r="CT244" s="3">
        <v>0</v>
      </c>
      <c r="CU244" s="3">
        <v>0</v>
      </c>
      <c r="CV244" s="3">
        <v>0.003356986786857391</v>
      </c>
      <c r="CW244" s="3">
        <v>0.0028711276586372305</v>
      </c>
      <c r="CX244" s="3">
        <v>0.0016826236101976518</v>
      </c>
      <c r="CY244" s="3">
        <v>0.003356986786857391</v>
      </c>
      <c r="CZ244" s="3">
        <v>0.0033569867868573906</v>
      </c>
      <c r="DA244" s="3">
        <v>0.0033569867868573915</v>
      </c>
      <c r="DB244" s="3">
        <v>0.003356986786857391</v>
      </c>
      <c r="DC244" s="3">
        <v>0.003356986786857392</v>
      </c>
      <c r="DD244" s="3">
        <v>0.003356986786857392</v>
      </c>
      <c r="DE244" s="3">
        <v>0.0027730445046994833</v>
      </c>
      <c r="DF244" s="3">
        <v>0.002871127658637231</v>
      </c>
      <c r="DG244" s="3">
        <v>0</v>
      </c>
      <c r="DH244" s="3">
        <v>1</v>
      </c>
      <c r="DI244" s="3">
        <v>0</v>
      </c>
      <c r="DJ244" s="3">
        <v>0</v>
      </c>
      <c r="DK244" s="3">
        <v>0</v>
      </c>
      <c r="DL244" s="3">
        <v>0</v>
      </c>
      <c r="DM244" s="3">
        <v>0</v>
      </c>
      <c r="DN244" s="3">
        <v>0</v>
      </c>
      <c r="DO244" s="3">
        <v>0.0027730445046994833</v>
      </c>
      <c r="DP244" s="3">
        <v>0</v>
      </c>
      <c r="DQ244" s="3">
        <v>0.003356986786857391</v>
      </c>
      <c r="DR244" s="3">
        <v>0.03396848237849709</v>
      </c>
      <c r="DS244" s="3">
        <v>0.0019625720382965527</v>
      </c>
      <c r="DU244" s="9"/>
      <c r="DV244" s="9"/>
      <c r="DW244" s="2">
        <f>+DH6</f>
        <v>594740</v>
      </c>
      <c r="DX244" s="9">
        <v>881140.72969578</v>
      </c>
    </row>
    <row r="245" spans="44:128" ht="11.25">
      <c r="AR245" s="1" t="s">
        <v>67</v>
      </c>
      <c r="AS245" s="1" t="s">
        <v>286</v>
      </c>
      <c r="AT245" s="3">
        <v>0</v>
      </c>
      <c r="AU245" s="3">
        <v>0</v>
      </c>
      <c r="AV245" s="3">
        <v>0</v>
      </c>
      <c r="AW245" s="3">
        <v>0</v>
      </c>
      <c r="AX245" s="3">
        <v>0</v>
      </c>
      <c r="AY245" s="3">
        <v>0</v>
      </c>
      <c r="AZ245" s="3">
        <v>0</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0.0016319194267997838</v>
      </c>
      <c r="BU245" s="3">
        <v>0.0030814761576895768</v>
      </c>
      <c r="BV245" s="3">
        <v>0.0005539419495827565</v>
      </c>
      <c r="BW245" s="3">
        <v>0.0016319194267997838</v>
      </c>
      <c r="BX245" s="3">
        <v>0.001850775522265868</v>
      </c>
      <c r="BY245" s="3">
        <v>0.001631919426799784</v>
      </c>
      <c r="BZ245" s="3">
        <v>0</v>
      </c>
      <c r="CA245" s="3">
        <v>0</v>
      </c>
      <c r="CB245" s="3">
        <v>0</v>
      </c>
      <c r="CC245" s="3">
        <v>0.002708040776140586</v>
      </c>
      <c r="CD245" s="3">
        <v>0</v>
      </c>
      <c r="CE245" s="3">
        <v>0</v>
      </c>
      <c r="CF245" s="3">
        <v>0</v>
      </c>
      <c r="CG245" s="3">
        <v>0</v>
      </c>
      <c r="CH245" s="3">
        <v>0</v>
      </c>
      <c r="CI245" s="3">
        <v>0.0016319194267997842</v>
      </c>
      <c r="CJ245" s="3">
        <v>0.0016319194267997838</v>
      </c>
      <c r="CK245" s="3">
        <v>0.0013540203880702927</v>
      </c>
      <c r="CL245" s="3">
        <v>0</v>
      </c>
      <c r="CM245" s="3">
        <v>0</v>
      </c>
      <c r="CN245" s="3">
        <v>0</v>
      </c>
      <c r="CO245" s="3">
        <v>0.0013540203880702932</v>
      </c>
      <c r="CP245" s="3">
        <v>4.810994181778315E-06</v>
      </c>
      <c r="CQ245" s="3">
        <v>0</v>
      </c>
      <c r="CR245" s="3">
        <v>0</v>
      </c>
      <c r="CS245" s="3">
        <v>0.001354020388070293</v>
      </c>
      <c r="CT245" s="3">
        <v>0</v>
      </c>
      <c r="CU245" s="3">
        <v>0</v>
      </c>
      <c r="CV245" s="3">
        <v>0.001631919426799784</v>
      </c>
      <c r="CW245" s="3">
        <v>0.001850775522265868</v>
      </c>
      <c r="CX245" s="3">
        <v>0.0008183652104907812</v>
      </c>
      <c r="CY245" s="3">
        <v>0.001631919426799784</v>
      </c>
      <c r="CZ245" s="3">
        <v>0.0016319194267997838</v>
      </c>
      <c r="DA245" s="3">
        <v>0.0016319194267997842</v>
      </c>
      <c r="DB245" s="3">
        <v>0.001631919426799784</v>
      </c>
      <c r="DC245" s="3">
        <v>0.0016319194267997844</v>
      </c>
      <c r="DD245" s="3">
        <v>0.0016319194267997844</v>
      </c>
      <c r="DE245" s="3">
        <v>0.003081476157689576</v>
      </c>
      <c r="DF245" s="3">
        <v>0.0018507755222658682</v>
      </c>
      <c r="DG245" s="3">
        <v>0</v>
      </c>
      <c r="DH245" s="3">
        <v>0</v>
      </c>
      <c r="DI245" s="3">
        <v>1</v>
      </c>
      <c r="DJ245" s="3">
        <v>0</v>
      </c>
      <c r="DK245" s="3">
        <v>0</v>
      </c>
      <c r="DL245" s="3">
        <v>0</v>
      </c>
      <c r="DM245" s="3">
        <v>0</v>
      </c>
      <c r="DN245" s="3">
        <v>0</v>
      </c>
      <c r="DO245" s="3">
        <v>0.0030814761576895763</v>
      </c>
      <c r="DP245" s="3">
        <v>0</v>
      </c>
      <c r="DQ245" s="3">
        <v>0.001631919426799784</v>
      </c>
      <c r="DR245" s="3">
        <v>0.0005539419495827564</v>
      </c>
      <c r="DS245" s="3">
        <v>0.00284021153588586</v>
      </c>
      <c r="DU245" s="9"/>
      <c r="DV245" s="9"/>
      <c r="DW245" s="2">
        <f>+DI6</f>
        <v>839950</v>
      </c>
      <c r="DX245" s="9">
        <v>989341.0331098197</v>
      </c>
    </row>
    <row r="246" spans="44:128" ht="11.25">
      <c r="AR246" s="1" t="s">
        <v>68</v>
      </c>
      <c r="AS246" s="1" t="s">
        <v>287</v>
      </c>
      <c r="AT246" s="3">
        <v>0</v>
      </c>
      <c r="AU246" s="3">
        <v>0</v>
      </c>
      <c r="AV246" s="3">
        <v>0</v>
      </c>
      <c r="AW246" s="3">
        <v>0</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0.0022478118222708644</v>
      </c>
      <c r="BU246" s="3">
        <v>0.00236181733573534</v>
      </c>
      <c r="BV246" s="3">
        <v>4.378319159594685E-05</v>
      </c>
      <c r="BW246" s="3">
        <v>0.0022478118222708644</v>
      </c>
      <c r="BX246" s="3">
        <v>0.0021189141962566003</v>
      </c>
      <c r="BY246" s="3">
        <v>0.002247811822270865</v>
      </c>
      <c r="BZ246" s="3">
        <v>0</v>
      </c>
      <c r="CA246" s="3">
        <v>0</v>
      </c>
      <c r="CB246" s="3">
        <v>0</v>
      </c>
      <c r="CC246" s="3">
        <v>0.0021549388724030672</v>
      </c>
      <c r="CD246" s="3">
        <v>0</v>
      </c>
      <c r="CE246" s="3">
        <v>0</v>
      </c>
      <c r="CF246" s="3">
        <v>0</v>
      </c>
      <c r="CG246" s="3">
        <v>0</v>
      </c>
      <c r="CH246" s="3">
        <v>0</v>
      </c>
      <c r="CI246" s="3">
        <v>0.0022478118222708653</v>
      </c>
      <c r="CJ246" s="3">
        <v>0.002247811822270865</v>
      </c>
      <c r="CK246" s="3">
        <v>0.0010774694362015336</v>
      </c>
      <c r="CL246" s="3">
        <v>0</v>
      </c>
      <c r="CM246" s="3">
        <v>0</v>
      </c>
      <c r="CN246" s="3">
        <v>0</v>
      </c>
      <c r="CO246" s="3">
        <v>0.0010774694362015338</v>
      </c>
      <c r="CP246" s="3">
        <v>0.003921052303255431</v>
      </c>
      <c r="CQ246" s="3">
        <v>0</v>
      </c>
      <c r="CR246" s="3">
        <v>0</v>
      </c>
      <c r="CS246" s="3">
        <v>0.0010774694362015336</v>
      </c>
      <c r="CT246" s="3">
        <v>0</v>
      </c>
      <c r="CU246" s="3">
        <v>0</v>
      </c>
      <c r="CV246" s="3">
        <v>0.002247811822270865</v>
      </c>
      <c r="CW246" s="3">
        <v>0.0021189141962566003</v>
      </c>
      <c r="CX246" s="3">
        <v>0.0030844320627631495</v>
      </c>
      <c r="CY246" s="3">
        <v>0.002247811822270865</v>
      </c>
      <c r="CZ246" s="3">
        <v>0.0022478118222708644</v>
      </c>
      <c r="DA246" s="3">
        <v>0.0022478118222708653</v>
      </c>
      <c r="DB246" s="3">
        <v>0.002247811822270865</v>
      </c>
      <c r="DC246" s="3">
        <v>0.0022478118222708657</v>
      </c>
      <c r="DD246" s="3">
        <v>0.0022478118222708657</v>
      </c>
      <c r="DE246" s="3">
        <v>0.00236181733573534</v>
      </c>
      <c r="DF246" s="3">
        <v>0.002118914196256601</v>
      </c>
      <c r="DG246" s="3">
        <v>0</v>
      </c>
      <c r="DH246" s="3">
        <v>0</v>
      </c>
      <c r="DI246" s="3">
        <v>0</v>
      </c>
      <c r="DJ246" s="3">
        <v>1</v>
      </c>
      <c r="DK246" s="3">
        <v>0</v>
      </c>
      <c r="DL246" s="3">
        <v>0</v>
      </c>
      <c r="DM246" s="3">
        <v>0</v>
      </c>
      <c r="DN246" s="3">
        <v>0</v>
      </c>
      <c r="DO246" s="3">
        <v>0.00236181733573534</v>
      </c>
      <c r="DP246" s="3">
        <v>0</v>
      </c>
      <c r="DQ246" s="3">
        <v>0.002247811822270865</v>
      </c>
      <c r="DR246" s="3">
        <v>4.378319159594684E-05</v>
      </c>
      <c r="DS246" s="3">
        <v>0.0020417126725342325</v>
      </c>
      <c r="DU246" s="9"/>
      <c r="DV246" s="9"/>
      <c r="DW246" s="2">
        <f>+DJ6</f>
        <v>620262</v>
      </c>
      <c r="DX246" s="9">
        <v>791345.1462636853</v>
      </c>
    </row>
    <row r="247" spans="44:128" ht="11.25">
      <c r="AR247" s="1" t="s">
        <v>69</v>
      </c>
      <c r="AS247" s="1" t="s">
        <v>359</v>
      </c>
      <c r="AT247" s="3">
        <v>0</v>
      </c>
      <c r="AU247" s="3">
        <v>0</v>
      </c>
      <c r="AV247" s="3">
        <v>0</v>
      </c>
      <c r="AW247" s="3">
        <v>0</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v>
      </c>
      <c r="BS247" s="3">
        <v>0</v>
      </c>
      <c r="BT247" s="3">
        <v>0</v>
      </c>
      <c r="BU247" s="3">
        <v>0</v>
      </c>
      <c r="BV247" s="3">
        <v>0</v>
      </c>
      <c r="BW247" s="3">
        <v>0</v>
      </c>
      <c r="BX247" s="3">
        <v>0</v>
      </c>
      <c r="BY247" s="3">
        <v>0</v>
      </c>
      <c r="BZ247" s="3">
        <v>0</v>
      </c>
      <c r="CA247" s="3">
        <v>0</v>
      </c>
      <c r="CB247" s="3">
        <v>0</v>
      </c>
      <c r="CC247" s="3">
        <v>0</v>
      </c>
      <c r="CD247" s="3">
        <v>0</v>
      </c>
      <c r="CE247" s="3">
        <v>0</v>
      </c>
      <c r="CF247" s="3">
        <v>0</v>
      </c>
      <c r="CG247" s="3">
        <v>0</v>
      </c>
      <c r="CH247" s="3">
        <v>0</v>
      </c>
      <c r="CI247" s="3">
        <v>0</v>
      </c>
      <c r="CJ247" s="3">
        <v>0</v>
      </c>
      <c r="CK247" s="3">
        <v>0</v>
      </c>
      <c r="CL247" s="3">
        <v>0</v>
      </c>
      <c r="CM247" s="3">
        <v>0</v>
      </c>
      <c r="CN247" s="3">
        <v>0</v>
      </c>
      <c r="CO247" s="3">
        <v>0</v>
      </c>
      <c r="CP247" s="3">
        <v>0</v>
      </c>
      <c r="CQ247" s="3">
        <v>0</v>
      </c>
      <c r="CR247" s="3">
        <v>0</v>
      </c>
      <c r="CS247" s="3">
        <v>0</v>
      </c>
      <c r="CT247" s="3">
        <v>0</v>
      </c>
      <c r="CU247" s="3">
        <v>0</v>
      </c>
      <c r="CV247" s="3">
        <v>0</v>
      </c>
      <c r="CW247" s="3">
        <v>0</v>
      </c>
      <c r="CX247" s="3">
        <v>0</v>
      </c>
      <c r="CY247" s="3">
        <v>0</v>
      </c>
      <c r="CZ247" s="3">
        <v>0</v>
      </c>
      <c r="DA247" s="3">
        <v>0</v>
      </c>
      <c r="DB247" s="3">
        <v>0</v>
      </c>
      <c r="DC247" s="3">
        <v>0</v>
      </c>
      <c r="DD247" s="3">
        <v>0</v>
      </c>
      <c r="DE247" s="3">
        <v>0</v>
      </c>
      <c r="DF247" s="3">
        <v>0</v>
      </c>
      <c r="DG247" s="3">
        <v>0</v>
      </c>
      <c r="DH247" s="3">
        <v>0</v>
      </c>
      <c r="DI247" s="3">
        <v>0</v>
      </c>
      <c r="DJ247" s="3">
        <v>0</v>
      </c>
      <c r="DK247" s="3">
        <v>1</v>
      </c>
      <c r="DL247" s="3">
        <v>0</v>
      </c>
      <c r="DM247" s="3">
        <v>0</v>
      </c>
      <c r="DN247" s="3">
        <v>0</v>
      </c>
      <c r="DO247" s="3">
        <v>0</v>
      </c>
      <c r="DP247" s="3">
        <v>0</v>
      </c>
      <c r="DQ247" s="3">
        <v>0</v>
      </c>
      <c r="DR247" s="3">
        <v>0</v>
      </c>
      <c r="DS247" s="3">
        <v>1.834866655992267E-07</v>
      </c>
      <c r="DU247" s="9"/>
      <c r="DV247" s="9"/>
      <c r="DW247" s="2">
        <f>+DK6</f>
        <v>73</v>
      </c>
      <c r="DX247" s="9">
        <v>73.80298443776195</v>
      </c>
    </row>
    <row r="248" spans="44:128" ht="11.25">
      <c r="AR248" s="1" t="s">
        <v>70</v>
      </c>
      <c r="AS248" s="1" t="s">
        <v>360</v>
      </c>
      <c r="AT248" s="3">
        <v>0</v>
      </c>
      <c r="AU248" s="3">
        <v>0</v>
      </c>
      <c r="AV248" s="3">
        <v>0</v>
      </c>
      <c r="AW248" s="3">
        <v>0</v>
      </c>
      <c r="AX248" s="3">
        <v>0</v>
      </c>
      <c r="AY248" s="3">
        <v>0</v>
      </c>
      <c r="AZ248" s="3">
        <v>0</v>
      </c>
      <c r="BA248" s="3">
        <v>0</v>
      </c>
      <c r="BB248" s="3">
        <v>0</v>
      </c>
      <c r="BC248" s="3">
        <v>0</v>
      </c>
      <c r="BD248" s="3">
        <v>0</v>
      </c>
      <c r="BE248" s="3">
        <v>0</v>
      </c>
      <c r="BF248" s="3">
        <v>0</v>
      </c>
      <c r="BG248" s="3">
        <v>0</v>
      </c>
      <c r="BH248" s="3">
        <v>0</v>
      </c>
      <c r="BI248" s="3">
        <v>0</v>
      </c>
      <c r="BJ248" s="3">
        <v>0</v>
      </c>
      <c r="BK248" s="3">
        <v>0</v>
      </c>
      <c r="BL248" s="3">
        <v>0</v>
      </c>
      <c r="BM248" s="3">
        <v>0</v>
      </c>
      <c r="BN248" s="3">
        <v>0</v>
      </c>
      <c r="BO248" s="3">
        <v>0</v>
      </c>
      <c r="BP248" s="3">
        <v>0</v>
      </c>
      <c r="BQ248" s="3">
        <v>0</v>
      </c>
      <c r="BR248" s="3">
        <v>0</v>
      </c>
      <c r="BS248" s="3">
        <v>0</v>
      </c>
      <c r="BT248" s="3">
        <v>0.00015969016184465658</v>
      </c>
      <c r="BU248" s="3">
        <v>0.00036845769715523283</v>
      </c>
      <c r="BV248" s="3">
        <v>1.9571394115839714E-06</v>
      </c>
      <c r="BW248" s="3">
        <v>0.00015969016184465658</v>
      </c>
      <c r="BX248" s="3">
        <v>6.730153392617094E-06</v>
      </c>
      <c r="BY248" s="3">
        <v>0.0001596901618446566</v>
      </c>
      <c r="BZ248" s="3">
        <v>0</v>
      </c>
      <c r="CA248" s="3">
        <v>0</v>
      </c>
      <c r="CB248" s="3">
        <v>0</v>
      </c>
      <c r="CC248" s="3">
        <v>0.00044006152863620355</v>
      </c>
      <c r="CD248" s="3">
        <v>0</v>
      </c>
      <c r="CE248" s="3">
        <v>0</v>
      </c>
      <c r="CF248" s="3">
        <v>0</v>
      </c>
      <c r="CG248" s="3">
        <v>0</v>
      </c>
      <c r="CH248" s="3">
        <v>0</v>
      </c>
      <c r="CI248" s="3">
        <v>0.00015969016184465658</v>
      </c>
      <c r="CJ248" s="3">
        <v>0.00015969016184465658</v>
      </c>
      <c r="CK248" s="3">
        <v>0.00022003076431810178</v>
      </c>
      <c r="CL248" s="3">
        <v>0</v>
      </c>
      <c r="CM248" s="3">
        <v>0</v>
      </c>
      <c r="CN248" s="3">
        <v>0</v>
      </c>
      <c r="CO248" s="3">
        <v>0.0002200307643181018</v>
      </c>
      <c r="CP248" s="3">
        <v>2.4987183132516957E-07</v>
      </c>
      <c r="CQ248" s="3">
        <v>0</v>
      </c>
      <c r="CR248" s="3">
        <v>0</v>
      </c>
      <c r="CS248" s="3">
        <v>0.0002200307643181018</v>
      </c>
      <c r="CT248" s="3">
        <v>0</v>
      </c>
      <c r="CU248" s="3">
        <v>0</v>
      </c>
      <c r="CV248" s="3">
        <v>0.00015969016184465658</v>
      </c>
      <c r="CW248" s="3">
        <v>6.730153392617094E-06</v>
      </c>
      <c r="CX248" s="3">
        <v>7.997001683799086E-05</v>
      </c>
      <c r="CY248" s="3">
        <v>0.00015969016184465658</v>
      </c>
      <c r="CZ248" s="3">
        <v>0.00015969016184465656</v>
      </c>
      <c r="DA248" s="3">
        <v>0.0001596901618446566</v>
      </c>
      <c r="DB248" s="3">
        <v>0.00015969016184465658</v>
      </c>
      <c r="DC248" s="3">
        <v>0.00015969016184465664</v>
      </c>
      <c r="DD248" s="3">
        <v>0.0001596901618446566</v>
      </c>
      <c r="DE248" s="3">
        <v>0.00036845769715523283</v>
      </c>
      <c r="DF248" s="3">
        <v>6.7301533926170956E-06</v>
      </c>
      <c r="DG248" s="3">
        <v>0</v>
      </c>
      <c r="DH248" s="3">
        <v>0</v>
      </c>
      <c r="DI248" s="3">
        <v>0</v>
      </c>
      <c r="DJ248" s="3">
        <v>0</v>
      </c>
      <c r="DK248" s="3">
        <v>0</v>
      </c>
      <c r="DL248" s="3">
        <v>1</v>
      </c>
      <c r="DM248" s="3">
        <v>0</v>
      </c>
      <c r="DN248" s="3">
        <v>0</v>
      </c>
      <c r="DO248" s="3">
        <v>0.00036845769715523283</v>
      </c>
      <c r="DP248" s="3">
        <v>0</v>
      </c>
      <c r="DQ248" s="3">
        <v>0.00015969016184465658</v>
      </c>
      <c r="DR248" s="3">
        <v>1.9571394115839714E-06</v>
      </c>
      <c r="DS248" s="3">
        <v>0.00018026388752997996</v>
      </c>
      <c r="DU248" s="9"/>
      <c r="DV248" s="9"/>
      <c r="DW248" s="2">
        <f>+DL6</f>
        <v>51128</v>
      </c>
      <c r="DX248" s="9">
        <v>56543.67767917027</v>
      </c>
    </row>
    <row r="249" spans="44:128" ht="11.25">
      <c r="AR249" s="1" t="s">
        <v>71</v>
      </c>
      <c r="AS249" s="1" t="s">
        <v>290</v>
      </c>
      <c r="AT249" s="3">
        <v>0</v>
      </c>
      <c r="AU249" s="3">
        <v>0</v>
      </c>
      <c r="AV249" s="3">
        <v>0</v>
      </c>
      <c r="AW249" s="3">
        <v>0</v>
      </c>
      <c r="AX249" s="3">
        <v>0</v>
      </c>
      <c r="AY249" s="3">
        <v>0</v>
      </c>
      <c r="AZ249" s="3">
        <v>0</v>
      </c>
      <c r="BA249" s="3">
        <v>0</v>
      </c>
      <c r="BB249" s="3">
        <v>0</v>
      </c>
      <c r="BC249" s="3">
        <v>0</v>
      </c>
      <c r="BD249" s="3">
        <v>0</v>
      </c>
      <c r="BE249" s="3">
        <v>0</v>
      </c>
      <c r="BF249" s="3">
        <v>0</v>
      </c>
      <c r="BG249" s="3">
        <v>0</v>
      </c>
      <c r="BH249" s="3">
        <v>0</v>
      </c>
      <c r="BI249" s="3">
        <v>0</v>
      </c>
      <c r="BJ249" s="3">
        <v>0</v>
      </c>
      <c r="BK249" s="3">
        <v>0</v>
      </c>
      <c r="BL249" s="3">
        <v>0</v>
      </c>
      <c r="BM249" s="3">
        <v>0</v>
      </c>
      <c r="BN249" s="3">
        <v>0</v>
      </c>
      <c r="BO249" s="3">
        <v>0</v>
      </c>
      <c r="BP249" s="3">
        <v>0</v>
      </c>
      <c r="BQ249" s="3">
        <v>0</v>
      </c>
      <c r="BR249" s="3">
        <v>0</v>
      </c>
      <c r="BS249" s="3">
        <v>0</v>
      </c>
      <c r="BT249" s="3">
        <v>0.0028327112490277623</v>
      </c>
      <c r="BU249" s="3">
        <v>0.0042381973925694205</v>
      </c>
      <c r="BV249" s="3">
        <v>2.860364197549483E-05</v>
      </c>
      <c r="BW249" s="3">
        <v>0.002832711249027762</v>
      </c>
      <c r="BX249" s="3">
        <v>0.0012190211734002911</v>
      </c>
      <c r="BY249" s="3">
        <v>0.0028327112490277623</v>
      </c>
      <c r="BZ249" s="3">
        <v>0</v>
      </c>
      <c r="CA249" s="3">
        <v>0</v>
      </c>
      <c r="CB249" s="3">
        <v>0</v>
      </c>
      <c r="CC249" s="3">
        <v>0.0032065112545988745</v>
      </c>
      <c r="CD249" s="3">
        <v>0</v>
      </c>
      <c r="CE249" s="3">
        <v>0</v>
      </c>
      <c r="CF249" s="3">
        <v>0</v>
      </c>
      <c r="CG249" s="3">
        <v>0</v>
      </c>
      <c r="CH249" s="3">
        <v>0</v>
      </c>
      <c r="CI249" s="3">
        <v>0.0028327112490277623</v>
      </c>
      <c r="CJ249" s="3">
        <v>0.0028327112490277623</v>
      </c>
      <c r="CK249" s="3">
        <v>0.0016032556272994373</v>
      </c>
      <c r="CL249" s="3">
        <v>0</v>
      </c>
      <c r="CM249" s="3">
        <v>0</v>
      </c>
      <c r="CN249" s="3">
        <v>0</v>
      </c>
      <c r="CO249" s="3">
        <v>0.0016032556272994375</v>
      </c>
      <c r="CP249" s="3">
        <v>5.108863547600128E-05</v>
      </c>
      <c r="CQ249" s="3">
        <v>0</v>
      </c>
      <c r="CR249" s="3">
        <v>0</v>
      </c>
      <c r="CS249" s="3">
        <v>0.0016032556272994375</v>
      </c>
      <c r="CT249" s="3">
        <v>0</v>
      </c>
      <c r="CU249" s="3">
        <v>0</v>
      </c>
      <c r="CV249" s="3">
        <v>0.0028327112490277623</v>
      </c>
      <c r="CW249" s="3">
        <v>0.0012190211734002911</v>
      </c>
      <c r="CX249" s="3">
        <v>0.0014418999422518815</v>
      </c>
      <c r="CY249" s="3">
        <v>0.0028327112490277623</v>
      </c>
      <c r="CZ249" s="3">
        <v>0.002832711249027762</v>
      </c>
      <c r="DA249" s="3">
        <v>0.0028327112490277623</v>
      </c>
      <c r="DB249" s="3">
        <v>0.0028327112490277627</v>
      </c>
      <c r="DC249" s="3">
        <v>0.002832711249027763</v>
      </c>
      <c r="DD249" s="3">
        <v>0.0028327112490277627</v>
      </c>
      <c r="DE249" s="3">
        <v>0.0042381973925694205</v>
      </c>
      <c r="DF249" s="3">
        <v>0.0012190211734002916</v>
      </c>
      <c r="DG249" s="3">
        <v>0</v>
      </c>
      <c r="DH249" s="3">
        <v>0</v>
      </c>
      <c r="DI249" s="3">
        <v>0</v>
      </c>
      <c r="DJ249" s="3">
        <v>0</v>
      </c>
      <c r="DK249" s="3">
        <v>0</v>
      </c>
      <c r="DL249" s="3">
        <v>0</v>
      </c>
      <c r="DM249" s="3">
        <v>1</v>
      </c>
      <c r="DN249" s="3">
        <v>0</v>
      </c>
      <c r="DO249" s="3">
        <v>0.0042381973925694205</v>
      </c>
      <c r="DP249" s="3">
        <v>0</v>
      </c>
      <c r="DQ249" s="3">
        <v>0.0028327112490277623</v>
      </c>
      <c r="DR249" s="3">
        <v>2.8603641975494822E-05</v>
      </c>
      <c r="DS249" s="3">
        <v>0.0037106744122820208</v>
      </c>
      <c r="DU249" s="9"/>
      <c r="DV249" s="9"/>
      <c r="DW249" s="2">
        <f>+DM6</f>
        <v>1505472</v>
      </c>
      <c r="DX249" s="9">
        <v>1641654.5739882907</v>
      </c>
    </row>
    <row r="250" spans="44:128" ht="11.25">
      <c r="AR250" s="1" t="s">
        <v>72</v>
      </c>
      <c r="AS250" s="1" t="s">
        <v>361</v>
      </c>
      <c r="AT250" s="3">
        <v>0</v>
      </c>
      <c r="AU250" s="3">
        <v>0</v>
      </c>
      <c r="AV250" s="3">
        <v>0</v>
      </c>
      <c r="AW250" s="3">
        <v>0</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v>
      </c>
      <c r="BS250" s="3">
        <v>0</v>
      </c>
      <c r="BT250" s="3">
        <v>0.0005394294387983336</v>
      </c>
      <c r="BU250" s="3">
        <v>0.0011030939461053751</v>
      </c>
      <c r="BV250" s="3">
        <v>0.00015620852943235022</v>
      </c>
      <c r="BW250" s="3">
        <v>0.0005394294387983337</v>
      </c>
      <c r="BX250" s="3">
        <v>0.00021723730355161075</v>
      </c>
      <c r="BY250" s="3">
        <v>0.0005394294387983338</v>
      </c>
      <c r="BZ250" s="3">
        <v>0</v>
      </c>
      <c r="CA250" s="3">
        <v>0</v>
      </c>
      <c r="CB250" s="3">
        <v>0</v>
      </c>
      <c r="CC250" s="3">
        <v>0.0010617061426741803</v>
      </c>
      <c r="CD250" s="3">
        <v>0</v>
      </c>
      <c r="CE250" s="3">
        <v>0</v>
      </c>
      <c r="CF250" s="3">
        <v>0</v>
      </c>
      <c r="CG250" s="3">
        <v>0</v>
      </c>
      <c r="CH250" s="3">
        <v>0</v>
      </c>
      <c r="CI250" s="3">
        <v>0.0005394294387983337</v>
      </c>
      <c r="CJ250" s="3">
        <v>0.0005394294387983336</v>
      </c>
      <c r="CK250" s="3">
        <v>0.0005308530713370901</v>
      </c>
      <c r="CL250" s="3">
        <v>0</v>
      </c>
      <c r="CM250" s="3">
        <v>0</v>
      </c>
      <c r="CN250" s="3">
        <v>0</v>
      </c>
      <c r="CO250" s="3">
        <v>0.0005308530713370903</v>
      </c>
      <c r="CP250" s="3">
        <v>1.0708979331103565E-06</v>
      </c>
      <c r="CQ250" s="3">
        <v>0</v>
      </c>
      <c r="CR250" s="3">
        <v>0</v>
      </c>
      <c r="CS250" s="3">
        <v>0.0005308530713370902</v>
      </c>
      <c r="CT250" s="3">
        <v>0</v>
      </c>
      <c r="CU250" s="3">
        <v>0</v>
      </c>
      <c r="CV250" s="3">
        <v>0.0005394294387983337</v>
      </c>
      <c r="CW250" s="3">
        <v>0.00021723730355161075</v>
      </c>
      <c r="CX250" s="3">
        <v>0.000270250168365722</v>
      </c>
      <c r="CY250" s="3">
        <v>0.0005394294387983337</v>
      </c>
      <c r="CZ250" s="3">
        <v>0.0005394294387983336</v>
      </c>
      <c r="DA250" s="3">
        <v>0.0005394294387983337</v>
      </c>
      <c r="DB250" s="3">
        <v>0.0005394294387983337</v>
      </c>
      <c r="DC250" s="3">
        <v>0.0005394294387983338</v>
      </c>
      <c r="DD250" s="3">
        <v>0.0005394294387983338</v>
      </c>
      <c r="DE250" s="3">
        <v>0.0011030939461053751</v>
      </c>
      <c r="DF250" s="3">
        <v>0.00021723730355161075</v>
      </c>
      <c r="DG250" s="3">
        <v>0</v>
      </c>
      <c r="DH250" s="3">
        <v>0</v>
      </c>
      <c r="DI250" s="3">
        <v>0</v>
      </c>
      <c r="DJ250" s="3">
        <v>0</v>
      </c>
      <c r="DK250" s="3">
        <v>0</v>
      </c>
      <c r="DL250" s="3">
        <v>0</v>
      </c>
      <c r="DM250" s="3">
        <v>0</v>
      </c>
      <c r="DN250" s="3">
        <v>1</v>
      </c>
      <c r="DO250" s="3">
        <v>0.0011030939461053751</v>
      </c>
      <c r="DP250" s="3">
        <v>0</v>
      </c>
      <c r="DQ250" s="3">
        <v>0.0005394294387983337</v>
      </c>
      <c r="DR250" s="3">
        <v>0.0001562085294323502</v>
      </c>
      <c r="DS250" s="3">
        <v>0.0007916559702585923</v>
      </c>
      <c r="DU250" s="9"/>
      <c r="DV250" s="9"/>
      <c r="DW250" s="2">
        <f>+DN6</f>
        <v>293309</v>
      </c>
      <c r="DX250" s="9">
        <v>321318.37144448864</v>
      </c>
    </row>
    <row r="251" spans="44:128" ht="11.25">
      <c r="AR251" s="1" t="s">
        <v>292</v>
      </c>
      <c r="AS251" s="1" t="s">
        <v>293</v>
      </c>
      <c r="AT251" s="3">
        <v>0</v>
      </c>
      <c r="AU251" s="3">
        <v>0</v>
      </c>
      <c r="AV251" s="3">
        <v>0</v>
      </c>
      <c r="AW251" s="3">
        <v>0</v>
      </c>
      <c r="AX251" s="3">
        <v>0</v>
      </c>
      <c r="AY251" s="3">
        <v>0</v>
      </c>
      <c r="AZ251" s="3">
        <v>0</v>
      </c>
      <c r="BA251" s="3">
        <v>0</v>
      </c>
      <c r="BB251" s="3">
        <v>0</v>
      </c>
      <c r="BC251" s="3">
        <v>0</v>
      </c>
      <c r="BD251" s="3">
        <v>0</v>
      </c>
      <c r="BE251" s="3">
        <v>0</v>
      </c>
      <c r="BF251" s="3">
        <v>0</v>
      </c>
      <c r="BG251" s="3">
        <v>0</v>
      </c>
      <c r="BH251" s="3">
        <v>0</v>
      </c>
      <c r="BI251" s="3">
        <v>0</v>
      </c>
      <c r="BJ251" s="3">
        <v>0</v>
      </c>
      <c r="BK251" s="3">
        <v>0</v>
      </c>
      <c r="BL251" s="3">
        <v>0</v>
      </c>
      <c r="BM251" s="3">
        <v>0</v>
      </c>
      <c r="BN251" s="3">
        <v>0</v>
      </c>
      <c r="BO251" s="3">
        <v>0</v>
      </c>
      <c r="BP251" s="3">
        <v>0</v>
      </c>
      <c r="BQ251" s="3">
        <v>0</v>
      </c>
      <c r="BR251" s="3">
        <v>0</v>
      </c>
      <c r="BS251" s="3">
        <v>0</v>
      </c>
      <c r="BT251" s="3">
        <v>0</v>
      </c>
      <c r="BU251" s="3">
        <v>0</v>
      </c>
      <c r="BV251" s="3">
        <v>0</v>
      </c>
      <c r="BW251" s="3">
        <v>0</v>
      </c>
      <c r="BX251" s="3">
        <v>0</v>
      </c>
      <c r="BY251" s="3">
        <v>0</v>
      </c>
      <c r="BZ251" s="3">
        <v>0</v>
      </c>
      <c r="CA251" s="3">
        <v>0</v>
      </c>
      <c r="CB251" s="3">
        <v>0</v>
      </c>
      <c r="CC251" s="3">
        <v>0</v>
      </c>
      <c r="CD251" s="3">
        <v>0</v>
      </c>
      <c r="CE251" s="3">
        <v>0</v>
      </c>
      <c r="CF251" s="3">
        <v>0</v>
      </c>
      <c r="CG251" s="3">
        <v>0</v>
      </c>
      <c r="CH251" s="3">
        <v>0</v>
      </c>
      <c r="CI251" s="3">
        <v>0</v>
      </c>
      <c r="CJ251" s="3">
        <v>0</v>
      </c>
      <c r="CK251" s="3">
        <v>0</v>
      </c>
      <c r="CL251" s="3">
        <v>0</v>
      </c>
      <c r="CM251" s="3">
        <v>0</v>
      </c>
      <c r="CN251" s="3">
        <v>0</v>
      </c>
      <c r="CO251" s="3">
        <v>0</v>
      </c>
      <c r="CP251" s="3">
        <v>0</v>
      </c>
      <c r="CQ251" s="3">
        <v>0</v>
      </c>
      <c r="CR251" s="3">
        <v>0</v>
      </c>
      <c r="CS251" s="3">
        <v>0</v>
      </c>
      <c r="CT251" s="3">
        <v>0</v>
      </c>
      <c r="CU251" s="3">
        <v>0</v>
      </c>
      <c r="CV251" s="3">
        <v>0</v>
      </c>
      <c r="CW251" s="3">
        <v>0</v>
      </c>
      <c r="CX251" s="3">
        <v>0</v>
      </c>
      <c r="CY251" s="3">
        <v>0</v>
      </c>
      <c r="CZ251" s="3">
        <v>0</v>
      </c>
      <c r="DA251" s="3">
        <v>0</v>
      </c>
      <c r="DB251" s="3">
        <v>0</v>
      </c>
      <c r="DC251" s="3">
        <v>0</v>
      </c>
      <c r="DD251" s="3">
        <v>0</v>
      </c>
      <c r="DE251" s="3">
        <v>0</v>
      </c>
      <c r="DF251" s="3">
        <v>0</v>
      </c>
      <c r="DG251" s="3">
        <v>0</v>
      </c>
      <c r="DH251" s="3">
        <v>0</v>
      </c>
      <c r="DI251" s="3">
        <v>0</v>
      </c>
      <c r="DJ251" s="3">
        <v>0</v>
      </c>
      <c r="DK251" s="3">
        <v>0</v>
      </c>
      <c r="DL251" s="3">
        <v>0</v>
      </c>
      <c r="DM251" s="3">
        <v>0</v>
      </c>
      <c r="DN251" s="3">
        <v>0</v>
      </c>
      <c r="DO251" s="3">
        <v>1</v>
      </c>
      <c r="DP251" s="3">
        <v>0</v>
      </c>
      <c r="DQ251" s="3">
        <v>0</v>
      </c>
      <c r="DR251" s="3">
        <v>0</v>
      </c>
      <c r="DS251" s="3">
        <v>0.00041447124242898197</v>
      </c>
      <c r="DU251" s="9"/>
      <c r="DV251" s="9"/>
      <c r="DW251" s="2">
        <f>+DO6</f>
        <v>171339</v>
      </c>
      <c r="DX251" s="9">
        <v>173152.83184703605</v>
      </c>
    </row>
    <row r="252" spans="44:128" ht="11.25">
      <c r="AR252" s="1" t="s">
        <v>74</v>
      </c>
      <c r="AS252" s="1" t="s">
        <v>294</v>
      </c>
      <c r="AT252" s="3">
        <v>0</v>
      </c>
      <c r="AU252" s="3">
        <v>0</v>
      </c>
      <c r="AV252" s="3">
        <v>0</v>
      </c>
      <c r="AW252" s="3">
        <v>0</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0.00033639463703570436</v>
      </c>
      <c r="BU252" s="3">
        <v>1.3303175659218434E-05</v>
      </c>
      <c r="BV252" s="3">
        <v>2.9250006104041167E-06</v>
      </c>
      <c r="BW252" s="3">
        <v>0.00033639463703570436</v>
      </c>
      <c r="BX252" s="3">
        <v>9.08016586187781E-06</v>
      </c>
      <c r="BY252" s="3">
        <v>0.0003363946370357044</v>
      </c>
      <c r="BZ252" s="3">
        <v>0</v>
      </c>
      <c r="CA252" s="3">
        <v>0</v>
      </c>
      <c r="CB252" s="3">
        <v>0</v>
      </c>
      <c r="CC252" s="3">
        <v>5.150526448307778E-06</v>
      </c>
      <c r="CD252" s="3">
        <v>0</v>
      </c>
      <c r="CE252" s="3">
        <v>0</v>
      </c>
      <c r="CF252" s="3">
        <v>0</v>
      </c>
      <c r="CG252" s="3">
        <v>0</v>
      </c>
      <c r="CH252" s="3">
        <v>0</v>
      </c>
      <c r="CI252" s="3">
        <v>0.0003363946370357044</v>
      </c>
      <c r="CJ252" s="3">
        <v>0.00033639463703570436</v>
      </c>
      <c r="CK252" s="3">
        <v>2.575263224153889E-06</v>
      </c>
      <c r="CL252" s="3">
        <v>0</v>
      </c>
      <c r="CM252" s="3">
        <v>0</v>
      </c>
      <c r="CN252" s="3">
        <v>0</v>
      </c>
      <c r="CO252" s="3">
        <v>2.57526322415389E-06</v>
      </c>
      <c r="CP252" s="3">
        <v>4.408980271057337E-07</v>
      </c>
      <c r="CQ252" s="3">
        <v>0</v>
      </c>
      <c r="CR252" s="3">
        <v>0</v>
      </c>
      <c r="CS252" s="3">
        <v>2.57526322415389E-06</v>
      </c>
      <c r="CT252" s="3">
        <v>0</v>
      </c>
      <c r="CU252" s="3">
        <v>0</v>
      </c>
      <c r="CV252" s="3">
        <v>0.00033639463703570447</v>
      </c>
      <c r="CW252" s="3">
        <v>9.08016586187781E-06</v>
      </c>
      <c r="CX252" s="3">
        <v>0.000168417767531405</v>
      </c>
      <c r="CY252" s="3">
        <v>0.0003363946370357044</v>
      </c>
      <c r="CZ252" s="3">
        <v>0.00033639463703570436</v>
      </c>
      <c r="DA252" s="3">
        <v>0.0003363946370357044</v>
      </c>
      <c r="DB252" s="3">
        <v>0.0003363946370357044</v>
      </c>
      <c r="DC252" s="3">
        <v>0.0003363946370357045</v>
      </c>
      <c r="DD252" s="3">
        <v>0.0003363946370357045</v>
      </c>
      <c r="DE252" s="3">
        <v>1.3303175659218431E-05</v>
      </c>
      <c r="DF252" s="3">
        <v>9.080165861877812E-06</v>
      </c>
      <c r="DG252" s="3">
        <v>1</v>
      </c>
      <c r="DH252" s="3">
        <v>0</v>
      </c>
      <c r="DI252" s="3">
        <v>0</v>
      </c>
      <c r="DJ252" s="3">
        <v>0</v>
      </c>
      <c r="DK252" s="3">
        <v>0</v>
      </c>
      <c r="DL252" s="3">
        <v>0</v>
      </c>
      <c r="DM252" s="3">
        <v>0</v>
      </c>
      <c r="DN252" s="3">
        <v>0</v>
      </c>
      <c r="DO252" s="3">
        <v>1.3303175659218433E-05</v>
      </c>
      <c r="DP252" s="3">
        <v>1</v>
      </c>
      <c r="DQ252" s="3">
        <v>0.0003363946370357044</v>
      </c>
      <c r="DR252" s="3">
        <v>2.9250006104041167E-06</v>
      </c>
      <c r="DS252" s="3">
        <v>0.0011929530963365395</v>
      </c>
      <c r="DU252" s="9"/>
      <c r="DV252" s="9"/>
      <c r="DW252" s="2">
        <f>+DP6</f>
        <v>273700</v>
      </c>
      <c r="DX252" s="9">
        <v>518482.8425288361</v>
      </c>
    </row>
    <row r="253" spans="44:128" ht="11.25">
      <c r="AR253" s="1" t="s">
        <v>75</v>
      </c>
      <c r="AS253" s="1" t="s">
        <v>362</v>
      </c>
      <c r="AT253" s="3">
        <v>0</v>
      </c>
      <c r="AU253" s="3">
        <v>0</v>
      </c>
      <c r="AV253" s="3">
        <v>0</v>
      </c>
      <c r="AW253" s="3">
        <v>0</v>
      </c>
      <c r="AX253" s="3">
        <v>0</v>
      </c>
      <c r="AY253" s="3">
        <v>0</v>
      </c>
      <c r="AZ253" s="3">
        <v>0</v>
      </c>
      <c r="BA253" s="3">
        <v>0</v>
      </c>
      <c r="BB253" s="3">
        <v>0</v>
      </c>
      <c r="BC253" s="3">
        <v>0</v>
      </c>
      <c r="BD253" s="3">
        <v>0</v>
      </c>
      <c r="BE253" s="3">
        <v>0</v>
      </c>
      <c r="BF253" s="3">
        <v>0</v>
      </c>
      <c r="BG253" s="3">
        <v>0</v>
      </c>
      <c r="BH253" s="3">
        <v>0</v>
      </c>
      <c r="BI253" s="3">
        <v>0</v>
      </c>
      <c r="BJ253" s="3">
        <v>0</v>
      </c>
      <c r="BK253" s="3">
        <v>0</v>
      </c>
      <c r="BL253" s="3">
        <v>0</v>
      </c>
      <c r="BM253" s="3">
        <v>0</v>
      </c>
      <c r="BN253" s="3">
        <v>0</v>
      </c>
      <c r="BO253" s="3">
        <v>0</v>
      </c>
      <c r="BP253" s="3">
        <v>0</v>
      </c>
      <c r="BQ253" s="3">
        <v>0</v>
      </c>
      <c r="BR253" s="3">
        <v>0</v>
      </c>
      <c r="BS253" s="3">
        <v>0</v>
      </c>
      <c r="BT253" s="3">
        <v>0</v>
      </c>
      <c r="BU253" s="3">
        <v>0</v>
      </c>
      <c r="BV253" s="3">
        <v>0</v>
      </c>
      <c r="BW253" s="3">
        <v>0</v>
      </c>
      <c r="BX253" s="3">
        <v>0</v>
      </c>
      <c r="BY253" s="3">
        <v>0</v>
      </c>
      <c r="BZ253" s="3">
        <v>0</v>
      </c>
      <c r="CA253" s="3">
        <v>0</v>
      </c>
      <c r="CB253" s="3">
        <v>0</v>
      </c>
      <c r="CC253" s="3">
        <v>0</v>
      </c>
      <c r="CD253" s="3">
        <v>0</v>
      </c>
      <c r="CE253" s="3">
        <v>0</v>
      </c>
      <c r="CF253" s="3">
        <v>0</v>
      </c>
      <c r="CG253" s="3">
        <v>0</v>
      </c>
      <c r="CH253" s="3">
        <v>0</v>
      </c>
      <c r="CI253" s="3">
        <v>0</v>
      </c>
      <c r="CJ253" s="3">
        <v>0</v>
      </c>
      <c r="CK253" s="3">
        <v>0</v>
      </c>
      <c r="CL253" s="3">
        <v>0</v>
      </c>
      <c r="CM253" s="3">
        <v>0</v>
      </c>
      <c r="CN253" s="3">
        <v>0</v>
      </c>
      <c r="CO253" s="3">
        <v>0</v>
      </c>
      <c r="CP253" s="3">
        <v>0</v>
      </c>
      <c r="CQ253" s="3">
        <v>0</v>
      </c>
      <c r="CR253" s="3">
        <v>0</v>
      </c>
      <c r="CS253" s="3">
        <v>0</v>
      </c>
      <c r="CT253" s="3">
        <v>0</v>
      </c>
      <c r="CU253" s="3">
        <v>0</v>
      </c>
      <c r="CV253" s="3">
        <v>0</v>
      </c>
      <c r="CW253" s="3">
        <v>0</v>
      </c>
      <c r="CX253" s="3">
        <v>0</v>
      </c>
      <c r="CY253" s="3">
        <v>0</v>
      </c>
      <c r="CZ253" s="3">
        <v>0</v>
      </c>
      <c r="DA253" s="3">
        <v>0</v>
      </c>
      <c r="DB253" s="3">
        <v>0</v>
      </c>
      <c r="DC253" s="3">
        <v>0</v>
      </c>
      <c r="DD253" s="3">
        <v>0</v>
      </c>
      <c r="DE253" s="3">
        <v>0</v>
      </c>
      <c r="DF253" s="3">
        <v>0</v>
      </c>
      <c r="DG253" s="3">
        <v>0</v>
      </c>
      <c r="DH253" s="3">
        <v>0</v>
      </c>
      <c r="DI253" s="3">
        <v>0</v>
      </c>
      <c r="DJ253" s="3">
        <v>0</v>
      </c>
      <c r="DK253" s="3">
        <v>0</v>
      </c>
      <c r="DL253" s="3">
        <v>0</v>
      </c>
      <c r="DM253" s="3">
        <v>0</v>
      </c>
      <c r="DN253" s="3">
        <v>0</v>
      </c>
      <c r="DO253" s="3">
        <v>0</v>
      </c>
      <c r="DP253" s="3">
        <v>0</v>
      </c>
      <c r="DQ253" s="3">
        <v>1</v>
      </c>
      <c r="DR253" s="3">
        <v>0</v>
      </c>
      <c r="DS253" s="3">
        <v>0.00028789811887308805</v>
      </c>
      <c r="DU253" s="9"/>
      <c r="DV253" s="9"/>
      <c r="DW253" s="2">
        <f>+DQ6</f>
        <v>114540</v>
      </c>
      <c r="DX253" s="9">
        <v>115799.91558220895</v>
      </c>
    </row>
    <row r="254" spans="44:128" ht="11.25">
      <c r="AR254" s="1" t="s">
        <v>76</v>
      </c>
      <c r="AS254" s="1" t="s">
        <v>363</v>
      </c>
      <c r="AT254" s="3">
        <v>0</v>
      </c>
      <c r="AU254" s="3">
        <v>0</v>
      </c>
      <c r="AV254" s="3">
        <v>0</v>
      </c>
      <c r="AW254" s="3">
        <v>0</v>
      </c>
      <c r="AX254" s="3">
        <v>0</v>
      </c>
      <c r="AY254" s="3">
        <v>0</v>
      </c>
      <c r="AZ254" s="3">
        <v>0</v>
      </c>
      <c r="BA254" s="3">
        <v>0</v>
      </c>
      <c r="BB254" s="3">
        <v>0</v>
      </c>
      <c r="BC254" s="3">
        <v>0</v>
      </c>
      <c r="BD254" s="3">
        <v>0</v>
      </c>
      <c r="BE254" s="3">
        <v>0</v>
      </c>
      <c r="BF254" s="3">
        <v>0</v>
      </c>
      <c r="BG254" s="3">
        <v>0</v>
      </c>
      <c r="BH254" s="3">
        <v>0</v>
      </c>
      <c r="BI254" s="3">
        <v>0</v>
      </c>
      <c r="BJ254" s="3">
        <v>0</v>
      </c>
      <c r="BK254" s="3">
        <v>0</v>
      </c>
      <c r="BL254" s="3">
        <v>0</v>
      </c>
      <c r="BM254" s="3">
        <v>0</v>
      </c>
      <c r="BN254" s="3">
        <v>0</v>
      </c>
      <c r="BO254" s="3">
        <v>0</v>
      </c>
      <c r="BP254" s="3">
        <v>0</v>
      </c>
      <c r="BQ254" s="3">
        <v>0</v>
      </c>
      <c r="BR254" s="3">
        <v>0</v>
      </c>
      <c r="BS254" s="3">
        <v>0</v>
      </c>
      <c r="BT254" s="3">
        <v>0</v>
      </c>
      <c r="BU254" s="3">
        <v>0</v>
      </c>
      <c r="BV254" s="3">
        <v>0</v>
      </c>
      <c r="BW254" s="3">
        <v>0</v>
      </c>
      <c r="BX254" s="3">
        <v>0</v>
      </c>
      <c r="BY254" s="3">
        <v>0</v>
      </c>
      <c r="BZ254" s="3">
        <v>0</v>
      </c>
      <c r="CA254" s="3">
        <v>0</v>
      </c>
      <c r="CB254" s="3">
        <v>0</v>
      </c>
      <c r="CC254" s="3">
        <v>0</v>
      </c>
      <c r="CD254" s="3">
        <v>0</v>
      </c>
      <c r="CE254" s="3">
        <v>0</v>
      </c>
      <c r="CF254" s="3">
        <v>0</v>
      </c>
      <c r="CG254" s="3">
        <v>0</v>
      </c>
      <c r="CH254" s="3">
        <v>0</v>
      </c>
      <c r="CI254" s="3">
        <v>0</v>
      </c>
      <c r="CJ254" s="3">
        <v>0</v>
      </c>
      <c r="CK254" s="3">
        <v>0</v>
      </c>
      <c r="CL254" s="3">
        <v>0</v>
      </c>
      <c r="CM254" s="3">
        <v>0</v>
      </c>
      <c r="CN254" s="3">
        <v>0</v>
      </c>
      <c r="CO254" s="3">
        <v>0</v>
      </c>
      <c r="CP254" s="3">
        <v>0</v>
      </c>
      <c r="CQ254" s="3">
        <v>0</v>
      </c>
      <c r="CR254" s="3">
        <v>0</v>
      </c>
      <c r="CS254" s="3">
        <v>0</v>
      </c>
      <c r="CT254" s="3">
        <v>0</v>
      </c>
      <c r="CU254" s="3">
        <v>0</v>
      </c>
      <c r="CV254" s="3">
        <v>0</v>
      </c>
      <c r="CW254" s="3">
        <v>0</v>
      </c>
      <c r="CX254" s="3">
        <v>0</v>
      </c>
      <c r="CY254" s="3">
        <v>0</v>
      </c>
      <c r="CZ254" s="3">
        <v>0</v>
      </c>
      <c r="DA254" s="3">
        <v>0</v>
      </c>
      <c r="DB254" s="3">
        <v>0</v>
      </c>
      <c r="DC254" s="3">
        <v>0</v>
      </c>
      <c r="DD254" s="3">
        <v>0</v>
      </c>
      <c r="DE254" s="3">
        <v>0</v>
      </c>
      <c r="DF254" s="3">
        <v>0</v>
      </c>
      <c r="DG254" s="3">
        <v>0</v>
      </c>
      <c r="DH254" s="3">
        <v>0</v>
      </c>
      <c r="DI254" s="3">
        <v>0</v>
      </c>
      <c r="DJ254" s="3">
        <v>0</v>
      </c>
      <c r="DK254" s="3">
        <v>0</v>
      </c>
      <c r="DL254" s="3">
        <v>0</v>
      </c>
      <c r="DM254" s="3">
        <v>0</v>
      </c>
      <c r="DN254" s="3">
        <v>0</v>
      </c>
      <c r="DO254" s="3">
        <v>0</v>
      </c>
      <c r="DP254" s="3">
        <v>0</v>
      </c>
      <c r="DQ254" s="3">
        <v>0</v>
      </c>
      <c r="DR254" s="3">
        <v>1</v>
      </c>
      <c r="DS254" s="3">
        <v>0</v>
      </c>
      <c r="DU254" s="9"/>
      <c r="DV254" s="9"/>
      <c r="DW254" s="2">
        <f>+DR6</f>
        <v>750000</v>
      </c>
      <c r="DX254" s="9">
        <v>750000</v>
      </c>
    </row>
    <row r="255" spans="44:128" ht="11.25">
      <c r="AR255" s="1" t="s">
        <v>77</v>
      </c>
      <c r="AS255" s="1" t="s">
        <v>441</v>
      </c>
      <c r="AT255" s="3">
        <v>0</v>
      </c>
      <c r="AU255" s="3">
        <v>0</v>
      </c>
      <c r="AV255" s="3">
        <v>0</v>
      </c>
      <c r="AW255" s="3">
        <v>0</v>
      </c>
      <c r="AX255" s="3">
        <v>0</v>
      </c>
      <c r="AY255" s="3">
        <v>0</v>
      </c>
      <c r="AZ255" s="3">
        <v>0</v>
      </c>
      <c r="BA255" s="3">
        <v>0</v>
      </c>
      <c r="BB255" s="3">
        <v>0</v>
      </c>
      <c r="BC255" s="3">
        <v>0</v>
      </c>
      <c r="BD255" s="3">
        <v>0</v>
      </c>
      <c r="BE255" s="3">
        <v>0</v>
      </c>
      <c r="BF255" s="3">
        <v>0</v>
      </c>
      <c r="BG255" s="3">
        <v>0</v>
      </c>
      <c r="BH255" s="3">
        <v>0</v>
      </c>
      <c r="BI255" s="3">
        <v>0</v>
      </c>
      <c r="BJ255" s="3">
        <v>0</v>
      </c>
      <c r="BK255" s="3">
        <v>0</v>
      </c>
      <c r="BL255" s="3">
        <v>0</v>
      </c>
      <c r="BM255" s="3">
        <v>0</v>
      </c>
      <c r="BN255" s="3">
        <v>0</v>
      </c>
      <c r="BO255" s="3">
        <v>0</v>
      </c>
      <c r="BP255" s="3">
        <v>0</v>
      </c>
      <c r="BQ255" s="3">
        <v>0</v>
      </c>
      <c r="BR255" s="3">
        <v>0</v>
      </c>
      <c r="BS255" s="3">
        <v>0</v>
      </c>
      <c r="BT255" s="3">
        <v>0</v>
      </c>
      <c r="BU255" s="3">
        <v>0</v>
      </c>
      <c r="BV255" s="3">
        <v>0</v>
      </c>
      <c r="BW255" s="3">
        <v>0</v>
      </c>
      <c r="BX255" s="3">
        <v>0</v>
      </c>
      <c r="BY255" s="3">
        <v>0</v>
      </c>
      <c r="BZ255" s="3">
        <v>0</v>
      </c>
      <c r="CA255" s="3">
        <v>0</v>
      </c>
      <c r="CB255" s="3">
        <v>0</v>
      </c>
      <c r="CC255" s="3">
        <v>0</v>
      </c>
      <c r="CD255" s="3">
        <v>0</v>
      </c>
      <c r="CE255" s="3">
        <v>0</v>
      </c>
      <c r="CF255" s="3">
        <v>0</v>
      </c>
      <c r="CG255" s="3">
        <v>0</v>
      </c>
      <c r="CH255" s="3">
        <v>0</v>
      </c>
      <c r="CI255" s="3">
        <v>0</v>
      </c>
      <c r="CJ255" s="3">
        <v>0</v>
      </c>
      <c r="CK255" s="3">
        <v>0</v>
      </c>
      <c r="CL255" s="3">
        <v>0</v>
      </c>
      <c r="CM255" s="3">
        <v>0</v>
      </c>
      <c r="CN255" s="3">
        <v>0</v>
      </c>
      <c r="CO255" s="3">
        <v>0</v>
      </c>
      <c r="CP255" s="3">
        <v>0</v>
      </c>
      <c r="CQ255" s="3">
        <v>0</v>
      </c>
      <c r="CR255" s="3">
        <v>0</v>
      </c>
      <c r="CS255" s="3">
        <v>0</v>
      </c>
      <c r="CT255" s="3">
        <v>0</v>
      </c>
      <c r="CU255" s="3">
        <v>0</v>
      </c>
      <c r="CV255" s="3">
        <v>0</v>
      </c>
      <c r="CW255" s="3">
        <v>0</v>
      </c>
      <c r="CX255" s="3">
        <v>0</v>
      </c>
      <c r="CY255" s="3">
        <v>0</v>
      </c>
      <c r="CZ255" s="3">
        <v>0</v>
      </c>
      <c r="DA255" s="3">
        <v>0</v>
      </c>
      <c r="DB255" s="3">
        <v>0</v>
      </c>
      <c r="DC255" s="3">
        <v>0</v>
      </c>
      <c r="DD255" s="3">
        <v>0</v>
      </c>
      <c r="DE255" s="3">
        <v>0</v>
      </c>
      <c r="DF255" s="3">
        <v>0</v>
      </c>
      <c r="DG255" s="3">
        <v>0</v>
      </c>
      <c r="DH255" s="3">
        <v>0</v>
      </c>
      <c r="DI255" s="3">
        <v>0</v>
      </c>
      <c r="DJ255" s="3">
        <v>0</v>
      </c>
      <c r="DK255" s="3">
        <v>0</v>
      </c>
      <c r="DL255" s="3">
        <v>0</v>
      </c>
      <c r="DM255" s="3">
        <v>0</v>
      </c>
      <c r="DN255" s="3">
        <v>0</v>
      </c>
      <c r="DO255" s="3">
        <v>0</v>
      </c>
      <c r="DP255" s="3">
        <v>0</v>
      </c>
      <c r="DQ255" s="3">
        <v>0</v>
      </c>
      <c r="DR255" s="3">
        <v>0</v>
      </c>
      <c r="DS255" s="3">
        <v>1.0077262967313076</v>
      </c>
      <c r="DU255" s="9"/>
      <c r="DV255" s="9"/>
      <c r="DW255" s="2">
        <f>+DS6</f>
        <v>4376255</v>
      </c>
      <c r="DX255" s="9">
        <v>4410067.244701869</v>
      </c>
    </row>
    <row r="256" spans="44:128" ht="11.25">
      <c r="AR256" s="1"/>
      <c r="AS256" s="1"/>
      <c r="BT256" s="57"/>
      <c r="DU256" s="9"/>
      <c r="DV256" s="9"/>
      <c r="DW256" s="9"/>
      <c r="DX256" s="9"/>
    </row>
    <row r="257" spans="44:128" ht="11.25">
      <c r="AR257" s="1" t="s">
        <v>455</v>
      </c>
      <c r="AS257" s="1"/>
      <c r="BT257" s="57"/>
      <c r="DU257" s="9"/>
      <c r="DV257" s="9"/>
      <c r="DW257" s="9">
        <f>SUM(DW178:DW255)</f>
        <v>105840356</v>
      </c>
      <c r="DX257" s="9">
        <f>SUM(DX178:DX255)</f>
        <v>220285555.88988385</v>
      </c>
    </row>
    <row r="258" spans="44:128" ht="11.25">
      <c r="AR258" s="1" t="s">
        <v>456</v>
      </c>
      <c r="AS258" s="1"/>
      <c r="BT258" s="57"/>
      <c r="DU258" s="9"/>
      <c r="DV258" s="9"/>
      <c r="DW258" s="9"/>
      <c r="DX258" s="9"/>
    </row>
    <row r="259" spans="44:125" ht="11.25">
      <c r="AR259" s="1" t="s">
        <v>2</v>
      </c>
      <c r="AS259" s="1" t="s">
        <v>168</v>
      </c>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06">
        <f>BT$7*BT10</f>
        <v>229282.07139937681</v>
      </c>
      <c r="BU259" s="17">
        <f aca="true" t="shared" si="388" ref="BU259:DS259">BU$7*BU10</f>
        <v>89647.93196668253</v>
      </c>
      <c r="BV259" s="17">
        <f t="shared" si="388"/>
        <v>423776.92223091616</v>
      </c>
      <c r="BW259" s="17">
        <f t="shared" si="388"/>
        <v>212960.9165621289</v>
      </c>
      <c r="BX259" s="17">
        <f t="shared" si="388"/>
        <v>89742.79963524215</v>
      </c>
      <c r="BY259" s="17">
        <f t="shared" si="388"/>
        <v>320339.358230772</v>
      </c>
      <c r="BZ259" s="17">
        <f t="shared" si="388"/>
        <v>82923.87777176852</v>
      </c>
      <c r="CA259" s="17">
        <f t="shared" si="388"/>
        <v>94513.75309631357</v>
      </c>
      <c r="CB259" s="17">
        <f t="shared" si="388"/>
        <v>13502.666533247353</v>
      </c>
      <c r="CC259" s="17">
        <f aca="true" t="shared" si="389" ref="CC259:CC290">CC$7*CC10</f>
        <v>32867.07963572354</v>
      </c>
      <c r="CD259" s="17">
        <f t="shared" si="388"/>
        <v>15682.574066555853</v>
      </c>
      <c r="CE259" s="17">
        <f t="shared" si="388"/>
        <v>27021.733338909937</v>
      </c>
      <c r="CF259" s="17">
        <f t="shared" si="388"/>
        <v>60191.68582874797</v>
      </c>
      <c r="CG259" s="17">
        <f t="shared" si="388"/>
        <v>377357.55058902566</v>
      </c>
      <c r="CH259" s="17">
        <f t="shared" si="388"/>
        <v>102089.88435347767</v>
      </c>
      <c r="CI259" s="17">
        <f t="shared" si="388"/>
        <v>52560.787403825554</v>
      </c>
      <c r="CJ259" s="17">
        <f t="shared" si="388"/>
        <v>180069.27241972354</v>
      </c>
      <c r="CK259" s="17">
        <f t="shared" si="388"/>
        <v>853725.7983348256</v>
      </c>
      <c r="CL259" s="17">
        <f t="shared" si="388"/>
        <v>129149.46020493354</v>
      </c>
      <c r="CM259" s="17">
        <f t="shared" si="388"/>
        <v>10104.373745611505</v>
      </c>
      <c r="CN259" s="17">
        <f t="shared" si="388"/>
        <v>344288.60009521677</v>
      </c>
      <c r="CO259" s="17">
        <f t="shared" si="388"/>
        <v>340653.240743444</v>
      </c>
      <c r="CP259" s="17">
        <f t="shared" si="388"/>
        <v>117658.82129624665</v>
      </c>
      <c r="CQ259" s="17">
        <f t="shared" si="388"/>
        <v>377439.6157412072</v>
      </c>
      <c r="CR259" s="17">
        <f t="shared" si="388"/>
        <v>80543.69299388134</v>
      </c>
      <c r="CS259" s="17">
        <f t="shared" si="388"/>
        <v>3550.6031939805184</v>
      </c>
      <c r="CT259" s="17">
        <f t="shared" si="388"/>
        <v>5250.310413197799</v>
      </c>
      <c r="CU259" s="17">
        <f t="shared" si="388"/>
        <v>122608.09607250441</v>
      </c>
      <c r="CV259" s="17">
        <f t="shared" si="388"/>
        <v>114585.52830612715</v>
      </c>
      <c r="CW259" s="17">
        <f t="shared" si="388"/>
        <v>173382.46121215515</v>
      </c>
      <c r="CX259" s="17">
        <f t="shared" si="388"/>
        <v>227847.37760770487</v>
      </c>
      <c r="CY259" s="17">
        <f t="shared" si="388"/>
        <v>100621.58081128087</v>
      </c>
      <c r="CZ259" s="17">
        <f t="shared" si="388"/>
        <v>6232.827537478823</v>
      </c>
      <c r="DA259" s="17">
        <f t="shared" si="388"/>
        <v>70932.48467983522</v>
      </c>
      <c r="DB259" s="17">
        <f t="shared" si="388"/>
        <v>88962.55962195118</v>
      </c>
      <c r="DC259" s="17">
        <f t="shared" si="388"/>
        <v>34069.72677259362</v>
      </c>
      <c r="DD259" s="17">
        <f t="shared" si="388"/>
        <v>771354.2364137189</v>
      </c>
      <c r="DE259" s="17">
        <f t="shared" si="388"/>
        <v>15670.78191846543</v>
      </c>
      <c r="DF259" s="17">
        <f t="shared" si="388"/>
        <v>6490512.4038833855</v>
      </c>
      <c r="DG259" s="17">
        <f t="shared" si="388"/>
        <v>0</v>
      </c>
      <c r="DH259" s="17">
        <f t="shared" si="388"/>
        <v>65740.38720253936</v>
      </c>
      <c r="DI259" s="17">
        <f t="shared" si="388"/>
        <v>73813.02486659001</v>
      </c>
      <c r="DJ259" s="17">
        <f t="shared" si="388"/>
        <v>59040.89389238226</v>
      </c>
      <c r="DK259" s="17">
        <f t="shared" si="388"/>
        <v>5.506313134925211</v>
      </c>
      <c r="DL259" s="17">
        <f t="shared" si="388"/>
        <v>4218.626082314487</v>
      </c>
      <c r="DM259" s="17">
        <f t="shared" si="388"/>
        <v>122481.01093235268</v>
      </c>
      <c r="DN259" s="17">
        <f t="shared" si="388"/>
        <v>23973.00844479533</v>
      </c>
      <c r="DO259" s="17">
        <f t="shared" si="388"/>
        <v>29889.73445081164</v>
      </c>
      <c r="DP259" s="17">
        <f t="shared" si="388"/>
        <v>38683.108925729844</v>
      </c>
      <c r="DQ259" s="17">
        <f t="shared" si="388"/>
        <v>18155.329611564757</v>
      </c>
      <c r="DR259" s="17">
        <f t="shared" si="388"/>
        <v>225786.73379074113</v>
      </c>
      <c r="DS259" s="17">
        <f t="shared" si="388"/>
        <v>562938.0919795983</v>
      </c>
      <c r="DT259" s="18"/>
      <c r="DU259" s="18">
        <f>SUM(BT259:DS259)</f>
        <v>14108400.903154736</v>
      </c>
    </row>
    <row r="260" spans="44:125" ht="11.25">
      <c r="AR260" s="1" t="s">
        <v>3</v>
      </c>
      <c r="AS260" s="1" t="s">
        <v>169</v>
      </c>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06">
        <f aca="true" t="shared" si="390" ref="BT260:DS260">BT$7*BT11</f>
        <v>67567.06306881295</v>
      </c>
      <c r="BU260" s="17">
        <f t="shared" si="390"/>
        <v>16470.127408569286</v>
      </c>
      <c r="BV260" s="17">
        <f t="shared" si="390"/>
        <v>58306.29637873025</v>
      </c>
      <c r="BW260" s="17">
        <f t="shared" si="390"/>
        <v>62757.386971970125</v>
      </c>
      <c r="BX260" s="17">
        <f t="shared" si="390"/>
        <v>9514.249467349347</v>
      </c>
      <c r="BY260" s="17">
        <f t="shared" si="390"/>
        <v>94400.70690612431</v>
      </c>
      <c r="BZ260" s="17">
        <f t="shared" si="390"/>
        <v>88673.6073553272</v>
      </c>
      <c r="CA260" s="17">
        <f t="shared" si="390"/>
        <v>136591.79385837098</v>
      </c>
      <c r="CB260" s="17">
        <f t="shared" si="390"/>
        <v>31998.54304255335</v>
      </c>
      <c r="CC260" s="17">
        <f t="shared" si="389"/>
        <v>7695.058418857015</v>
      </c>
      <c r="CD260" s="17">
        <f t="shared" si="390"/>
        <v>4621.492926023826</v>
      </c>
      <c r="CE260" s="17">
        <f t="shared" si="390"/>
        <v>39051.95708568492</v>
      </c>
      <c r="CF260" s="17">
        <f t="shared" si="390"/>
        <v>86989.35417716317</v>
      </c>
      <c r="CG260" s="17">
        <f t="shared" si="390"/>
        <v>577448.0662816853</v>
      </c>
      <c r="CH260" s="17">
        <f t="shared" si="390"/>
        <v>241932.0325100564</v>
      </c>
      <c r="CI260" s="17">
        <f t="shared" si="390"/>
        <v>15489.122266671928</v>
      </c>
      <c r="CJ260" s="17">
        <f t="shared" si="390"/>
        <v>53064.55848065837</v>
      </c>
      <c r="CK260" s="17">
        <f t="shared" si="390"/>
        <v>519495.58015045506</v>
      </c>
      <c r="CL260" s="17">
        <f t="shared" si="390"/>
        <v>0</v>
      </c>
      <c r="CM260" s="17">
        <f t="shared" si="390"/>
        <v>2977.654789900184</v>
      </c>
      <c r="CN260" s="17">
        <f t="shared" si="390"/>
        <v>0</v>
      </c>
      <c r="CO260" s="17">
        <f t="shared" si="390"/>
        <v>216298.35560728738</v>
      </c>
      <c r="CP260" s="17">
        <f t="shared" si="390"/>
        <v>2966.188772174285</v>
      </c>
      <c r="CQ260" s="17">
        <f t="shared" si="390"/>
        <v>176673.8626873736</v>
      </c>
      <c r="CR260" s="17">
        <f t="shared" si="390"/>
        <v>37701.30310351893</v>
      </c>
      <c r="CS260" s="17">
        <f t="shared" si="390"/>
        <v>2160.556316487883</v>
      </c>
      <c r="CT260" s="17">
        <f t="shared" si="390"/>
        <v>1547.2123601040762</v>
      </c>
      <c r="CU260" s="17">
        <f t="shared" si="390"/>
        <v>232833.98838323116</v>
      </c>
      <c r="CV260" s="17">
        <f t="shared" si="390"/>
        <v>33767.17407767796</v>
      </c>
      <c r="CW260" s="17">
        <f t="shared" si="390"/>
        <v>18381.46342592664</v>
      </c>
      <c r="CX260" s="17">
        <f t="shared" si="390"/>
        <v>40820.63624610683</v>
      </c>
      <c r="CY260" s="17">
        <f t="shared" si="390"/>
        <v>29652.14268723652</v>
      </c>
      <c r="CZ260" s="17">
        <f t="shared" si="390"/>
        <v>1836.750029130321</v>
      </c>
      <c r="DA260" s="17">
        <f t="shared" si="390"/>
        <v>20903.072083825657</v>
      </c>
      <c r="DB260" s="17">
        <f t="shared" si="390"/>
        <v>26216.349320524085</v>
      </c>
      <c r="DC260" s="17">
        <f t="shared" si="390"/>
        <v>10039.997299096778</v>
      </c>
      <c r="DD260" s="17">
        <f t="shared" si="390"/>
        <v>227310.1425770853</v>
      </c>
      <c r="DE260" s="17">
        <f t="shared" si="390"/>
        <v>2879.0376880634763</v>
      </c>
      <c r="DF260" s="17">
        <f t="shared" si="390"/>
        <v>688103.7189887442</v>
      </c>
      <c r="DG260" s="17">
        <f t="shared" si="390"/>
        <v>0</v>
      </c>
      <c r="DH260" s="17">
        <f t="shared" si="390"/>
        <v>100598.64817190068</v>
      </c>
      <c r="DI260" s="17">
        <f t="shared" si="390"/>
        <v>112951.7308162587</v>
      </c>
      <c r="DJ260" s="17">
        <f t="shared" si="390"/>
        <v>90346.8075740944</v>
      </c>
      <c r="DK260" s="17">
        <f t="shared" si="390"/>
        <v>8.425987149696315</v>
      </c>
      <c r="DL260" s="17">
        <f t="shared" si="390"/>
        <v>6455.51538533022</v>
      </c>
      <c r="DM260" s="17">
        <f t="shared" si="390"/>
        <v>187425.4876011215</v>
      </c>
      <c r="DN260" s="17">
        <f t="shared" si="390"/>
        <v>36684.484907731334</v>
      </c>
      <c r="DO260" s="17">
        <f t="shared" si="390"/>
        <v>5491.345129925899</v>
      </c>
      <c r="DP260" s="17">
        <f t="shared" si="390"/>
        <v>59194.48653421516</v>
      </c>
      <c r="DQ260" s="17">
        <f t="shared" si="390"/>
        <v>5350.1884966964635</v>
      </c>
      <c r="DR260" s="17">
        <f t="shared" si="390"/>
        <v>31065.373143691206</v>
      </c>
      <c r="DS260" s="17">
        <f t="shared" si="390"/>
        <v>256053.63155318037</v>
      </c>
      <c r="DT260" s="18"/>
      <c r="DU260" s="18">
        <f aca="true" t="shared" si="391" ref="DU260:DU324">SUM(BT260:DS260)</f>
        <v>4776762.728499856</v>
      </c>
    </row>
    <row r="261" spans="44:125" ht="11.25">
      <c r="AR261" s="1" t="s">
        <v>4</v>
      </c>
      <c r="AS261" s="1" t="s">
        <v>170</v>
      </c>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06">
        <f aca="true" t="shared" si="392" ref="BT261:DS261">BT$7*BT12</f>
        <v>40082.581481214205</v>
      </c>
      <c r="BU261" s="17">
        <f t="shared" si="392"/>
        <v>12373.02101352834</v>
      </c>
      <c r="BV261" s="17">
        <f t="shared" si="392"/>
        <v>7937.1407596304625</v>
      </c>
      <c r="BW261" s="17">
        <f t="shared" si="392"/>
        <v>37229.35351341558</v>
      </c>
      <c r="BX261" s="17">
        <f t="shared" si="392"/>
        <v>12020.136567605221</v>
      </c>
      <c r="BY261" s="17">
        <f t="shared" si="392"/>
        <v>56001.01372758134</v>
      </c>
      <c r="BZ261" s="17">
        <f t="shared" si="392"/>
        <v>15077.068685776094</v>
      </c>
      <c r="CA261" s="17">
        <f t="shared" si="392"/>
        <v>23995.272475593763</v>
      </c>
      <c r="CB261" s="17">
        <f t="shared" si="392"/>
        <v>8705.71914863653</v>
      </c>
      <c r="CC261" s="17">
        <f t="shared" si="389"/>
        <v>5563.558122749225</v>
      </c>
      <c r="CD261" s="17">
        <f t="shared" si="392"/>
        <v>2741.5926985541455</v>
      </c>
      <c r="CE261" s="17">
        <f t="shared" si="392"/>
        <v>6860.312208417317</v>
      </c>
      <c r="CF261" s="17">
        <f t="shared" si="392"/>
        <v>15281.542155609073</v>
      </c>
      <c r="CG261" s="17">
        <f t="shared" si="392"/>
        <v>169845.90310370614</v>
      </c>
      <c r="CH261" s="17">
        <f t="shared" si="392"/>
        <v>65821.50710082105</v>
      </c>
      <c r="CI261" s="17">
        <f t="shared" si="392"/>
        <v>9188.559885962113</v>
      </c>
      <c r="CJ261" s="17">
        <f t="shared" si="392"/>
        <v>31479.30948100351</v>
      </c>
      <c r="CK261" s="17">
        <f t="shared" si="392"/>
        <v>213762.43960164327</v>
      </c>
      <c r="CL261" s="17">
        <f t="shared" si="392"/>
        <v>0</v>
      </c>
      <c r="CM261" s="17">
        <f t="shared" si="392"/>
        <v>1766.4241320885744</v>
      </c>
      <c r="CN261" s="17">
        <f t="shared" si="392"/>
        <v>0</v>
      </c>
      <c r="CO261" s="17">
        <f t="shared" si="392"/>
        <v>150479.49281847957</v>
      </c>
      <c r="CP261" s="17">
        <f t="shared" si="392"/>
        <v>39963.9954687773</v>
      </c>
      <c r="CQ261" s="17">
        <f t="shared" si="392"/>
        <v>129288.25817349108</v>
      </c>
      <c r="CR261" s="17">
        <f t="shared" si="392"/>
        <v>27589.456272600935</v>
      </c>
      <c r="CS261" s="17">
        <f t="shared" si="392"/>
        <v>889.0273695407212</v>
      </c>
      <c r="CT261" s="17">
        <f t="shared" si="392"/>
        <v>917.8475824745196</v>
      </c>
      <c r="CU261" s="17">
        <f t="shared" si="392"/>
        <v>159511.91904878296</v>
      </c>
      <c r="CV261" s="17">
        <f t="shared" si="392"/>
        <v>20031.58706159003</v>
      </c>
      <c r="CW261" s="17">
        <f t="shared" si="392"/>
        <v>23222.819776832523</v>
      </c>
      <c r="CX261" s="17">
        <f t="shared" si="392"/>
        <v>55934.09197401125</v>
      </c>
      <c r="CY261" s="17">
        <f t="shared" si="392"/>
        <v>17590.44083569679</v>
      </c>
      <c r="CZ261" s="17">
        <f t="shared" si="392"/>
        <v>1089.6090396627044</v>
      </c>
      <c r="DA261" s="17">
        <f t="shared" si="392"/>
        <v>12400.259119659197</v>
      </c>
      <c r="DB261" s="17">
        <f t="shared" si="392"/>
        <v>15552.236697186114</v>
      </c>
      <c r="DC261" s="17">
        <f t="shared" si="392"/>
        <v>5955.993816134463</v>
      </c>
      <c r="DD261" s="17">
        <f t="shared" si="392"/>
        <v>134846.43104989274</v>
      </c>
      <c r="DE261" s="17">
        <f t="shared" si="392"/>
        <v>2162.8487096350796</v>
      </c>
      <c r="DF261" s="17">
        <f t="shared" si="392"/>
        <v>869338.2177234484</v>
      </c>
      <c r="DG261" s="17">
        <f t="shared" si="392"/>
        <v>0</v>
      </c>
      <c r="DH261" s="17">
        <f t="shared" si="392"/>
        <v>29589.272607302504</v>
      </c>
      <c r="DI261" s="17">
        <f t="shared" si="392"/>
        <v>33222.70840934088</v>
      </c>
      <c r="DJ261" s="17">
        <f t="shared" si="392"/>
        <v>26573.879143398764</v>
      </c>
      <c r="DK261" s="17">
        <f t="shared" si="392"/>
        <v>2.478351700432015</v>
      </c>
      <c r="DL261" s="17">
        <f t="shared" si="392"/>
        <v>1898.7730752680786</v>
      </c>
      <c r="DM261" s="17">
        <f t="shared" si="392"/>
        <v>55127.81679441328</v>
      </c>
      <c r="DN261" s="17">
        <f t="shared" si="392"/>
        <v>10790.077641386542</v>
      </c>
      <c r="DO261" s="17">
        <f t="shared" si="392"/>
        <v>4125.318948641442</v>
      </c>
      <c r="DP261" s="17">
        <f t="shared" si="392"/>
        <v>17410.987431135545</v>
      </c>
      <c r="DQ261" s="17">
        <f t="shared" si="392"/>
        <v>3173.874320100125</v>
      </c>
      <c r="DR261" s="17">
        <f t="shared" si="392"/>
        <v>4228.8784351919185</v>
      </c>
      <c r="DS261" s="17">
        <f t="shared" si="392"/>
        <v>124521.7887057593</v>
      </c>
      <c r="DT261" s="18"/>
      <c r="DU261" s="18">
        <f t="shared" si="391"/>
        <v>2713162.8422650704</v>
      </c>
    </row>
    <row r="262" spans="44:125" ht="11.25">
      <c r="AR262" s="1" t="s">
        <v>5</v>
      </c>
      <c r="AS262" s="1" t="s">
        <v>171</v>
      </c>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06">
        <f aca="true" t="shared" si="393" ref="BT262:DS262">BT$7*BT13</f>
        <v>280645.0036569928</v>
      </c>
      <c r="BU262" s="17">
        <f t="shared" si="393"/>
        <v>58995.929093636485</v>
      </c>
      <c r="BV262" s="17">
        <f t="shared" si="393"/>
        <v>308944.904776947</v>
      </c>
      <c r="BW262" s="17">
        <f t="shared" si="393"/>
        <v>260667.6433207488</v>
      </c>
      <c r="BX262" s="17">
        <f t="shared" si="393"/>
        <v>138133.75667725637</v>
      </c>
      <c r="BY262" s="17">
        <f t="shared" si="393"/>
        <v>392100.61132759857</v>
      </c>
      <c r="BZ262" s="17">
        <f t="shared" si="393"/>
        <v>140165.63007030825</v>
      </c>
      <c r="CA262" s="17">
        <f t="shared" si="393"/>
        <v>208102.88467142647</v>
      </c>
      <c r="CB262" s="17">
        <f t="shared" si="393"/>
        <v>44129.86841520091</v>
      </c>
      <c r="CC262" s="17">
        <f t="shared" si="389"/>
        <v>27093.646134656436</v>
      </c>
      <c r="CD262" s="17">
        <f t="shared" si="393"/>
        <v>19195.727033507563</v>
      </c>
      <c r="CE262" s="17">
        <f t="shared" si="393"/>
        <v>59497.1681096912</v>
      </c>
      <c r="CF262" s="17">
        <f t="shared" si="393"/>
        <v>132531.64797544415</v>
      </c>
      <c r="CG262" s="17">
        <f t="shared" si="393"/>
        <v>946404.3355960016</v>
      </c>
      <c r="CH262" s="17">
        <f t="shared" si="393"/>
        <v>333653.5899741691</v>
      </c>
      <c r="CI262" s="17">
        <f t="shared" si="393"/>
        <v>64335.26303706072</v>
      </c>
      <c r="CJ262" s="17">
        <f t="shared" si="393"/>
        <v>220407.73318346209</v>
      </c>
      <c r="CK262" s="17">
        <f t="shared" si="393"/>
        <v>1118937.280603851</v>
      </c>
      <c r="CL262" s="17">
        <f t="shared" si="393"/>
        <v>0</v>
      </c>
      <c r="CM262" s="17">
        <f t="shared" si="393"/>
        <v>12367.918649205254</v>
      </c>
      <c r="CN262" s="17">
        <f t="shared" si="393"/>
        <v>0</v>
      </c>
      <c r="CO262" s="17">
        <f t="shared" si="393"/>
        <v>527780.6382248526</v>
      </c>
      <c r="CP262" s="17">
        <f t="shared" si="393"/>
        <v>344248.3681913076</v>
      </c>
      <c r="CQ262" s="17">
        <f t="shared" si="393"/>
        <v>555090.837064137</v>
      </c>
      <c r="CR262" s="17">
        <f t="shared" si="393"/>
        <v>118453.55945589292</v>
      </c>
      <c r="CS262" s="17">
        <f t="shared" si="393"/>
        <v>4653.604576697778</v>
      </c>
      <c r="CT262" s="17">
        <f t="shared" si="393"/>
        <v>6426.465776932304</v>
      </c>
      <c r="CU262" s="17">
        <f t="shared" si="393"/>
        <v>470280.95463849715</v>
      </c>
      <c r="CV262" s="17">
        <f t="shared" si="393"/>
        <v>140254.55987135204</v>
      </c>
      <c r="CW262" s="17">
        <f t="shared" si="393"/>
        <v>266873.45175911457</v>
      </c>
      <c r="CX262" s="17">
        <f t="shared" si="393"/>
        <v>445126.4485398925</v>
      </c>
      <c r="CY262" s="17">
        <f t="shared" si="393"/>
        <v>123162.45985743076</v>
      </c>
      <c r="CZ262" s="17">
        <f t="shared" si="393"/>
        <v>7629.082799074469</v>
      </c>
      <c r="DA262" s="17">
        <f t="shared" si="393"/>
        <v>86822.52084026684</v>
      </c>
      <c r="DB262" s="17">
        <f t="shared" si="393"/>
        <v>108891.62732200348</v>
      </c>
      <c r="DC262" s="17">
        <f t="shared" si="393"/>
        <v>41701.9025357308</v>
      </c>
      <c r="DD262" s="17">
        <f t="shared" si="393"/>
        <v>944150.1953377477</v>
      </c>
      <c r="DE262" s="17">
        <f t="shared" si="393"/>
        <v>10312.70123718214</v>
      </c>
      <c r="DF262" s="17">
        <f t="shared" si="393"/>
        <v>9990315.264876824</v>
      </c>
      <c r="DG262" s="17">
        <f t="shared" si="393"/>
        <v>0</v>
      </c>
      <c r="DH262" s="17">
        <f t="shared" si="393"/>
        <v>164875.4274960904</v>
      </c>
      <c r="DI262" s="17">
        <f t="shared" si="393"/>
        <v>185121.42303275765</v>
      </c>
      <c r="DJ262" s="17">
        <f t="shared" si="393"/>
        <v>148073.2474280563</v>
      </c>
      <c r="DK262" s="17">
        <f t="shared" si="393"/>
        <v>13.809710752860667</v>
      </c>
      <c r="DL262" s="17">
        <f t="shared" si="393"/>
        <v>10580.220293270359</v>
      </c>
      <c r="DM262" s="17">
        <f t="shared" si="393"/>
        <v>307179.64856837544</v>
      </c>
      <c r="DN262" s="17">
        <f t="shared" si="393"/>
        <v>60123.77145765181</v>
      </c>
      <c r="DO262" s="17">
        <f t="shared" si="393"/>
        <v>19669.975822120035</v>
      </c>
      <c r="DP262" s="17">
        <f t="shared" si="393"/>
        <v>97016.37596623674</v>
      </c>
      <c r="DQ262" s="17">
        <f t="shared" si="393"/>
        <v>22222.42024478391</v>
      </c>
      <c r="DR262" s="17">
        <f t="shared" si="393"/>
        <v>164604.671258782</v>
      </c>
      <c r="DS262" s="17">
        <f t="shared" si="393"/>
        <v>652657.677169383</v>
      </c>
      <c r="DT262" s="18"/>
      <c r="DU262" s="18">
        <f t="shared" si="391"/>
        <v>20790623.853660356</v>
      </c>
    </row>
    <row r="263" spans="44:125" ht="11.25">
      <c r="AR263" s="1" t="s">
        <v>6</v>
      </c>
      <c r="AS263" s="1" t="s">
        <v>172</v>
      </c>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06">
        <f aca="true" t="shared" si="394" ref="BT263:DS263">BT$7*BT14</f>
        <v>59884.37654893089</v>
      </c>
      <c r="BU263" s="17">
        <f t="shared" si="394"/>
        <v>25625.538179892446</v>
      </c>
      <c r="BV263" s="17">
        <f t="shared" si="394"/>
        <v>71947.3139580191</v>
      </c>
      <c r="BW263" s="17">
        <f t="shared" si="394"/>
        <v>55621.58279440005</v>
      </c>
      <c r="BX263" s="17">
        <f t="shared" si="394"/>
        <v>66637.83439190353</v>
      </c>
      <c r="BY263" s="17">
        <f t="shared" si="394"/>
        <v>83666.91139282231</v>
      </c>
      <c r="BZ263" s="17">
        <f t="shared" si="394"/>
        <v>64908.05840995132</v>
      </c>
      <c r="CA263" s="17">
        <f t="shared" si="394"/>
        <v>88083.3653285735</v>
      </c>
      <c r="CB263" s="17">
        <f t="shared" si="394"/>
        <v>19412.517696589653</v>
      </c>
      <c r="CC263" s="17">
        <f t="shared" si="389"/>
        <v>11150.559771799915</v>
      </c>
      <c r="CD263" s="17">
        <f t="shared" si="394"/>
        <v>4096.007877660345</v>
      </c>
      <c r="CE263" s="17">
        <f t="shared" si="394"/>
        <v>25183.268376582277</v>
      </c>
      <c r="CF263" s="17">
        <f t="shared" si="394"/>
        <v>56096.452409349135</v>
      </c>
      <c r="CG263" s="17">
        <f t="shared" si="394"/>
        <v>385618.81050915644</v>
      </c>
      <c r="CH263" s="17">
        <f t="shared" si="394"/>
        <v>146772.6157477766</v>
      </c>
      <c r="CI263" s="17">
        <f t="shared" si="394"/>
        <v>13727.937668167579</v>
      </c>
      <c r="CJ263" s="17">
        <f t="shared" si="394"/>
        <v>47030.87358143978</v>
      </c>
      <c r="CK263" s="17">
        <f t="shared" si="394"/>
        <v>457970.26469788625</v>
      </c>
      <c r="CL263" s="17">
        <f t="shared" si="394"/>
        <v>0</v>
      </c>
      <c r="CM263" s="17">
        <f t="shared" si="394"/>
        <v>2639.081714851322</v>
      </c>
      <c r="CN263" s="17">
        <f t="shared" si="394"/>
        <v>0</v>
      </c>
      <c r="CO263" s="17">
        <f t="shared" si="394"/>
        <v>203539.671764285</v>
      </c>
      <c r="CP263" s="17">
        <f t="shared" si="394"/>
        <v>7767.777876556031</v>
      </c>
      <c r="CQ263" s="17">
        <f t="shared" si="394"/>
        <v>300114.25835812016</v>
      </c>
      <c r="CR263" s="17">
        <f t="shared" si="394"/>
        <v>64042.855281138916</v>
      </c>
      <c r="CS263" s="17">
        <f t="shared" si="394"/>
        <v>1904.6755852476701</v>
      </c>
      <c r="CT263" s="17">
        <f t="shared" si="394"/>
        <v>1371.2871829173669</v>
      </c>
      <c r="CU263" s="17">
        <f t="shared" si="394"/>
        <v>173108.06435583296</v>
      </c>
      <c r="CV263" s="17">
        <f t="shared" si="394"/>
        <v>29927.69073596632</v>
      </c>
      <c r="CW263" s="17">
        <f t="shared" si="394"/>
        <v>128743.82996381386</v>
      </c>
      <c r="CX263" s="17">
        <f t="shared" si="394"/>
        <v>40445.54746167713</v>
      </c>
      <c r="CY263" s="17">
        <f t="shared" si="394"/>
        <v>26280.55738276883</v>
      </c>
      <c r="CZ263" s="17">
        <f t="shared" si="394"/>
        <v>1627.9030843575238</v>
      </c>
      <c r="DA263" s="17">
        <f t="shared" si="394"/>
        <v>18526.29643562296</v>
      </c>
      <c r="DB263" s="17">
        <f t="shared" si="394"/>
        <v>23235.42955906896</v>
      </c>
      <c r="DC263" s="17">
        <f t="shared" si="394"/>
        <v>8898.403327032807</v>
      </c>
      <c r="DD263" s="17">
        <f t="shared" si="394"/>
        <v>201463.93158474297</v>
      </c>
      <c r="DE263" s="17">
        <f t="shared" si="394"/>
        <v>4479.436519624876</v>
      </c>
      <c r="DF263" s="17">
        <f t="shared" si="394"/>
        <v>4819480.698691373</v>
      </c>
      <c r="DG263" s="17">
        <f t="shared" si="394"/>
        <v>0</v>
      </c>
      <c r="DH263" s="17">
        <f t="shared" si="394"/>
        <v>67179.60161624989</v>
      </c>
      <c r="DI263" s="17">
        <f t="shared" si="394"/>
        <v>75428.96863917955</v>
      </c>
      <c r="DJ263" s="17">
        <f t="shared" si="394"/>
        <v>60333.44036349564</v>
      </c>
      <c r="DK263" s="17">
        <f t="shared" si="394"/>
        <v>5.626859507823388</v>
      </c>
      <c r="DL263" s="17">
        <f t="shared" si="394"/>
        <v>4310.981903782596</v>
      </c>
      <c r="DM263" s="17">
        <f t="shared" si="394"/>
        <v>125162.41339803314</v>
      </c>
      <c r="DN263" s="17">
        <f t="shared" si="394"/>
        <v>24497.8349747556</v>
      </c>
      <c r="DO263" s="17">
        <f t="shared" si="394"/>
        <v>8543.872842942774</v>
      </c>
      <c r="DP263" s="17">
        <f t="shared" si="394"/>
        <v>39529.97476120964</v>
      </c>
      <c r="DQ263" s="17">
        <f t="shared" si="394"/>
        <v>4741.847403040577</v>
      </c>
      <c r="DR263" s="17">
        <f t="shared" si="394"/>
        <v>38333.25547337465</v>
      </c>
      <c r="DS263" s="17">
        <f t="shared" si="394"/>
        <v>229500.24517102432</v>
      </c>
      <c r="DT263" s="18"/>
      <c r="DU263" s="18">
        <f t="shared" si="391"/>
        <v>8418599.749612493</v>
      </c>
    </row>
    <row r="264" spans="44:125" ht="11.25">
      <c r="AR264" s="1" t="s">
        <v>7</v>
      </c>
      <c r="AS264" s="1" t="s">
        <v>173</v>
      </c>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06">
        <f aca="true" t="shared" si="395" ref="BT264:DS264">BT$7*BT15</f>
        <v>20937.56930683892</v>
      </c>
      <c r="BU264" s="17">
        <f t="shared" si="395"/>
        <v>7659.546413016426</v>
      </c>
      <c r="BV264" s="17">
        <f t="shared" si="395"/>
        <v>89149.48214429044</v>
      </c>
      <c r="BW264" s="17">
        <f t="shared" si="395"/>
        <v>19447.154864545737</v>
      </c>
      <c r="BX264" s="17">
        <f t="shared" si="395"/>
        <v>5221.703471441306</v>
      </c>
      <c r="BY264" s="17">
        <f t="shared" si="395"/>
        <v>29252.73430115792</v>
      </c>
      <c r="BZ264" s="17">
        <f t="shared" si="395"/>
        <v>0</v>
      </c>
      <c r="CA264" s="17">
        <f t="shared" si="395"/>
        <v>20672.186179513334</v>
      </c>
      <c r="CB264" s="17">
        <f t="shared" si="395"/>
        <v>3555.698857782423</v>
      </c>
      <c r="CC264" s="17">
        <f t="shared" si="389"/>
        <v>3368.7975175739916</v>
      </c>
      <c r="CD264" s="17">
        <f t="shared" si="395"/>
        <v>1432.1005538030058</v>
      </c>
      <c r="CE264" s="17">
        <f t="shared" si="395"/>
        <v>5910.232999697654</v>
      </c>
      <c r="CF264" s="17">
        <f t="shared" si="395"/>
        <v>13165.213475785516</v>
      </c>
      <c r="CG264" s="17">
        <f t="shared" si="395"/>
        <v>80092.21481889524</v>
      </c>
      <c r="CH264" s="17">
        <f t="shared" si="395"/>
        <v>26883.644374464122</v>
      </c>
      <c r="CI264" s="17">
        <f t="shared" si="395"/>
        <v>4799.743487892331</v>
      </c>
      <c r="CJ264" s="17">
        <f t="shared" si="395"/>
        <v>16443.557266860364</v>
      </c>
      <c r="CK264" s="17">
        <f t="shared" si="395"/>
        <v>114568.01678195037</v>
      </c>
      <c r="CL264" s="17">
        <f t="shared" si="395"/>
        <v>0</v>
      </c>
      <c r="CM264" s="17">
        <f t="shared" si="395"/>
        <v>922.7107218184331</v>
      </c>
      <c r="CN264" s="17">
        <f t="shared" si="395"/>
        <v>0</v>
      </c>
      <c r="CO264" s="17">
        <f t="shared" si="395"/>
        <v>41613.40811427688</v>
      </c>
      <c r="CP264" s="17">
        <f t="shared" si="395"/>
        <v>8665.589803765874</v>
      </c>
      <c r="CQ264" s="17">
        <f t="shared" si="395"/>
        <v>46734.03209017839</v>
      </c>
      <c r="CR264" s="17">
        <f t="shared" si="395"/>
        <v>9972.804591922904</v>
      </c>
      <c r="CS264" s="17">
        <f t="shared" si="395"/>
        <v>476.48269164107893</v>
      </c>
      <c r="CT264" s="17">
        <f t="shared" si="395"/>
        <v>479.44759696132877</v>
      </c>
      <c r="CU264" s="17">
        <f t="shared" si="395"/>
        <v>22579.31274206517</v>
      </c>
      <c r="CV264" s="17">
        <f t="shared" si="395"/>
        <v>10463.715831890424</v>
      </c>
      <c r="CW264" s="17">
        <f t="shared" si="395"/>
        <v>10088.294584950912</v>
      </c>
      <c r="CX264" s="17">
        <f t="shared" si="395"/>
        <v>19080.70804243341</v>
      </c>
      <c r="CY264" s="17">
        <f t="shared" si="395"/>
        <v>9188.556737740691</v>
      </c>
      <c r="CZ264" s="17">
        <f t="shared" si="395"/>
        <v>569.1690490540976</v>
      </c>
      <c r="DA264" s="17">
        <f t="shared" si="395"/>
        <v>6477.409267222698</v>
      </c>
      <c r="DB264" s="17">
        <f t="shared" si="395"/>
        <v>8123.878794491103</v>
      </c>
      <c r="DC264" s="17">
        <f t="shared" si="395"/>
        <v>3111.1776913586586</v>
      </c>
      <c r="DD264" s="17">
        <f t="shared" si="395"/>
        <v>70438.48952718396</v>
      </c>
      <c r="DE264" s="17">
        <f t="shared" si="395"/>
        <v>1338.9163453023532</v>
      </c>
      <c r="DF264" s="17">
        <f t="shared" si="395"/>
        <v>377651.8148368693</v>
      </c>
      <c r="DG264" s="17">
        <f t="shared" si="395"/>
        <v>0</v>
      </c>
      <c r="DH264" s="17">
        <f t="shared" si="395"/>
        <v>13953.061773600193</v>
      </c>
      <c r="DI264" s="17">
        <f t="shared" si="395"/>
        <v>15666.437930868084</v>
      </c>
      <c r="DJ264" s="17">
        <f t="shared" si="395"/>
        <v>12531.128499607663</v>
      </c>
      <c r="DK264" s="17">
        <f t="shared" si="395"/>
        <v>1.1686868694535142</v>
      </c>
      <c r="DL264" s="17">
        <f t="shared" si="395"/>
        <v>895.381862368789</v>
      </c>
      <c r="DM264" s="17">
        <f t="shared" si="395"/>
        <v>25995.969667274854</v>
      </c>
      <c r="DN264" s="17">
        <f t="shared" si="395"/>
        <v>5088.148731140233</v>
      </c>
      <c r="DO264" s="17">
        <f t="shared" si="395"/>
        <v>2553.787948882229</v>
      </c>
      <c r="DP264" s="17">
        <f t="shared" si="395"/>
        <v>8210.292506685517</v>
      </c>
      <c r="DQ264" s="17">
        <f t="shared" si="395"/>
        <v>1657.907527224456</v>
      </c>
      <c r="DR264" s="17">
        <f t="shared" si="395"/>
        <v>47498.505313904665</v>
      </c>
      <c r="DS264" s="17">
        <f t="shared" si="395"/>
        <v>46509.848615985466</v>
      </c>
      <c r="DT264" s="18"/>
      <c r="DU264" s="18">
        <f t="shared" si="391"/>
        <v>1291097.1549410482</v>
      </c>
    </row>
    <row r="265" spans="44:125" ht="11.25">
      <c r="AR265" s="1" t="s">
        <v>8</v>
      </c>
      <c r="AS265" s="1" t="s">
        <v>174</v>
      </c>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06">
        <f aca="true" t="shared" si="396" ref="BT265:DS265">BT$7*BT16</f>
        <v>17233.230121782803</v>
      </c>
      <c r="BU265" s="17">
        <f t="shared" si="396"/>
        <v>5212.696802019101</v>
      </c>
      <c r="BV265" s="17">
        <f t="shared" si="396"/>
        <v>34766.48728172735</v>
      </c>
      <c r="BW265" s="17">
        <f t="shared" si="396"/>
        <v>16006.504388510722</v>
      </c>
      <c r="BX265" s="17">
        <f t="shared" si="396"/>
        <v>5613.032973657684</v>
      </c>
      <c r="BY265" s="17">
        <f t="shared" si="396"/>
        <v>24077.250540183828</v>
      </c>
      <c r="BZ265" s="17">
        <f t="shared" si="396"/>
        <v>0</v>
      </c>
      <c r="CA265" s="17">
        <f t="shared" si="396"/>
        <v>0</v>
      </c>
      <c r="CB265" s="17">
        <f t="shared" si="396"/>
        <v>4523.777823486247</v>
      </c>
      <c r="CC265" s="17">
        <f t="shared" si="389"/>
        <v>2056.704283622164</v>
      </c>
      <c r="CD265" s="17">
        <f t="shared" si="396"/>
        <v>1178.7289173609354</v>
      </c>
      <c r="CE265" s="17">
        <f t="shared" si="396"/>
        <v>0</v>
      </c>
      <c r="CF265" s="17">
        <f t="shared" si="396"/>
        <v>0</v>
      </c>
      <c r="CG265" s="17">
        <f t="shared" si="396"/>
        <v>84432.87681082837</v>
      </c>
      <c r="CH265" s="17">
        <f t="shared" si="396"/>
        <v>34203.01861883192</v>
      </c>
      <c r="CI265" s="17">
        <f t="shared" si="396"/>
        <v>3950.558101572919</v>
      </c>
      <c r="CJ265" s="17">
        <f t="shared" si="396"/>
        <v>13534.312519646606</v>
      </c>
      <c r="CK265" s="17">
        <f t="shared" si="396"/>
        <v>93167.16669701492</v>
      </c>
      <c r="CL265" s="17">
        <f t="shared" si="396"/>
        <v>0</v>
      </c>
      <c r="CM265" s="17">
        <f t="shared" si="396"/>
        <v>759.4619018044025</v>
      </c>
      <c r="CN265" s="17">
        <f t="shared" si="396"/>
        <v>0</v>
      </c>
      <c r="CO265" s="17">
        <f t="shared" si="396"/>
        <v>114113.37231564987</v>
      </c>
      <c r="CP265" s="17">
        <f t="shared" si="396"/>
        <v>176.1529730601587</v>
      </c>
      <c r="CQ265" s="17">
        <f t="shared" si="396"/>
        <v>47646.233483364165</v>
      </c>
      <c r="CR265" s="17">
        <f t="shared" si="396"/>
        <v>10167.463726516029</v>
      </c>
      <c r="CS265" s="17">
        <f t="shared" si="396"/>
        <v>387.4776190361758</v>
      </c>
      <c r="CT265" s="17">
        <f t="shared" si="396"/>
        <v>394.6222528835552</v>
      </c>
      <c r="CU265" s="17">
        <f t="shared" si="396"/>
        <v>146401.3503598419</v>
      </c>
      <c r="CV265" s="17">
        <f t="shared" si="396"/>
        <v>8612.443030863657</v>
      </c>
      <c r="CW265" s="17">
        <f t="shared" si="396"/>
        <v>10844.34044617852</v>
      </c>
      <c r="CX265" s="17">
        <f t="shared" si="396"/>
        <v>9929.605365195821</v>
      </c>
      <c r="CY265" s="17">
        <f t="shared" si="396"/>
        <v>7562.889007217339</v>
      </c>
      <c r="CZ265" s="17">
        <f t="shared" si="396"/>
        <v>468.4699096060649</v>
      </c>
      <c r="DA265" s="17">
        <f t="shared" si="396"/>
        <v>5331.406089175605</v>
      </c>
      <c r="DB265" s="17">
        <f t="shared" si="396"/>
        <v>6686.5771616196</v>
      </c>
      <c r="DC265" s="17">
        <f t="shared" si="396"/>
        <v>2560.7385613490496</v>
      </c>
      <c r="DD265" s="17">
        <f t="shared" si="396"/>
        <v>57976.29522622065</v>
      </c>
      <c r="DE265" s="17">
        <f t="shared" si="396"/>
        <v>911.1982061324329</v>
      </c>
      <c r="DF265" s="17">
        <f t="shared" si="396"/>
        <v>405954.12988013076</v>
      </c>
      <c r="DG265" s="17">
        <f t="shared" si="396"/>
        <v>0</v>
      </c>
      <c r="DH265" s="17">
        <f t="shared" si="396"/>
        <v>14709.25917741419</v>
      </c>
      <c r="DI265" s="17">
        <f t="shared" si="396"/>
        <v>16515.49313341513</v>
      </c>
      <c r="DJ265" s="17">
        <f t="shared" si="396"/>
        <v>13210.263086124862</v>
      </c>
      <c r="DK265" s="17">
        <f t="shared" si="396"/>
        <v>1.2320247941966243</v>
      </c>
      <c r="DL265" s="17">
        <f t="shared" si="396"/>
        <v>943.9078024622024</v>
      </c>
      <c r="DM265" s="17">
        <f t="shared" si="396"/>
        <v>27404.84214924255</v>
      </c>
      <c r="DN265" s="17">
        <f t="shared" si="396"/>
        <v>5363.905043492239</v>
      </c>
      <c r="DO265" s="17">
        <f t="shared" si="396"/>
        <v>1737.9778848981257</v>
      </c>
      <c r="DP265" s="17">
        <f t="shared" si="396"/>
        <v>8655.255911768125</v>
      </c>
      <c r="DQ265" s="17">
        <f t="shared" si="396"/>
        <v>1364.5854262539754</v>
      </c>
      <c r="DR265" s="17">
        <f t="shared" si="396"/>
        <v>18523.45230928171</v>
      </c>
      <c r="DS265" s="17">
        <f t="shared" si="396"/>
        <v>86928.86227538386</v>
      </c>
      <c r="DT265" s="18"/>
      <c r="DU265" s="18">
        <f t="shared" si="391"/>
        <v>1372199.6096206228</v>
      </c>
    </row>
    <row r="266" spans="44:125" ht="11.25">
      <c r="AR266" s="1" t="s">
        <v>9</v>
      </c>
      <c r="AS266" s="1" t="s">
        <v>175</v>
      </c>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06">
        <f aca="true" t="shared" si="397" ref="BT266:DS266">BT$7*BT17</f>
        <v>255787.65364275972</v>
      </c>
      <c r="BU266" s="17">
        <f t="shared" si="397"/>
        <v>83995.48708824554</v>
      </c>
      <c r="BV266" s="17">
        <f t="shared" si="397"/>
        <v>132909.38367077018</v>
      </c>
      <c r="BW266" s="17">
        <f t="shared" si="397"/>
        <v>237579.73239065273</v>
      </c>
      <c r="BX266" s="17">
        <f t="shared" si="397"/>
        <v>140101.5193985887</v>
      </c>
      <c r="BY266" s="17">
        <f t="shared" si="397"/>
        <v>357371.3911043258</v>
      </c>
      <c r="BZ266" s="17">
        <f t="shared" si="397"/>
        <v>515303.5424553813</v>
      </c>
      <c r="CA266" s="17">
        <f t="shared" si="397"/>
        <v>559184.7940040799</v>
      </c>
      <c r="CB266" s="17">
        <f t="shared" si="397"/>
        <v>125214.78424984991</v>
      </c>
      <c r="CC266" s="17">
        <f t="shared" si="389"/>
        <v>40794.71272026969</v>
      </c>
      <c r="CD266" s="17">
        <f t="shared" si="397"/>
        <v>17495.51894345812</v>
      </c>
      <c r="CE266" s="17">
        <f t="shared" si="397"/>
        <v>159872.41957637263</v>
      </c>
      <c r="CF266" s="17">
        <f t="shared" si="397"/>
        <v>356120.39875940065</v>
      </c>
      <c r="CG266" s="17">
        <f t="shared" si="397"/>
        <v>2107461.4077608255</v>
      </c>
      <c r="CH266" s="17">
        <f t="shared" si="397"/>
        <v>946713.9554944277</v>
      </c>
      <c r="CI266" s="17">
        <f t="shared" si="397"/>
        <v>58636.94619289364</v>
      </c>
      <c r="CJ266" s="17">
        <f t="shared" si="397"/>
        <v>200885.73172897974</v>
      </c>
      <c r="CK266" s="17">
        <f t="shared" si="397"/>
        <v>2130753.840357603</v>
      </c>
      <c r="CL266" s="17">
        <f t="shared" si="397"/>
        <v>201976.13350507864</v>
      </c>
      <c r="CM266" s="17">
        <f t="shared" si="397"/>
        <v>11272.464681364072</v>
      </c>
      <c r="CN266" s="17">
        <f t="shared" si="397"/>
        <v>384089.2253669044</v>
      </c>
      <c r="CO266" s="17">
        <f t="shared" si="397"/>
        <v>661095.2550425078</v>
      </c>
      <c r="CP266" s="17">
        <f t="shared" si="397"/>
        <v>184005.98624626</v>
      </c>
      <c r="CQ266" s="17">
        <f t="shared" si="397"/>
        <v>951979.8896529123</v>
      </c>
      <c r="CR266" s="17">
        <f t="shared" si="397"/>
        <v>203147.6632837777</v>
      </c>
      <c r="CS266" s="17">
        <f t="shared" si="397"/>
        <v>8861.699395656353</v>
      </c>
      <c r="CT266" s="17">
        <f t="shared" si="397"/>
        <v>5857.259459021372</v>
      </c>
      <c r="CU266" s="17">
        <f t="shared" si="397"/>
        <v>508398.719160048</v>
      </c>
      <c r="CV266" s="17">
        <f t="shared" si="397"/>
        <v>127831.90263397085</v>
      </c>
      <c r="CW266" s="17">
        <f t="shared" si="397"/>
        <v>270675.1555737139</v>
      </c>
      <c r="CX266" s="17">
        <f t="shared" si="397"/>
        <v>297977.71579739405</v>
      </c>
      <c r="CY266" s="17">
        <f t="shared" si="397"/>
        <v>112253.6878023548</v>
      </c>
      <c r="CZ266" s="17">
        <f t="shared" si="397"/>
        <v>6953.358025951703</v>
      </c>
      <c r="DA266" s="17">
        <f t="shared" si="397"/>
        <v>79132.45773020944</v>
      </c>
      <c r="DB266" s="17">
        <f t="shared" si="397"/>
        <v>99246.85453541685</v>
      </c>
      <c r="DC266" s="17">
        <f t="shared" si="397"/>
        <v>38008.27259725864</v>
      </c>
      <c r="DD266" s="17">
        <f t="shared" si="397"/>
        <v>860524.7198591209</v>
      </c>
      <c r="DE266" s="17">
        <f t="shared" si="397"/>
        <v>14682.71416215564</v>
      </c>
      <c r="DF266" s="17">
        <f t="shared" si="397"/>
        <v>10132630.73088209</v>
      </c>
      <c r="DG266" s="17">
        <f t="shared" si="397"/>
        <v>0</v>
      </c>
      <c r="DH266" s="17">
        <f t="shared" si="397"/>
        <v>367146.0362840148</v>
      </c>
      <c r="DI266" s="17">
        <f t="shared" si="397"/>
        <v>412229.9952753418</v>
      </c>
      <c r="DJ266" s="17">
        <f t="shared" si="397"/>
        <v>329730.7955377534</v>
      </c>
      <c r="DK266" s="17">
        <f t="shared" si="397"/>
        <v>30.75158404221126</v>
      </c>
      <c r="DL266" s="17">
        <f t="shared" si="397"/>
        <v>23560.12659180532</v>
      </c>
      <c r="DM266" s="17">
        <f t="shared" si="397"/>
        <v>684030.3137450241</v>
      </c>
      <c r="DN266" s="17">
        <f t="shared" si="397"/>
        <v>133884.13732935602</v>
      </c>
      <c r="DO266" s="17">
        <f t="shared" si="397"/>
        <v>28005.13909308357</v>
      </c>
      <c r="DP266" s="17">
        <f t="shared" si="397"/>
        <v>216036.9099967198</v>
      </c>
      <c r="DQ266" s="17">
        <f t="shared" si="397"/>
        <v>20254.131228446706</v>
      </c>
      <c r="DR266" s="17">
        <f t="shared" si="397"/>
        <v>70813.6145573582</v>
      </c>
      <c r="DS266" s="17">
        <f t="shared" si="397"/>
        <v>904722.3350308589</v>
      </c>
      <c r="DT266" s="18"/>
      <c r="DU266" s="18">
        <f t="shared" si="391"/>
        <v>26777229.371185854</v>
      </c>
    </row>
    <row r="267" spans="44:125" ht="11.25">
      <c r="AR267" s="1" t="s">
        <v>10</v>
      </c>
      <c r="AS267" s="1" t="s">
        <v>176</v>
      </c>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06">
        <f aca="true" t="shared" si="398" ref="BT267:DS267">BT$7*BT18</f>
        <v>20885.277675203455</v>
      </c>
      <c r="BU267" s="17">
        <f t="shared" si="398"/>
        <v>7691.9868448833195</v>
      </c>
      <c r="BV267" s="17">
        <f t="shared" si="398"/>
        <v>15964.81924655709</v>
      </c>
      <c r="BW267" s="17">
        <f t="shared" si="398"/>
        <v>19398.58554670222</v>
      </c>
      <c r="BX267" s="17">
        <f t="shared" si="398"/>
        <v>16528.09533816636</v>
      </c>
      <c r="BY267" s="17">
        <f t="shared" si="398"/>
        <v>29179.675524182003</v>
      </c>
      <c r="BZ267" s="17">
        <f t="shared" si="398"/>
        <v>25554.353704705245</v>
      </c>
      <c r="CA267" s="17">
        <f t="shared" si="398"/>
        <v>46695.836004662684</v>
      </c>
      <c r="CB267" s="17">
        <f t="shared" si="398"/>
        <v>8758.904812731167</v>
      </c>
      <c r="CC267" s="17">
        <f t="shared" si="389"/>
        <v>3406.3815835493556</v>
      </c>
      <c r="CD267" s="17">
        <f t="shared" si="398"/>
        <v>1428.523879093208</v>
      </c>
      <c r="CE267" s="17">
        <f t="shared" si="398"/>
        <v>13350.463686164636</v>
      </c>
      <c r="CF267" s="17">
        <f t="shared" si="398"/>
        <v>29738.54066972845</v>
      </c>
      <c r="CG267" s="17">
        <f t="shared" si="398"/>
        <v>180767.56876082823</v>
      </c>
      <c r="CH267" s="17">
        <f t="shared" si="398"/>
        <v>66223.62902861323</v>
      </c>
      <c r="CI267" s="17">
        <f t="shared" si="398"/>
        <v>4787.756116543949</v>
      </c>
      <c r="CJ267" s="17">
        <f t="shared" si="398"/>
        <v>16402.489441518555</v>
      </c>
      <c r="CK267" s="17">
        <f t="shared" si="398"/>
        <v>181051.50351232954</v>
      </c>
      <c r="CL267" s="17">
        <f t="shared" si="398"/>
        <v>0</v>
      </c>
      <c r="CM267" s="17">
        <f t="shared" si="398"/>
        <v>920.406249486219</v>
      </c>
      <c r="CN267" s="17">
        <f t="shared" si="398"/>
        <v>0</v>
      </c>
      <c r="CO267" s="17">
        <f t="shared" si="398"/>
        <v>60747.8371573397</v>
      </c>
      <c r="CP267" s="17">
        <f t="shared" si="398"/>
        <v>11131.731426608096</v>
      </c>
      <c r="CQ267" s="17">
        <f t="shared" si="398"/>
        <v>78563.34498812491</v>
      </c>
      <c r="CR267" s="17">
        <f t="shared" si="398"/>
        <v>16765.017966833097</v>
      </c>
      <c r="CS267" s="17">
        <f t="shared" si="398"/>
        <v>752.9842109723079</v>
      </c>
      <c r="CT267" s="17">
        <f t="shared" si="398"/>
        <v>478.2501753904962</v>
      </c>
      <c r="CU267" s="17">
        <f t="shared" si="398"/>
        <v>50742.75659238301</v>
      </c>
      <c r="CV267" s="17">
        <f t="shared" si="398"/>
        <v>10437.582675467122</v>
      </c>
      <c r="CW267" s="17">
        <f t="shared" si="398"/>
        <v>31932.164591788303</v>
      </c>
      <c r="CX267" s="17">
        <f t="shared" si="398"/>
        <v>21098.47289362386</v>
      </c>
      <c r="CY267" s="17">
        <f t="shared" si="398"/>
        <v>9165.608294339741</v>
      </c>
      <c r="CZ267" s="17">
        <f t="shared" si="398"/>
        <v>567.7475479325839</v>
      </c>
      <c r="DA267" s="17">
        <f t="shared" si="398"/>
        <v>6461.231921400464</v>
      </c>
      <c r="DB267" s="17">
        <f t="shared" si="398"/>
        <v>8103.589386912454</v>
      </c>
      <c r="DC267" s="17">
        <f t="shared" si="398"/>
        <v>3103.4075173043166</v>
      </c>
      <c r="DD267" s="17">
        <f t="shared" si="398"/>
        <v>70262.56922366952</v>
      </c>
      <c r="DE267" s="17">
        <f t="shared" si="398"/>
        <v>1344.5870498236336</v>
      </c>
      <c r="DF267" s="17">
        <f t="shared" si="398"/>
        <v>1195369.5253653368</v>
      </c>
      <c r="DG267" s="17">
        <f t="shared" si="398"/>
        <v>0</v>
      </c>
      <c r="DH267" s="17">
        <f t="shared" si="398"/>
        <v>31491.96284915708</v>
      </c>
      <c r="DI267" s="17">
        <f t="shared" si="398"/>
        <v>35359.04085445926</v>
      </c>
      <c r="DJ267" s="17">
        <f t="shared" si="398"/>
        <v>28282.66939334527</v>
      </c>
      <c r="DK267" s="17">
        <f t="shared" si="398"/>
        <v>2.6377180917211307</v>
      </c>
      <c r="DL267" s="17">
        <f t="shared" si="398"/>
        <v>2020.870601954732</v>
      </c>
      <c r="DM267" s="17">
        <f t="shared" si="398"/>
        <v>58672.72174904167</v>
      </c>
      <c r="DN267" s="17">
        <f t="shared" si="398"/>
        <v>11483.916104723849</v>
      </c>
      <c r="DO267" s="17">
        <f t="shared" si="398"/>
        <v>2564.603991959848</v>
      </c>
      <c r="DP267" s="17">
        <f t="shared" si="398"/>
        <v>18530.5727729563</v>
      </c>
      <c r="DQ267" s="17">
        <f t="shared" si="398"/>
        <v>1653.7668990345849</v>
      </c>
      <c r="DR267" s="17">
        <f t="shared" si="398"/>
        <v>8505.995027439258</v>
      </c>
      <c r="DS267" s="17">
        <f t="shared" si="398"/>
        <v>77207.23968526818</v>
      </c>
      <c r="DT267" s="18"/>
      <c r="DU267" s="18">
        <f t="shared" si="391"/>
        <v>2541539.2042583306</v>
      </c>
    </row>
    <row r="268" spans="44:125" ht="11.25">
      <c r="AR268" s="1" t="s">
        <v>11</v>
      </c>
      <c r="AS268" s="1" t="s">
        <v>177</v>
      </c>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06">
        <f aca="true" t="shared" si="399" ref="BT268:DS268">BT$7*BT19</f>
        <v>54977.32983625916</v>
      </c>
      <c r="BU268" s="17">
        <f t="shared" si="399"/>
        <v>20783.503349389513</v>
      </c>
      <c r="BV268" s="17">
        <f t="shared" si="399"/>
        <v>23720.884551595223</v>
      </c>
      <c r="BW268" s="17">
        <f t="shared" si="399"/>
        <v>51063.838007964056</v>
      </c>
      <c r="BX268" s="17">
        <f t="shared" si="399"/>
        <v>37043.7353029693</v>
      </c>
      <c r="BY268" s="17">
        <f t="shared" si="399"/>
        <v>76811.07576140208</v>
      </c>
      <c r="BZ268" s="17">
        <f t="shared" si="399"/>
        <v>0</v>
      </c>
      <c r="CA268" s="17">
        <f t="shared" si="399"/>
        <v>0</v>
      </c>
      <c r="CB268" s="17">
        <f t="shared" si="399"/>
        <v>4107.781032961983</v>
      </c>
      <c r="CC268" s="17">
        <f t="shared" si="389"/>
        <v>7345.266121660556</v>
      </c>
      <c r="CD268" s="17">
        <f t="shared" si="399"/>
        <v>3760.3727228929274</v>
      </c>
      <c r="CE268" s="17">
        <f t="shared" si="399"/>
        <v>0</v>
      </c>
      <c r="CF268" s="17">
        <f t="shared" si="399"/>
        <v>0</v>
      </c>
      <c r="CG268" s="17">
        <f t="shared" si="399"/>
        <v>62169.48143284875</v>
      </c>
      <c r="CH268" s="17">
        <f t="shared" si="399"/>
        <v>31057.783258729585</v>
      </c>
      <c r="CI268" s="17">
        <f t="shared" si="399"/>
        <v>12603.04274083537</v>
      </c>
      <c r="CJ268" s="17">
        <f t="shared" si="399"/>
        <v>43177.06885136442</v>
      </c>
      <c r="CK268" s="17">
        <f t="shared" si="399"/>
        <v>176310.41336534853</v>
      </c>
      <c r="CL268" s="17">
        <f t="shared" si="399"/>
        <v>23795.285940395126</v>
      </c>
      <c r="CM268" s="17">
        <f t="shared" si="399"/>
        <v>2422.830031196373</v>
      </c>
      <c r="CN268" s="17">
        <f t="shared" si="399"/>
        <v>82553.63278417286</v>
      </c>
      <c r="CO268" s="17">
        <f t="shared" si="399"/>
        <v>129908.54660699559</v>
      </c>
      <c r="CP268" s="17">
        <f t="shared" si="399"/>
        <v>21678.180394338888</v>
      </c>
      <c r="CQ268" s="17">
        <f t="shared" si="399"/>
        <v>125541.71673719234</v>
      </c>
      <c r="CR268" s="17">
        <f t="shared" si="399"/>
        <v>26789.96339837916</v>
      </c>
      <c r="CS268" s="17">
        <f t="shared" si="399"/>
        <v>733.2662525228219</v>
      </c>
      <c r="CT268" s="17">
        <f t="shared" si="399"/>
        <v>1258.921142710446</v>
      </c>
      <c r="CU268" s="17">
        <f t="shared" si="399"/>
        <v>107798.0092201821</v>
      </c>
      <c r="CV268" s="17">
        <f t="shared" si="399"/>
        <v>27475.35533720359</v>
      </c>
      <c r="CW268" s="17">
        <f t="shared" si="399"/>
        <v>71568.23751237417</v>
      </c>
      <c r="CX268" s="17">
        <f t="shared" si="399"/>
        <v>49208.55735894765</v>
      </c>
      <c r="CY268" s="17">
        <f t="shared" si="399"/>
        <v>24127.075454023612</v>
      </c>
      <c r="CZ268" s="17">
        <f t="shared" si="399"/>
        <v>1494.5094191146754</v>
      </c>
      <c r="DA268" s="17">
        <f t="shared" si="399"/>
        <v>17008.214303664477</v>
      </c>
      <c r="DB268" s="17">
        <f t="shared" si="399"/>
        <v>21331.471551888528</v>
      </c>
      <c r="DC268" s="17">
        <f t="shared" si="399"/>
        <v>8169.250193773326</v>
      </c>
      <c r="DD268" s="17">
        <f t="shared" si="399"/>
        <v>184955.5703029474</v>
      </c>
      <c r="DE268" s="17">
        <f t="shared" si="399"/>
        <v>3633.0313633004084</v>
      </c>
      <c r="DF268" s="17">
        <f t="shared" si="399"/>
        <v>2679132.1916335304</v>
      </c>
      <c r="DG268" s="17">
        <f t="shared" si="399"/>
        <v>0</v>
      </c>
      <c r="DH268" s="17">
        <f t="shared" si="399"/>
        <v>10830.698299787562</v>
      </c>
      <c r="DI268" s="17">
        <f t="shared" si="399"/>
        <v>12160.661610673827</v>
      </c>
      <c r="DJ268" s="17">
        <f t="shared" si="399"/>
        <v>9726.959884310843</v>
      </c>
      <c r="DK268" s="17">
        <f t="shared" si="399"/>
        <v>0.9071625350303502</v>
      </c>
      <c r="DL268" s="17">
        <f t="shared" si="399"/>
        <v>695.0166903701789</v>
      </c>
      <c r="DM268" s="17">
        <f t="shared" si="399"/>
        <v>20178.689741730832</v>
      </c>
      <c r="DN268" s="17">
        <f t="shared" si="399"/>
        <v>3949.5420220738874</v>
      </c>
      <c r="DO268" s="17">
        <f t="shared" si="399"/>
        <v>6929.478265061145</v>
      </c>
      <c r="DP268" s="17">
        <f t="shared" si="399"/>
        <v>6373.0242534412055</v>
      </c>
      <c r="DQ268" s="17">
        <f t="shared" si="399"/>
        <v>4353.290853703057</v>
      </c>
      <c r="DR268" s="17">
        <f t="shared" si="399"/>
        <v>12638.397148520333</v>
      </c>
      <c r="DS268" s="17">
        <f t="shared" si="399"/>
        <v>154511.72848580012</v>
      </c>
      <c r="DT268" s="18"/>
      <c r="DU268" s="18">
        <f t="shared" si="391"/>
        <v>4457863.787693084</v>
      </c>
    </row>
    <row r="269" spans="44:127" ht="11.25">
      <c r="AR269" s="1" t="s">
        <v>12</v>
      </c>
      <c r="AS269" s="1" t="s">
        <v>178</v>
      </c>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06">
        <f aca="true" t="shared" si="400" ref="BT269:DS269">BT$7*BT20</f>
        <v>357.67476038655894</v>
      </c>
      <c r="BU269" s="17">
        <f t="shared" si="400"/>
        <v>330.411806051689</v>
      </c>
      <c r="BV269" s="17">
        <f t="shared" si="400"/>
        <v>301.7924243205499</v>
      </c>
      <c r="BW269" s="17">
        <f t="shared" si="400"/>
        <v>332.21413404968246</v>
      </c>
      <c r="BX269" s="17">
        <f t="shared" si="400"/>
        <v>2350.9410693650484</v>
      </c>
      <c r="BY269" s="17">
        <f t="shared" si="400"/>
        <v>499.7220345152852</v>
      </c>
      <c r="BZ269" s="17">
        <f t="shared" si="400"/>
        <v>0</v>
      </c>
      <c r="CA269" s="17">
        <f t="shared" si="400"/>
        <v>0</v>
      </c>
      <c r="CB269" s="17">
        <f t="shared" si="400"/>
        <v>606.2666310881827</v>
      </c>
      <c r="CC269" s="17">
        <f t="shared" si="389"/>
        <v>0</v>
      </c>
      <c r="CD269" s="17">
        <f t="shared" si="400"/>
        <v>24.46445501501638</v>
      </c>
      <c r="CE269" s="17">
        <f t="shared" si="400"/>
        <v>0</v>
      </c>
      <c r="CF269" s="17">
        <f t="shared" si="400"/>
        <v>0</v>
      </c>
      <c r="CG269" s="17">
        <f t="shared" si="400"/>
        <v>0</v>
      </c>
      <c r="CH269" s="17">
        <f t="shared" si="400"/>
        <v>4583.812397556102</v>
      </c>
      <c r="CI269" s="17">
        <f t="shared" si="400"/>
        <v>81.99362002293594</v>
      </c>
      <c r="CJ269" s="17">
        <f t="shared" si="400"/>
        <v>280.9039253379743</v>
      </c>
      <c r="CK269" s="17">
        <f t="shared" si="400"/>
        <v>0</v>
      </c>
      <c r="CL269" s="17">
        <f t="shared" si="400"/>
        <v>0</v>
      </c>
      <c r="CM269" s="17">
        <f t="shared" si="400"/>
        <v>15.76259075234286</v>
      </c>
      <c r="CN269" s="17">
        <f t="shared" si="400"/>
        <v>0</v>
      </c>
      <c r="CO269" s="17">
        <f t="shared" si="400"/>
        <v>0</v>
      </c>
      <c r="CP269" s="17">
        <f t="shared" si="400"/>
        <v>0</v>
      </c>
      <c r="CQ269" s="17">
        <f t="shared" si="400"/>
        <v>0</v>
      </c>
      <c r="CR269" s="17">
        <f t="shared" si="400"/>
        <v>0</v>
      </c>
      <c r="CS269" s="17">
        <f t="shared" si="400"/>
        <v>0</v>
      </c>
      <c r="CT269" s="17">
        <f t="shared" si="400"/>
        <v>8.190363544494227</v>
      </c>
      <c r="CU269" s="17">
        <f t="shared" si="400"/>
        <v>0</v>
      </c>
      <c r="CV269" s="17">
        <f t="shared" si="400"/>
        <v>178.75078993539088</v>
      </c>
      <c r="CW269" s="17">
        <f t="shared" si="400"/>
        <v>4542.001702955322</v>
      </c>
      <c r="CX269" s="17">
        <f t="shared" si="400"/>
        <v>203.0530848716335</v>
      </c>
      <c r="CY269" s="17">
        <f t="shared" si="400"/>
        <v>156.96735286250333</v>
      </c>
      <c r="CZ269" s="17">
        <f t="shared" si="400"/>
        <v>9.723067671153915</v>
      </c>
      <c r="DA269" s="17">
        <f t="shared" si="400"/>
        <v>110.65304542408406</v>
      </c>
      <c r="DB269" s="17">
        <f t="shared" si="400"/>
        <v>138.7795478379599</v>
      </c>
      <c r="DC269" s="17">
        <f t="shared" si="400"/>
        <v>53.14799053170136</v>
      </c>
      <c r="DD269" s="17">
        <f t="shared" si="400"/>
        <v>1203.2948760388072</v>
      </c>
      <c r="DE269" s="17">
        <f t="shared" si="400"/>
        <v>57.75717567970935</v>
      </c>
      <c r="DF269" s="17">
        <f t="shared" si="400"/>
        <v>170028.26113662447</v>
      </c>
      <c r="DG269" s="17">
        <f t="shared" si="400"/>
        <v>0</v>
      </c>
      <c r="DH269" s="17">
        <f t="shared" si="400"/>
        <v>0</v>
      </c>
      <c r="DI269" s="17">
        <f t="shared" si="400"/>
        <v>0</v>
      </c>
      <c r="DJ269" s="17">
        <f t="shared" si="400"/>
        <v>0</v>
      </c>
      <c r="DK269" s="17">
        <f t="shared" si="400"/>
        <v>0</v>
      </c>
      <c r="DL269" s="17">
        <f t="shared" si="400"/>
        <v>0</v>
      </c>
      <c r="DM269" s="17">
        <f t="shared" si="400"/>
        <v>0</v>
      </c>
      <c r="DN269" s="17">
        <f t="shared" si="400"/>
        <v>0</v>
      </c>
      <c r="DO269" s="17">
        <f t="shared" si="400"/>
        <v>110.16340171648831</v>
      </c>
      <c r="DP269" s="17">
        <f t="shared" si="400"/>
        <v>0</v>
      </c>
      <c r="DQ269" s="17">
        <f t="shared" si="400"/>
        <v>28.321896818719477</v>
      </c>
      <c r="DR269" s="17">
        <f t="shared" si="400"/>
        <v>160.79385685140375</v>
      </c>
      <c r="DS269" s="17">
        <f t="shared" si="400"/>
        <v>1755.2689820135158</v>
      </c>
      <c r="DT269" s="18"/>
      <c r="DU269" s="18">
        <f t="shared" si="391"/>
        <v>188511.0881198387</v>
      </c>
      <c r="DV269" s="3"/>
      <c r="DW269" s="3"/>
    </row>
    <row r="270" spans="44:127" ht="11.25">
      <c r="AR270" s="1" t="s">
        <v>13</v>
      </c>
      <c r="AS270" s="1" t="s">
        <v>179</v>
      </c>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06">
        <f aca="true" t="shared" si="401" ref="BT270:DS270">BT$7*BT21</f>
        <v>11564.81725249874</v>
      </c>
      <c r="BU270" s="17">
        <f t="shared" si="401"/>
        <v>3833.377698937868</v>
      </c>
      <c r="BV270" s="17">
        <f t="shared" si="401"/>
        <v>724.3018183693198</v>
      </c>
      <c r="BW270" s="17">
        <f t="shared" si="401"/>
        <v>10741.590334273065</v>
      </c>
      <c r="BX270" s="17">
        <f t="shared" si="401"/>
        <v>165.09792291954008</v>
      </c>
      <c r="BY270" s="17">
        <f t="shared" si="401"/>
        <v>16157.679115994222</v>
      </c>
      <c r="BZ270" s="17">
        <f t="shared" si="401"/>
        <v>12393.861546782045</v>
      </c>
      <c r="CA270" s="17">
        <f t="shared" si="401"/>
        <v>6905.114381465831</v>
      </c>
      <c r="CB270" s="17">
        <f t="shared" si="401"/>
        <v>534.8530163883391</v>
      </c>
      <c r="CC270" s="17">
        <f t="shared" si="389"/>
        <v>1621.6966289172044</v>
      </c>
      <c r="CD270" s="17">
        <f t="shared" si="401"/>
        <v>791.017378818863</v>
      </c>
      <c r="CE270" s="17">
        <f t="shared" si="401"/>
        <v>1974.190563573329</v>
      </c>
      <c r="CF270" s="17">
        <f t="shared" si="401"/>
        <v>4397.566087945057</v>
      </c>
      <c r="CG270" s="17">
        <f t="shared" si="401"/>
        <v>22403.416732558107</v>
      </c>
      <c r="CH270" s="17">
        <f t="shared" si="401"/>
        <v>4043.874034417286</v>
      </c>
      <c r="CI270" s="17">
        <f t="shared" si="401"/>
        <v>2651.127047408262</v>
      </c>
      <c r="CJ270" s="17">
        <f t="shared" si="401"/>
        <v>9082.560252594501</v>
      </c>
      <c r="CK270" s="17">
        <f t="shared" si="401"/>
        <v>44596.62914897651</v>
      </c>
      <c r="CL270" s="17">
        <f t="shared" si="401"/>
        <v>0</v>
      </c>
      <c r="CM270" s="17">
        <f t="shared" si="401"/>
        <v>509.65710099241915</v>
      </c>
      <c r="CN270" s="17">
        <f t="shared" si="401"/>
        <v>0</v>
      </c>
      <c r="CO270" s="17">
        <f t="shared" si="401"/>
        <v>12761.575675942036</v>
      </c>
      <c r="CP270" s="17">
        <f t="shared" si="401"/>
        <v>7352.966036769206</v>
      </c>
      <c r="CQ270" s="17">
        <f t="shared" si="401"/>
        <v>5668.680086225891</v>
      </c>
      <c r="CR270" s="17">
        <f t="shared" si="401"/>
        <v>1209.667479257292</v>
      </c>
      <c r="CS270" s="17">
        <f t="shared" si="401"/>
        <v>185.47516568665162</v>
      </c>
      <c r="CT270" s="17">
        <f t="shared" si="401"/>
        <v>264.82175460531334</v>
      </c>
      <c r="CU270" s="17">
        <f t="shared" si="401"/>
        <v>0</v>
      </c>
      <c r="CV270" s="17">
        <f t="shared" si="401"/>
        <v>5779.608874577639</v>
      </c>
      <c r="CW270" s="17">
        <f t="shared" si="401"/>
        <v>318.96803234522025</v>
      </c>
      <c r="CX270" s="17">
        <f t="shared" si="401"/>
        <v>12669.994969853351</v>
      </c>
      <c r="CY270" s="17">
        <f t="shared" si="401"/>
        <v>5075.2777425542745</v>
      </c>
      <c r="CZ270" s="17">
        <f t="shared" si="401"/>
        <v>314.3791880339766</v>
      </c>
      <c r="DA270" s="17">
        <f t="shared" si="401"/>
        <v>3577.7818020453847</v>
      </c>
      <c r="DB270" s="17">
        <f t="shared" si="401"/>
        <v>4487.2053800940375</v>
      </c>
      <c r="DC270" s="17">
        <f t="shared" si="401"/>
        <v>1718.4516938583442</v>
      </c>
      <c r="DD270" s="17">
        <f t="shared" si="401"/>
        <v>38906.53432525476</v>
      </c>
      <c r="DE270" s="17">
        <f t="shared" si="401"/>
        <v>670.0882509313188</v>
      </c>
      <c r="DF270" s="17">
        <f t="shared" si="401"/>
        <v>11940.457851995187</v>
      </c>
      <c r="DG270" s="17">
        <f t="shared" si="401"/>
        <v>0</v>
      </c>
      <c r="DH270" s="17">
        <f t="shared" si="401"/>
        <v>3902.9543422657875</v>
      </c>
      <c r="DI270" s="17">
        <f t="shared" si="401"/>
        <v>4382.22040024282</v>
      </c>
      <c r="DJ270" s="17">
        <f t="shared" si="401"/>
        <v>3505.2107691210244</v>
      </c>
      <c r="DK270" s="17">
        <f t="shared" si="401"/>
        <v>0.32690541802895495</v>
      </c>
      <c r="DL270" s="17">
        <f t="shared" si="401"/>
        <v>250.45646499826265</v>
      </c>
      <c r="DM270" s="17">
        <f t="shared" si="401"/>
        <v>7271.599906930029</v>
      </c>
      <c r="DN270" s="17">
        <f t="shared" si="401"/>
        <v>1423.2583863329323</v>
      </c>
      <c r="DO270" s="17">
        <f t="shared" si="401"/>
        <v>1278.0957570052944</v>
      </c>
      <c r="DP270" s="17">
        <f t="shared" si="401"/>
        <v>2296.5853165553895</v>
      </c>
      <c r="DQ270" s="17">
        <f t="shared" si="401"/>
        <v>915.7413304719298</v>
      </c>
      <c r="DR270" s="17">
        <f t="shared" si="401"/>
        <v>385.90525644336896</v>
      </c>
      <c r="DS270" s="17">
        <f t="shared" si="401"/>
        <v>22314.365536489848</v>
      </c>
      <c r="DT270" s="18"/>
      <c r="DU270" s="18">
        <f t="shared" si="391"/>
        <v>315921.08274613513</v>
      </c>
      <c r="DV270" s="3"/>
      <c r="DW270" s="3"/>
    </row>
    <row r="271" spans="44:127" ht="11.25">
      <c r="AR271" s="1" t="s">
        <v>14</v>
      </c>
      <c r="AS271" s="1" t="s">
        <v>180</v>
      </c>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06">
        <f aca="true" t="shared" si="402" ref="BT271:DS271">BT$7*BT22</f>
        <v>5360.938075267547</v>
      </c>
      <c r="BU271" s="17">
        <f t="shared" si="402"/>
        <v>1621.420844606379</v>
      </c>
      <c r="BV271" s="17">
        <f t="shared" si="402"/>
        <v>9868.612275281983</v>
      </c>
      <c r="BW271" s="17">
        <f t="shared" si="402"/>
        <v>4979.326465317755</v>
      </c>
      <c r="BX271" s="17">
        <f t="shared" si="402"/>
        <v>1235.9372784447974</v>
      </c>
      <c r="BY271" s="17">
        <f t="shared" si="402"/>
        <v>7489.9858155712045</v>
      </c>
      <c r="BZ271" s="17">
        <f t="shared" si="402"/>
        <v>0</v>
      </c>
      <c r="CA271" s="17">
        <f t="shared" si="402"/>
        <v>0</v>
      </c>
      <c r="CB271" s="17">
        <f t="shared" si="402"/>
        <v>904.1562896088591</v>
      </c>
      <c r="CC271" s="17">
        <f t="shared" si="389"/>
        <v>781.0787572503929</v>
      </c>
      <c r="CD271" s="17">
        <f t="shared" si="402"/>
        <v>366.6806912484619</v>
      </c>
      <c r="CE271" s="17">
        <f t="shared" si="402"/>
        <v>0</v>
      </c>
      <c r="CF271" s="17">
        <f t="shared" si="402"/>
        <v>0</v>
      </c>
      <c r="CG271" s="17">
        <f t="shared" si="402"/>
        <v>14562.220876162768</v>
      </c>
      <c r="CH271" s="17">
        <f t="shared" si="402"/>
        <v>6836.072772467316</v>
      </c>
      <c r="CI271" s="17">
        <f t="shared" si="402"/>
        <v>1228.9453106361684</v>
      </c>
      <c r="CJ271" s="17">
        <f t="shared" si="402"/>
        <v>4210.273454042269</v>
      </c>
      <c r="CK271" s="17">
        <f t="shared" si="402"/>
        <v>23944.426469729766</v>
      </c>
      <c r="CL271" s="17">
        <f t="shared" si="402"/>
        <v>0</v>
      </c>
      <c r="CM271" s="17">
        <f t="shared" si="402"/>
        <v>236.2545034985658</v>
      </c>
      <c r="CN271" s="17">
        <f t="shared" si="402"/>
        <v>0</v>
      </c>
      <c r="CO271" s="17">
        <f t="shared" si="402"/>
        <v>23036.36484037764</v>
      </c>
      <c r="CP271" s="17">
        <f t="shared" si="402"/>
        <v>301.16476039317456</v>
      </c>
      <c r="CQ271" s="17">
        <f t="shared" si="402"/>
        <v>14937.297813417073</v>
      </c>
      <c r="CR271" s="17">
        <f t="shared" si="402"/>
        <v>3187.5433289624616</v>
      </c>
      <c r="CS271" s="17">
        <f t="shared" si="402"/>
        <v>99.58368045955547</v>
      </c>
      <c r="CT271" s="17">
        <f t="shared" si="402"/>
        <v>122.7596594417468</v>
      </c>
      <c r="CU271" s="17">
        <f t="shared" si="402"/>
        <v>25249.984141664274</v>
      </c>
      <c r="CV271" s="17">
        <f t="shared" si="402"/>
        <v>2679.171196516999</v>
      </c>
      <c r="CW271" s="17">
        <f t="shared" si="402"/>
        <v>2387.822177507149</v>
      </c>
      <c r="CX271" s="17">
        <f t="shared" si="402"/>
        <v>3293.4557188141926</v>
      </c>
      <c r="CY271" s="17">
        <f t="shared" si="402"/>
        <v>2352.6744174654737</v>
      </c>
      <c r="CZ271" s="17">
        <f t="shared" si="402"/>
        <v>145.73229497758763</v>
      </c>
      <c r="DA271" s="17">
        <f t="shared" si="402"/>
        <v>1658.501493695482</v>
      </c>
      <c r="DB271" s="17">
        <f t="shared" si="402"/>
        <v>2080.0700649631067</v>
      </c>
      <c r="DC271" s="17">
        <f t="shared" si="402"/>
        <v>796.5982440511731</v>
      </c>
      <c r="DD271" s="17">
        <f t="shared" si="402"/>
        <v>18035.34951630095</v>
      </c>
      <c r="DE271" s="17">
        <f t="shared" si="402"/>
        <v>283.43021301733734</v>
      </c>
      <c r="DF271" s="17">
        <f t="shared" si="402"/>
        <v>89387.29646024582</v>
      </c>
      <c r="DG271" s="17">
        <f t="shared" si="402"/>
        <v>0</v>
      </c>
      <c r="DH271" s="17">
        <f t="shared" si="402"/>
        <v>2536.920322472762</v>
      </c>
      <c r="DI271" s="17">
        <f t="shared" si="402"/>
        <v>2848.4432601578333</v>
      </c>
      <c r="DJ271" s="17">
        <f t="shared" si="402"/>
        <v>2278.386999928666</v>
      </c>
      <c r="DK271" s="17">
        <f t="shared" si="402"/>
        <v>0.2124885217188207</v>
      </c>
      <c r="DL271" s="17">
        <f t="shared" si="402"/>
        <v>162.7967022488707</v>
      </c>
      <c r="DM271" s="17">
        <f t="shared" si="402"/>
        <v>4726.539939504519</v>
      </c>
      <c r="DN271" s="17">
        <f t="shared" si="402"/>
        <v>925.117951116406</v>
      </c>
      <c r="DO271" s="17">
        <f t="shared" si="402"/>
        <v>540.6018567869125</v>
      </c>
      <c r="DP271" s="17">
        <f t="shared" si="402"/>
        <v>1492.780455761003</v>
      </c>
      <c r="DQ271" s="17">
        <f t="shared" si="402"/>
        <v>424.49720202560246</v>
      </c>
      <c r="DR271" s="17">
        <f t="shared" si="402"/>
        <v>5257.959119040902</v>
      </c>
      <c r="DS271" s="17">
        <f t="shared" si="402"/>
        <v>20866.7825913678</v>
      </c>
      <c r="DT271" s="18"/>
      <c r="DU271" s="18">
        <f t="shared" si="391"/>
        <v>315722.16879033844</v>
      </c>
      <c r="DV271" s="3"/>
      <c r="DW271" s="3"/>
    </row>
    <row r="272" spans="44:127" ht="11.25">
      <c r="AR272" s="1" t="s">
        <v>15</v>
      </c>
      <c r="AS272" s="1" t="s">
        <v>181</v>
      </c>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06">
        <f aca="true" t="shared" si="403" ref="BT272:DS272">BT$7*BT23</f>
        <v>26001.49091441704</v>
      </c>
      <c r="BU272" s="17">
        <f t="shared" si="403"/>
        <v>6980.700338764775</v>
      </c>
      <c r="BV272" s="17">
        <f t="shared" si="403"/>
        <v>59905.79622762916</v>
      </c>
      <c r="BW272" s="17">
        <f t="shared" si="403"/>
        <v>24150.607604512294</v>
      </c>
      <c r="BX272" s="17">
        <f t="shared" si="403"/>
        <v>22587.959763890845</v>
      </c>
      <c r="BY272" s="17">
        <f t="shared" si="403"/>
        <v>36327.746263505906</v>
      </c>
      <c r="BZ272" s="17">
        <f t="shared" si="403"/>
        <v>0</v>
      </c>
      <c r="CA272" s="17">
        <f t="shared" si="403"/>
        <v>0</v>
      </c>
      <c r="CB272" s="17">
        <f t="shared" si="403"/>
        <v>0</v>
      </c>
      <c r="CC272" s="17">
        <f t="shared" si="389"/>
        <v>2815.0837535012975</v>
      </c>
      <c r="CD272" s="17">
        <f t="shared" si="403"/>
        <v>1778.4657326998167</v>
      </c>
      <c r="CE272" s="17">
        <f t="shared" si="403"/>
        <v>0</v>
      </c>
      <c r="CF272" s="17">
        <f t="shared" si="403"/>
        <v>0</v>
      </c>
      <c r="CG272" s="17">
        <f t="shared" si="403"/>
        <v>0</v>
      </c>
      <c r="CH272" s="17">
        <f t="shared" si="403"/>
        <v>0</v>
      </c>
      <c r="CI272" s="17">
        <f t="shared" si="403"/>
        <v>5960.600529269687</v>
      </c>
      <c r="CJ272" s="17">
        <f t="shared" si="403"/>
        <v>20420.565472961156</v>
      </c>
      <c r="CK272" s="17">
        <f t="shared" si="403"/>
        <v>52001.074607195194</v>
      </c>
      <c r="CL272" s="17">
        <f t="shared" si="403"/>
        <v>35858.217266404085</v>
      </c>
      <c r="CM272" s="17">
        <f t="shared" si="403"/>
        <v>1145.8758224700239</v>
      </c>
      <c r="CN272" s="17">
        <f t="shared" si="403"/>
        <v>39043.68471846191</v>
      </c>
      <c r="CO272" s="17">
        <f t="shared" si="403"/>
        <v>22152.66635807745</v>
      </c>
      <c r="CP272" s="17">
        <f t="shared" si="403"/>
        <v>32667.852971704917</v>
      </c>
      <c r="CQ272" s="17">
        <f t="shared" si="403"/>
        <v>0</v>
      </c>
      <c r="CR272" s="17">
        <f t="shared" si="403"/>
        <v>0</v>
      </c>
      <c r="CS272" s="17">
        <f t="shared" si="403"/>
        <v>216.26988659690684</v>
      </c>
      <c r="CT272" s="17">
        <f t="shared" si="403"/>
        <v>595.405901880747</v>
      </c>
      <c r="CU272" s="17">
        <f t="shared" si="403"/>
        <v>0</v>
      </c>
      <c r="CV272" s="17">
        <f t="shared" si="403"/>
        <v>12994.450699923063</v>
      </c>
      <c r="CW272" s="17">
        <f t="shared" si="403"/>
        <v>43639.780278111204</v>
      </c>
      <c r="CX272" s="17">
        <f t="shared" si="403"/>
        <v>41882.777030151694</v>
      </c>
      <c r="CY272" s="17">
        <f t="shared" si="403"/>
        <v>11410.883996688764</v>
      </c>
      <c r="CZ272" s="17">
        <f t="shared" si="403"/>
        <v>706.8272176614872</v>
      </c>
      <c r="DA272" s="17">
        <f t="shared" si="403"/>
        <v>8044.023436647888</v>
      </c>
      <c r="DB272" s="17">
        <f t="shared" si="403"/>
        <v>10088.705024407484</v>
      </c>
      <c r="DC272" s="17">
        <f t="shared" si="403"/>
        <v>3863.641346781167</v>
      </c>
      <c r="DD272" s="17">
        <f t="shared" si="403"/>
        <v>87474.61171952287</v>
      </c>
      <c r="DE272" s="17">
        <f t="shared" si="403"/>
        <v>1220.251602542223</v>
      </c>
      <c r="DF272" s="17">
        <f t="shared" si="403"/>
        <v>1633640.0649615948</v>
      </c>
      <c r="DG272" s="17">
        <f t="shared" si="403"/>
        <v>0</v>
      </c>
      <c r="DH272" s="17">
        <f t="shared" si="403"/>
        <v>0</v>
      </c>
      <c r="DI272" s="17">
        <f t="shared" si="403"/>
        <v>0</v>
      </c>
      <c r="DJ272" s="17">
        <f t="shared" si="403"/>
        <v>0</v>
      </c>
      <c r="DK272" s="17">
        <f t="shared" si="403"/>
        <v>0</v>
      </c>
      <c r="DL272" s="17">
        <f t="shared" si="403"/>
        <v>0</v>
      </c>
      <c r="DM272" s="17">
        <f t="shared" si="403"/>
        <v>0</v>
      </c>
      <c r="DN272" s="17">
        <f t="shared" si="403"/>
        <v>0</v>
      </c>
      <c r="DO272" s="17">
        <f t="shared" si="403"/>
        <v>2327.452232628353</v>
      </c>
      <c r="DP272" s="17">
        <f t="shared" si="403"/>
        <v>0</v>
      </c>
      <c r="DQ272" s="17">
        <f t="shared" si="403"/>
        <v>2058.8859611315897</v>
      </c>
      <c r="DR272" s="17">
        <f t="shared" si="403"/>
        <v>31917.580585003645</v>
      </c>
      <c r="DS272" s="17">
        <f t="shared" si="403"/>
        <v>37239.32728330291</v>
      </c>
      <c r="DT272" s="18"/>
      <c r="DU272" s="18">
        <f t="shared" si="391"/>
        <v>2319119.327510042</v>
      </c>
      <c r="DV272" s="3"/>
      <c r="DW272" s="3"/>
    </row>
    <row r="273" spans="44:127" ht="11.25">
      <c r="AR273" s="74">
        <v>66</v>
      </c>
      <c r="AS273" s="74" t="s">
        <v>182</v>
      </c>
      <c r="AT273" s="178"/>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06">
        <f aca="true" t="shared" si="404" ref="BT273:DS273">BT$7*BT24</f>
        <v>1972.4403452896204</v>
      </c>
      <c r="BU273" s="17">
        <f t="shared" si="404"/>
        <v>395.2926697854752</v>
      </c>
      <c r="BV273" s="17">
        <f t="shared" si="404"/>
        <v>60.35848486410998</v>
      </c>
      <c r="BW273" s="17">
        <f t="shared" si="404"/>
        <v>1832.0346690576055</v>
      </c>
      <c r="BX273" s="17">
        <f t="shared" si="404"/>
        <v>2262.7604013784</v>
      </c>
      <c r="BY273" s="17">
        <f t="shared" si="404"/>
        <v>2755.7770675316606</v>
      </c>
      <c r="BZ273" s="17">
        <f t="shared" si="404"/>
        <v>0</v>
      </c>
      <c r="CA273" s="17">
        <f t="shared" si="404"/>
        <v>0</v>
      </c>
      <c r="CB273" s="17">
        <f t="shared" si="404"/>
        <v>0</v>
      </c>
      <c r="CC273" s="17">
        <f t="shared" si="389"/>
        <v>113.49643685629816</v>
      </c>
      <c r="CD273" s="17">
        <f t="shared" si="404"/>
        <v>134.91217005356987</v>
      </c>
      <c r="CE273" s="17">
        <f t="shared" si="404"/>
        <v>0</v>
      </c>
      <c r="CF273" s="17">
        <f t="shared" si="404"/>
        <v>0</v>
      </c>
      <c r="CG273" s="17">
        <f t="shared" si="404"/>
        <v>0</v>
      </c>
      <c r="CH273" s="17">
        <f t="shared" si="404"/>
        <v>0</v>
      </c>
      <c r="CI273" s="17">
        <f t="shared" si="404"/>
        <v>452.1636472609859</v>
      </c>
      <c r="CJ273" s="17">
        <f t="shared" si="404"/>
        <v>1549.0783718930393</v>
      </c>
      <c r="CK273" s="17">
        <f t="shared" si="404"/>
        <v>2096.5403509840753</v>
      </c>
      <c r="CL273" s="17">
        <f t="shared" si="404"/>
        <v>0</v>
      </c>
      <c r="CM273" s="17">
        <f t="shared" si="404"/>
        <v>86.92469637110712</v>
      </c>
      <c r="CN273" s="17">
        <f t="shared" si="404"/>
        <v>0</v>
      </c>
      <c r="CO273" s="17">
        <f t="shared" si="404"/>
        <v>893.1345987063611</v>
      </c>
      <c r="CP273" s="17">
        <f t="shared" si="404"/>
        <v>1824.035624268095</v>
      </c>
      <c r="CQ273" s="17">
        <f t="shared" si="404"/>
        <v>0</v>
      </c>
      <c r="CR273" s="17">
        <f t="shared" si="404"/>
        <v>0</v>
      </c>
      <c r="CS273" s="17">
        <f t="shared" si="404"/>
        <v>8.719407192604967</v>
      </c>
      <c r="CT273" s="17">
        <f t="shared" si="404"/>
        <v>45.1667416518015</v>
      </c>
      <c r="CU273" s="17">
        <f t="shared" si="404"/>
        <v>0</v>
      </c>
      <c r="CV273" s="17">
        <f t="shared" si="404"/>
        <v>985.74266028698</v>
      </c>
      <c r="CW273" s="17">
        <f t="shared" si="404"/>
        <v>4371.637269162318</v>
      </c>
      <c r="CX273" s="17">
        <f t="shared" si="404"/>
        <v>2634.1194797952453</v>
      </c>
      <c r="CY273" s="17">
        <f t="shared" si="404"/>
        <v>865.6152850838633</v>
      </c>
      <c r="CZ273" s="17">
        <f t="shared" si="404"/>
        <v>53.61902230349791</v>
      </c>
      <c r="DA273" s="17">
        <f t="shared" si="404"/>
        <v>610.2094844146858</v>
      </c>
      <c r="DB273" s="17">
        <f t="shared" si="404"/>
        <v>765.3164538666443</v>
      </c>
      <c r="DC273" s="17">
        <f t="shared" si="404"/>
        <v>293.09096532979174</v>
      </c>
      <c r="DD273" s="17">
        <f t="shared" si="404"/>
        <v>6635.713848564883</v>
      </c>
      <c r="DE273" s="17">
        <f t="shared" si="404"/>
        <v>69.09858472227046</v>
      </c>
      <c r="DF273" s="17">
        <f t="shared" si="404"/>
        <v>163650.72754422127</v>
      </c>
      <c r="DG273" s="17">
        <f t="shared" si="404"/>
        <v>0</v>
      </c>
      <c r="DH273" s="17">
        <f t="shared" si="404"/>
        <v>0</v>
      </c>
      <c r="DI273" s="17">
        <f t="shared" si="404"/>
        <v>0</v>
      </c>
      <c r="DJ273" s="17">
        <f t="shared" si="404"/>
        <v>0</v>
      </c>
      <c r="DK273" s="17">
        <f t="shared" si="404"/>
        <v>0</v>
      </c>
      <c r="DL273" s="17">
        <f t="shared" si="404"/>
        <v>0</v>
      </c>
      <c r="DM273" s="17">
        <f t="shared" si="404"/>
        <v>0</v>
      </c>
      <c r="DN273" s="17">
        <f t="shared" si="404"/>
        <v>0</v>
      </c>
      <c r="DO273" s="17">
        <f t="shared" si="404"/>
        <v>131.795487871726</v>
      </c>
      <c r="DP273" s="17">
        <f t="shared" si="404"/>
        <v>0</v>
      </c>
      <c r="DQ273" s="17">
        <f t="shared" si="404"/>
        <v>156.18449532194427</v>
      </c>
      <c r="DR273" s="17">
        <f t="shared" si="404"/>
        <v>32.158771370280746</v>
      </c>
      <c r="DS273" s="17">
        <f t="shared" si="404"/>
        <v>7464.763329171403</v>
      </c>
      <c r="DT273" s="18"/>
      <c r="DU273" s="18">
        <f t="shared" si="391"/>
        <v>205202.6283646316</v>
      </c>
      <c r="DV273" s="3"/>
      <c r="DW273" s="3"/>
    </row>
    <row r="274" spans="44:127" ht="11.25">
      <c r="AR274" s="1" t="s">
        <v>16</v>
      </c>
      <c r="AS274" s="1" t="s">
        <v>183</v>
      </c>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06">
        <f aca="true" t="shared" si="405" ref="BT274:DS274">BT$7*BT25</f>
        <v>8642.760876709133</v>
      </c>
      <c r="BU274" s="17">
        <f t="shared" si="405"/>
        <v>2862.5677378841783</v>
      </c>
      <c r="BV274" s="17">
        <f t="shared" si="405"/>
        <v>362.1509091846599</v>
      </c>
      <c r="BW274" s="17">
        <f t="shared" si="405"/>
        <v>8027.536853177123</v>
      </c>
      <c r="BX274" s="17">
        <f t="shared" si="405"/>
        <v>1709.8157421209457</v>
      </c>
      <c r="BY274" s="17">
        <f t="shared" si="405"/>
        <v>12075.154658579875</v>
      </c>
      <c r="BZ274" s="17">
        <f t="shared" si="405"/>
        <v>0</v>
      </c>
      <c r="CA274" s="17">
        <f t="shared" si="405"/>
        <v>0</v>
      </c>
      <c r="CB274" s="17">
        <f t="shared" si="405"/>
        <v>2237.0439653702756</v>
      </c>
      <c r="CC274" s="17">
        <f t="shared" si="389"/>
        <v>1453.126511225719</v>
      </c>
      <c r="CD274" s="17">
        <f t="shared" si="405"/>
        <v>591.1527960353667</v>
      </c>
      <c r="CE274" s="17">
        <f t="shared" si="405"/>
        <v>0</v>
      </c>
      <c r="CF274" s="17">
        <f t="shared" si="405"/>
        <v>0</v>
      </c>
      <c r="CG274" s="17">
        <f t="shared" si="405"/>
        <v>40466.17147318308</v>
      </c>
      <c r="CH274" s="17">
        <f t="shared" si="405"/>
        <v>16913.66362014214</v>
      </c>
      <c r="CI274" s="17">
        <f t="shared" si="405"/>
        <v>1981.272736460651</v>
      </c>
      <c r="CJ274" s="17">
        <f t="shared" si="405"/>
        <v>6787.690172494209</v>
      </c>
      <c r="CK274" s="17">
        <f t="shared" si="405"/>
        <v>53286.38082172705</v>
      </c>
      <c r="CL274" s="17">
        <f t="shared" si="405"/>
        <v>0</v>
      </c>
      <c r="CM274" s="17">
        <f t="shared" si="405"/>
        <v>380.8831870683082</v>
      </c>
      <c r="CN274" s="17">
        <f t="shared" si="405"/>
        <v>0</v>
      </c>
      <c r="CO274" s="17">
        <f t="shared" si="405"/>
        <v>58369.32314078971</v>
      </c>
      <c r="CP274" s="17">
        <f t="shared" si="405"/>
        <v>14416.1320210846</v>
      </c>
      <c r="CQ274" s="17">
        <f t="shared" si="405"/>
        <v>21176.103770384074</v>
      </c>
      <c r="CR274" s="17">
        <f t="shared" si="405"/>
        <v>4518.872767340457</v>
      </c>
      <c r="CS274" s="17">
        <f t="shared" si="405"/>
        <v>221.61541130690276</v>
      </c>
      <c r="CT274" s="17">
        <f t="shared" si="405"/>
        <v>197.90983722719383</v>
      </c>
      <c r="CU274" s="17">
        <f t="shared" si="405"/>
        <v>70165.82131674016</v>
      </c>
      <c r="CV274" s="17">
        <f t="shared" si="405"/>
        <v>4319.28809364348</v>
      </c>
      <c r="CW274" s="17">
        <f t="shared" si="405"/>
        <v>3303.352054907366</v>
      </c>
      <c r="CX274" s="17">
        <f t="shared" si="405"/>
        <v>16875.147202261902</v>
      </c>
      <c r="CY274" s="17">
        <f t="shared" si="405"/>
        <v>3792.918725309145</v>
      </c>
      <c r="CZ274" s="17">
        <f t="shared" si="405"/>
        <v>234.94570536378936</v>
      </c>
      <c r="DA274" s="17">
        <f t="shared" si="405"/>
        <v>2673.79171749892</v>
      </c>
      <c r="DB274" s="17">
        <f t="shared" si="405"/>
        <v>3353.433284599125</v>
      </c>
      <c r="DC274" s="17">
        <f t="shared" si="405"/>
        <v>1284.254367701696</v>
      </c>
      <c r="DD274" s="17">
        <f t="shared" si="405"/>
        <v>29076.10776486755</v>
      </c>
      <c r="DE274" s="17">
        <f t="shared" si="405"/>
        <v>500.3871674796638</v>
      </c>
      <c r="DF274" s="17">
        <f t="shared" si="405"/>
        <v>123659.84042950491</v>
      </c>
      <c r="DG274" s="17">
        <f t="shared" si="405"/>
        <v>0</v>
      </c>
      <c r="DH274" s="17">
        <f t="shared" si="405"/>
        <v>7049.71128071758</v>
      </c>
      <c r="DI274" s="17">
        <f t="shared" si="405"/>
        <v>7915.385597938594</v>
      </c>
      <c r="DJ274" s="17">
        <f t="shared" si="405"/>
        <v>6331.286951724851</v>
      </c>
      <c r="DK274" s="17">
        <f t="shared" si="405"/>
        <v>0.5904729113148</v>
      </c>
      <c r="DL274" s="17">
        <f t="shared" si="405"/>
        <v>452.3869899031119</v>
      </c>
      <c r="DM274" s="17">
        <f t="shared" si="405"/>
        <v>13134.327331892366</v>
      </c>
      <c r="DN274" s="17">
        <f t="shared" si="405"/>
        <v>2570.760460313859</v>
      </c>
      <c r="DO274" s="17">
        <f t="shared" si="405"/>
        <v>954.4156530528488</v>
      </c>
      <c r="DP274" s="17">
        <f t="shared" si="405"/>
        <v>4148.207228028172</v>
      </c>
      <c r="DQ274" s="17">
        <f t="shared" si="405"/>
        <v>684.3630272219234</v>
      </c>
      <c r="DR274" s="17">
        <f t="shared" si="405"/>
        <v>192.95262822168448</v>
      </c>
      <c r="DS274" s="17">
        <f t="shared" si="405"/>
        <v>19206.276772797013</v>
      </c>
      <c r="DT274" s="18"/>
      <c r="DU274" s="18">
        <f t="shared" si="391"/>
        <v>578557.2812340967</v>
      </c>
      <c r="DV274" s="3"/>
      <c r="DW274" s="3"/>
    </row>
    <row r="275" spans="44:127" ht="11.25">
      <c r="AR275" s="1" t="s">
        <v>17</v>
      </c>
      <c r="AS275" s="1" t="s">
        <v>184</v>
      </c>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06">
        <f aca="true" t="shared" si="406" ref="BT275:DS275">BT$7*BT26</f>
        <v>18605.362535897322</v>
      </c>
      <c r="BU275" s="17">
        <f t="shared" si="406"/>
        <v>5557.526577789409</v>
      </c>
      <c r="BV275" s="17">
        <f t="shared" si="406"/>
        <v>12433.847882006658</v>
      </c>
      <c r="BW275" s="17">
        <f t="shared" si="406"/>
        <v>17280.96328872471</v>
      </c>
      <c r="BX275" s="17">
        <f t="shared" si="406"/>
        <v>916.9307442578047</v>
      </c>
      <c r="BY275" s="17">
        <f t="shared" si="406"/>
        <v>25994.31284803194</v>
      </c>
      <c r="BZ275" s="17">
        <f t="shared" si="406"/>
        <v>0</v>
      </c>
      <c r="CA275" s="17">
        <f t="shared" si="406"/>
        <v>0</v>
      </c>
      <c r="CB275" s="17">
        <f t="shared" si="406"/>
        <v>0</v>
      </c>
      <c r="CC275" s="17">
        <f t="shared" si="389"/>
        <v>1519.3637760139848</v>
      </c>
      <c r="CD275" s="17">
        <f t="shared" si="406"/>
        <v>0</v>
      </c>
      <c r="CE275" s="17">
        <f t="shared" si="406"/>
        <v>0</v>
      </c>
      <c r="CF275" s="17">
        <f t="shared" si="406"/>
        <v>0</v>
      </c>
      <c r="CG275" s="17">
        <f t="shared" si="406"/>
        <v>0</v>
      </c>
      <c r="CH275" s="17">
        <f t="shared" si="406"/>
        <v>0</v>
      </c>
      <c r="CI275" s="17">
        <f t="shared" si="406"/>
        <v>4265.106725754475</v>
      </c>
      <c r="CJ275" s="17">
        <f t="shared" si="406"/>
        <v>14611.932256615679</v>
      </c>
      <c r="CK275" s="17">
        <f t="shared" si="406"/>
        <v>28066.145092026163</v>
      </c>
      <c r="CL275" s="17">
        <f t="shared" si="406"/>
        <v>0</v>
      </c>
      <c r="CM275" s="17">
        <f t="shared" si="406"/>
        <v>0</v>
      </c>
      <c r="CN275" s="17">
        <f t="shared" si="406"/>
        <v>0</v>
      </c>
      <c r="CO275" s="17">
        <f t="shared" si="406"/>
        <v>11956.290382026466</v>
      </c>
      <c r="CP275" s="17">
        <f t="shared" si="406"/>
        <v>1818.3532702984126</v>
      </c>
      <c r="CQ275" s="17">
        <f t="shared" si="406"/>
        <v>0</v>
      </c>
      <c r="CR275" s="17">
        <f t="shared" si="406"/>
        <v>0</v>
      </c>
      <c r="CS275" s="17">
        <f t="shared" si="406"/>
        <v>116.72570349969206</v>
      </c>
      <c r="CT275" s="17">
        <f t="shared" si="406"/>
        <v>0</v>
      </c>
      <c r="CU275" s="17">
        <f t="shared" si="406"/>
        <v>0</v>
      </c>
      <c r="CV275" s="17">
        <f t="shared" si="406"/>
        <v>9298.177055411123</v>
      </c>
      <c r="CW275" s="17">
        <f t="shared" si="406"/>
        <v>1771.5037846677537</v>
      </c>
      <c r="CX275" s="17">
        <f t="shared" si="406"/>
        <v>12071.964019822602</v>
      </c>
      <c r="CY275" s="17">
        <f t="shared" si="406"/>
        <v>8165.056162058288</v>
      </c>
      <c r="CZ275" s="17">
        <f t="shared" si="406"/>
        <v>505.7700990345852</v>
      </c>
      <c r="DA275" s="17">
        <f t="shared" si="406"/>
        <v>5755.899643551039</v>
      </c>
      <c r="DB275" s="17">
        <f t="shared" si="406"/>
        <v>7218.971216483353</v>
      </c>
      <c r="DC275" s="17">
        <f t="shared" si="406"/>
        <v>2764.627928534992</v>
      </c>
      <c r="DD275" s="17">
        <f t="shared" si="406"/>
        <v>62592.4439904397</v>
      </c>
      <c r="DE275" s="17">
        <f t="shared" si="406"/>
        <v>971.4756949327113</v>
      </c>
      <c r="DF275" s="17">
        <f t="shared" si="406"/>
        <v>66315.63081714023</v>
      </c>
      <c r="DG275" s="17">
        <f t="shared" si="406"/>
        <v>0</v>
      </c>
      <c r="DH275" s="17">
        <f t="shared" si="406"/>
        <v>0</v>
      </c>
      <c r="DI275" s="17">
        <f t="shared" si="406"/>
        <v>0</v>
      </c>
      <c r="DJ275" s="17">
        <f t="shared" si="406"/>
        <v>0</v>
      </c>
      <c r="DK275" s="17">
        <f t="shared" si="406"/>
        <v>0</v>
      </c>
      <c r="DL275" s="17">
        <f t="shared" si="406"/>
        <v>0</v>
      </c>
      <c r="DM275" s="17">
        <f t="shared" si="406"/>
        <v>0</v>
      </c>
      <c r="DN275" s="17">
        <f t="shared" si="406"/>
        <v>0</v>
      </c>
      <c r="DO275" s="17">
        <f t="shared" si="406"/>
        <v>1852.9484168713334</v>
      </c>
      <c r="DP275" s="17">
        <f t="shared" si="406"/>
        <v>0</v>
      </c>
      <c r="DQ275" s="17">
        <f t="shared" si="406"/>
        <v>1473.2355099561973</v>
      </c>
      <c r="DR275" s="17">
        <f t="shared" si="406"/>
        <v>6624.706902277835</v>
      </c>
      <c r="DS275" s="17">
        <f t="shared" si="406"/>
        <v>27512.75478911885</v>
      </c>
      <c r="DT275" s="18"/>
      <c r="DU275" s="18">
        <f t="shared" si="391"/>
        <v>358038.0271132433</v>
      </c>
      <c r="DV275" s="3"/>
      <c r="DW275" s="3"/>
    </row>
    <row r="276" spans="44:127" ht="11.25">
      <c r="AR276" s="1" t="s">
        <v>18</v>
      </c>
      <c r="AS276" s="1" t="s">
        <v>185</v>
      </c>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06">
        <f aca="true" t="shared" si="407" ref="BT276:DS276">BT$7*BT27</f>
        <v>10613.109556733334</v>
      </c>
      <c r="BU276" s="17">
        <f t="shared" si="407"/>
        <v>3627.9216304475453</v>
      </c>
      <c r="BV276" s="17">
        <f t="shared" si="407"/>
        <v>10773.989548243631</v>
      </c>
      <c r="BW276" s="17">
        <f t="shared" si="407"/>
        <v>9857.628749520987</v>
      </c>
      <c r="BX276" s="17">
        <f t="shared" si="407"/>
        <v>1816.6699633282963</v>
      </c>
      <c r="BY276" s="17">
        <f t="shared" si="407"/>
        <v>14828.009375032498</v>
      </c>
      <c r="BZ276" s="17">
        <f t="shared" si="407"/>
        <v>0</v>
      </c>
      <c r="CA276" s="17">
        <f t="shared" si="407"/>
        <v>0</v>
      </c>
      <c r="CB276" s="17">
        <f t="shared" si="407"/>
        <v>1307.4184845048292</v>
      </c>
      <c r="CC276" s="17">
        <f t="shared" si="389"/>
        <v>1964.4186562767147</v>
      </c>
      <c r="CD276" s="17">
        <f t="shared" si="407"/>
        <v>725.9218991005446</v>
      </c>
      <c r="CE276" s="17">
        <f t="shared" si="407"/>
        <v>0</v>
      </c>
      <c r="CF276" s="17">
        <f t="shared" si="407"/>
        <v>0</v>
      </c>
      <c r="CG276" s="17">
        <f t="shared" si="407"/>
        <v>8821.345338444755</v>
      </c>
      <c r="CH276" s="17">
        <f t="shared" si="407"/>
        <v>9885.025417464478</v>
      </c>
      <c r="CI276" s="17">
        <f t="shared" si="407"/>
        <v>2432.9568888677013</v>
      </c>
      <c r="CJ276" s="17">
        <f t="shared" si="407"/>
        <v>8335.125831373574</v>
      </c>
      <c r="CK276" s="17">
        <f t="shared" si="407"/>
        <v>42051.8961399322</v>
      </c>
      <c r="CL276" s="17">
        <f t="shared" si="407"/>
        <v>0</v>
      </c>
      <c r="CM276" s="17">
        <f t="shared" si="407"/>
        <v>467.7157045461267</v>
      </c>
      <c r="CN276" s="17">
        <f t="shared" si="407"/>
        <v>0</v>
      </c>
      <c r="CO276" s="17">
        <f t="shared" si="407"/>
        <v>25689.8958172161</v>
      </c>
      <c r="CP276" s="17">
        <f t="shared" si="407"/>
        <v>10495.30778200365</v>
      </c>
      <c r="CQ276" s="17">
        <f t="shared" si="407"/>
        <v>24433.965888904702</v>
      </c>
      <c r="CR276" s="17">
        <f t="shared" si="407"/>
        <v>5214.083962315914</v>
      </c>
      <c r="CS276" s="17">
        <f t="shared" si="407"/>
        <v>174.89174748918865</v>
      </c>
      <c r="CT276" s="17">
        <f t="shared" si="407"/>
        <v>243.028682016162</v>
      </c>
      <c r="CU276" s="17">
        <f t="shared" si="407"/>
        <v>15295.663470431244</v>
      </c>
      <c r="CV276" s="17">
        <f t="shared" si="407"/>
        <v>5303.985427673528</v>
      </c>
      <c r="CW276" s="17">
        <f t="shared" si="407"/>
        <v>3509.7936629153583</v>
      </c>
      <c r="CX276" s="17">
        <f t="shared" si="407"/>
        <v>14738.556344417066</v>
      </c>
      <c r="CY276" s="17">
        <f t="shared" si="407"/>
        <v>4657.616072656971</v>
      </c>
      <c r="CZ276" s="17">
        <f t="shared" si="407"/>
        <v>288.50786762242666</v>
      </c>
      <c r="DA276" s="17">
        <f t="shared" si="407"/>
        <v>3283.3541080807163</v>
      </c>
      <c r="DB276" s="17">
        <f t="shared" si="407"/>
        <v>4117.9381621626235</v>
      </c>
      <c r="DC276" s="17">
        <f t="shared" si="407"/>
        <v>1577.034526069314</v>
      </c>
      <c r="DD276" s="17">
        <f t="shared" si="407"/>
        <v>35704.784801291855</v>
      </c>
      <c r="DE276" s="17">
        <f t="shared" si="407"/>
        <v>634.1737889632087</v>
      </c>
      <c r="DF276" s="17">
        <f t="shared" si="407"/>
        <v>131387.91054735816</v>
      </c>
      <c r="DG276" s="17">
        <f t="shared" si="407"/>
        <v>0</v>
      </c>
      <c r="DH276" s="17">
        <f t="shared" si="407"/>
        <v>1536.788272267154</v>
      </c>
      <c r="DI276" s="17">
        <f t="shared" si="407"/>
        <v>1725.4992825956106</v>
      </c>
      <c r="DJ276" s="17">
        <f t="shared" si="407"/>
        <v>1380.1767403414035</v>
      </c>
      <c r="DK276" s="17">
        <f t="shared" si="407"/>
        <v>0.12871900834890102</v>
      </c>
      <c r="DL276" s="17">
        <f t="shared" si="407"/>
        <v>98.61723309306592</v>
      </c>
      <c r="DM276" s="17">
        <f t="shared" si="407"/>
        <v>2863.192463353699</v>
      </c>
      <c r="DN276" s="17">
        <f t="shared" si="407"/>
        <v>560.4079896185921</v>
      </c>
      <c r="DO276" s="17">
        <f t="shared" si="407"/>
        <v>1209.5941508470416</v>
      </c>
      <c r="DP276" s="17">
        <f t="shared" si="407"/>
        <v>904.2804683936846</v>
      </c>
      <c r="DQ276" s="17">
        <f t="shared" si="407"/>
        <v>840.3818974162727</v>
      </c>
      <c r="DR276" s="17">
        <f t="shared" si="407"/>
        <v>5740.340689595113</v>
      </c>
      <c r="DS276" s="17">
        <f t="shared" si="407"/>
        <v>21042.504185795842</v>
      </c>
      <c r="DT276" s="18"/>
      <c r="DU276" s="18">
        <f t="shared" si="391"/>
        <v>452161.5579357312</v>
      </c>
      <c r="DV276" s="3"/>
      <c r="DW276" s="3"/>
    </row>
    <row r="277" spans="44:127" ht="11.25">
      <c r="AR277" s="1" t="s">
        <v>19</v>
      </c>
      <c r="AS277" s="1" t="s">
        <v>186</v>
      </c>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06">
        <f aca="true" t="shared" si="408" ref="BT277:DS277">BT$7*BT28</f>
        <v>11324.275746975614</v>
      </c>
      <c r="BU277" s="17">
        <f t="shared" si="408"/>
        <v>1622.021593344655</v>
      </c>
      <c r="BV277" s="17">
        <f t="shared" si="408"/>
        <v>2655.7733340208392</v>
      </c>
      <c r="BW277" s="17">
        <f t="shared" si="408"/>
        <v>10518.17147219287</v>
      </c>
      <c r="BX277" s="17">
        <f t="shared" si="408"/>
        <v>1077.2861774704998</v>
      </c>
      <c r="BY277" s="17">
        <f t="shared" si="408"/>
        <v>15821.608741904993</v>
      </c>
      <c r="BZ277" s="17">
        <f t="shared" si="408"/>
        <v>0</v>
      </c>
      <c r="CA277" s="17">
        <f t="shared" si="408"/>
        <v>0</v>
      </c>
      <c r="CB277" s="17">
        <f t="shared" si="408"/>
        <v>0</v>
      </c>
      <c r="CC277" s="17">
        <f t="shared" si="389"/>
        <v>595.391144164187</v>
      </c>
      <c r="CD277" s="17">
        <f t="shared" si="408"/>
        <v>0</v>
      </c>
      <c r="CE277" s="17">
        <f t="shared" si="408"/>
        <v>0</v>
      </c>
      <c r="CF277" s="17">
        <f t="shared" si="408"/>
        <v>0</v>
      </c>
      <c r="CG277" s="17">
        <f t="shared" si="408"/>
        <v>0</v>
      </c>
      <c r="CH277" s="17">
        <f t="shared" si="408"/>
        <v>0</v>
      </c>
      <c r="CI277" s="17">
        <f t="shared" si="408"/>
        <v>2595.9851392057026</v>
      </c>
      <c r="CJ277" s="17">
        <f t="shared" si="408"/>
        <v>8893.64825602218</v>
      </c>
      <c r="CK277" s="17">
        <f t="shared" si="408"/>
        <v>10998.244464178757</v>
      </c>
      <c r="CL277" s="17">
        <f t="shared" si="408"/>
        <v>0</v>
      </c>
      <c r="CM277" s="17">
        <f t="shared" si="408"/>
        <v>0</v>
      </c>
      <c r="CN277" s="17">
        <f t="shared" si="408"/>
        <v>0</v>
      </c>
      <c r="CO277" s="17">
        <f t="shared" si="408"/>
        <v>4685.296255508779</v>
      </c>
      <c r="CP277" s="17">
        <f t="shared" si="408"/>
        <v>1852.4473941165077</v>
      </c>
      <c r="CQ277" s="17">
        <f t="shared" si="408"/>
        <v>0</v>
      </c>
      <c r="CR277" s="17">
        <f t="shared" si="408"/>
        <v>0</v>
      </c>
      <c r="CS277" s="17">
        <f t="shared" si="408"/>
        <v>45.74115248579654</v>
      </c>
      <c r="CT277" s="17">
        <f t="shared" si="408"/>
        <v>0</v>
      </c>
      <c r="CU277" s="17">
        <f t="shared" si="408"/>
        <v>0</v>
      </c>
      <c r="CV277" s="17">
        <f t="shared" si="408"/>
        <v>5659.396355030445</v>
      </c>
      <c r="CW277" s="17">
        <f t="shared" si="408"/>
        <v>2081.3093600694847</v>
      </c>
      <c r="CX277" s="17">
        <f t="shared" si="408"/>
        <v>7966.773954846888</v>
      </c>
      <c r="CY277" s="17">
        <f t="shared" si="408"/>
        <v>4969.714902909901</v>
      </c>
      <c r="CZ277" s="17">
        <f t="shared" si="408"/>
        <v>307.84028287501343</v>
      </c>
      <c r="DA277" s="17">
        <f t="shared" si="408"/>
        <v>3503.3660112631055</v>
      </c>
      <c r="DB277" s="17">
        <f t="shared" si="408"/>
        <v>4393.874105232251</v>
      </c>
      <c r="DC277" s="17">
        <f t="shared" si="408"/>
        <v>1682.7088932083693</v>
      </c>
      <c r="DD277" s="17">
        <f t="shared" si="408"/>
        <v>38097.30092908831</v>
      </c>
      <c r="DE277" s="17">
        <f t="shared" si="408"/>
        <v>283.5352260640277</v>
      </c>
      <c r="DF277" s="17">
        <f t="shared" si="408"/>
        <v>77913.09526584651</v>
      </c>
      <c r="DG277" s="17">
        <f t="shared" si="408"/>
        <v>0</v>
      </c>
      <c r="DH277" s="17">
        <f t="shared" si="408"/>
        <v>0</v>
      </c>
      <c r="DI277" s="17">
        <f t="shared" si="408"/>
        <v>0</v>
      </c>
      <c r="DJ277" s="17">
        <f t="shared" si="408"/>
        <v>0</v>
      </c>
      <c r="DK277" s="17">
        <f t="shared" si="408"/>
        <v>0</v>
      </c>
      <c r="DL277" s="17">
        <f t="shared" si="408"/>
        <v>0</v>
      </c>
      <c r="DM277" s="17">
        <f t="shared" si="408"/>
        <v>0</v>
      </c>
      <c r="DN277" s="17">
        <f t="shared" si="408"/>
        <v>0</v>
      </c>
      <c r="DO277" s="17">
        <f t="shared" si="408"/>
        <v>540.8021538809426</v>
      </c>
      <c r="DP277" s="17">
        <f t="shared" si="408"/>
        <v>0</v>
      </c>
      <c r="DQ277" s="17">
        <f t="shared" si="408"/>
        <v>896.6944407985219</v>
      </c>
      <c r="DR277" s="17">
        <f t="shared" si="408"/>
        <v>1414.9859402923528</v>
      </c>
      <c r="DS277" s="17">
        <f t="shared" si="408"/>
        <v>11324.456526396238</v>
      </c>
      <c r="DT277" s="18"/>
      <c r="DU277" s="18">
        <f t="shared" si="391"/>
        <v>233721.74521939375</v>
      </c>
      <c r="DV277" s="3"/>
      <c r="DW277" s="3"/>
    </row>
    <row r="278" spans="44:127" ht="11.25">
      <c r="AR278" s="1" t="s">
        <v>20</v>
      </c>
      <c r="AS278" s="1" t="s">
        <v>187</v>
      </c>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06">
        <f aca="true" t="shared" si="409" ref="BT278:DS278">BT$7*BT29</f>
        <v>54862.28824666113</v>
      </c>
      <c r="BU278" s="17">
        <f t="shared" si="409"/>
        <v>20683.77905883573</v>
      </c>
      <c r="BV278" s="17">
        <f t="shared" si="409"/>
        <v>29696.374553142115</v>
      </c>
      <c r="BW278" s="17">
        <f t="shared" si="409"/>
        <v>50956.985508708305</v>
      </c>
      <c r="BX278" s="17">
        <f t="shared" si="409"/>
        <v>77718.43928774177</v>
      </c>
      <c r="BY278" s="17">
        <f t="shared" si="409"/>
        <v>76650.34645205505</v>
      </c>
      <c r="BZ278" s="17">
        <f t="shared" si="409"/>
        <v>0</v>
      </c>
      <c r="CA278" s="17">
        <f t="shared" si="409"/>
        <v>0</v>
      </c>
      <c r="CB278" s="17">
        <f t="shared" si="409"/>
        <v>0</v>
      </c>
      <c r="CC278" s="17">
        <f t="shared" si="389"/>
        <v>4381.7067015833145</v>
      </c>
      <c r="CD278" s="17">
        <f t="shared" si="409"/>
        <v>0</v>
      </c>
      <c r="CE278" s="17">
        <f t="shared" si="409"/>
        <v>0</v>
      </c>
      <c r="CF278" s="17">
        <f t="shared" si="409"/>
        <v>0</v>
      </c>
      <c r="CG278" s="17">
        <f t="shared" si="409"/>
        <v>0</v>
      </c>
      <c r="CH278" s="17">
        <f t="shared" si="409"/>
        <v>0</v>
      </c>
      <c r="CI278" s="17">
        <f t="shared" si="409"/>
        <v>12576.670523868926</v>
      </c>
      <c r="CJ278" s="17">
        <f t="shared" si="409"/>
        <v>43086.71963561243</v>
      </c>
      <c r="CK278" s="17">
        <f t="shared" si="409"/>
        <v>80940.20535356554</v>
      </c>
      <c r="CL278" s="17">
        <f t="shared" si="409"/>
        <v>0</v>
      </c>
      <c r="CM278" s="17">
        <f t="shared" si="409"/>
        <v>0</v>
      </c>
      <c r="CN278" s="17">
        <f t="shared" si="409"/>
        <v>0</v>
      </c>
      <c r="CO278" s="17">
        <f t="shared" si="409"/>
        <v>34480.85213038493</v>
      </c>
      <c r="CP278" s="17">
        <f t="shared" si="409"/>
        <v>4875.459705987619</v>
      </c>
      <c r="CQ278" s="17">
        <f t="shared" si="409"/>
        <v>133979.57962416077</v>
      </c>
      <c r="CR278" s="17">
        <f t="shared" si="409"/>
        <v>28590.56039336559</v>
      </c>
      <c r="CS278" s="17">
        <f t="shared" si="409"/>
        <v>336.62629407515897</v>
      </c>
      <c r="CT278" s="17">
        <f t="shared" si="409"/>
        <v>0</v>
      </c>
      <c r="CU278" s="17">
        <f t="shared" si="409"/>
        <v>0</v>
      </c>
      <c r="CV278" s="17">
        <f t="shared" si="409"/>
        <v>27417.862393072322</v>
      </c>
      <c r="CW278" s="17">
        <f t="shared" si="409"/>
        <v>150151.48112210733</v>
      </c>
      <c r="CX278" s="17">
        <f t="shared" si="409"/>
        <v>35193.21901113027</v>
      </c>
      <c r="CY278" s="17">
        <f t="shared" si="409"/>
        <v>24076.58887854152</v>
      </c>
      <c r="CZ278" s="17">
        <f t="shared" si="409"/>
        <v>1491.3821166473451</v>
      </c>
      <c r="DA278" s="17">
        <f t="shared" si="409"/>
        <v>16972.62414285556</v>
      </c>
      <c r="DB278" s="17">
        <f t="shared" si="409"/>
        <v>21286.834855215497</v>
      </c>
      <c r="DC278" s="17">
        <f t="shared" si="409"/>
        <v>8152.155810853772</v>
      </c>
      <c r="DD278" s="17">
        <f t="shared" si="409"/>
        <v>184568.54563521562</v>
      </c>
      <c r="DE278" s="17">
        <f t="shared" si="409"/>
        <v>3615.599197549806</v>
      </c>
      <c r="DF278" s="17">
        <f t="shared" si="409"/>
        <v>5620868.707660133</v>
      </c>
      <c r="DG278" s="17">
        <f t="shared" si="409"/>
        <v>0</v>
      </c>
      <c r="DH278" s="17">
        <f t="shared" si="409"/>
        <v>0</v>
      </c>
      <c r="DI278" s="17">
        <f t="shared" si="409"/>
        <v>0</v>
      </c>
      <c r="DJ278" s="17">
        <f t="shared" si="409"/>
        <v>0</v>
      </c>
      <c r="DK278" s="17">
        <f t="shared" si="409"/>
        <v>0</v>
      </c>
      <c r="DL278" s="17">
        <f t="shared" si="409"/>
        <v>0</v>
      </c>
      <c r="DM278" s="17">
        <f t="shared" si="409"/>
        <v>0</v>
      </c>
      <c r="DN278" s="17">
        <f t="shared" si="409"/>
        <v>0</v>
      </c>
      <c r="DO278" s="17">
        <f t="shared" si="409"/>
        <v>6896.228947452169</v>
      </c>
      <c r="DP278" s="17">
        <f t="shared" si="409"/>
        <v>0</v>
      </c>
      <c r="DQ278" s="17">
        <f t="shared" si="409"/>
        <v>4344.1814716853405</v>
      </c>
      <c r="DR278" s="17">
        <f t="shared" si="409"/>
        <v>15822.11551417813</v>
      </c>
      <c r="DS278" s="17">
        <f t="shared" si="409"/>
        <v>152342.96651748646</v>
      </c>
      <c r="DT278" s="18"/>
      <c r="DU278" s="18">
        <f t="shared" si="391"/>
        <v>6927017.086743873</v>
      </c>
      <c r="DV278" s="3"/>
      <c r="DW278" s="3"/>
    </row>
    <row r="279" spans="44:127" ht="11.25">
      <c r="AR279" s="1" t="s">
        <v>21</v>
      </c>
      <c r="AS279" s="1" t="s">
        <v>188</v>
      </c>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06">
        <f aca="true" t="shared" si="410" ref="BT279:DS279">BT$7*BT30</f>
        <v>82263.10322364313</v>
      </c>
      <c r="BU279" s="17">
        <f t="shared" si="410"/>
        <v>15392.984920840778</v>
      </c>
      <c r="BV279" s="17">
        <f t="shared" si="410"/>
        <v>16508.04561033408</v>
      </c>
      <c r="BW279" s="17">
        <f t="shared" si="410"/>
        <v>76407.30805871321</v>
      </c>
      <c r="BX279" s="17">
        <f t="shared" si="410"/>
        <v>9392.278560201428</v>
      </c>
      <c r="BY279" s="17">
        <f t="shared" si="410"/>
        <v>114933.14558743655</v>
      </c>
      <c r="BZ279" s="17">
        <f t="shared" si="410"/>
        <v>0</v>
      </c>
      <c r="CA279" s="17">
        <f t="shared" si="410"/>
        <v>0</v>
      </c>
      <c r="CB279" s="17">
        <f t="shared" si="410"/>
        <v>0</v>
      </c>
      <c r="CC279" s="17">
        <f t="shared" si="389"/>
        <v>6771.085787007218</v>
      </c>
      <c r="CD279" s="17">
        <f t="shared" si="410"/>
        <v>5626.681586465376</v>
      </c>
      <c r="CE279" s="17">
        <f t="shared" si="410"/>
        <v>0</v>
      </c>
      <c r="CF279" s="17">
        <f t="shared" si="410"/>
        <v>0</v>
      </c>
      <c r="CG279" s="17">
        <f t="shared" si="410"/>
        <v>0</v>
      </c>
      <c r="CH279" s="17">
        <f t="shared" si="410"/>
        <v>0</v>
      </c>
      <c r="CI279" s="17">
        <f t="shared" si="410"/>
        <v>18858.05311042133</v>
      </c>
      <c r="CJ279" s="17">
        <f t="shared" si="410"/>
        <v>64606.260114720404</v>
      </c>
      <c r="CK279" s="17">
        <f t="shared" si="410"/>
        <v>125077.53516887291</v>
      </c>
      <c r="CL279" s="17">
        <f t="shared" si="410"/>
        <v>0</v>
      </c>
      <c r="CM279" s="17">
        <f t="shared" si="410"/>
        <v>3625.30369414557</v>
      </c>
      <c r="CN279" s="17">
        <f t="shared" si="410"/>
        <v>0</v>
      </c>
      <c r="CO279" s="17">
        <f t="shared" si="410"/>
        <v>53283.53166577359</v>
      </c>
      <c r="CP279" s="17">
        <f t="shared" si="410"/>
        <v>160202.60546725983</v>
      </c>
      <c r="CQ279" s="17">
        <f t="shared" si="410"/>
        <v>0</v>
      </c>
      <c r="CR279" s="17">
        <f t="shared" si="410"/>
        <v>0</v>
      </c>
      <c r="CS279" s="17">
        <f t="shared" si="410"/>
        <v>520.1912566447212</v>
      </c>
      <c r="CT279" s="17">
        <f t="shared" si="410"/>
        <v>1883.735718370839</v>
      </c>
      <c r="CU279" s="17">
        <f t="shared" si="410"/>
        <v>0</v>
      </c>
      <c r="CV279" s="17">
        <f t="shared" si="410"/>
        <v>41111.63635888297</v>
      </c>
      <c r="CW279" s="17">
        <f t="shared" si="410"/>
        <v>18145.816486411273</v>
      </c>
      <c r="CX279" s="17">
        <f t="shared" si="410"/>
        <v>179705.13573910733</v>
      </c>
      <c r="CY279" s="17">
        <f t="shared" si="410"/>
        <v>36101.57322063973</v>
      </c>
      <c r="CZ279" s="17">
        <f t="shared" si="410"/>
        <v>2236.2487043205397</v>
      </c>
      <c r="DA279" s="17">
        <f t="shared" si="410"/>
        <v>25449.553353706444</v>
      </c>
      <c r="DB279" s="17">
        <f t="shared" si="410"/>
        <v>31918.484426427633</v>
      </c>
      <c r="DC279" s="17">
        <f t="shared" si="410"/>
        <v>12223.72701532914</v>
      </c>
      <c r="DD279" s="17">
        <f t="shared" si="410"/>
        <v>276750.78467678506</v>
      </c>
      <c r="DE279" s="17">
        <f t="shared" si="410"/>
        <v>2690.7492953476235</v>
      </c>
      <c r="DF279" s="17">
        <f t="shared" si="410"/>
        <v>679282.3573979075</v>
      </c>
      <c r="DG279" s="17">
        <f t="shared" si="410"/>
        <v>0</v>
      </c>
      <c r="DH279" s="17">
        <f t="shared" si="410"/>
        <v>0</v>
      </c>
      <c r="DI279" s="17">
        <f t="shared" si="410"/>
        <v>0</v>
      </c>
      <c r="DJ279" s="17">
        <f t="shared" si="410"/>
        <v>0</v>
      </c>
      <c r="DK279" s="17">
        <f t="shared" si="410"/>
        <v>0</v>
      </c>
      <c r="DL279" s="17">
        <f t="shared" si="410"/>
        <v>0</v>
      </c>
      <c r="DM279" s="17">
        <f t="shared" si="410"/>
        <v>0</v>
      </c>
      <c r="DN279" s="17">
        <f t="shared" si="410"/>
        <v>0</v>
      </c>
      <c r="DO279" s="17">
        <f t="shared" si="410"/>
        <v>5132.212440330146</v>
      </c>
      <c r="DP279" s="17">
        <f t="shared" si="410"/>
        <v>0</v>
      </c>
      <c r="DQ279" s="17">
        <f t="shared" si="410"/>
        <v>6513.8706431778855</v>
      </c>
      <c r="DR279" s="17">
        <f t="shared" si="410"/>
        <v>8795.423969771784</v>
      </c>
      <c r="DS279" s="17">
        <f t="shared" si="410"/>
        <v>116097.07398092373</v>
      </c>
      <c r="DT279" s="18"/>
      <c r="DU279" s="18">
        <f t="shared" si="391"/>
        <v>2197506.49723992</v>
      </c>
      <c r="DV279" s="3"/>
      <c r="DW279" s="3"/>
    </row>
    <row r="280" spans="44:127" ht="11.25">
      <c r="AR280" s="1" t="s">
        <v>22</v>
      </c>
      <c r="AS280" s="1" t="s">
        <v>189</v>
      </c>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06">
        <f aca="true" t="shared" si="411" ref="BT280:DS280">BT$7*BT31</f>
        <v>3666.6892102785837</v>
      </c>
      <c r="BU280" s="17">
        <f t="shared" si="411"/>
        <v>2557.387378840073</v>
      </c>
      <c r="BV280" s="17">
        <f t="shared" si="411"/>
        <v>12705.461063895153</v>
      </c>
      <c r="BW280" s="17">
        <f t="shared" si="411"/>
        <v>3405.68056718768</v>
      </c>
      <c r="BX280" s="17">
        <f t="shared" si="411"/>
        <v>4353.531449482001</v>
      </c>
      <c r="BY280" s="17">
        <f t="shared" si="411"/>
        <v>5122.8814415514325</v>
      </c>
      <c r="BZ280" s="17">
        <f t="shared" si="411"/>
        <v>0</v>
      </c>
      <c r="CA280" s="17">
        <f t="shared" si="411"/>
        <v>0</v>
      </c>
      <c r="CB280" s="17">
        <f t="shared" si="411"/>
        <v>0</v>
      </c>
      <c r="CC280" s="17">
        <f t="shared" si="389"/>
        <v>1398.0528303905317</v>
      </c>
      <c r="CD280" s="17">
        <f t="shared" si="411"/>
        <v>0</v>
      </c>
      <c r="CE280" s="17">
        <f t="shared" si="411"/>
        <v>0</v>
      </c>
      <c r="CF280" s="17">
        <f t="shared" si="411"/>
        <v>0</v>
      </c>
      <c r="CG280" s="17">
        <f t="shared" si="411"/>
        <v>0</v>
      </c>
      <c r="CH280" s="17">
        <f t="shared" si="411"/>
        <v>0</v>
      </c>
      <c r="CI280" s="17">
        <f t="shared" si="411"/>
        <v>840.5544789485772</v>
      </c>
      <c r="CJ280" s="17">
        <f t="shared" si="411"/>
        <v>2879.6759129676543</v>
      </c>
      <c r="CK280" s="17">
        <f t="shared" si="411"/>
        <v>25825.25278244974</v>
      </c>
      <c r="CL280" s="17">
        <f t="shared" si="411"/>
        <v>0</v>
      </c>
      <c r="CM280" s="17">
        <f t="shared" si="411"/>
        <v>0</v>
      </c>
      <c r="CN280" s="17">
        <f t="shared" si="411"/>
        <v>0</v>
      </c>
      <c r="CO280" s="17">
        <f t="shared" si="411"/>
        <v>11001.661269966553</v>
      </c>
      <c r="CP280" s="17">
        <f t="shared" si="411"/>
        <v>6551.754127043967</v>
      </c>
      <c r="CQ280" s="17">
        <f t="shared" si="411"/>
        <v>0</v>
      </c>
      <c r="CR280" s="17">
        <f t="shared" si="411"/>
        <v>0</v>
      </c>
      <c r="CS280" s="17">
        <f t="shared" si="411"/>
        <v>107.405943680711</v>
      </c>
      <c r="CT280" s="17">
        <f t="shared" si="411"/>
        <v>0</v>
      </c>
      <c r="CU280" s="17">
        <f t="shared" si="411"/>
        <v>0</v>
      </c>
      <c r="CV280" s="17">
        <f t="shared" si="411"/>
        <v>1832.4569284019894</v>
      </c>
      <c r="CW280" s="17">
        <f t="shared" si="411"/>
        <v>8410.992310733409</v>
      </c>
      <c r="CX280" s="17">
        <f t="shared" si="411"/>
        <v>7521.0171881746855</v>
      </c>
      <c r="CY280" s="17">
        <f t="shared" si="411"/>
        <v>1609.1448512746686</v>
      </c>
      <c r="CZ280" s="17">
        <f t="shared" si="411"/>
        <v>99.67565864054276</v>
      </c>
      <c r="DA280" s="17">
        <f t="shared" si="411"/>
        <v>1134.3554890550838</v>
      </c>
      <c r="DB280" s="17">
        <f t="shared" si="411"/>
        <v>1422.6932594148755</v>
      </c>
      <c r="DC280" s="17">
        <f t="shared" si="411"/>
        <v>544.8446046904824</v>
      </c>
      <c r="DD280" s="17">
        <f t="shared" si="411"/>
        <v>12335.531682432917</v>
      </c>
      <c r="DE280" s="17">
        <f t="shared" si="411"/>
        <v>447.04053976095037</v>
      </c>
      <c r="DF280" s="17">
        <f t="shared" si="411"/>
        <v>314862.5849472932</v>
      </c>
      <c r="DG280" s="17">
        <f t="shared" si="411"/>
        <v>0</v>
      </c>
      <c r="DH280" s="17">
        <f t="shared" si="411"/>
        <v>0</v>
      </c>
      <c r="DI280" s="17">
        <f t="shared" si="411"/>
        <v>0</v>
      </c>
      <c r="DJ280" s="17">
        <f t="shared" si="411"/>
        <v>0</v>
      </c>
      <c r="DK280" s="17">
        <f t="shared" si="411"/>
        <v>0</v>
      </c>
      <c r="DL280" s="17">
        <f t="shared" si="411"/>
        <v>0</v>
      </c>
      <c r="DM280" s="17">
        <f t="shared" si="411"/>
        <v>0</v>
      </c>
      <c r="DN280" s="17">
        <f t="shared" si="411"/>
        <v>0</v>
      </c>
      <c r="DO280" s="17">
        <f t="shared" si="411"/>
        <v>852.6647292856195</v>
      </c>
      <c r="DP280" s="17">
        <f t="shared" si="411"/>
        <v>0</v>
      </c>
      <c r="DQ280" s="17">
        <f t="shared" si="411"/>
        <v>290.34084867377334</v>
      </c>
      <c r="DR280" s="17">
        <f t="shared" si="411"/>
        <v>6769.421373444098</v>
      </c>
      <c r="DS280" s="17">
        <f t="shared" si="411"/>
        <v>879.9829454925411</v>
      </c>
      <c r="DT280" s="18"/>
      <c r="DU280" s="18">
        <f t="shared" si="391"/>
        <v>439428.7358134515</v>
      </c>
      <c r="DV280" s="3"/>
      <c r="DW280" s="3"/>
    </row>
    <row r="281" spans="44:127" ht="11.25">
      <c r="AR281" s="1" t="s">
        <v>23</v>
      </c>
      <c r="AS281" s="1" t="s">
        <v>436</v>
      </c>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06">
        <f aca="true" t="shared" si="412" ref="BT281:DS281">BT$7*BT32</f>
        <v>4446.880354279674</v>
      </c>
      <c r="BU281" s="17">
        <f t="shared" si="412"/>
        <v>1057.317779365405</v>
      </c>
      <c r="BV281" s="17">
        <f t="shared" si="412"/>
        <v>30.17924243205499</v>
      </c>
      <c r="BW281" s="17">
        <f t="shared" si="412"/>
        <v>4130.334789413011</v>
      </c>
      <c r="BX281" s="17">
        <f t="shared" si="412"/>
        <v>1314.1142572060699</v>
      </c>
      <c r="BY281" s="17">
        <f t="shared" si="412"/>
        <v>6212.918394032142</v>
      </c>
      <c r="BZ281" s="17">
        <f t="shared" si="412"/>
        <v>0</v>
      </c>
      <c r="CA281" s="17">
        <f t="shared" si="412"/>
        <v>0</v>
      </c>
      <c r="CB281" s="17">
        <f t="shared" si="412"/>
        <v>0</v>
      </c>
      <c r="CC281" s="17">
        <f t="shared" si="389"/>
        <v>409.33141161287864</v>
      </c>
      <c r="CD281" s="17">
        <f t="shared" si="412"/>
        <v>0</v>
      </c>
      <c r="CE281" s="17">
        <f t="shared" si="412"/>
        <v>0</v>
      </c>
      <c r="CF281" s="17">
        <f t="shared" si="412"/>
        <v>0</v>
      </c>
      <c r="CG281" s="17">
        <f t="shared" si="412"/>
        <v>0</v>
      </c>
      <c r="CH281" s="17">
        <f t="shared" si="412"/>
        <v>0</v>
      </c>
      <c r="CI281" s="17">
        <f t="shared" si="412"/>
        <v>1019.4060594664433</v>
      </c>
      <c r="CJ281" s="17">
        <f t="shared" si="412"/>
        <v>3492.4078670674457</v>
      </c>
      <c r="CK281" s="17">
        <f t="shared" si="412"/>
        <v>7561.293069122896</v>
      </c>
      <c r="CL281" s="17">
        <f t="shared" si="412"/>
        <v>0</v>
      </c>
      <c r="CM281" s="17">
        <f t="shared" si="412"/>
        <v>0</v>
      </c>
      <c r="CN281" s="17">
        <f t="shared" si="412"/>
        <v>0</v>
      </c>
      <c r="CO281" s="17">
        <f t="shared" si="412"/>
        <v>3221.141175662286</v>
      </c>
      <c r="CP281" s="17">
        <f t="shared" si="412"/>
        <v>1943.3650576314283</v>
      </c>
      <c r="CQ281" s="17">
        <f t="shared" si="412"/>
        <v>0</v>
      </c>
      <c r="CR281" s="17">
        <f t="shared" si="412"/>
        <v>0</v>
      </c>
      <c r="CS281" s="17">
        <f t="shared" si="412"/>
        <v>31.447042333985127</v>
      </c>
      <c r="CT281" s="17">
        <f t="shared" si="412"/>
        <v>0</v>
      </c>
      <c r="CU281" s="17">
        <f t="shared" si="412"/>
        <v>0</v>
      </c>
      <c r="CV281" s="17">
        <f t="shared" si="412"/>
        <v>2222.3636222376667</v>
      </c>
      <c r="CW281" s="17">
        <f t="shared" si="412"/>
        <v>2538.85955368498</v>
      </c>
      <c r="CX281" s="17">
        <f t="shared" si="412"/>
        <v>4137.937053179598</v>
      </c>
      <c r="CY281" s="17">
        <f t="shared" si="412"/>
        <v>1951.5356268168543</v>
      </c>
      <c r="CZ281" s="17">
        <f t="shared" si="412"/>
        <v>120.88445537352762</v>
      </c>
      <c r="DA281" s="17">
        <f t="shared" si="412"/>
        <v>1375.7214887228229</v>
      </c>
      <c r="DB281" s="17">
        <f t="shared" si="412"/>
        <v>1725.4112204883202</v>
      </c>
      <c r="DC281" s="17">
        <f t="shared" si="412"/>
        <v>660.7756015812696</v>
      </c>
      <c r="DD281" s="17">
        <f t="shared" si="412"/>
        <v>14960.262610868444</v>
      </c>
      <c r="DE281" s="17">
        <f t="shared" si="412"/>
        <v>184.82296217506993</v>
      </c>
      <c r="DF281" s="17">
        <f t="shared" si="412"/>
        <v>95041.32834258646</v>
      </c>
      <c r="DG281" s="17">
        <f t="shared" si="412"/>
        <v>0</v>
      </c>
      <c r="DH281" s="17">
        <f t="shared" si="412"/>
        <v>0</v>
      </c>
      <c r="DI281" s="17">
        <f t="shared" si="412"/>
        <v>0</v>
      </c>
      <c r="DJ281" s="17">
        <f t="shared" si="412"/>
        <v>0</v>
      </c>
      <c r="DK281" s="17">
        <f t="shared" si="412"/>
        <v>0</v>
      </c>
      <c r="DL281" s="17">
        <f t="shared" si="412"/>
        <v>0</v>
      </c>
      <c r="DM281" s="17">
        <f t="shared" si="412"/>
        <v>0</v>
      </c>
      <c r="DN281" s="17">
        <f t="shared" si="412"/>
        <v>0</v>
      </c>
      <c r="DO281" s="17">
        <f t="shared" si="412"/>
        <v>352.5228854927626</v>
      </c>
      <c r="DP281" s="17">
        <f t="shared" si="412"/>
        <v>0</v>
      </c>
      <c r="DQ281" s="17">
        <f t="shared" si="412"/>
        <v>352.1190212666527</v>
      </c>
      <c r="DR281" s="17">
        <f t="shared" si="412"/>
        <v>16.079385685140373</v>
      </c>
      <c r="DS281" s="17">
        <f t="shared" si="412"/>
        <v>21869.776152853377</v>
      </c>
      <c r="DT281" s="18"/>
      <c r="DU281" s="18">
        <f t="shared" si="391"/>
        <v>182380.53648263868</v>
      </c>
      <c r="DV281" s="3"/>
      <c r="DW281" s="3"/>
    </row>
    <row r="282" spans="44:127" ht="11.25">
      <c r="AR282" s="1" t="s">
        <v>24</v>
      </c>
      <c r="AS282" s="1" t="s">
        <v>347</v>
      </c>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06">
        <f aca="true" t="shared" si="413" ref="BT282:DS282">BT$7*BT33</f>
        <v>7011.261969682723</v>
      </c>
      <c r="BU282" s="17">
        <f t="shared" si="413"/>
        <v>1429.7819970963997</v>
      </c>
      <c r="BV282" s="17">
        <f t="shared" si="413"/>
        <v>211.25469702438497</v>
      </c>
      <c r="BW282" s="17">
        <f t="shared" si="413"/>
        <v>6512.174136459273</v>
      </c>
      <c r="BX282" s="17">
        <f t="shared" si="413"/>
        <v>2864.463782934354</v>
      </c>
      <c r="BY282" s="17">
        <f t="shared" si="413"/>
        <v>9795.720816931205</v>
      </c>
      <c r="BZ282" s="17">
        <f t="shared" si="413"/>
        <v>0</v>
      </c>
      <c r="CA282" s="17">
        <f t="shared" si="413"/>
        <v>0</v>
      </c>
      <c r="CB282" s="17">
        <f t="shared" si="413"/>
        <v>0</v>
      </c>
      <c r="CC282" s="17">
        <f t="shared" si="389"/>
        <v>446.54335812314037</v>
      </c>
      <c r="CD282" s="17">
        <f t="shared" si="413"/>
        <v>0</v>
      </c>
      <c r="CE282" s="17">
        <f t="shared" si="413"/>
        <v>0</v>
      </c>
      <c r="CF282" s="17">
        <f t="shared" si="413"/>
        <v>0</v>
      </c>
      <c r="CG282" s="17">
        <f t="shared" si="413"/>
        <v>0</v>
      </c>
      <c r="CH282" s="17">
        <f t="shared" si="413"/>
        <v>0</v>
      </c>
      <c r="CI282" s="17">
        <f t="shared" si="413"/>
        <v>1607.2667503911184</v>
      </c>
      <c r="CJ282" s="17">
        <f t="shared" si="413"/>
        <v>5506.374021829764</v>
      </c>
      <c r="CK282" s="17">
        <f t="shared" si="413"/>
        <v>8248.68334813407</v>
      </c>
      <c r="CL282" s="17">
        <f t="shared" si="413"/>
        <v>0</v>
      </c>
      <c r="CM282" s="17">
        <f t="shared" si="413"/>
        <v>0</v>
      </c>
      <c r="CN282" s="17">
        <f t="shared" si="413"/>
        <v>0</v>
      </c>
      <c r="CO282" s="17">
        <f t="shared" si="413"/>
        <v>3513.972191631585</v>
      </c>
      <c r="CP282" s="17">
        <f t="shared" si="413"/>
        <v>1068.2825463003173</v>
      </c>
      <c r="CQ282" s="17">
        <f t="shared" si="413"/>
        <v>9773.58635556188</v>
      </c>
      <c r="CR282" s="17">
        <f t="shared" si="413"/>
        <v>2085.633584926365</v>
      </c>
      <c r="CS282" s="17">
        <f t="shared" si="413"/>
        <v>34.305864364347414</v>
      </c>
      <c r="CT282" s="17">
        <f t="shared" si="413"/>
        <v>0</v>
      </c>
      <c r="CU282" s="17">
        <f t="shared" si="413"/>
        <v>0</v>
      </c>
      <c r="CV282" s="17">
        <f t="shared" si="413"/>
        <v>3503.933613236434</v>
      </c>
      <c r="CW282" s="17">
        <f t="shared" si="413"/>
        <v>5534.123993867519</v>
      </c>
      <c r="CX282" s="17">
        <f t="shared" si="413"/>
        <v>4867.229688569593</v>
      </c>
      <c r="CY282" s="17">
        <f t="shared" si="413"/>
        <v>3076.9272911994804</v>
      </c>
      <c r="CZ282" s="17">
        <f t="shared" si="413"/>
        <v>190.59487037256096</v>
      </c>
      <c r="DA282" s="17">
        <f t="shared" si="413"/>
        <v>2169.058527845203</v>
      </c>
      <c r="DB282" s="17">
        <f t="shared" si="413"/>
        <v>2720.403768145273</v>
      </c>
      <c r="DC282" s="17">
        <f t="shared" si="413"/>
        <v>1041.8249372062162</v>
      </c>
      <c r="DD282" s="17">
        <f t="shared" si="413"/>
        <v>23587.39429521685</v>
      </c>
      <c r="DE282" s="17">
        <f t="shared" si="413"/>
        <v>249.93105112310593</v>
      </c>
      <c r="DF282" s="17">
        <f t="shared" si="413"/>
        <v>207168.01558650177</v>
      </c>
      <c r="DG282" s="17">
        <f t="shared" si="413"/>
        <v>0</v>
      </c>
      <c r="DH282" s="17">
        <f t="shared" si="413"/>
        <v>0</v>
      </c>
      <c r="DI282" s="17">
        <f t="shared" si="413"/>
        <v>0</v>
      </c>
      <c r="DJ282" s="17">
        <f t="shared" si="413"/>
        <v>0</v>
      </c>
      <c r="DK282" s="17">
        <f t="shared" si="413"/>
        <v>0</v>
      </c>
      <c r="DL282" s="17">
        <f t="shared" si="413"/>
        <v>0</v>
      </c>
      <c r="DM282" s="17">
        <f t="shared" si="413"/>
        <v>0</v>
      </c>
      <c r="DN282" s="17">
        <f t="shared" si="413"/>
        <v>0</v>
      </c>
      <c r="DO282" s="17">
        <f t="shared" si="413"/>
        <v>476.7070837913494</v>
      </c>
      <c r="DP282" s="17">
        <f t="shared" si="413"/>
        <v>0</v>
      </c>
      <c r="DQ282" s="17">
        <f t="shared" si="413"/>
        <v>555.1754276979398</v>
      </c>
      <c r="DR282" s="17">
        <f t="shared" si="413"/>
        <v>112.55569979598262</v>
      </c>
      <c r="DS282" s="17">
        <f t="shared" si="413"/>
        <v>10098.904278208776</v>
      </c>
      <c r="DT282" s="18"/>
      <c r="DU282" s="18">
        <f t="shared" si="391"/>
        <v>325462.08553416905</v>
      </c>
      <c r="DV282" s="3"/>
      <c r="DW282" s="3"/>
    </row>
    <row r="283" spans="44:127" ht="11.25">
      <c r="AR283" s="1" t="s">
        <v>25</v>
      </c>
      <c r="AS283" s="1" t="s">
        <v>348</v>
      </c>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06">
        <f aca="true" t="shared" si="414" ref="BT283:DS283">BT$7*BT34</f>
        <v>6553.187276556077</v>
      </c>
      <c r="BU283" s="17">
        <f t="shared" si="414"/>
        <v>1845.500123983252</v>
      </c>
      <c r="BV283" s="17">
        <f t="shared" si="414"/>
        <v>0</v>
      </c>
      <c r="BW283" s="17">
        <f t="shared" si="414"/>
        <v>6086.70691215003</v>
      </c>
      <c r="BX283" s="17">
        <f t="shared" si="414"/>
        <v>0</v>
      </c>
      <c r="BY283" s="17">
        <f t="shared" si="414"/>
        <v>9155.725930622155</v>
      </c>
      <c r="BZ283" s="17">
        <f t="shared" si="414"/>
        <v>0</v>
      </c>
      <c r="CA283" s="17">
        <f t="shared" si="414"/>
        <v>0</v>
      </c>
      <c r="CB283" s="17">
        <f t="shared" si="414"/>
        <v>0</v>
      </c>
      <c r="CC283" s="17">
        <f t="shared" si="389"/>
        <v>97.49529985688564</v>
      </c>
      <c r="CD283" s="17">
        <f t="shared" si="414"/>
        <v>0</v>
      </c>
      <c r="CE283" s="17">
        <f t="shared" si="414"/>
        <v>0</v>
      </c>
      <c r="CF283" s="17">
        <f t="shared" si="414"/>
        <v>0</v>
      </c>
      <c r="CG283" s="17">
        <f t="shared" si="414"/>
        <v>0</v>
      </c>
      <c r="CH283" s="17">
        <f t="shared" si="414"/>
        <v>0</v>
      </c>
      <c r="CI283" s="17">
        <f t="shared" si="414"/>
        <v>1502.2573773792883</v>
      </c>
      <c r="CJ283" s="17">
        <f t="shared" si="414"/>
        <v>5146.619871835517</v>
      </c>
      <c r="CK283" s="17">
        <f t="shared" si="414"/>
        <v>1800.9625310092713</v>
      </c>
      <c r="CL283" s="17">
        <f t="shared" si="414"/>
        <v>0</v>
      </c>
      <c r="CM283" s="17">
        <f t="shared" si="414"/>
        <v>0</v>
      </c>
      <c r="CN283" s="17">
        <f t="shared" si="414"/>
        <v>0</v>
      </c>
      <c r="CO283" s="17">
        <f t="shared" si="414"/>
        <v>767.2172618395626</v>
      </c>
      <c r="CP283" s="17">
        <f t="shared" si="414"/>
        <v>0</v>
      </c>
      <c r="CQ283" s="17">
        <f t="shared" si="414"/>
        <v>0</v>
      </c>
      <c r="CR283" s="17">
        <f t="shared" si="414"/>
        <v>0</v>
      </c>
      <c r="CS283" s="17">
        <f t="shared" si="414"/>
        <v>7.490113719549184</v>
      </c>
      <c r="CT283" s="17">
        <f t="shared" si="414"/>
        <v>0</v>
      </c>
      <c r="CU283" s="17">
        <f t="shared" si="414"/>
        <v>0</v>
      </c>
      <c r="CV283" s="17">
        <f t="shared" si="414"/>
        <v>3275.007162968302</v>
      </c>
      <c r="CW283" s="17">
        <f t="shared" si="414"/>
        <v>0</v>
      </c>
      <c r="CX283" s="17">
        <f t="shared" si="414"/>
        <v>3720.2649994317417</v>
      </c>
      <c r="CY283" s="17">
        <f t="shared" si="414"/>
        <v>2875.898927007152</v>
      </c>
      <c r="CZ283" s="17">
        <f t="shared" si="414"/>
        <v>178.1425205481007</v>
      </c>
      <c r="DA283" s="17">
        <f t="shared" si="414"/>
        <v>2027.344978442429</v>
      </c>
      <c r="DB283" s="17">
        <f t="shared" si="414"/>
        <v>2542.6685577563067</v>
      </c>
      <c r="DC283" s="17">
        <f t="shared" si="414"/>
        <v>973.7582124901777</v>
      </c>
      <c r="DD283" s="17">
        <f t="shared" si="414"/>
        <v>22046.332436430308</v>
      </c>
      <c r="DE283" s="17">
        <f t="shared" si="414"/>
        <v>322.6000794328493</v>
      </c>
      <c r="DF283" s="17">
        <f t="shared" si="414"/>
        <v>0</v>
      </c>
      <c r="DG283" s="17">
        <f t="shared" si="414"/>
        <v>0</v>
      </c>
      <c r="DH283" s="17">
        <f t="shared" si="414"/>
        <v>0</v>
      </c>
      <c r="DI283" s="17">
        <f t="shared" si="414"/>
        <v>0</v>
      </c>
      <c r="DJ283" s="17">
        <f t="shared" si="414"/>
        <v>0</v>
      </c>
      <c r="DK283" s="17">
        <f t="shared" si="414"/>
        <v>0</v>
      </c>
      <c r="DL283" s="17">
        <f t="shared" si="414"/>
        <v>0</v>
      </c>
      <c r="DM283" s="17">
        <f t="shared" si="414"/>
        <v>0</v>
      </c>
      <c r="DN283" s="17">
        <f t="shared" si="414"/>
        <v>0</v>
      </c>
      <c r="DO283" s="17">
        <f t="shared" si="414"/>
        <v>615.3126728600947</v>
      </c>
      <c r="DP283" s="17">
        <f t="shared" si="414"/>
        <v>0</v>
      </c>
      <c r="DQ283" s="17">
        <f t="shared" si="414"/>
        <v>518.9035247546674</v>
      </c>
      <c r="DR283" s="17">
        <f t="shared" si="414"/>
        <v>0</v>
      </c>
      <c r="DS283" s="17">
        <f t="shared" si="414"/>
        <v>5280.931652916201</v>
      </c>
      <c r="DT283" s="18"/>
      <c r="DU283" s="18">
        <f t="shared" si="391"/>
        <v>77340.3284239899</v>
      </c>
      <c r="DV283" s="3"/>
      <c r="DW283" s="3"/>
    </row>
    <row r="284" spans="44:127" ht="11.25">
      <c r="AR284" s="76" t="s">
        <v>26</v>
      </c>
      <c r="AS284" s="76" t="s">
        <v>437</v>
      </c>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0"/>
      <c r="BR284" s="200"/>
      <c r="BS284" s="200"/>
      <c r="BT284" s="201">
        <f aca="true" t="shared" si="415" ref="BT284:DS284">BT$7*BT35</f>
        <v>0</v>
      </c>
      <c r="BU284" s="200">
        <f t="shared" si="415"/>
        <v>0</v>
      </c>
      <c r="BV284" s="200">
        <f t="shared" si="415"/>
        <v>0</v>
      </c>
      <c r="BW284" s="200">
        <f t="shared" si="415"/>
        <v>0</v>
      </c>
      <c r="BX284" s="200">
        <f t="shared" si="415"/>
        <v>46199.77859464852</v>
      </c>
      <c r="BY284" s="200">
        <f t="shared" si="415"/>
        <v>0</v>
      </c>
      <c r="BZ284" s="200">
        <f t="shared" si="415"/>
        <v>0</v>
      </c>
      <c r="CA284" s="200">
        <f t="shared" si="415"/>
        <v>0</v>
      </c>
      <c r="CB284" s="200">
        <f t="shared" si="415"/>
        <v>0</v>
      </c>
      <c r="CC284" s="200">
        <f t="shared" si="389"/>
        <v>0</v>
      </c>
      <c r="CD284" s="200">
        <f t="shared" si="415"/>
        <v>0</v>
      </c>
      <c r="CE284" s="200">
        <f t="shared" si="415"/>
        <v>0</v>
      </c>
      <c r="CF284" s="200">
        <f t="shared" si="415"/>
        <v>0</v>
      </c>
      <c r="CG284" s="200">
        <f t="shared" si="415"/>
        <v>0</v>
      </c>
      <c r="CH284" s="200">
        <f t="shared" si="415"/>
        <v>0</v>
      </c>
      <c r="CI284" s="200">
        <f t="shared" si="415"/>
        <v>0</v>
      </c>
      <c r="CJ284" s="200">
        <f t="shared" si="415"/>
        <v>0</v>
      </c>
      <c r="CK284" s="200">
        <f t="shared" si="415"/>
        <v>0</v>
      </c>
      <c r="CL284" s="200">
        <f t="shared" si="415"/>
        <v>0</v>
      </c>
      <c r="CM284" s="200">
        <f t="shared" si="415"/>
        <v>0</v>
      </c>
      <c r="CN284" s="200">
        <f t="shared" si="415"/>
        <v>0</v>
      </c>
      <c r="CO284" s="200">
        <f t="shared" si="415"/>
        <v>0</v>
      </c>
      <c r="CP284" s="200">
        <f t="shared" si="415"/>
        <v>0</v>
      </c>
      <c r="CQ284" s="200">
        <f t="shared" si="415"/>
        <v>0</v>
      </c>
      <c r="CR284" s="200">
        <f t="shared" si="415"/>
        <v>0</v>
      </c>
      <c r="CS284" s="200">
        <f t="shared" si="415"/>
        <v>0</v>
      </c>
      <c r="CT284" s="200">
        <f t="shared" si="415"/>
        <v>0</v>
      </c>
      <c r="CU284" s="200">
        <f t="shared" si="415"/>
        <v>0</v>
      </c>
      <c r="CV284" s="200">
        <f t="shared" si="415"/>
        <v>0</v>
      </c>
      <c r="CW284" s="200">
        <f t="shared" si="415"/>
        <v>89257.6491122879</v>
      </c>
      <c r="CX284" s="200">
        <f t="shared" si="415"/>
        <v>0</v>
      </c>
      <c r="CY284" s="200">
        <f t="shared" si="415"/>
        <v>0</v>
      </c>
      <c r="CZ284" s="200">
        <f t="shared" si="415"/>
        <v>0</v>
      </c>
      <c r="DA284" s="200">
        <f t="shared" si="415"/>
        <v>0</v>
      </c>
      <c r="DB284" s="200">
        <f t="shared" si="415"/>
        <v>0</v>
      </c>
      <c r="DC284" s="200">
        <f t="shared" si="415"/>
        <v>0</v>
      </c>
      <c r="DD284" s="200">
        <f t="shared" si="415"/>
        <v>0</v>
      </c>
      <c r="DE284" s="200">
        <f t="shared" si="415"/>
        <v>0</v>
      </c>
      <c r="DF284" s="200">
        <f t="shared" si="415"/>
        <v>3341329.1901301094</v>
      </c>
      <c r="DG284" s="200">
        <f t="shared" si="415"/>
        <v>0</v>
      </c>
      <c r="DH284" s="200">
        <f t="shared" si="415"/>
        <v>0</v>
      </c>
      <c r="DI284" s="200">
        <f t="shared" si="415"/>
        <v>0</v>
      </c>
      <c r="DJ284" s="200">
        <f t="shared" si="415"/>
        <v>0</v>
      </c>
      <c r="DK284" s="200">
        <f t="shared" si="415"/>
        <v>0</v>
      </c>
      <c r="DL284" s="200">
        <f t="shared" si="415"/>
        <v>0</v>
      </c>
      <c r="DM284" s="200">
        <f t="shared" si="415"/>
        <v>0</v>
      </c>
      <c r="DN284" s="200">
        <f t="shared" si="415"/>
        <v>0</v>
      </c>
      <c r="DO284" s="200">
        <f t="shared" si="415"/>
        <v>0</v>
      </c>
      <c r="DP284" s="200">
        <f t="shared" si="415"/>
        <v>0</v>
      </c>
      <c r="DQ284" s="200">
        <f t="shared" si="415"/>
        <v>0</v>
      </c>
      <c r="DR284" s="200">
        <f t="shared" si="415"/>
        <v>0</v>
      </c>
      <c r="DS284" s="200">
        <f t="shared" si="415"/>
        <v>0</v>
      </c>
      <c r="DT284" s="18"/>
      <c r="DU284" s="18">
        <f t="shared" si="391"/>
        <v>3476786.617837046</v>
      </c>
      <c r="DV284" s="3"/>
      <c r="DW284" s="3"/>
    </row>
    <row r="285" spans="44:127" ht="11.25">
      <c r="AR285" s="1" t="s">
        <v>28</v>
      </c>
      <c r="AS285" s="1" t="s">
        <v>225</v>
      </c>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06">
        <f aca="true" t="shared" si="416" ref="BT285:DS285">BT$7*BT36</f>
        <v>3915.597376863382</v>
      </c>
      <c r="BU285" s="17">
        <f t="shared" si="416"/>
        <v>1381.7220980343359</v>
      </c>
      <c r="BV285" s="17">
        <f t="shared" si="416"/>
        <v>8842.518032592114</v>
      </c>
      <c r="BW285" s="17">
        <f t="shared" si="416"/>
        <v>3636.8705201228395</v>
      </c>
      <c r="BX285" s="17">
        <f t="shared" si="416"/>
        <v>808.075785205379</v>
      </c>
      <c r="BY285" s="17">
        <f t="shared" si="416"/>
        <v>5470.641219956806</v>
      </c>
      <c r="BZ285" s="17">
        <f t="shared" si="416"/>
        <v>0</v>
      </c>
      <c r="CA285" s="17">
        <f t="shared" si="416"/>
        <v>0</v>
      </c>
      <c r="CB285" s="17">
        <f t="shared" si="416"/>
        <v>0</v>
      </c>
      <c r="CC285" s="17">
        <f t="shared" si="389"/>
        <v>316.30154533722435</v>
      </c>
      <c r="CD285" s="17">
        <f t="shared" si="416"/>
        <v>0</v>
      </c>
      <c r="CE285" s="17">
        <f t="shared" si="416"/>
        <v>0</v>
      </c>
      <c r="CF285" s="17">
        <f t="shared" si="416"/>
        <v>0</v>
      </c>
      <c r="CG285" s="17">
        <f t="shared" si="416"/>
        <v>0</v>
      </c>
      <c r="CH285" s="17">
        <f t="shared" si="416"/>
        <v>0</v>
      </c>
      <c r="CI285" s="17">
        <f t="shared" si="416"/>
        <v>897.6143665668776</v>
      </c>
      <c r="CJ285" s="17">
        <f t="shared" si="416"/>
        <v>3075.1587615946655</v>
      </c>
      <c r="CK285" s="17">
        <f t="shared" si="416"/>
        <v>5842.817371594964</v>
      </c>
      <c r="CL285" s="17">
        <f t="shared" si="416"/>
        <v>0</v>
      </c>
      <c r="CM285" s="17">
        <f t="shared" si="416"/>
        <v>0</v>
      </c>
      <c r="CN285" s="17">
        <f t="shared" si="416"/>
        <v>0</v>
      </c>
      <c r="CO285" s="17">
        <f t="shared" si="416"/>
        <v>2489.063635739039</v>
      </c>
      <c r="CP285" s="17">
        <f t="shared" si="416"/>
        <v>130.6941413026984</v>
      </c>
      <c r="CQ285" s="17">
        <f t="shared" si="416"/>
        <v>0</v>
      </c>
      <c r="CR285" s="17">
        <f t="shared" si="416"/>
        <v>0</v>
      </c>
      <c r="CS285" s="17">
        <f t="shared" si="416"/>
        <v>24.299987258079415</v>
      </c>
      <c r="CT285" s="17">
        <f t="shared" si="416"/>
        <v>0</v>
      </c>
      <c r="CU285" s="17">
        <f t="shared" si="416"/>
        <v>0</v>
      </c>
      <c r="CV285" s="17">
        <f t="shared" si="416"/>
        <v>1956.8507529769106</v>
      </c>
      <c r="CW285" s="17">
        <f t="shared" si="416"/>
        <v>1561.1967651367265</v>
      </c>
      <c r="CX285" s="17">
        <f t="shared" si="416"/>
        <v>2331.4023955227062</v>
      </c>
      <c r="CY285" s="17">
        <f t="shared" si="416"/>
        <v>1718.3794418631944</v>
      </c>
      <c r="CZ285" s="17">
        <f t="shared" si="416"/>
        <v>106.44200397894812</v>
      </c>
      <c r="DA285" s="17">
        <f t="shared" si="416"/>
        <v>1211.3596551689202</v>
      </c>
      <c r="DB285" s="17">
        <f t="shared" si="416"/>
        <v>1519.2708394892452</v>
      </c>
      <c r="DC285" s="17">
        <f t="shared" si="416"/>
        <v>581.8306331891517</v>
      </c>
      <c r="DD285" s="17">
        <f t="shared" si="416"/>
        <v>13172.912327161677</v>
      </c>
      <c r="DE285" s="17">
        <f t="shared" si="416"/>
        <v>241.5300073878755</v>
      </c>
      <c r="DF285" s="17">
        <f t="shared" si="416"/>
        <v>58442.86035727447</v>
      </c>
      <c r="DG285" s="17">
        <f t="shared" si="416"/>
        <v>0</v>
      </c>
      <c r="DH285" s="17">
        <f t="shared" si="416"/>
        <v>0</v>
      </c>
      <c r="DI285" s="17">
        <f t="shared" si="416"/>
        <v>0</v>
      </c>
      <c r="DJ285" s="17">
        <f t="shared" si="416"/>
        <v>0</v>
      </c>
      <c r="DK285" s="17">
        <f t="shared" si="416"/>
        <v>0</v>
      </c>
      <c r="DL285" s="17">
        <f t="shared" si="416"/>
        <v>0</v>
      </c>
      <c r="DM285" s="17">
        <f t="shared" si="416"/>
        <v>0</v>
      </c>
      <c r="DN285" s="17">
        <f t="shared" si="416"/>
        <v>0</v>
      </c>
      <c r="DO285" s="17">
        <f t="shared" si="416"/>
        <v>460.68331626895116</v>
      </c>
      <c r="DP285" s="17">
        <f t="shared" si="416"/>
        <v>0</v>
      </c>
      <c r="DQ285" s="17">
        <f t="shared" si="416"/>
        <v>310.0502388575606</v>
      </c>
      <c r="DR285" s="17">
        <f t="shared" si="416"/>
        <v>4711.2600057461295</v>
      </c>
      <c r="DS285" s="17">
        <f t="shared" si="416"/>
        <v>18438.612650509778</v>
      </c>
      <c r="DT285" s="18"/>
      <c r="DU285" s="18">
        <f t="shared" si="391"/>
        <v>143596.01623270067</v>
      </c>
      <c r="DV285" s="3"/>
      <c r="DW285" s="3"/>
    </row>
    <row r="286" spans="44:127" ht="11.25">
      <c r="AR286" s="1" t="s">
        <v>29</v>
      </c>
      <c r="AS286" s="1" t="s">
        <v>227</v>
      </c>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06">
        <f aca="true" t="shared" si="417" ref="BT286:DS286">BT$7*BT37</f>
        <v>773.9161482048352</v>
      </c>
      <c r="BU286" s="17">
        <f t="shared" si="417"/>
        <v>360.4492429654789</v>
      </c>
      <c r="BV286" s="17">
        <f t="shared" si="417"/>
        <v>-150.89621216027496</v>
      </c>
      <c r="BW286" s="17">
        <f t="shared" si="417"/>
        <v>718.8259040841083</v>
      </c>
      <c r="BX286" s="17">
        <f t="shared" si="417"/>
        <v>230.75176479867494</v>
      </c>
      <c r="BY286" s="17">
        <f t="shared" si="417"/>
        <v>1081.2698992435996</v>
      </c>
      <c r="BZ286" s="17">
        <f t="shared" si="417"/>
        <v>0</v>
      </c>
      <c r="CA286" s="17">
        <f t="shared" si="417"/>
        <v>0</v>
      </c>
      <c r="CB286" s="17">
        <f t="shared" si="417"/>
        <v>0</v>
      </c>
      <c r="CC286" s="17">
        <f t="shared" si="389"/>
        <v>111.63583953078509</v>
      </c>
      <c r="CD286" s="17">
        <f t="shared" si="417"/>
        <v>0</v>
      </c>
      <c r="CE286" s="17">
        <f t="shared" si="417"/>
        <v>0</v>
      </c>
      <c r="CF286" s="17">
        <f t="shared" si="417"/>
        <v>0</v>
      </c>
      <c r="CG286" s="17">
        <f t="shared" si="417"/>
        <v>0</v>
      </c>
      <c r="CH286" s="17">
        <f t="shared" si="417"/>
        <v>0</v>
      </c>
      <c r="CI286" s="17">
        <f t="shared" si="417"/>
        <v>177.41309595606023</v>
      </c>
      <c r="CJ286" s="17">
        <f t="shared" si="417"/>
        <v>607.8038150587747</v>
      </c>
      <c r="CK286" s="17">
        <f t="shared" si="417"/>
        <v>2062.1708370335173</v>
      </c>
      <c r="CL286" s="17">
        <f t="shared" si="417"/>
        <v>0</v>
      </c>
      <c r="CM286" s="17">
        <f t="shared" si="417"/>
        <v>0</v>
      </c>
      <c r="CN286" s="17">
        <f t="shared" si="417"/>
        <v>0</v>
      </c>
      <c r="CO286" s="17">
        <f t="shared" si="417"/>
        <v>878.4930479078962</v>
      </c>
      <c r="CP286" s="17">
        <f t="shared" si="417"/>
        <v>0</v>
      </c>
      <c r="CQ286" s="17">
        <f t="shared" si="417"/>
        <v>0</v>
      </c>
      <c r="CR286" s="17">
        <f t="shared" si="417"/>
        <v>0</v>
      </c>
      <c r="CS286" s="17">
        <f t="shared" si="417"/>
        <v>8.576466091086854</v>
      </c>
      <c r="CT286" s="17">
        <f t="shared" si="417"/>
        <v>0</v>
      </c>
      <c r="CU286" s="17">
        <f t="shared" si="417"/>
        <v>0</v>
      </c>
      <c r="CV286" s="17">
        <f t="shared" si="417"/>
        <v>386.77071506488085</v>
      </c>
      <c r="CW286" s="17">
        <f t="shared" si="417"/>
        <v>445.8107956566498</v>
      </c>
      <c r="CX286" s="17">
        <f t="shared" si="417"/>
        <v>439.35462808482106</v>
      </c>
      <c r="CY286" s="17">
        <f t="shared" si="417"/>
        <v>339.63696233407154</v>
      </c>
      <c r="CZ286" s="17">
        <f t="shared" si="417"/>
        <v>21.03821659840321</v>
      </c>
      <c r="DA286" s="17">
        <f t="shared" si="417"/>
        <v>239.4247181690708</v>
      </c>
      <c r="DB286" s="17">
        <f t="shared" si="417"/>
        <v>300.28323216400685</v>
      </c>
      <c r="DC286" s="17">
        <f t="shared" si="417"/>
        <v>114.99857600426611</v>
      </c>
      <c r="DD286" s="17">
        <f t="shared" si="417"/>
        <v>2603.6204920137934</v>
      </c>
      <c r="DE286" s="17">
        <f t="shared" si="417"/>
        <v>63.00782801422839</v>
      </c>
      <c r="DF286" s="17">
        <f t="shared" si="417"/>
        <v>16688.772778776038</v>
      </c>
      <c r="DG286" s="17">
        <f t="shared" si="417"/>
        <v>0</v>
      </c>
      <c r="DH286" s="17">
        <f t="shared" si="417"/>
        <v>0</v>
      </c>
      <c r="DI286" s="17">
        <f t="shared" si="417"/>
        <v>0</v>
      </c>
      <c r="DJ286" s="17">
        <f t="shared" si="417"/>
        <v>0</v>
      </c>
      <c r="DK286" s="17">
        <f t="shared" si="417"/>
        <v>0</v>
      </c>
      <c r="DL286" s="17">
        <f t="shared" si="417"/>
        <v>0</v>
      </c>
      <c r="DM286" s="17">
        <f t="shared" si="417"/>
        <v>0</v>
      </c>
      <c r="DN286" s="17">
        <f t="shared" si="417"/>
        <v>0</v>
      </c>
      <c r="DO286" s="17">
        <f t="shared" si="417"/>
        <v>120.17825641798726</v>
      </c>
      <c r="DP286" s="17">
        <f t="shared" si="417"/>
        <v>0</v>
      </c>
      <c r="DQ286" s="17">
        <f t="shared" si="417"/>
        <v>61.281297210094785</v>
      </c>
      <c r="DR286" s="17">
        <f t="shared" si="417"/>
        <v>-80.39692842570187</v>
      </c>
      <c r="DS286" s="17">
        <f t="shared" si="417"/>
        <v>5116.077847864992</v>
      </c>
      <c r="DT286" s="18"/>
      <c r="DU286" s="18">
        <f t="shared" si="391"/>
        <v>33720.26926466214</v>
      </c>
      <c r="DV286" s="3"/>
      <c r="DW286" s="3"/>
    </row>
    <row r="287" spans="44:127" ht="11.25">
      <c r="AR287" s="1" t="s">
        <v>30</v>
      </c>
      <c r="AS287" s="1" t="s">
        <v>350</v>
      </c>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06">
        <f aca="true" t="shared" si="418" ref="BT287:DS287">BT$7*BT38</f>
        <v>2070.7486127642887</v>
      </c>
      <c r="BU287" s="17">
        <f t="shared" si="418"/>
        <v>835.0407462033595</v>
      </c>
      <c r="BV287" s="17">
        <f t="shared" si="418"/>
        <v>875.1980305295947</v>
      </c>
      <c r="BW287" s="17">
        <f t="shared" si="418"/>
        <v>1923.3449866034246</v>
      </c>
      <c r="BX287" s="17">
        <f t="shared" si="418"/>
        <v>175.3239163499245</v>
      </c>
      <c r="BY287" s="17">
        <f t="shared" si="418"/>
        <v>2893.127568246388</v>
      </c>
      <c r="BZ287" s="17">
        <f t="shared" si="418"/>
        <v>0</v>
      </c>
      <c r="CA287" s="17">
        <f t="shared" si="418"/>
        <v>0</v>
      </c>
      <c r="CB287" s="17">
        <f t="shared" si="418"/>
        <v>0</v>
      </c>
      <c r="CC287" s="17">
        <f t="shared" si="389"/>
        <v>320.0227399882505</v>
      </c>
      <c r="CD287" s="17">
        <f t="shared" si="418"/>
        <v>0</v>
      </c>
      <c r="CE287" s="17">
        <f t="shared" si="418"/>
        <v>0</v>
      </c>
      <c r="CF287" s="17">
        <f t="shared" si="418"/>
        <v>0</v>
      </c>
      <c r="CG287" s="17">
        <f t="shared" si="418"/>
        <v>0</v>
      </c>
      <c r="CH287" s="17">
        <f t="shared" si="418"/>
        <v>0</v>
      </c>
      <c r="CI287" s="17">
        <f t="shared" si="418"/>
        <v>474.6999053959449</v>
      </c>
      <c r="CJ287" s="17">
        <f t="shared" si="418"/>
        <v>1626.2858835356403</v>
      </c>
      <c r="CK287" s="17">
        <f t="shared" si="418"/>
        <v>5911.556399496081</v>
      </c>
      <c r="CL287" s="17">
        <f t="shared" si="418"/>
        <v>0</v>
      </c>
      <c r="CM287" s="17">
        <f t="shared" si="418"/>
        <v>0</v>
      </c>
      <c r="CN287" s="17">
        <f t="shared" si="418"/>
        <v>0</v>
      </c>
      <c r="CO287" s="17">
        <f t="shared" si="418"/>
        <v>2518.3467373359686</v>
      </c>
      <c r="CP287" s="17">
        <f t="shared" si="418"/>
        <v>0</v>
      </c>
      <c r="CQ287" s="17">
        <f t="shared" si="418"/>
        <v>0</v>
      </c>
      <c r="CR287" s="17">
        <f t="shared" si="418"/>
        <v>0</v>
      </c>
      <c r="CS287" s="17">
        <f t="shared" si="418"/>
        <v>24.585869461115642</v>
      </c>
      <c r="CT287" s="17">
        <f t="shared" si="418"/>
        <v>0</v>
      </c>
      <c r="CU287" s="17">
        <f t="shared" si="418"/>
        <v>0</v>
      </c>
      <c r="CV287" s="17">
        <f t="shared" si="418"/>
        <v>1034.8729943627893</v>
      </c>
      <c r="CW287" s="17">
        <f t="shared" si="418"/>
        <v>338.72458012961897</v>
      </c>
      <c r="CX287" s="17">
        <f t="shared" si="418"/>
        <v>1175.5704913620887</v>
      </c>
      <c r="CY287" s="17">
        <f t="shared" si="418"/>
        <v>908.7583586776509</v>
      </c>
      <c r="CZ287" s="17">
        <f t="shared" si="418"/>
        <v>56.291444411943715</v>
      </c>
      <c r="DA287" s="17">
        <f t="shared" si="418"/>
        <v>640.6228945604867</v>
      </c>
      <c r="DB287" s="17">
        <f t="shared" si="418"/>
        <v>803.4605401145047</v>
      </c>
      <c r="DC287" s="17">
        <f t="shared" si="418"/>
        <v>307.6988925519553</v>
      </c>
      <c r="DD287" s="17">
        <f t="shared" si="418"/>
        <v>6966.4440191720405</v>
      </c>
      <c r="DE287" s="17">
        <f t="shared" si="418"/>
        <v>145.9681348996291</v>
      </c>
      <c r="DF287" s="17">
        <f t="shared" si="418"/>
        <v>12680.0373778369</v>
      </c>
      <c r="DG287" s="17">
        <f t="shared" si="418"/>
        <v>0</v>
      </c>
      <c r="DH287" s="17">
        <f t="shared" si="418"/>
        <v>0</v>
      </c>
      <c r="DI287" s="17">
        <f t="shared" si="418"/>
        <v>0</v>
      </c>
      <c r="DJ287" s="17">
        <f t="shared" si="418"/>
        <v>0</v>
      </c>
      <c r="DK287" s="17">
        <f t="shared" si="418"/>
        <v>0</v>
      </c>
      <c r="DL287" s="17">
        <f t="shared" si="418"/>
        <v>0</v>
      </c>
      <c r="DM287" s="17">
        <f t="shared" si="418"/>
        <v>0</v>
      </c>
      <c r="DN287" s="17">
        <f t="shared" si="418"/>
        <v>0</v>
      </c>
      <c r="DO287" s="17">
        <f t="shared" si="418"/>
        <v>278.4129607016705</v>
      </c>
      <c r="DP287" s="17">
        <f t="shared" si="418"/>
        <v>0</v>
      </c>
      <c r="DQ287" s="17">
        <f t="shared" si="418"/>
        <v>163.96887631890223</v>
      </c>
      <c r="DR287" s="17">
        <f t="shared" si="418"/>
        <v>466.3021848690708</v>
      </c>
      <c r="DS287" s="17">
        <f t="shared" si="418"/>
        <v>14534.282318374831</v>
      </c>
      <c r="DT287" s="18"/>
      <c r="DU287" s="18">
        <f t="shared" si="391"/>
        <v>60149.697464254066</v>
      </c>
      <c r="DV287" s="3"/>
      <c r="DW287" s="3"/>
    </row>
    <row r="288" spans="44:127" ht="11.25">
      <c r="AR288" s="1" t="s">
        <v>31</v>
      </c>
      <c r="AS288" s="1" t="s">
        <v>231</v>
      </c>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06">
        <f aca="true" t="shared" si="419" ref="BT288:DS288">BT$7*BT39</f>
        <v>2740.0814976982</v>
      </c>
      <c r="BU288" s="17">
        <f t="shared" si="419"/>
        <v>1864.1233348698017</v>
      </c>
      <c r="BV288" s="17">
        <f t="shared" si="419"/>
        <v>0</v>
      </c>
      <c r="BW288" s="17">
        <f t="shared" si="419"/>
        <v>2545.032255000491</v>
      </c>
      <c r="BX288" s="17">
        <f t="shared" si="419"/>
        <v>826.2306286143948</v>
      </c>
      <c r="BY288" s="17">
        <f t="shared" si="419"/>
        <v>3828.2799135381497</v>
      </c>
      <c r="BZ288" s="17">
        <f t="shared" si="419"/>
        <v>0</v>
      </c>
      <c r="CA288" s="17">
        <f t="shared" si="419"/>
        <v>0</v>
      </c>
      <c r="CB288" s="17">
        <f t="shared" si="419"/>
        <v>0</v>
      </c>
      <c r="CC288" s="17">
        <f t="shared" si="389"/>
        <v>893.0867162462807</v>
      </c>
      <c r="CD288" s="17">
        <f t="shared" si="419"/>
        <v>0</v>
      </c>
      <c r="CE288" s="17">
        <f t="shared" si="419"/>
        <v>0</v>
      </c>
      <c r="CF288" s="17">
        <f t="shared" si="419"/>
        <v>0</v>
      </c>
      <c r="CG288" s="17">
        <f t="shared" si="419"/>
        <v>0</v>
      </c>
      <c r="CH288" s="17">
        <f t="shared" si="419"/>
        <v>0</v>
      </c>
      <c r="CI288" s="17">
        <f t="shared" si="419"/>
        <v>628.1382586552402</v>
      </c>
      <c r="CJ288" s="17">
        <f t="shared" si="419"/>
        <v>2151.954047910797</v>
      </c>
      <c r="CK288" s="17">
        <f t="shared" si="419"/>
        <v>16497.36669626814</v>
      </c>
      <c r="CL288" s="17">
        <f t="shared" si="419"/>
        <v>0</v>
      </c>
      <c r="CM288" s="17">
        <f t="shared" si="419"/>
        <v>0</v>
      </c>
      <c r="CN288" s="17">
        <f t="shared" si="419"/>
        <v>0</v>
      </c>
      <c r="CO288" s="17">
        <f t="shared" si="419"/>
        <v>7027.94438326317</v>
      </c>
      <c r="CP288" s="17">
        <f t="shared" si="419"/>
        <v>0</v>
      </c>
      <c r="CQ288" s="17">
        <f t="shared" si="419"/>
        <v>0</v>
      </c>
      <c r="CR288" s="17">
        <f t="shared" si="419"/>
        <v>0</v>
      </c>
      <c r="CS288" s="17">
        <f t="shared" si="419"/>
        <v>68.61172872869483</v>
      </c>
      <c r="CT288" s="17">
        <f t="shared" si="419"/>
        <v>0</v>
      </c>
      <c r="CU288" s="17">
        <f t="shared" si="419"/>
        <v>0</v>
      </c>
      <c r="CV288" s="17">
        <f t="shared" si="419"/>
        <v>1369.3773965810647</v>
      </c>
      <c r="CW288" s="17">
        <f t="shared" si="419"/>
        <v>1596.2717956235215</v>
      </c>
      <c r="CX288" s="17">
        <f t="shared" si="419"/>
        <v>1555.5528724084204</v>
      </c>
      <c r="CY288" s="17">
        <f t="shared" si="419"/>
        <v>1202.498434209821</v>
      </c>
      <c r="CZ288" s="17">
        <f t="shared" si="419"/>
        <v>74.48665876731947</v>
      </c>
      <c r="DA288" s="17">
        <f t="shared" si="419"/>
        <v>847.6929210850884</v>
      </c>
      <c r="DB288" s="17">
        <f t="shared" si="419"/>
        <v>1063.1649571212133</v>
      </c>
      <c r="DC288" s="17">
        <f t="shared" si="419"/>
        <v>407.1571204475368</v>
      </c>
      <c r="DD288" s="17">
        <f t="shared" si="419"/>
        <v>9218.223904156943</v>
      </c>
      <c r="DE288" s="17">
        <f t="shared" si="419"/>
        <v>325.85548388025114</v>
      </c>
      <c r="DF288" s="17">
        <f t="shared" si="419"/>
        <v>59755.88197923983</v>
      </c>
      <c r="DG288" s="17">
        <f t="shared" si="419"/>
        <v>0</v>
      </c>
      <c r="DH288" s="17">
        <f t="shared" si="419"/>
        <v>0</v>
      </c>
      <c r="DI288" s="17">
        <f t="shared" si="419"/>
        <v>0</v>
      </c>
      <c r="DJ288" s="17">
        <f t="shared" si="419"/>
        <v>0</v>
      </c>
      <c r="DK288" s="17">
        <f t="shared" si="419"/>
        <v>0</v>
      </c>
      <c r="DL288" s="17">
        <f t="shared" si="419"/>
        <v>0</v>
      </c>
      <c r="DM288" s="17">
        <f t="shared" si="419"/>
        <v>0</v>
      </c>
      <c r="DN288" s="17">
        <f t="shared" si="419"/>
        <v>0</v>
      </c>
      <c r="DO288" s="17">
        <f t="shared" si="419"/>
        <v>621.5218827750241</v>
      </c>
      <c r="DP288" s="17">
        <f t="shared" si="419"/>
        <v>0</v>
      </c>
      <c r="DQ288" s="17">
        <f t="shared" si="419"/>
        <v>216.96891714925448</v>
      </c>
      <c r="DR288" s="17">
        <f t="shared" si="419"/>
        <v>0</v>
      </c>
      <c r="DS288" s="17">
        <f t="shared" si="419"/>
        <v>13917.491272092291</v>
      </c>
      <c r="DT288" s="18"/>
      <c r="DU288" s="18">
        <f t="shared" si="391"/>
        <v>131242.99505633092</v>
      </c>
      <c r="DV288" s="3"/>
      <c r="DW288" s="3"/>
    </row>
    <row r="289" spans="44:127" ht="11.25">
      <c r="AR289" s="1" t="s">
        <v>232</v>
      </c>
      <c r="AS289" s="1" t="s">
        <v>351</v>
      </c>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06">
        <f aca="true" t="shared" si="420" ref="BT289:DS289">BT$7*BT40</f>
        <v>6630.578891376561</v>
      </c>
      <c r="BU289" s="17">
        <f t="shared" si="420"/>
        <v>0</v>
      </c>
      <c r="BV289" s="17">
        <f t="shared" si="420"/>
        <v>0</v>
      </c>
      <c r="BW289" s="17">
        <f t="shared" si="420"/>
        <v>6158.5895025584405</v>
      </c>
      <c r="BX289" s="17">
        <f t="shared" si="420"/>
        <v>0</v>
      </c>
      <c r="BY289" s="17">
        <f t="shared" si="420"/>
        <v>9263.852920546515</v>
      </c>
      <c r="BZ289" s="17">
        <f t="shared" si="420"/>
        <v>0</v>
      </c>
      <c r="CA289" s="17">
        <f t="shared" si="420"/>
        <v>0</v>
      </c>
      <c r="CB289" s="17">
        <f t="shared" si="420"/>
        <v>0</v>
      </c>
      <c r="CC289" s="17">
        <f t="shared" si="389"/>
        <v>0</v>
      </c>
      <c r="CD289" s="17">
        <f t="shared" si="420"/>
        <v>0</v>
      </c>
      <c r="CE289" s="17">
        <f t="shared" si="420"/>
        <v>0</v>
      </c>
      <c r="CF289" s="17">
        <f t="shared" si="420"/>
        <v>0</v>
      </c>
      <c r="CG289" s="17">
        <f t="shared" si="420"/>
        <v>0</v>
      </c>
      <c r="CH289" s="17">
        <f t="shared" si="420"/>
        <v>0</v>
      </c>
      <c r="CI289" s="17">
        <f t="shared" si="420"/>
        <v>1519.9986869748943</v>
      </c>
      <c r="CJ289" s="17">
        <f t="shared" si="420"/>
        <v>5207.400253341394</v>
      </c>
      <c r="CK289" s="17">
        <f t="shared" si="420"/>
        <v>0</v>
      </c>
      <c r="CL289" s="17">
        <f t="shared" si="420"/>
        <v>0</v>
      </c>
      <c r="CM289" s="17">
        <f t="shared" si="420"/>
        <v>0</v>
      </c>
      <c r="CN289" s="17">
        <f t="shared" si="420"/>
        <v>0</v>
      </c>
      <c r="CO289" s="17">
        <f t="shared" si="420"/>
        <v>0</v>
      </c>
      <c r="CP289" s="17">
        <f t="shared" si="420"/>
        <v>0</v>
      </c>
      <c r="CQ289" s="17">
        <f t="shared" si="420"/>
        <v>0</v>
      </c>
      <c r="CR289" s="17">
        <f t="shared" si="420"/>
        <v>0</v>
      </c>
      <c r="CS289" s="17">
        <f t="shared" si="420"/>
        <v>0</v>
      </c>
      <c r="CT289" s="17">
        <f t="shared" si="420"/>
        <v>0</v>
      </c>
      <c r="CU289" s="17">
        <f t="shared" si="420"/>
        <v>0</v>
      </c>
      <c r="CV289" s="17">
        <f t="shared" si="420"/>
        <v>3313.68423447479</v>
      </c>
      <c r="CW289" s="17">
        <f t="shared" si="420"/>
        <v>0</v>
      </c>
      <c r="CX289" s="17">
        <f t="shared" si="420"/>
        <v>3764.2004622402237</v>
      </c>
      <c r="CY289" s="17">
        <f t="shared" si="420"/>
        <v>2909.862623240559</v>
      </c>
      <c r="CZ289" s="17">
        <f t="shared" si="420"/>
        <v>180.246342207941</v>
      </c>
      <c r="DA289" s="17">
        <f t="shared" si="420"/>
        <v>2051.287450259336</v>
      </c>
      <c r="DB289" s="17">
        <f t="shared" si="420"/>
        <v>2572.6968809727073</v>
      </c>
      <c r="DC289" s="17">
        <f t="shared" si="420"/>
        <v>985.2580700906043</v>
      </c>
      <c r="DD289" s="17">
        <f t="shared" si="420"/>
        <v>22306.694485631688</v>
      </c>
      <c r="DE289" s="17">
        <f t="shared" si="420"/>
        <v>0</v>
      </c>
      <c r="DF289" s="17">
        <f t="shared" si="420"/>
        <v>0</v>
      </c>
      <c r="DG289" s="17">
        <f t="shared" si="420"/>
        <v>0</v>
      </c>
      <c r="DH289" s="17">
        <f t="shared" si="420"/>
        <v>0</v>
      </c>
      <c r="DI289" s="17">
        <f t="shared" si="420"/>
        <v>0</v>
      </c>
      <c r="DJ289" s="17">
        <f t="shared" si="420"/>
        <v>0</v>
      </c>
      <c r="DK289" s="17">
        <f t="shared" si="420"/>
        <v>0</v>
      </c>
      <c r="DL289" s="17">
        <f t="shared" si="420"/>
        <v>0</v>
      </c>
      <c r="DM289" s="17">
        <f t="shared" si="420"/>
        <v>0</v>
      </c>
      <c r="DN289" s="17">
        <f t="shared" si="420"/>
        <v>0</v>
      </c>
      <c r="DO289" s="17">
        <f t="shared" si="420"/>
        <v>0</v>
      </c>
      <c r="DP289" s="17">
        <f t="shared" si="420"/>
        <v>0</v>
      </c>
      <c r="DQ289" s="17">
        <f t="shared" si="420"/>
        <v>525.0316544756769</v>
      </c>
      <c r="DR289" s="17">
        <f t="shared" si="420"/>
        <v>0</v>
      </c>
      <c r="DS289" s="17">
        <f t="shared" si="420"/>
        <v>7667.1264072742315</v>
      </c>
      <c r="DT289" s="18"/>
      <c r="DU289" s="18">
        <f t="shared" si="391"/>
        <v>75056.50886566556</v>
      </c>
      <c r="DV289" s="3"/>
      <c r="DW289" s="3"/>
    </row>
    <row r="290" spans="44:127" ht="11.25">
      <c r="AR290" s="1" t="s">
        <v>33</v>
      </c>
      <c r="AS290" s="1" t="s">
        <v>235</v>
      </c>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06">
        <f aca="true" t="shared" si="421" ref="BT290:DS290">BT$7*BT41</f>
        <v>4252.355484595756</v>
      </c>
      <c r="BU290" s="17">
        <f t="shared" si="421"/>
        <v>1048.9072970295438</v>
      </c>
      <c r="BV290" s="17">
        <f t="shared" si="421"/>
        <v>3198.999697797829</v>
      </c>
      <c r="BW290" s="17">
        <f t="shared" si="421"/>
        <v>3949.6569270351133</v>
      </c>
      <c r="BX290" s="17">
        <f t="shared" si="421"/>
        <v>444.0897002050286</v>
      </c>
      <c r="BY290" s="17">
        <f t="shared" si="421"/>
        <v>5941.139743681724</v>
      </c>
      <c r="BZ290" s="17">
        <f t="shared" si="421"/>
        <v>0</v>
      </c>
      <c r="CA290" s="17">
        <f t="shared" si="421"/>
        <v>0</v>
      </c>
      <c r="CB290" s="17">
        <f t="shared" si="421"/>
        <v>0</v>
      </c>
      <c r="CC290" s="17">
        <f t="shared" si="389"/>
        <v>342.7220273595102</v>
      </c>
      <c r="CD290" s="17">
        <f t="shared" si="421"/>
        <v>0</v>
      </c>
      <c r="CE290" s="17">
        <f t="shared" si="421"/>
        <v>0</v>
      </c>
      <c r="CF290" s="17">
        <f t="shared" si="421"/>
        <v>0</v>
      </c>
      <c r="CG290" s="17">
        <f t="shared" si="421"/>
        <v>0</v>
      </c>
      <c r="CH290" s="17">
        <f t="shared" si="421"/>
        <v>0</v>
      </c>
      <c r="CI290" s="17">
        <f t="shared" si="421"/>
        <v>974.8130380504606</v>
      </c>
      <c r="CJ290" s="17">
        <f t="shared" si="421"/>
        <v>3339.6355567959163</v>
      </c>
      <c r="CK290" s="17">
        <f t="shared" si="421"/>
        <v>6330.864469692898</v>
      </c>
      <c r="CL290" s="17">
        <f t="shared" si="421"/>
        <v>0</v>
      </c>
      <c r="CM290" s="17">
        <f t="shared" si="421"/>
        <v>0</v>
      </c>
      <c r="CN290" s="17">
        <f t="shared" si="421"/>
        <v>0</v>
      </c>
      <c r="CO290" s="17">
        <f t="shared" si="421"/>
        <v>2696.9736570772416</v>
      </c>
      <c r="CP290" s="17">
        <f t="shared" si="421"/>
        <v>62.50589366650793</v>
      </c>
      <c r="CQ290" s="17">
        <f t="shared" si="421"/>
        <v>0</v>
      </c>
      <c r="CR290" s="17">
        <f t="shared" si="421"/>
        <v>0</v>
      </c>
      <c r="CS290" s="17">
        <f t="shared" si="421"/>
        <v>26.32975089963664</v>
      </c>
      <c r="CT290" s="17">
        <f t="shared" si="421"/>
        <v>0</v>
      </c>
      <c r="CU290" s="17">
        <f t="shared" si="421"/>
        <v>0</v>
      </c>
      <c r="CV290" s="17">
        <f t="shared" si="421"/>
        <v>2125.1482803429803</v>
      </c>
      <c r="CW290" s="17">
        <f t="shared" si="421"/>
        <v>857.9781947239251</v>
      </c>
      <c r="CX290" s="17">
        <f t="shared" si="421"/>
        <v>2465.969483298816</v>
      </c>
      <c r="CY290" s="17">
        <f t="shared" si="421"/>
        <v>1866.1674173653173</v>
      </c>
      <c r="CZ290" s="17">
        <f t="shared" si="421"/>
        <v>115.59647120149654</v>
      </c>
      <c r="DA290" s="17">
        <f t="shared" si="421"/>
        <v>1315.5417622641105</v>
      </c>
      <c r="DB290" s="17">
        <f t="shared" si="421"/>
        <v>1649.9346242957456</v>
      </c>
      <c r="DC290" s="17">
        <f t="shared" si="421"/>
        <v>631.8705540991162</v>
      </c>
      <c r="DD290" s="17">
        <f t="shared" si="421"/>
        <v>14305.839081794706</v>
      </c>
      <c r="DE290" s="17">
        <f t="shared" si="421"/>
        <v>183.3527795214046</v>
      </c>
      <c r="DF290" s="17">
        <f t="shared" si="421"/>
        <v>32118.116654850608</v>
      </c>
      <c r="DG290" s="17">
        <f t="shared" si="421"/>
        <v>0</v>
      </c>
      <c r="DH290" s="17">
        <f t="shared" si="421"/>
        <v>0</v>
      </c>
      <c r="DI290" s="17">
        <f t="shared" si="421"/>
        <v>0</v>
      </c>
      <c r="DJ290" s="17">
        <f t="shared" si="421"/>
        <v>0</v>
      </c>
      <c r="DK290" s="17">
        <f t="shared" si="421"/>
        <v>0</v>
      </c>
      <c r="DL290" s="17">
        <f t="shared" si="421"/>
        <v>0</v>
      </c>
      <c r="DM290" s="17">
        <f t="shared" si="421"/>
        <v>0</v>
      </c>
      <c r="DN290" s="17">
        <f t="shared" si="421"/>
        <v>0</v>
      </c>
      <c r="DO290" s="17">
        <f t="shared" si="421"/>
        <v>349.71872617634295</v>
      </c>
      <c r="DP290" s="17">
        <f t="shared" si="421"/>
        <v>0</v>
      </c>
      <c r="DQ290" s="17">
        <f t="shared" si="421"/>
        <v>336.71588440033156</v>
      </c>
      <c r="DR290" s="17">
        <f t="shared" si="421"/>
        <v>1704.4148826248795</v>
      </c>
      <c r="DS290" s="17">
        <f t="shared" si="421"/>
        <v>18217.230940997488</v>
      </c>
      <c r="DT290" s="18"/>
      <c r="DU290" s="18">
        <f t="shared" si="391"/>
        <v>110852.58898184443</v>
      </c>
      <c r="DV290" s="3"/>
      <c r="DW290" s="3"/>
    </row>
    <row r="291" spans="44:127" ht="11.25">
      <c r="AR291" s="93" t="s">
        <v>34</v>
      </c>
      <c r="AS291" s="93" t="s">
        <v>352</v>
      </c>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107">
        <f aca="true" t="shared" si="422" ref="BT291:DS291">BT$7*BT42</f>
        <v>0</v>
      </c>
      <c r="BU291" s="94">
        <f t="shared" si="422"/>
        <v>0</v>
      </c>
      <c r="BV291" s="94">
        <f t="shared" si="422"/>
        <v>0</v>
      </c>
      <c r="BW291" s="94">
        <f t="shared" si="422"/>
        <v>0</v>
      </c>
      <c r="BX291" s="94">
        <f t="shared" si="422"/>
        <v>0</v>
      </c>
      <c r="BY291" s="94">
        <f t="shared" si="422"/>
        <v>0</v>
      </c>
      <c r="BZ291" s="94">
        <f t="shared" si="422"/>
        <v>0</v>
      </c>
      <c r="CA291" s="94">
        <f t="shared" si="422"/>
        <v>0</v>
      </c>
      <c r="CB291" s="94">
        <f t="shared" si="422"/>
        <v>0</v>
      </c>
      <c r="CC291" s="94">
        <f t="shared" si="422"/>
        <v>0</v>
      </c>
      <c r="CD291" s="94">
        <f t="shared" si="422"/>
        <v>0</v>
      </c>
      <c r="CE291" s="94">
        <f t="shared" si="422"/>
        <v>0</v>
      </c>
      <c r="CF291" s="94">
        <f t="shared" si="422"/>
        <v>0</v>
      </c>
      <c r="CG291" s="94">
        <f t="shared" si="422"/>
        <v>0</v>
      </c>
      <c r="CH291" s="94">
        <f t="shared" si="422"/>
        <v>0</v>
      </c>
      <c r="CI291" s="94">
        <f t="shared" si="422"/>
        <v>0</v>
      </c>
      <c r="CJ291" s="94">
        <f t="shared" si="422"/>
        <v>0</v>
      </c>
      <c r="CK291" s="94">
        <f t="shared" si="422"/>
        <v>0</v>
      </c>
      <c r="CL291" s="94">
        <f t="shared" si="422"/>
        <v>0</v>
      </c>
      <c r="CM291" s="94">
        <f t="shared" si="422"/>
        <v>0</v>
      </c>
      <c r="CN291" s="94">
        <f t="shared" si="422"/>
        <v>0</v>
      </c>
      <c r="CO291" s="94">
        <f t="shared" si="422"/>
        <v>0</v>
      </c>
      <c r="CP291" s="94">
        <f t="shared" si="422"/>
        <v>0</v>
      </c>
      <c r="CQ291" s="94">
        <f t="shared" si="422"/>
        <v>0</v>
      </c>
      <c r="CR291" s="94">
        <f t="shared" si="422"/>
        <v>0</v>
      </c>
      <c r="CS291" s="94">
        <f t="shared" si="422"/>
        <v>0</v>
      </c>
      <c r="CT291" s="94">
        <f t="shared" si="422"/>
        <v>0</v>
      </c>
      <c r="CU291" s="94">
        <f t="shared" si="422"/>
        <v>0</v>
      </c>
      <c r="CV291" s="94">
        <f t="shared" si="422"/>
        <v>0</v>
      </c>
      <c r="CW291" s="94">
        <f t="shared" si="422"/>
        <v>0</v>
      </c>
      <c r="CX291" s="94">
        <f t="shared" si="422"/>
        <v>0</v>
      </c>
      <c r="CY291" s="94">
        <f t="shared" si="422"/>
        <v>0</v>
      </c>
      <c r="CZ291" s="94">
        <f t="shared" si="422"/>
        <v>0</v>
      </c>
      <c r="DA291" s="94">
        <f t="shared" si="422"/>
        <v>0</v>
      </c>
      <c r="DB291" s="94">
        <f t="shared" si="422"/>
        <v>0</v>
      </c>
      <c r="DC291" s="94">
        <f t="shared" si="422"/>
        <v>0</v>
      </c>
      <c r="DD291" s="94">
        <f t="shared" si="422"/>
        <v>0</v>
      </c>
      <c r="DE291" s="94">
        <f t="shared" si="422"/>
        <v>0</v>
      </c>
      <c r="DF291" s="94">
        <f t="shared" si="422"/>
        <v>0</v>
      </c>
      <c r="DG291" s="94">
        <f t="shared" si="422"/>
        <v>0</v>
      </c>
      <c r="DH291" s="94">
        <f t="shared" si="422"/>
        <v>0</v>
      </c>
      <c r="DI291" s="94">
        <f t="shared" si="422"/>
        <v>0</v>
      </c>
      <c r="DJ291" s="94">
        <f t="shared" si="422"/>
        <v>0</v>
      </c>
      <c r="DK291" s="94">
        <f t="shared" si="422"/>
        <v>0</v>
      </c>
      <c r="DL291" s="94">
        <f t="shared" si="422"/>
        <v>0</v>
      </c>
      <c r="DM291" s="94">
        <f t="shared" si="422"/>
        <v>0</v>
      </c>
      <c r="DN291" s="94">
        <f t="shared" si="422"/>
        <v>0</v>
      </c>
      <c r="DO291" s="94">
        <f t="shared" si="422"/>
        <v>0</v>
      </c>
      <c r="DP291" s="94">
        <f t="shared" si="422"/>
        <v>0</v>
      </c>
      <c r="DQ291" s="94">
        <f t="shared" si="422"/>
        <v>0</v>
      </c>
      <c r="DR291" s="94">
        <f t="shared" si="422"/>
        <v>0</v>
      </c>
      <c r="DS291" s="94">
        <f t="shared" si="422"/>
        <v>0</v>
      </c>
      <c r="DT291" s="95"/>
      <c r="DU291" s="95">
        <f t="shared" si="391"/>
        <v>0</v>
      </c>
      <c r="DV291" s="3"/>
      <c r="DW291" s="3"/>
    </row>
    <row r="292" spans="44:127" ht="11.25">
      <c r="AR292" s="93" t="s">
        <v>35</v>
      </c>
      <c r="AS292" s="93" t="s">
        <v>353</v>
      </c>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107">
        <f aca="true" t="shared" si="423" ref="BT292:DS292">BT$7*BT43</f>
        <v>0</v>
      </c>
      <c r="BU292" s="94">
        <f t="shared" si="423"/>
        <v>0</v>
      </c>
      <c r="BV292" s="94">
        <f t="shared" si="423"/>
        <v>0</v>
      </c>
      <c r="BW292" s="94">
        <f t="shared" si="423"/>
        <v>0</v>
      </c>
      <c r="BX292" s="94">
        <f t="shared" si="423"/>
        <v>0</v>
      </c>
      <c r="BY292" s="94">
        <f t="shared" si="423"/>
        <v>0</v>
      </c>
      <c r="BZ292" s="94">
        <f t="shared" si="423"/>
        <v>0</v>
      </c>
      <c r="CA292" s="94">
        <f t="shared" si="423"/>
        <v>0</v>
      </c>
      <c r="CB292" s="94">
        <f t="shared" si="423"/>
        <v>0</v>
      </c>
      <c r="CC292" s="94">
        <f t="shared" si="423"/>
        <v>0</v>
      </c>
      <c r="CD292" s="94">
        <f t="shared" si="423"/>
        <v>0</v>
      </c>
      <c r="CE292" s="94">
        <f t="shared" si="423"/>
        <v>0</v>
      </c>
      <c r="CF292" s="94">
        <f t="shared" si="423"/>
        <v>0</v>
      </c>
      <c r="CG292" s="94">
        <f t="shared" si="423"/>
        <v>0</v>
      </c>
      <c r="CH292" s="94">
        <f t="shared" si="423"/>
        <v>0</v>
      </c>
      <c r="CI292" s="94">
        <f t="shared" si="423"/>
        <v>0</v>
      </c>
      <c r="CJ292" s="94">
        <f t="shared" si="423"/>
        <v>0</v>
      </c>
      <c r="CK292" s="94">
        <f t="shared" si="423"/>
        <v>0</v>
      </c>
      <c r="CL292" s="94">
        <f t="shared" si="423"/>
        <v>0</v>
      </c>
      <c r="CM292" s="94">
        <f t="shared" si="423"/>
        <v>0</v>
      </c>
      <c r="CN292" s="94">
        <f t="shared" si="423"/>
        <v>0</v>
      </c>
      <c r="CO292" s="94">
        <f t="shared" si="423"/>
        <v>0</v>
      </c>
      <c r="CP292" s="94">
        <f t="shared" si="423"/>
        <v>0</v>
      </c>
      <c r="CQ292" s="94">
        <f t="shared" si="423"/>
        <v>0</v>
      </c>
      <c r="CR292" s="94">
        <f t="shared" si="423"/>
        <v>0</v>
      </c>
      <c r="CS292" s="94">
        <f t="shared" si="423"/>
        <v>0</v>
      </c>
      <c r="CT292" s="94">
        <f t="shared" si="423"/>
        <v>0</v>
      </c>
      <c r="CU292" s="94">
        <f t="shared" si="423"/>
        <v>0</v>
      </c>
      <c r="CV292" s="94">
        <f t="shared" si="423"/>
        <v>0</v>
      </c>
      <c r="CW292" s="94">
        <f t="shared" si="423"/>
        <v>0</v>
      </c>
      <c r="CX292" s="94">
        <f t="shared" si="423"/>
        <v>0</v>
      </c>
      <c r="CY292" s="94">
        <f t="shared" si="423"/>
        <v>0</v>
      </c>
      <c r="CZ292" s="94">
        <f t="shared" si="423"/>
        <v>0</v>
      </c>
      <c r="DA292" s="94">
        <f t="shared" si="423"/>
        <v>0</v>
      </c>
      <c r="DB292" s="94">
        <f t="shared" si="423"/>
        <v>0</v>
      </c>
      <c r="DC292" s="94">
        <f t="shared" si="423"/>
        <v>0</v>
      </c>
      <c r="DD292" s="94">
        <f t="shared" si="423"/>
        <v>0</v>
      </c>
      <c r="DE292" s="94">
        <f t="shared" si="423"/>
        <v>0</v>
      </c>
      <c r="DF292" s="94">
        <f t="shared" si="423"/>
        <v>0</v>
      </c>
      <c r="DG292" s="94">
        <f t="shared" si="423"/>
        <v>0</v>
      </c>
      <c r="DH292" s="94">
        <f t="shared" si="423"/>
        <v>0</v>
      </c>
      <c r="DI292" s="94">
        <f t="shared" si="423"/>
        <v>0</v>
      </c>
      <c r="DJ292" s="94">
        <f t="shared" si="423"/>
        <v>0</v>
      </c>
      <c r="DK292" s="94">
        <f t="shared" si="423"/>
        <v>0</v>
      </c>
      <c r="DL292" s="94">
        <f t="shared" si="423"/>
        <v>0</v>
      </c>
      <c r="DM292" s="94">
        <f t="shared" si="423"/>
        <v>0</v>
      </c>
      <c r="DN292" s="94">
        <f t="shared" si="423"/>
        <v>0</v>
      </c>
      <c r="DO292" s="94">
        <f t="shared" si="423"/>
        <v>0</v>
      </c>
      <c r="DP292" s="94">
        <f t="shared" si="423"/>
        <v>0</v>
      </c>
      <c r="DQ292" s="94">
        <f t="shared" si="423"/>
        <v>0</v>
      </c>
      <c r="DR292" s="94">
        <f t="shared" si="423"/>
        <v>0</v>
      </c>
      <c r="DS292" s="94">
        <f t="shared" si="423"/>
        <v>0</v>
      </c>
      <c r="DT292" s="95"/>
      <c r="DU292" s="95">
        <f t="shared" si="391"/>
        <v>0</v>
      </c>
      <c r="DV292" s="3"/>
      <c r="DW292" s="3"/>
    </row>
    <row r="293" spans="44:127" ht="11.25">
      <c r="AR293" s="93" t="s">
        <v>36</v>
      </c>
      <c r="AS293" s="93" t="s">
        <v>354</v>
      </c>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107">
        <f aca="true" t="shared" si="424" ref="BT293:DS294">BT$7*BT44</f>
        <v>0</v>
      </c>
      <c r="BU293" s="94">
        <f t="shared" si="424"/>
        <v>0</v>
      </c>
      <c r="BV293" s="94">
        <f t="shared" si="424"/>
        <v>0</v>
      </c>
      <c r="BW293" s="94">
        <f t="shared" si="424"/>
        <v>0</v>
      </c>
      <c r="BX293" s="94">
        <f t="shared" si="424"/>
        <v>0</v>
      </c>
      <c r="BY293" s="94">
        <f t="shared" si="424"/>
        <v>0</v>
      </c>
      <c r="BZ293" s="94">
        <f t="shared" si="424"/>
        <v>0</v>
      </c>
      <c r="CA293" s="94">
        <f t="shared" si="424"/>
        <v>0</v>
      </c>
      <c r="CB293" s="94">
        <f t="shared" si="424"/>
        <v>0</v>
      </c>
      <c r="CC293" s="94">
        <f t="shared" si="424"/>
        <v>0</v>
      </c>
      <c r="CD293" s="94">
        <f t="shared" si="424"/>
        <v>0</v>
      </c>
      <c r="CE293" s="94">
        <f t="shared" si="424"/>
        <v>0</v>
      </c>
      <c r="CF293" s="94">
        <f t="shared" si="424"/>
        <v>0</v>
      </c>
      <c r="CG293" s="94">
        <f t="shared" si="424"/>
        <v>0</v>
      </c>
      <c r="CH293" s="94">
        <f t="shared" si="424"/>
        <v>0</v>
      </c>
      <c r="CI293" s="94">
        <f t="shared" si="424"/>
        <v>0</v>
      </c>
      <c r="CJ293" s="94">
        <f t="shared" si="424"/>
        <v>0</v>
      </c>
      <c r="CK293" s="94">
        <f t="shared" si="424"/>
        <v>0</v>
      </c>
      <c r="CL293" s="94">
        <f t="shared" si="424"/>
        <v>0</v>
      </c>
      <c r="CM293" s="94">
        <f t="shared" si="424"/>
        <v>0</v>
      </c>
      <c r="CN293" s="94">
        <f t="shared" si="424"/>
        <v>0</v>
      </c>
      <c r="CO293" s="94">
        <f t="shared" si="424"/>
        <v>0</v>
      </c>
      <c r="CP293" s="94">
        <f t="shared" si="424"/>
        <v>0</v>
      </c>
      <c r="CQ293" s="94">
        <f t="shared" si="424"/>
        <v>0</v>
      </c>
      <c r="CR293" s="94">
        <f t="shared" si="424"/>
        <v>0</v>
      </c>
      <c r="CS293" s="94">
        <f t="shared" si="424"/>
        <v>0</v>
      </c>
      <c r="CT293" s="94">
        <f t="shared" si="424"/>
        <v>0</v>
      </c>
      <c r="CU293" s="94">
        <f t="shared" si="424"/>
        <v>0</v>
      </c>
      <c r="CV293" s="94">
        <f t="shared" si="424"/>
        <v>0</v>
      </c>
      <c r="CW293" s="94">
        <f t="shared" si="424"/>
        <v>0</v>
      </c>
      <c r="CX293" s="94">
        <f t="shared" si="424"/>
        <v>0</v>
      </c>
      <c r="CY293" s="94">
        <f t="shared" si="424"/>
        <v>0</v>
      </c>
      <c r="CZ293" s="94">
        <f t="shared" si="424"/>
        <v>0</v>
      </c>
      <c r="DA293" s="94">
        <f t="shared" si="424"/>
        <v>0</v>
      </c>
      <c r="DB293" s="94">
        <f t="shared" si="424"/>
        <v>0</v>
      </c>
      <c r="DC293" s="94">
        <f t="shared" si="424"/>
        <v>0</v>
      </c>
      <c r="DD293" s="94">
        <f t="shared" si="424"/>
        <v>0</v>
      </c>
      <c r="DE293" s="94">
        <f t="shared" si="424"/>
        <v>0</v>
      </c>
      <c r="DF293" s="94">
        <f t="shared" si="424"/>
        <v>0</v>
      </c>
      <c r="DG293" s="94">
        <f t="shared" si="424"/>
        <v>0</v>
      </c>
      <c r="DH293" s="94">
        <f t="shared" si="424"/>
        <v>0</v>
      </c>
      <c r="DI293" s="94">
        <f t="shared" si="424"/>
        <v>0</v>
      </c>
      <c r="DJ293" s="94">
        <f t="shared" si="424"/>
        <v>0</v>
      </c>
      <c r="DK293" s="94">
        <f t="shared" si="424"/>
        <v>0</v>
      </c>
      <c r="DL293" s="94">
        <f t="shared" si="424"/>
        <v>0</v>
      </c>
      <c r="DM293" s="94">
        <f t="shared" si="424"/>
        <v>0</v>
      </c>
      <c r="DN293" s="94">
        <f t="shared" si="424"/>
        <v>0</v>
      </c>
      <c r="DO293" s="94">
        <f t="shared" si="424"/>
        <v>0</v>
      </c>
      <c r="DP293" s="94">
        <f t="shared" si="424"/>
        <v>0</v>
      </c>
      <c r="DQ293" s="94">
        <f t="shared" si="424"/>
        <v>0</v>
      </c>
      <c r="DR293" s="94">
        <f t="shared" si="424"/>
        <v>0</v>
      </c>
      <c r="DS293" s="94">
        <f t="shared" si="424"/>
        <v>0</v>
      </c>
      <c r="DT293" s="95"/>
      <c r="DU293" s="95">
        <f t="shared" si="391"/>
        <v>0</v>
      </c>
      <c r="DV293" s="3"/>
      <c r="DW293" s="3"/>
    </row>
    <row r="294" spans="44:127" ht="11.25">
      <c r="AR294" s="108" t="s">
        <v>37</v>
      </c>
      <c r="AS294" s="93" t="s">
        <v>242</v>
      </c>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106">
        <f t="shared" si="424"/>
        <v>299.1081329548417</v>
      </c>
      <c r="BU294" s="17">
        <f t="shared" si="424"/>
        <v>180.22462148273945</v>
      </c>
      <c r="BV294" s="17">
        <f t="shared" si="424"/>
        <v>0</v>
      </c>
      <c r="BW294" s="17">
        <f t="shared" si="424"/>
        <v>277.81649806493914</v>
      </c>
      <c r="BX294" s="17">
        <f t="shared" si="424"/>
        <v>0</v>
      </c>
      <c r="BY294" s="17">
        <f t="shared" si="424"/>
        <v>417.896204302256</v>
      </c>
      <c r="BZ294" s="17">
        <f t="shared" si="424"/>
        <v>0</v>
      </c>
      <c r="CA294" s="17">
        <f t="shared" si="424"/>
        <v>0</v>
      </c>
      <c r="CB294" s="17">
        <f t="shared" si="424"/>
        <v>0</v>
      </c>
      <c r="CC294" s="17">
        <f t="shared" si="424"/>
        <v>74.42389302052338</v>
      </c>
      <c r="CD294" s="17">
        <f t="shared" si="424"/>
        <v>0</v>
      </c>
      <c r="CE294" s="17">
        <f t="shared" si="424"/>
        <v>0</v>
      </c>
      <c r="CF294" s="17">
        <f t="shared" si="424"/>
        <v>0</v>
      </c>
      <c r="CG294" s="17">
        <f t="shared" si="424"/>
        <v>0</v>
      </c>
      <c r="CH294" s="17">
        <f t="shared" si="424"/>
        <v>0</v>
      </c>
      <c r="CI294" s="17">
        <f t="shared" si="424"/>
        <v>68.5677641127476</v>
      </c>
      <c r="CJ294" s="17">
        <f t="shared" si="424"/>
        <v>234.90796095514807</v>
      </c>
      <c r="CK294" s="17">
        <f t="shared" si="424"/>
        <v>1374.7805580223446</v>
      </c>
      <c r="CL294" s="17">
        <f t="shared" si="424"/>
        <v>0</v>
      </c>
      <c r="CM294" s="17">
        <f t="shared" si="424"/>
        <v>0</v>
      </c>
      <c r="CN294" s="17">
        <f t="shared" si="424"/>
        <v>0</v>
      </c>
      <c r="CO294" s="17">
        <f t="shared" si="424"/>
        <v>585.6620319385974</v>
      </c>
      <c r="CP294" s="17">
        <f t="shared" si="424"/>
        <v>0</v>
      </c>
      <c r="CQ294" s="17">
        <f t="shared" si="424"/>
        <v>0</v>
      </c>
      <c r="CR294" s="17">
        <f t="shared" si="424"/>
        <v>0</v>
      </c>
      <c r="CS294" s="17">
        <f t="shared" si="424"/>
        <v>5.7176440607245675</v>
      </c>
      <c r="CT294" s="17">
        <f t="shared" si="424"/>
        <v>0</v>
      </c>
      <c r="CU294" s="17">
        <f t="shared" si="424"/>
        <v>0</v>
      </c>
      <c r="CV294" s="17">
        <f t="shared" si="424"/>
        <v>149.48165474129178</v>
      </c>
      <c r="CW294" s="17">
        <f t="shared" si="424"/>
        <v>0</v>
      </c>
      <c r="CX294" s="17">
        <f t="shared" si="424"/>
        <v>169.80462653007947</v>
      </c>
      <c r="CY294" s="17">
        <f t="shared" si="424"/>
        <v>131.26509625343846</v>
      </c>
      <c r="CZ294" s="17">
        <f t="shared" si="424"/>
        <v>8.130986415058537</v>
      </c>
      <c r="DA294" s="17">
        <f t="shared" si="424"/>
        <v>92.53441810318141</v>
      </c>
      <c r="DB294" s="17">
        <f t="shared" si="424"/>
        <v>116.05541134987291</v>
      </c>
      <c r="DC294" s="17">
        <f t="shared" si="424"/>
        <v>44.44539559083798</v>
      </c>
      <c r="DD294" s="17">
        <f t="shared" si="424"/>
        <v>1006.2641361026282</v>
      </c>
      <c r="DE294" s="17">
        <f t="shared" si="424"/>
        <v>31.503914007114194</v>
      </c>
      <c r="DF294" s="17">
        <f t="shared" si="424"/>
        <v>0</v>
      </c>
      <c r="DG294" s="17">
        <f t="shared" si="424"/>
        <v>0</v>
      </c>
      <c r="DH294" s="17">
        <f t="shared" si="424"/>
        <v>0</v>
      </c>
      <c r="DI294" s="17">
        <f t="shared" si="424"/>
        <v>0</v>
      </c>
      <c r="DJ294" s="17">
        <f t="shared" si="424"/>
        <v>0</v>
      </c>
      <c r="DK294" s="17">
        <f t="shared" si="424"/>
        <v>0</v>
      </c>
      <c r="DL294" s="17">
        <f t="shared" si="424"/>
        <v>0</v>
      </c>
      <c r="DM294" s="17">
        <f t="shared" si="424"/>
        <v>0</v>
      </c>
      <c r="DN294" s="17">
        <f t="shared" si="424"/>
        <v>0</v>
      </c>
      <c r="DO294" s="17">
        <f t="shared" si="424"/>
        <v>60.08912820899363</v>
      </c>
      <c r="DP294" s="17">
        <f t="shared" si="424"/>
        <v>0</v>
      </c>
      <c r="DQ294" s="17">
        <f t="shared" si="424"/>
        <v>23.684393246063657</v>
      </c>
      <c r="DR294" s="17">
        <f t="shared" si="424"/>
        <v>0</v>
      </c>
      <c r="DS294" s="17">
        <f t="shared" si="424"/>
        <v>1893.9542942231403</v>
      </c>
      <c r="DT294" s="95"/>
      <c r="DU294" s="95">
        <f>SUM(BT294:DS294)</f>
        <v>7246.318763686562</v>
      </c>
      <c r="DV294" s="3"/>
      <c r="DW294" s="3"/>
    </row>
    <row r="295" spans="44:127" ht="11.25">
      <c r="AR295" s="1" t="s">
        <v>38</v>
      </c>
      <c r="AS295" s="1" t="s">
        <v>201</v>
      </c>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06">
        <f aca="true" t="shared" si="425" ref="BT295:DS295">BT$7*BT46</f>
        <v>3396.864391039601</v>
      </c>
      <c r="BU295" s="17">
        <f t="shared" si="425"/>
        <v>848.257218445427</v>
      </c>
      <c r="BV295" s="17">
        <f t="shared" si="425"/>
        <v>0</v>
      </c>
      <c r="BW295" s="17">
        <f t="shared" si="425"/>
        <v>3155.062887115113</v>
      </c>
      <c r="BX295" s="17">
        <f t="shared" si="425"/>
        <v>288.69906090418675</v>
      </c>
      <c r="BY295" s="17">
        <f t="shared" si="425"/>
        <v>4745.898152355691</v>
      </c>
      <c r="BZ295" s="17">
        <f t="shared" si="425"/>
        <v>0</v>
      </c>
      <c r="CA295" s="17">
        <f t="shared" si="425"/>
        <v>0</v>
      </c>
      <c r="CB295" s="17">
        <f t="shared" si="425"/>
        <v>0</v>
      </c>
      <c r="CC295" s="17">
        <f t="shared" si="425"/>
        <v>286.531988129015</v>
      </c>
      <c r="CD295" s="17">
        <f t="shared" si="425"/>
        <v>0</v>
      </c>
      <c r="CE295" s="17">
        <f t="shared" si="425"/>
        <v>0</v>
      </c>
      <c r="CF295" s="17">
        <f t="shared" si="425"/>
        <v>0</v>
      </c>
      <c r="CG295" s="17">
        <f t="shared" si="425"/>
        <v>0</v>
      </c>
      <c r="CH295" s="17">
        <f t="shared" si="425"/>
        <v>0</v>
      </c>
      <c r="CI295" s="17">
        <f t="shared" si="425"/>
        <v>778.6996427909238</v>
      </c>
      <c r="CJ295" s="17">
        <f t="shared" si="425"/>
        <v>2667.765934203919</v>
      </c>
      <c r="CK295" s="17">
        <f t="shared" si="425"/>
        <v>5292.905148386027</v>
      </c>
      <c r="CL295" s="17">
        <f t="shared" si="425"/>
        <v>0</v>
      </c>
      <c r="CM295" s="17">
        <f t="shared" si="425"/>
        <v>0</v>
      </c>
      <c r="CN295" s="17">
        <f t="shared" si="425"/>
        <v>0</v>
      </c>
      <c r="CO295" s="17">
        <f t="shared" si="425"/>
        <v>2254.7988229636</v>
      </c>
      <c r="CP295" s="17">
        <f t="shared" si="425"/>
        <v>8898.566316522856</v>
      </c>
      <c r="CQ295" s="17">
        <f t="shared" si="425"/>
        <v>0</v>
      </c>
      <c r="CR295" s="17">
        <f t="shared" si="425"/>
        <v>0</v>
      </c>
      <c r="CS295" s="17">
        <f t="shared" si="425"/>
        <v>22.012929633789586</v>
      </c>
      <c r="CT295" s="17">
        <f t="shared" si="425"/>
        <v>0</v>
      </c>
      <c r="CU295" s="17">
        <f t="shared" si="425"/>
        <v>0</v>
      </c>
      <c r="CV295" s="17">
        <f t="shared" si="425"/>
        <v>1697.6098412577473</v>
      </c>
      <c r="CW295" s="17">
        <f t="shared" si="425"/>
        <v>557.7645664349093</v>
      </c>
      <c r="CX295" s="17">
        <f t="shared" si="425"/>
        <v>9316.217557071384</v>
      </c>
      <c r="CY295" s="17">
        <f t="shared" si="425"/>
        <v>1490.7308833257628</v>
      </c>
      <c r="CZ295" s="17">
        <f t="shared" si="425"/>
        <v>92.34071285353193</v>
      </c>
      <c r="DA295" s="17">
        <f t="shared" si="425"/>
        <v>1050.8803846123537</v>
      </c>
      <c r="DB295" s="17">
        <f t="shared" si="425"/>
        <v>1317.9999163090463</v>
      </c>
      <c r="DC295" s="17">
        <f t="shared" si="425"/>
        <v>504.75050657007614</v>
      </c>
      <c r="DD295" s="17">
        <f t="shared" si="425"/>
        <v>11427.782916298378</v>
      </c>
      <c r="DE295" s="17">
        <f t="shared" si="425"/>
        <v>148.27842192681746</v>
      </c>
      <c r="DF295" s="17">
        <f t="shared" si="425"/>
        <v>20879.723425212407</v>
      </c>
      <c r="DG295" s="17">
        <f t="shared" si="425"/>
        <v>0</v>
      </c>
      <c r="DH295" s="17">
        <f t="shared" si="425"/>
        <v>0</v>
      </c>
      <c r="DI295" s="17">
        <f t="shared" si="425"/>
        <v>0</v>
      </c>
      <c r="DJ295" s="17">
        <f t="shared" si="425"/>
        <v>0</v>
      </c>
      <c r="DK295" s="17">
        <f t="shared" si="425"/>
        <v>0</v>
      </c>
      <c r="DL295" s="17">
        <f t="shared" si="425"/>
        <v>0</v>
      </c>
      <c r="DM295" s="17">
        <f t="shared" si="425"/>
        <v>0</v>
      </c>
      <c r="DN295" s="17">
        <f t="shared" si="425"/>
        <v>0</v>
      </c>
      <c r="DO295" s="17">
        <f t="shared" si="425"/>
        <v>282.81949677033</v>
      </c>
      <c r="DP295" s="17">
        <f t="shared" si="425"/>
        <v>0</v>
      </c>
      <c r="DQ295" s="17">
        <f t="shared" si="425"/>
        <v>268.97520721403765</v>
      </c>
      <c r="DR295" s="17">
        <f t="shared" si="425"/>
        <v>0</v>
      </c>
      <c r="DS295" s="17">
        <f t="shared" si="425"/>
        <v>0</v>
      </c>
      <c r="DT295" s="18"/>
      <c r="DU295" s="18">
        <f t="shared" si="391"/>
        <v>81671.93632834693</v>
      </c>
      <c r="DV295" s="3"/>
      <c r="DW295" s="3"/>
    </row>
    <row r="296" spans="44:127" ht="11.25">
      <c r="AR296" s="1" t="s">
        <v>39</v>
      </c>
      <c r="AS296" s="1" t="s">
        <v>246</v>
      </c>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06">
        <f aca="true" t="shared" si="426" ref="BT296:DS296">BT$7*BT47</f>
        <v>997.7243316046117</v>
      </c>
      <c r="BU296" s="17">
        <f t="shared" si="426"/>
        <v>285.35565068100414</v>
      </c>
      <c r="BV296" s="17">
        <f t="shared" si="426"/>
        <v>392.33015161671483</v>
      </c>
      <c r="BW296" s="17">
        <f t="shared" si="426"/>
        <v>926.7025844543773</v>
      </c>
      <c r="BX296" s="17">
        <f t="shared" si="426"/>
        <v>115.44998380100694</v>
      </c>
      <c r="BY296" s="17">
        <f t="shared" si="426"/>
        <v>1393.9614647005324</v>
      </c>
      <c r="BZ296" s="17">
        <f t="shared" si="426"/>
        <v>0</v>
      </c>
      <c r="CA296" s="17">
        <f t="shared" si="426"/>
        <v>0</v>
      </c>
      <c r="CB296" s="17">
        <f t="shared" si="426"/>
        <v>0</v>
      </c>
      <c r="CC296" s="17">
        <f t="shared" si="426"/>
        <v>139.54479941348134</v>
      </c>
      <c r="CD296" s="17">
        <f t="shared" si="426"/>
        <v>0</v>
      </c>
      <c r="CE296" s="17">
        <f t="shared" si="426"/>
        <v>0</v>
      </c>
      <c r="CF296" s="17">
        <f t="shared" si="426"/>
        <v>0</v>
      </c>
      <c r="CG296" s="17">
        <f t="shared" si="426"/>
        <v>0</v>
      </c>
      <c r="CH296" s="17">
        <f t="shared" si="426"/>
        <v>0</v>
      </c>
      <c r="CI296" s="17">
        <f t="shared" si="426"/>
        <v>228.71904532713708</v>
      </c>
      <c r="CJ296" s="17">
        <f t="shared" si="426"/>
        <v>783.5741075217176</v>
      </c>
      <c r="CK296" s="17">
        <f t="shared" si="426"/>
        <v>2577.713546291896</v>
      </c>
      <c r="CL296" s="17">
        <f t="shared" si="426"/>
        <v>0</v>
      </c>
      <c r="CM296" s="17">
        <f t="shared" si="426"/>
        <v>0</v>
      </c>
      <c r="CN296" s="17">
        <f t="shared" si="426"/>
        <v>0</v>
      </c>
      <c r="CO296" s="17">
        <f t="shared" si="426"/>
        <v>1098.1163098848701</v>
      </c>
      <c r="CP296" s="17">
        <f t="shared" si="426"/>
        <v>562.5530429985714</v>
      </c>
      <c r="CQ296" s="17">
        <f t="shared" si="426"/>
        <v>0</v>
      </c>
      <c r="CR296" s="17">
        <f t="shared" si="426"/>
        <v>0</v>
      </c>
      <c r="CS296" s="17">
        <f t="shared" si="426"/>
        <v>10.720582613858564</v>
      </c>
      <c r="CT296" s="17">
        <f t="shared" si="426"/>
        <v>0</v>
      </c>
      <c r="CU296" s="17">
        <f t="shared" si="426"/>
        <v>0</v>
      </c>
      <c r="CV296" s="17">
        <f t="shared" si="426"/>
        <v>498.62062455661663</v>
      </c>
      <c r="CW296" s="17">
        <f t="shared" si="426"/>
        <v>223.04856121806694</v>
      </c>
      <c r="CX296" s="17">
        <f t="shared" si="426"/>
        <v>1033.45650517175</v>
      </c>
      <c r="CY296" s="17">
        <f t="shared" si="426"/>
        <v>437.85630009014085</v>
      </c>
      <c r="CZ296" s="17">
        <f t="shared" si="426"/>
        <v>27.12224139848197</v>
      </c>
      <c r="DA296" s="17">
        <f t="shared" si="426"/>
        <v>308.6637582882344</v>
      </c>
      <c r="DB296" s="17">
        <f t="shared" si="426"/>
        <v>387.12189660062495</v>
      </c>
      <c r="DC296" s="17">
        <f t="shared" si="426"/>
        <v>148.25492095685115</v>
      </c>
      <c r="DD296" s="17">
        <f t="shared" si="426"/>
        <v>3356.5593910556195</v>
      </c>
      <c r="DE296" s="17">
        <f t="shared" si="426"/>
        <v>49.88119717793081</v>
      </c>
      <c r="DF296" s="17">
        <f t="shared" si="426"/>
        <v>8349.745661314408</v>
      </c>
      <c r="DG296" s="17">
        <f t="shared" si="426"/>
        <v>0</v>
      </c>
      <c r="DH296" s="17">
        <f t="shared" si="426"/>
        <v>0</v>
      </c>
      <c r="DI296" s="17">
        <f t="shared" si="426"/>
        <v>0</v>
      </c>
      <c r="DJ296" s="17">
        <f t="shared" si="426"/>
        <v>0</v>
      </c>
      <c r="DK296" s="17">
        <f t="shared" si="426"/>
        <v>0</v>
      </c>
      <c r="DL296" s="17">
        <f t="shared" si="426"/>
        <v>0</v>
      </c>
      <c r="DM296" s="17">
        <f t="shared" si="426"/>
        <v>0</v>
      </c>
      <c r="DN296" s="17">
        <f t="shared" si="426"/>
        <v>0</v>
      </c>
      <c r="DO296" s="17">
        <f t="shared" si="426"/>
        <v>95.14111966423991</v>
      </c>
      <c r="DP296" s="17">
        <f t="shared" si="426"/>
        <v>0</v>
      </c>
      <c r="DQ296" s="17">
        <f t="shared" si="426"/>
        <v>79.0031858627438</v>
      </c>
      <c r="DR296" s="17">
        <f t="shared" si="426"/>
        <v>209.03201390682483</v>
      </c>
      <c r="DS296" s="17">
        <f t="shared" si="426"/>
        <v>3974.772966921622</v>
      </c>
      <c r="DT296" s="18"/>
      <c r="DU296" s="18">
        <f t="shared" si="391"/>
        <v>28690.745945093935</v>
      </c>
      <c r="DV296" s="3"/>
      <c r="DW296" s="3"/>
    </row>
    <row r="297" spans="44:127" ht="11.25">
      <c r="AR297" s="1" t="s">
        <v>40</v>
      </c>
      <c r="AS297" s="1" t="s">
        <v>247</v>
      </c>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06">
        <f aca="true" t="shared" si="427" ref="BT297:DS297">BT$7*BT48</f>
        <v>776.0078134702536</v>
      </c>
      <c r="BU297" s="17">
        <f t="shared" si="427"/>
        <v>270.3369322241092</v>
      </c>
      <c r="BV297" s="17">
        <f t="shared" si="427"/>
        <v>30.17924243205499</v>
      </c>
      <c r="BW297" s="17">
        <f t="shared" si="427"/>
        <v>720.768676797849</v>
      </c>
      <c r="BX297" s="17">
        <f t="shared" si="427"/>
        <v>349.7586158798156</v>
      </c>
      <c r="BY297" s="17">
        <f t="shared" si="427"/>
        <v>1084.1922503226363</v>
      </c>
      <c r="BZ297" s="17">
        <f t="shared" si="427"/>
        <v>0</v>
      </c>
      <c r="CA297" s="17">
        <f t="shared" si="427"/>
        <v>0</v>
      </c>
      <c r="CB297" s="17">
        <f t="shared" si="427"/>
        <v>0</v>
      </c>
      <c r="CC297" s="17">
        <f t="shared" si="427"/>
        <v>93.02986627565424</v>
      </c>
      <c r="CD297" s="17">
        <f t="shared" si="427"/>
        <v>0</v>
      </c>
      <c r="CE297" s="17">
        <f t="shared" si="427"/>
        <v>0</v>
      </c>
      <c r="CF297" s="17">
        <f t="shared" si="427"/>
        <v>0</v>
      </c>
      <c r="CG297" s="17">
        <f t="shared" si="427"/>
        <v>0</v>
      </c>
      <c r="CH297" s="17">
        <f t="shared" si="427"/>
        <v>0</v>
      </c>
      <c r="CI297" s="17">
        <f t="shared" si="427"/>
        <v>177.8925908099955</v>
      </c>
      <c r="CJ297" s="17">
        <f t="shared" si="427"/>
        <v>609.446528072447</v>
      </c>
      <c r="CK297" s="17">
        <f t="shared" si="427"/>
        <v>1718.4756975279308</v>
      </c>
      <c r="CL297" s="17">
        <f t="shared" si="427"/>
        <v>0</v>
      </c>
      <c r="CM297" s="17">
        <f t="shared" si="427"/>
        <v>0</v>
      </c>
      <c r="CN297" s="17">
        <f t="shared" si="427"/>
        <v>0</v>
      </c>
      <c r="CO297" s="17">
        <f t="shared" si="427"/>
        <v>732.0775399232468</v>
      </c>
      <c r="CP297" s="17">
        <f t="shared" si="427"/>
        <v>0</v>
      </c>
      <c r="CQ297" s="17">
        <f t="shared" si="427"/>
        <v>0</v>
      </c>
      <c r="CR297" s="17">
        <f t="shared" si="427"/>
        <v>0</v>
      </c>
      <c r="CS297" s="17">
        <f t="shared" si="427"/>
        <v>7.147055075905711</v>
      </c>
      <c r="CT297" s="17">
        <f t="shared" si="427"/>
        <v>0</v>
      </c>
      <c r="CU297" s="17">
        <f t="shared" si="427"/>
        <v>0</v>
      </c>
      <c r="CV297" s="17">
        <f t="shared" si="427"/>
        <v>387.8160413218129</v>
      </c>
      <c r="CW297" s="17">
        <f t="shared" si="427"/>
        <v>675.7311995823337</v>
      </c>
      <c r="CX297" s="17">
        <f t="shared" si="427"/>
        <v>440.54207302559075</v>
      </c>
      <c r="CY297" s="17">
        <f t="shared" si="427"/>
        <v>340.55490007010957</v>
      </c>
      <c r="CZ297" s="17">
        <f t="shared" si="427"/>
        <v>21.095076643263756</v>
      </c>
      <c r="DA297" s="17">
        <f t="shared" si="427"/>
        <v>240.07181200196013</v>
      </c>
      <c r="DB297" s="17">
        <f t="shared" si="427"/>
        <v>301.09480846715275</v>
      </c>
      <c r="DC297" s="17">
        <f t="shared" si="427"/>
        <v>115.30938296643978</v>
      </c>
      <c r="DD297" s="17">
        <f t="shared" si="427"/>
        <v>2610.6573041543706</v>
      </c>
      <c r="DE297" s="17">
        <f t="shared" si="427"/>
        <v>47.25587101067129</v>
      </c>
      <c r="DF297" s="17">
        <f t="shared" si="427"/>
        <v>25295.763492557126</v>
      </c>
      <c r="DG297" s="17">
        <f t="shared" si="427"/>
        <v>0</v>
      </c>
      <c r="DH297" s="17">
        <f t="shared" si="427"/>
        <v>0</v>
      </c>
      <c r="DI297" s="17">
        <f t="shared" si="427"/>
        <v>0</v>
      </c>
      <c r="DJ297" s="17">
        <f t="shared" si="427"/>
        <v>0</v>
      </c>
      <c r="DK297" s="17">
        <f t="shared" si="427"/>
        <v>0</v>
      </c>
      <c r="DL297" s="17">
        <f t="shared" si="427"/>
        <v>0</v>
      </c>
      <c r="DM297" s="17">
        <f t="shared" si="427"/>
        <v>0</v>
      </c>
      <c r="DN297" s="17">
        <f t="shared" si="427"/>
        <v>0</v>
      </c>
      <c r="DO297" s="17">
        <f t="shared" si="427"/>
        <v>90.13369231349044</v>
      </c>
      <c r="DP297" s="17">
        <f t="shared" si="427"/>
        <v>0</v>
      </c>
      <c r="DQ297" s="17">
        <f t="shared" si="427"/>
        <v>61.44692233768962</v>
      </c>
      <c r="DR297" s="17">
        <f t="shared" si="427"/>
        <v>16.079385685140373</v>
      </c>
      <c r="DS297" s="17">
        <f t="shared" si="427"/>
        <v>6616.536768224324</v>
      </c>
      <c r="DT297" s="18"/>
      <c r="DU297" s="18">
        <f t="shared" si="391"/>
        <v>43829.40153917337</v>
      </c>
      <c r="DV297" s="3"/>
      <c r="DW297" s="3"/>
    </row>
    <row r="298" spans="44:127" ht="11.25">
      <c r="AR298" s="1" t="s">
        <v>41</v>
      </c>
      <c r="AS298" s="1" t="s">
        <v>248</v>
      </c>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06">
        <f aca="true" t="shared" si="428" ref="BT298:DS298">BT$7*BT49</f>
        <v>10194.77650364964</v>
      </c>
      <c r="BU298" s="17">
        <f t="shared" si="428"/>
        <v>6355.921650957944</v>
      </c>
      <c r="BV298" s="17">
        <f t="shared" si="428"/>
        <v>90.53772729616497</v>
      </c>
      <c r="BW298" s="17">
        <f t="shared" si="428"/>
        <v>9469.07420677282</v>
      </c>
      <c r="BX298" s="17">
        <f t="shared" si="428"/>
        <v>2762.055645827171</v>
      </c>
      <c r="BY298" s="17">
        <f t="shared" si="428"/>
        <v>14243.539159225147</v>
      </c>
      <c r="BZ298" s="17">
        <f t="shared" si="428"/>
        <v>0</v>
      </c>
      <c r="CA298" s="17">
        <f t="shared" si="428"/>
        <v>0</v>
      </c>
      <c r="CB298" s="17">
        <f t="shared" si="428"/>
        <v>0</v>
      </c>
      <c r="CC298" s="17">
        <f t="shared" si="428"/>
        <v>1107.0554086802854</v>
      </c>
      <c r="CD298" s="17">
        <f t="shared" si="428"/>
        <v>0</v>
      </c>
      <c r="CE298" s="17">
        <f t="shared" si="428"/>
        <v>0</v>
      </c>
      <c r="CF298" s="17">
        <f t="shared" si="428"/>
        <v>0</v>
      </c>
      <c r="CG298" s="17">
        <f t="shared" si="428"/>
        <v>0</v>
      </c>
      <c r="CH298" s="17">
        <f t="shared" si="428"/>
        <v>0</v>
      </c>
      <c r="CI298" s="17">
        <f t="shared" si="428"/>
        <v>2337.057918080642</v>
      </c>
      <c r="CJ298" s="17">
        <f t="shared" si="428"/>
        <v>8006.583228639102</v>
      </c>
      <c r="CK298" s="17">
        <f t="shared" si="428"/>
        <v>20449.860800582373</v>
      </c>
      <c r="CL298" s="17">
        <f t="shared" si="428"/>
        <v>0</v>
      </c>
      <c r="CM298" s="17">
        <f t="shared" si="428"/>
        <v>0</v>
      </c>
      <c r="CN298" s="17">
        <f t="shared" si="428"/>
        <v>0</v>
      </c>
      <c r="CO298" s="17">
        <f t="shared" si="428"/>
        <v>8711.722725086636</v>
      </c>
      <c r="CP298" s="17">
        <f t="shared" si="428"/>
        <v>22.72941587873016</v>
      </c>
      <c r="CQ298" s="17">
        <f t="shared" si="428"/>
        <v>0</v>
      </c>
      <c r="CR298" s="17">
        <f t="shared" si="428"/>
        <v>0</v>
      </c>
      <c r="CS298" s="17">
        <f t="shared" si="428"/>
        <v>85.04995540327795</v>
      </c>
      <c r="CT298" s="17">
        <f t="shared" si="428"/>
        <v>0</v>
      </c>
      <c r="CU298" s="17">
        <f t="shared" si="428"/>
        <v>0</v>
      </c>
      <c r="CV298" s="17">
        <f t="shared" si="428"/>
        <v>5094.920176287106</v>
      </c>
      <c r="CW298" s="17">
        <f t="shared" si="428"/>
        <v>5336.272189244048</v>
      </c>
      <c r="CX298" s="17">
        <f t="shared" si="428"/>
        <v>5806.477157207882</v>
      </c>
      <c r="CY298" s="17">
        <f t="shared" si="428"/>
        <v>4474.028525449364</v>
      </c>
      <c r="CZ298" s="17">
        <f t="shared" si="428"/>
        <v>277.13585865031683</v>
      </c>
      <c r="DA298" s="17">
        <f t="shared" si="428"/>
        <v>3153.9353415028404</v>
      </c>
      <c r="DB298" s="17">
        <f t="shared" si="428"/>
        <v>3955.6229015334306</v>
      </c>
      <c r="DC298" s="17">
        <f t="shared" si="428"/>
        <v>1514.8731336345757</v>
      </c>
      <c r="DD298" s="17">
        <f t="shared" si="428"/>
        <v>34297.42237317629</v>
      </c>
      <c r="DE298" s="17">
        <f t="shared" si="428"/>
        <v>1111.0380339842272</v>
      </c>
      <c r="DF298" s="17">
        <f t="shared" si="428"/>
        <v>199761.50178423186</v>
      </c>
      <c r="DG298" s="17">
        <f t="shared" si="428"/>
        <v>0</v>
      </c>
      <c r="DH298" s="17">
        <f t="shared" si="428"/>
        <v>0</v>
      </c>
      <c r="DI298" s="17">
        <f t="shared" si="428"/>
        <v>0</v>
      </c>
      <c r="DJ298" s="17">
        <f t="shared" si="428"/>
        <v>0</v>
      </c>
      <c r="DK298" s="17">
        <f t="shared" si="428"/>
        <v>0</v>
      </c>
      <c r="DL298" s="17">
        <f t="shared" si="428"/>
        <v>0</v>
      </c>
      <c r="DM298" s="17">
        <f t="shared" si="428"/>
        <v>0</v>
      </c>
      <c r="DN298" s="17">
        <f t="shared" si="428"/>
        <v>0</v>
      </c>
      <c r="DO298" s="17">
        <f t="shared" si="428"/>
        <v>2119.143254837175</v>
      </c>
      <c r="DP298" s="17">
        <f t="shared" si="428"/>
        <v>0</v>
      </c>
      <c r="DQ298" s="17">
        <f t="shared" si="428"/>
        <v>807.2568718973026</v>
      </c>
      <c r="DR298" s="17">
        <f t="shared" si="428"/>
        <v>48.23815705542112</v>
      </c>
      <c r="DS298" s="17">
        <f t="shared" si="428"/>
        <v>51186.53997937921</v>
      </c>
      <c r="DT298" s="18"/>
      <c r="DU298" s="18">
        <f t="shared" si="391"/>
        <v>402780.37008415104</v>
      </c>
      <c r="DV298" s="3"/>
      <c r="DW298" s="3"/>
    </row>
    <row r="299" spans="44:127" ht="11.25">
      <c r="AR299" s="1" t="s">
        <v>42</v>
      </c>
      <c r="AS299" s="1" t="s">
        <v>355</v>
      </c>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06">
        <f aca="true" t="shared" si="429" ref="BT299:DS299">BT$7*BT50</f>
        <v>5091.113256028564</v>
      </c>
      <c r="BU299" s="17">
        <f t="shared" si="429"/>
        <v>2961.691279699685</v>
      </c>
      <c r="BV299" s="17">
        <f t="shared" si="429"/>
        <v>513.0471213449348</v>
      </c>
      <c r="BW299" s="17">
        <f t="shared" si="429"/>
        <v>4728.708785245188</v>
      </c>
      <c r="BX299" s="17">
        <f t="shared" si="429"/>
        <v>1632.6020815813765</v>
      </c>
      <c r="BY299" s="17">
        <f t="shared" si="429"/>
        <v>7113.002526375463</v>
      </c>
      <c r="BZ299" s="17">
        <f t="shared" si="429"/>
        <v>0</v>
      </c>
      <c r="CA299" s="17">
        <f t="shared" si="429"/>
        <v>0</v>
      </c>
      <c r="CB299" s="17">
        <f t="shared" si="429"/>
        <v>0</v>
      </c>
      <c r="CC299" s="17">
        <f t="shared" si="429"/>
        <v>699.5845943929199</v>
      </c>
      <c r="CD299" s="17">
        <f t="shared" si="429"/>
        <v>0</v>
      </c>
      <c r="CE299" s="17">
        <f t="shared" si="429"/>
        <v>0</v>
      </c>
      <c r="CF299" s="17">
        <f t="shared" si="429"/>
        <v>0</v>
      </c>
      <c r="CG299" s="17">
        <f t="shared" si="429"/>
        <v>0</v>
      </c>
      <c r="CH299" s="17">
        <f t="shared" si="429"/>
        <v>0</v>
      </c>
      <c r="CI299" s="17">
        <f t="shared" si="429"/>
        <v>1167.090474478515</v>
      </c>
      <c r="CJ299" s="17">
        <f t="shared" si="429"/>
        <v>3998.363475278534</v>
      </c>
      <c r="CK299" s="17">
        <f t="shared" si="429"/>
        <v>12922.937245410041</v>
      </c>
      <c r="CL299" s="17">
        <f t="shared" si="429"/>
        <v>0</v>
      </c>
      <c r="CM299" s="17">
        <f t="shared" si="429"/>
        <v>0</v>
      </c>
      <c r="CN299" s="17">
        <f t="shared" si="429"/>
        <v>0</v>
      </c>
      <c r="CO299" s="17">
        <f t="shared" si="429"/>
        <v>5505.223100222816</v>
      </c>
      <c r="CP299" s="17">
        <f t="shared" si="429"/>
        <v>39.77647778777777</v>
      </c>
      <c r="CQ299" s="17">
        <f t="shared" si="429"/>
        <v>0</v>
      </c>
      <c r="CR299" s="17">
        <f t="shared" si="429"/>
        <v>0</v>
      </c>
      <c r="CS299" s="17">
        <f t="shared" si="429"/>
        <v>53.74585417081095</v>
      </c>
      <c r="CT299" s="17">
        <f t="shared" si="429"/>
        <v>0</v>
      </c>
      <c r="CU299" s="17">
        <f t="shared" si="429"/>
        <v>0</v>
      </c>
      <c r="CV299" s="17">
        <f t="shared" si="429"/>
        <v>2544.3241093727565</v>
      </c>
      <c r="CW299" s="17">
        <f t="shared" si="429"/>
        <v>3154.1758027961814</v>
      </c>
      <c r="CX299" s="17">
        <f t="shared" si="429"/>
        <v>2923.264388651559</v>
      </c>
      <c r="CY299" s="17">
        <f t="shared" si="429"/>
        <v>2234.260449516568</v>
      </c>
      <c r="CZ299" s="17">
        <f t="shared" si="429"/>
        <v>138.3973491905768</v>
      </c>
      <c r="DA299" s="17">
        <f t="shared" si="429"/>
        <v>1575.026389252752</v>
      </c>
      <c r="DB299" s="17">
        <f t="shared" si="429"/>
        <v>1975.3767218572773</v>
      </c>
      <c r="DC299" s="17">
        <f t="shared" si="429"/>
        <v>756.5041459307668</v>
      </c>
      <c r="DD299" s="17">
        <f t="shared" si="429"/>
        <v>17127.600750166413</v>
      </c>
      <c r="DE299" s="17">
        <f t="shared" si="429"/>
        <v>517.7143201835765</v>
      </c>
      <c r="DF299" s="17">
        <f t="shared" si="429"/>
        <v>118075.47908220736</v>
      </c>
      <c r="DG299" s="17">
        <f t="shared" si="429"/>
        <v>0</v>
      </c>
      <c r="DH299" s="17">
        <f t="shared" si="429"/>
        <v>0</v>
      </c>
      <c r="DI299" s="17">
        <f t="shared" si="429"/>
        <v>0</v>
      </c>
      <c r="DJ299" s="17">
        <f t="shared" si="429"/>
        <v>0</v>
      </c>
      <c r="DK299" s="17">
        <f t="shared" si="429"/>
        <v>0</v>
      </c>
      <c r="DL299" s="17">
        <f t="shared" si="429"/>
        <v>0</v>
      </c>
      <c r="DM299" s="17">
        <f t="shared" si="429"/>
        <v>0</v>
      </c>
      <c r="DN299" s="17">
        <f t="shared" si="429"/>
        <v>0</v>
      </c>
      <c r="DO299" s="17">
        <f t="shared" si="429"/>
        <v>987.4646735677952</v>
      </c>
      <c r="DP299" s="17">
        <f t="shared" si="429"/>
        <v>0</v>
      </c>
      <c r="DQ299" s="17">
        <f t="shared" si="429"/>
        <v>403.1315605658667</v>
      </c>
      <c r="DR299" s="17">
        <f t="shared" si="429"/>
        <v>273.34955664738635</v>
      </c>
      <c r="DS299" s="17">
        <f t="shared" si="429"/>
        <v>19652.153131491265</v>
      </c>
      <c r="DT299" s="18"/>
      <c r="DU299" s="18">
        <f t="shared" si="391"/>
        <v>218765.10870341473</v>
      </c>
      <c r="DV299" s="3"/>
      <c r="DW299" s="3"/>
    </row>
    <row r="300" spans="44:127" ht="11.25">
      <c r="AR300" s="1" t="s">
        <v>43</v>
      </c>
      <c r="AS300" s="1" t="s">
        <v>356</v>
      </c>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06">
        <f aca="true" t="shared" si="430" ref="BT300:DS300">BT$7*BT51</f>
        <v>587.757939582591</v>
      </c>
      <c r="BU300" s="17">
        <f t="shared" si="430"/>
        <v>394.6919210471994</v>
      </c>
      <c r="BV300" s="17">
        <f t="shared" si="430"/>
        <v>0</v>
      </c>
      <c r="BW300" s="17">
        <f t="shared" si="430"/>
        <v>545.9191325611741</v>
      </c>
      <c r="BX300" s="17">
        <f t="shared" si="430"/>
        <v>201.70401534424957</v>
      </c>
      <c r="BY300" s="17">
        <f t="shared" si="430"/>
        <v>821.1806532093283</v>
      </c>
      <c r="BZ300" s="17">
        <f t="shared" si="430"/>
        <v>0</v>
      </c>
      <c r="CA300" s="17">
        <f t="shared" si="430"/>
        <v>0</v>
      </c>
      <c r="CB300" s="17">
        <f t="shared" si="430"/>
        <v>0</v>
      </c>
      <c r="CC300" s="17">
        <f t="shared" si="430"/>
        <v>186.05973255130849</v>
      </c>
      <c r="CD300" s="17">
        <f t="shared" si="430"/>
        <v>0</v>
      </c>
      <c r="CE300" s="17">
        <f t="shared" si="430"/>
        <v>0</v>
      </c>
      <c r="CF300" s="17">
        <f t="shared" si="430"/>
        <v>0</v>
      </c>
      <c r="CG300" s="17">
        <f t="shared" si="430"/>
        <v>0</v>
      </c>
      <c r="CH300" s="17">
        <f t="shared" si="430"/>
        <v>0</v>
      </c>
      <c r="CI300" s="17">
        <f t="shared" si="430"/>
        <v>134.7380539558187</v>
      </c>
      <c r="CJ300" s="17">
        <f t="shared" si="430"/>
        <v>461.6023568419343</v>
      </c>
      <c r="CK300" s="17">
        <f t="shared" si="430"/>
        <v>3436.9513950558617</v>
      </c>
      <c r="CL300" s="17">
        <f t="shared" si="430"/>
        <v>0</v>
      </c>
      <c r="CM300" s="17">
        <f t="shared" si="430"/>
        <v>0</v>
      </c>
      <c r="CN300" s="17">
        <f t="shared" si="430"/>
        <v>0</v>
      </c>
      <c r="CO300" s="17">
        <f t="shared" si="430"/>
        <v>1464.1550798464937</v>
      </c>
      <c r="CP300" s="17">
        <f t="shared" si="430"/>
        <v>0</v>
      </c>
      <c r="CQ300" s="17">
        <f t="shared" si="430"/>
        <v>0</v>
      </c>
      <c r="CR300" s="17">
        <f t="shared" si="430"/>
        <v>0</v>
      </c>
      <c r="CS300" s="17">
        <f t="shared" si="430"/>
        <v>14.294110151811422</v>
      </c>
      <c r="CT300" s="17">
        <f t="shared" si="430"/>
        <v>0</v>
      </c>
      <c r="CU300" s="17">
        <f t="shared" si="430"/>
        <v>0</v>
      </c>
      <c r="CV300" s="17">
        <f t="shared" si="430"/>
        <v>293.736678197923</v>
      </c>
      <c r="CW300" s="17">
        <f t="shared" si="430"/>
        <v>389.690746877778</v>
      </c>
      <c r="CX300" s="17">
        <f t="shared" si="430"/>
        <v>333.67202835631</v>
      </c>
      <c r="CY300" s="17">
        <f t="shared" si="430"/>
        <v>257.9405038266868</v>
      </c>
      <c r="CZ300" s="17">
        <f t="shared" si="430"/>
        <v>15.977672605814329</v>
      </c>
      <c r="DA300" s="17">
        <f t="shared" si="430"/>
        <v>181.8333670419159</v>
      </c>
      <c r="DB300" s="17">
        <f t="shared" si="430"/>
        <v>228.052941184016</v>
      </c>
      <c r="DC300" s="17">
        <f t="shared" si="430"/>
        <v>87.3367563708075</v>
      </c>
      <c r="DD300" s="17">
        <f t="shared" si="430"/>
        <v>1977.3442115023672</v>
      </c>
      <c r="DE300" s="17">
        <f t="shared" si="430"/>
        <v>68.99357167558009</v>
      </c>
      <c r="DF300" s="17">
        <f t="shared" si="430"/>
        <v>14587.938183631462</v>
      </c>
      <c r="DG300" s="17">
        <f t="shared" si="430"/>
        <v>0</v>
      </c>
      <c r="DH300" s="17">
        <f t="shared" si="430"/>
        <v>0</v>
      </c>
      <c r="DI300" s="17">
        <f t="shared" si="430"/>
        <v>0</v>
      </c>
      <c r="DJ300" s="17">
        <f t="shared" si="430"/>
        <v>0</v>
      </c>
      <c r="DK300" s="17">
        <f t="shared" si="430"/>
        <v>0</v>
      </c>
      <c r="DL300" s="17">
        <f t="shared" si="430"/>
        <v>0</v>
      </c>
      <c r="DM300" s="17">
        <f t="shared" si="430"/>
        <v>0</v>
      </c>
      <c r="DN300" s="17">
        <f t="shared" si="430"/>
        <v>0</v>
      </c>
      <c r="DO300" s="17">
        <f t="shared" si="430"/>
        <v>131.59519077769605</v>
      </c>
      <c r="DP300" s="17">
        <f t="shared" si="430"/>
        <v>0</v>
      </c>
      <c r="DQ300" s="17">
        <f t="shared" si="430"/>
        <v>46.54066085415306</v>
      </c>
      <c r="DR300" s="17">
        <f t="shared" si="430"/>
        <v>0</v>
      </c>
      <c r="DS300" s="17">
        <f t="shared" si="430"/>
        <v>3406.116987757523</v>
      </c>
      <c r="DT300" s="18"/>
      <c r="DU300" s="18">
        <f t="shared" si="391"/>
        <v>30255.823890807802</v>
      </c>
      <c r="DV300" s="3"/>
      <c r="DW300" s="3"/>
    </row>
    <row r="301" spans="44:127" ht="11.25">
      <c r="AR301" s="1" t="s">
        <v>44</v>
      </c>
      <c r="AS301" s="1" t="s">
        <v>252</v>
      </c>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06">
        <f aca="true" t="shared" si="431" ref="BT301:DS301">BT$7*BT52</f>
        <v>1223.6241802698069</v>
      </c>
      <c r="BU301" s="17">
        <f t="shared" si="431"/>
        <v>672.8385868688939</v>
      </c>
      <c r="BV301" s="17">
        <f t="shared" si="431"/>
        <v>150.89621216027496</v>
      </c>
      <c r="BW301" s="17">
        <f t="shared" si="431"/>
        <v>1136.5220375383874</v>
      </c>
      <c r="BX301" s="17">
        <f t="shared" si="431"/>
        <v>0</v>
      </c>
      <c r="BY301" s="17">
        <f t="shared" si="431"/>
        <v>1709.575381236502</v>
      </c>
      <c r="BZ301" s="17">
        <f t="shared" si="431"/>
        <v>0</v>
      </c>
      <c r="CA301" s="17">
        <f t="shared" si="431"/>
        <v>0</v>
      </c>
      <c r="CB301" s="17">
        <f t="shared" si="431"/>
        <v>0</v>
      </c>
      <c r="CC301" s="17">
        <f t="shared" si="431"/>
        <v>398.1678276598001</v>
      </c>
      <c r="CD301" s="17">
        <f t="shared" si="431"/>
        <v>0</v>
      </c>
      <c r="CE301" s="17">
        <f t="shared" si="431"/>
        <v>0</v>
      </c>
      <c r="CF301" s="17">
        <f t="shared" si="431"/>
        <v>0</v>
      </c>
      <c r="CG301" s="17">
        <f t="shared" si="431"/>
        <v>0</v>
      </c>
      <c r="CH301" s="17">
        <f t="shared" si="431"/>
        <v>0</v>
      </c>
      <c r="CI301" s="17">
        <f t="shared" si="431"/>
        <v>280.50448955214927</v>
      </c>
      <c r="CJ301" s="17">
        <f t="shared" si="431"/>
        <v>960.9871129983329</v>
      </c>
      <c r="CK301" s="17">
        <f t="shared" si="431"/>
        <v>7355.075985419543</v>
      </c>
      <c r="CL301" s="17">
        <f t="shared" si="431"/>
        <v>0</v>
      </c>
      <c r="CM301" s="17">
        <f t="shared" si="431"/>
        <v>0</v>
      </c>
      <c r="CN301" s="17">
        <f t="shared" si="431"/>
        <v>0</v>
      </c>
      <c r="CO301" s="17">
        <f t="shared" si="431"/>
        <v>3133.291870871496</v>
      </c>
      <c r="CP301" s="17">
        <f t="shared" si="431"/>
        <v>0</v>
      </c>
      <c r="CQ301" s="17">
        <f t="shared" si="431"/>
        <v>0</v>
      </c>
      <c r="CR301" s="17">
        <f t="shared" si="431"/>
        <v>0</v>
      </c>
      <c r="CS301" s="17">
        <f t="shared" si="431"/>
        <v>30.589395724876436</v>
      </c>
      <c r="CT301" s="17">
        <f t="shared" si="431"/>
        <v>0</v>
      </c>
      <c r="CU301" s="17">
        <f t="shared" si="431"/>
        <v>0</v>
      </c>
      <c r="CV301" s="17">
        <f t="shared" si="431"/>
        <v>611.5158603052846</v>
      </c>
      <c r="CW301" s="17">
        <f t="shared" si="431"/>
        <v>0</v>
      </c>
      <c r="CX301" s="17">
        <f t="shared" si="431"/>
        <v>694.6552903503251</v>
      </c>
      <c r="CY301" s="17">
        <f t="shared" si="431"/>
        <v>536.9935755822482</v>
      </c>
      <c r="CZ301" s="17">
        <f t="shared" si="431"/>
        <v>33.26312624342129</v>
      </c>
      <c r="DA301" s="17">
        <f t="shared" si="431"/>
        <v>378.54989224028753</v>
      </c>
      <c r="DB301" s="17">
        <f t="shared" si="431"/>
        <v>474.7721373403892</v>
      </c>
      <c r="DC301" s="17">
        <f t="shared" si="431"/>
        <v>181.82207287160992</v>
      </c>
      <c r="DD301" s="17">
        <f t="shared" si="431"/>
        <v>4116.535102238025</v>
      </c>
      <c r="DE301" s="17">
        <f t="shared" si="431"/>
        <v>117.6146122932263</v>
      </c>
      <c r="DF301" s="17">
        <f t="shared" si="431"/>
        <v>0</v>
      </c>
      <c r="DG301" s="17">
        <f t="shared" si="431"/>
        <v>0</v>
      </c>
      <c r="DH301" s="17">
        <f t="shared" si="431"/>
        <v>0</v>
      </c>
      <c r="DI301" s="17">
        <f t="shared" si="431"/>
        <v>0</v>
      </c>
      <c r="DJ301" s="17">
        <f t="shared" si="431"/>
        <v>0</v>
      </c>
      <c r="DK301" s="17">
        <f t="shared" si="431"/>
        <v>0</v>
      </c>
      <c r="DL301" s="17">
        <f t="shared" si="431"/>
        <v>0</v>
      </c>
      <c r="DM301" s="17">
        <f t="shared" si="431"/>
        <v>0</v>
      </c>
      <c r="DN301" s="17">
        <f t="shared" si="431"/>
        <v>0</v>
      </c>
      <c r="DO301" s="17">
        <f t="shared" si="431"/>
        <v>224.33274531357617</v>
      </c>
      <c r="DP301" s="17">
        <f t="shared" si="431"/>
        <v>0</v>
      </c>
      <c r="DQ301" s="17">
        <f t="shared" si="431"/>
        <v>96.89069964298768</v>
      </c>
      <c r="DR301" s="17">
        <f t="shared" si="431"/>
        <v>80.39692842570187</v>
      </c>
      <c r="DS301" s="17">
        <f t="shared" si="431"/>
        <v>74373.21061016218</v>
      </c>
      <c r="DT301" s="18"/>
      <c r="DU301" s="18">
        <f t="shared" si="391"/>
        <v>98972.62573330932</v>
      </c>
      <c r="DV301" s="3"/>
      <c r="DW301" s="3"/>
    </row>
    <row r="302" spans="44:127" ht="11.25">
      <c r="AR302" s="1" t="s">
        <v>45</v>
      </c>
      <c r="AS302" s="1" t="s">
        <v>253</v>
      </c>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06">
        <f aca="true" t="shared" si="432" ref="BT302:DS302">BT$7*BT53</f>
        <v>14007.882282507517</v>
      </c>
      <c r="BU302" s="17">
        <f t="shared" si="432"/>
        <v>10453.628794737164</v>
      </c>
      <c r="BV302" s="17">
        <f t="shared" si="432"/>
        <v>452.68863648082487</v>
      </c>
      <c r="BW302" s="17">
        <f t="shared" si="432"/>
        <v>13010.74886392236</v>
      </c>
      <c r="BX302" s="17">
        <f t="shared" si="432"/>
        <v>6513.957815154887</v>
      </c>
      <c r="BY302" s="17">
        <f t="shared" si="432"/>
        <v>19570.985176309154</v>
      </c>
      <c r="BZ302" s="17">
        <f t="shared" si="432"/>
        <v>0</v>
      </c>
      <c r="CA302" s="17">
        <f t="shared" si="432"/>
        <v>0</v>
      </c>
      <c r="CB302" s="17">
        <f t="shared" si="432"/>
        <v>0</v>
      </c>
      <c r="CC302" s="17">
        <f t="shared" si="432"/>
        <v>3375.1235484807357</v>
      </c>
      <c r="CD302" s="17">
        <f t="shared" si="432"/>
        <v>0</v>
      </c>
      <c r="CE302" s="17">
        <f t="shared" si="432"/>
        <v>0</v>
      </c>
      <c r="CF302" s="17">
        <f t="shared" si="432"/>
        <v>0</v>
      </c>
      <c r="CG302" s="17">
        <f t="shared" si="432"/>
        <v>0</v>
      </c>
      <c r="CH302" s="17">
        <f t="shared" si="432"/>
        <v>0</v>
      </c>
      <c r="CI302" s="17">
        <f t="shared" si="432"/>
        <v>3211.17703680469</v>
      </c>
      <c r="CJ302" s="17">
        <f t="shared" si="432"/>
        <v>11001.249052563822</v>
      </c>
      <c r="CK302" s="17">
        <f t="shared" si="432"/>
        <v>62346.29830631333</v>
      </c>
      <c r="CL302" s="17">
        <f t="shared" si="432"/>
        <v>0</v>
      </c>
      <c r="CM302" s="17">
        <f t="shared" si="432"/>
        <v>0</v>
      </c>
      <c r="CN302" s="17">
        <f t="shared" si="432"/>
        <v>0</v>
      </c>
      <c r="CO302" s="17">
        <f t="shared" si="432"/>
        <v>26559.773148415396</v>
      </c>
      <c r="CP302" s="17">
        <f t="shared" si="432"/>
        <v>170.47061909047616</v>
      </c>
      <c r="CQ302" s="17">
        <f t="shared" si="432"/>
        <v>0</v>
      </c>
      <c r="CR302" s="17">
        <f t="shared" si="432"/>
        <v>0</v>
      </c>
      <c r="CS302" s="17">
        <f t="shared" si="432"/>
        <v>259.2951581538592</v>
      </c>
      <c r="CT302" s="17">
        <f t="shared" si="432"/>
        <v>0</v>
      </c>
      <c r="CU302" s="17">
        <f t="shared" si="432"/>
        <v>0</v>
      </c>
      <c r="CV302" s="17">
        <f t="shared" si="432"/>
        <v>7000.549942674344</v>
      </c>
      <c r="CW302" s="17">
        <f t="shared" si="432"/>
        <v>12584.920938661995</v>
      </c>
      <c r="CX302" s="17">
        <f t="shared" si="432"/>
        <v>8093.847637554824</v>
      </c>
      <c r="CY302" s="17">
        <f t="shared" si="432"/>
        <v>6147.429018246695</v>
      </c>
      <c r="CZ302" s="17">
        <f t="shared" si="432"/>
        <v>380.79172043109804</v>
      </c>
      <c r="DA302" s="17">
        <f t="shared" si="432"/>
        <v>4333.587398860181</v>
      </c>
      <c r="DB302" s="17">
        <f t="shared" si="432"/>
        <v>5435.126502168524</v>
      </c>
      <c r="DC302" s="17">
        <f t="shared" si="432"/>
        <v>2081.4742256772165</v>
      </c>
      <c r="DD302" s="17">
        <f t="shared" si="432"/>
        <v>47125.530905449654</v>
      </c>
      <c r="DE302" s="17">
        <f t="shared" si="432"/>
        <v>1827.3320254593136</v>
      </c>
      <c r="DF302" s="17">
        <f t="shared" si="432"/>
        <v>471112.1579611709</v>
      </c>
      <c r="DG302" s="17">
        <f t="shared" si="432"/>
        <v>0</v>
      </c>
      <c r="DH302" s="17">
        <f t="shared" si="432"/>
        <v>0</v>
      </c>
      <c r="DI302" s="17">
        <f t="shared" si="432"/>
        <v>0</v>
      </c>
      <c r="DJ302" s="17">
        <f t="shared" si="432"/>
        <v>0</v>
      </c>
      <c r="DK302" s="17">
        <f t="shared" si="432"/>
        <v>0</v>
      </c>
      <c r="DL302" s="17">
        <f t="shared" si="432"/>
        <v>0</v>
      </c>
      <c r="DM302" s="17">
        <f t="shared" si="432"/>
        <v>0</v>
      </c>
      <c r="DN302" s="17">
        <f t="shared" si="432"/>
        <v>0</v>
      </c>
      <c r="DO302" s="17">
        <f t="shared" si="432"/>
        <v>3485.3697332156603</v>
      </c>
      <c r="DP302" s="17">
        <f t="shared" si="432"/>
        <v>0</v>
      </c>
      <c r="DQ302" s="17">
        <f t="shared" si="432"/>
        <v>1109.1914795027155</v>
      </c>
      <c r="DR302" s="17">
        <f t="shared" si="432"/>
        <v>241.19078527710562</v>
      </c>
      <c r="DS302" s="17">
        <f t="shared" si="432"/>
        <v>45001.8218422949</v>
      </c>
      <c r="DT302" s="18"/>
      <c r="DU302" s="18">
        <f t="shared" si="391"/>
        <v>786893.6005555793</v>
      </c>
      <c r="DV302" s="3"/>
      <c r="DW302" s="3"/>
    </row>
    <row r="303" spans="44:127" ht="11.25">
      <c r="AR303" s="1" t="s">
        <v>46</v>
      </c>
      <c r="AS303" s="1" t="s">
        <v>255</v>
      </c>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06">
        <f aca="true" t="shared" si="433" ref="BT303:DS303">BT$7*BT54</f>
        <v>633.7745754217975</v>
      </c>
      <c r="BU303" s="17">
        <f t="shared" si="433"/>
        <v>427.7331016523683</v>
      </c>
      <c r="BV303" s="17">
        <f t="shared" si="433"/>
        <v>0</v>
      </c>
      <c r="BW303" s="17">
        <f t="shared" si="433"/>
        <v>588.6601322634724</v>
      </c>
      <c r="BX303" s="17">
        <f t="shared" si="433"/>
        <v>212.0782115779729</v>
      </c>
      <c r="BY303" s="17">
        <f t="shared" si="433"/>
        <v>885.4723769481369</v>
      </c>
      <c r="BZ303" s="17">
        <f t="shared" si="433"/>
        <v>0</v>
      </c>
      <c r="CA303" s="17">
        <f t="shared" si="433"/>
        <v>0</v>
      </c>
      <c r="CB303" s="17">
        <f t="shared" si="433"/>
        <v>0</v>
      </c>
      <c r="CC303" s="17">
        <f t="shared" si="433"/>
        <v>91.16926895014116</v>
      </c>
      <c r="CD303" s="17">
        <f t="shared" si="433"/>
        <v>0</v>
      </c>
      <c r="CE303" s="17">
        <f t="shared" si="433"/>
        <v>0</v>
      </c>
      <c r="CF303" s="17">
        <f t="shared" si="433"/>
        <v>0</v>
      </c>
      <c r="CG303" s="17">
        <f t="shared" si="433"/>
        <v>0</v>
      </c>
      <c r="CH303" s="17">
        <f t="shared" si="433"/>
        <v>0</v>
      </c>
      <c r="CI303" s="17">
        <f t="shared" si="433"/>
        <v>145.28694074239527</v>
      </c>
      <c r="CJ303" s="17">
        <f t="shared" si="433"/>
        <v>497.74204314272635</v>
      </c>
      <c r="CK303" s="17">
        <f t="shared" si="433"/>
        <v>1684.1061835773723</v>
      </c>
      <c r="CL303" s="17">
        <f t="shared" si="433"/>
        <v>0</v>
      </c>
      <c r="CM303" s="17">
        <f t="shared" si="433"/>
        <v>0</v>
      </c>
      <c r="CN303" s="17">
        <f t="shared" si="433"/>
        <v>0</v>
      </c>
      <c r="CO303" s="17">
        <f t="shared" si="433"/>
        <v>717.4359891247819</v>
      </c>
      <c r="CP303" s="17">
        <f t="shared" si="433"/>
        <v>34.09412381809524</v>
      </c>
      <c r="CQ303" s="17">
        <f t="shared" si="433"/>
        <v>0</v>
      </c>
      <c r="CR303" s="17">
        <f t="shared" si="433"/>
        <v>0</v>
      </c>
      <c r="CS303" s="17">
        <f t="shared" si="433"/>
        <v>7.0041139743875975</v>
      </c>
      <c r="CT303" s="17">
        <f t="shared" si="433"/>
        <v>0</v>
      </c>
      <c r="CU303" s="17">
        <f t="shared" si="433"/>
        <v>0</v>
      </c>
      <c r="CV303" s="17">
        <f t="shared" si="433"/>
        <v>316.73385585042945</v>
      </c>
      <c r="CW303" s="17">
        <f t="shared" si="433"/>
        <v>409.7336214416608</v>
      </c>
      <c r="CX303" s="17">
        <f t="shared" si="433"/>
        <v>388.1015908971582</v>
      </c>
      <c r="CY303" s="17">
        <f t="shared" si="433"/>
        <v>278.13513401952343</v>
      </c>
      <c r="CZ303" s="17">
        <f t="shared" si="433"/>
        <v>17.22859359274641</v>
      </c>
      <c r="DA303" s="17">
        <f t="shared" si="433"/>
        <v>196.06943136548227</v>
      </c>
      <c r="DB303" s="17">
        <f t="shared" si="433"/>
        <v>245.9076198532272</v>
      </c>
      <c r="DC303" s="17">
        <f t="shared" si="433"/>
        <v>94.17450953862874</v>
      </c>
      <c r="DD303" s="17">
        <f t="shared" si="433"/>
        <v>2132.154078595079</v>
      </c>
      <c r="DE303" s="17">
        <f t="shared" si="433"/>
        <v>74.76928924355101</v>
      </c>
      <c r="DF303" s="17">
        <f t="shared" si="433"/>
        <v>15338.236253325953</v>
      </c>
      <c r="DG303" s="17">
        <f t="shared" si="433"/>
        <v>0</v>
      </c>
      <c r="DH303" s="17">
        <f t="shared" si="433"/>
        <v>0</v>
      </c>
      <c r="DI303" s="17">
        <f t="shared" si="433"/>
        <v>0</v>
      </c>
      <c r="DJ303" s="17">
        <f t="shared" si="433"/>
        <v>0</v>
      </c>
      <c r="DK303" s="17">
        <f t="shared" si="433"/>
        <v>0</v>
      </c>
      <c r="DL303" s="17">
        <f t="shared" si="433"/>
        <v>0</v>
      </c>
      <c r="DM303" s="17">
        <f t="shared" si="433"/>
        <v>0</v>
      </c>
      <c r="DN303" s="17">
        <f t="shared" si="433"/>
        <v>0</v>
      </c>
      <c r="DO303" s="17">
        <f t="shared" si="433"/>
        <v>142.61153094934488</v>
      </c>
      <c r="DP303" s="17">
        <f t="shared" si="433"/>
        <v>0</v>
      </c>
      <c r="DQ303" s="17">
        <f t="shared" si="433"/>
        <v>50.18441366123978</v>
      </c>
      <c r="DR303" s="17">
        <f t="shared" si="433"/>
        <v>0</v>
      </c>
      <c r="DS303" s="17">
        <f t="shared" si="433"/>
        <v>4234.499933283745</v>
      </c>
      <c r="DT303" s="18"/>
      <c r="DU303" s="18">
        <f t="shared" si="391"/>
        <v>29843.096916811417</v>
      </c>
      <c r="DV303" s="3"/>
      <c r="DW303" s="3"/>
    </row>
    <row r="304" spans="44:127" ht="11.25">
      <c r="AR304" s="1" t="s">
        <v>47</v>
      </c>
      <c r="AS304" s="1" t="s">
        <v>257</v>
      </c>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06">
        <f aca="true" t="shared" si="434" ref="BT304:DS304">BT$7*BT55</f>
        <v>125.49991592510841</v>
      </c>
      <c r="BU304" s="17">
        <f t="shared" si="434"/>
        <v>60.07487382757982</v>
      </c>
      <c r="BV304" s="17">
        <f t="shared" si="434"/>
        <v>0</v>
      </c>
      <c r="BW304" s="17">
        <f t="shared" si="434"/>
        <v>116.56636282444998</v>
      </c>
      <c r="BX304" s="17">
        <f t="shared" si="434"/>
        <v>0</v>
      </c>
      <c r="BY304" s="17">
        <f t="shared" si="434"/>
        <v>175.34106474220533</v>
      </c>
      <c r="BZ304" s="17">
        <f t="shared" si="434"/>
        <v>0</v>
      </c>
      <c r="CA304" s="17">
        <f t="shared" si="434"/>
        <v>0</v>
      </c>
      <c r="CB304" s="17">
        <f t="shared" si="434"/>
        <v>0</v>
      </c>
      <c r="CC304" s="17">
        <f t="shared" si="434"/>
        <v>0</v>
      </c>
      <c r="CD304" s="17">
        <f t="shared" si="434"/>
        <v>0</v>
      </c>
      <c r="CE304" s="17">
        <f t="shared" si="434"/>
        <v>0</v>
      </c>
      <c r="CF304" s="17">
        <f t="shared" si="434"/>
        <v>0</v>
      </c>
      <c r="CG304" s="17">
        <f t="shared" si="434"/>
        <v>0</v>
      </c>
      <c r="CH304" s="17">
        <f t="shared" si="434"/>
        <v>0</v>
      </c>
      <c r="CI304" s="17">
        <f t="shared" si="434"/>
        <v>28.769691236117875</v>
      </c>
      <c r="CJ304" s="17">
        <f t="shared" si="434"/>
        <v>98.56278082034184</v>
      </c>
      <c r="CK304" s="17">
        <f t="shared" si="434"/>
        <v>0</v>
      </c>
      <c r="CL304" s="17">
        <f t="shared" si="434"/>
        <v>0</v>
      </c>
      <c r="CM304" s="17">
        <f t="shared" si="434"/>
        <v>0</v>
      </c>
      <c r="CN304" s="17">
        <f t="shared" si="434"/>
        <v>0</v>
      </c>
      <c r="CO304" s="17">
        <f t="shared" si="434"/>
        <v>0</v>
      </c>
      <c r="CP304" s="17">
        <f t="shared" si="434"/>
        <v>0</v>
      </c>
      <c r="CQ304" s="17">
        <f t="shared" si="434"/>
        <v>0</v>
      </c>
      <c r="CR304" s="17">
        <f t="shared" si="434"/>
        <v>0</v>
      </c>
      <c r="CS304" s="17">
        <f t="shared" si="434"/>
        <v>0</v>
      </c>
      <c r="CT304" s="17">
        <f t="shared" si="434"/>
        <v>0</v>
      </c>
      <c r="CU304" s="17">
        <f t="shared" si="434"/>
        <v>0</v>
      </c>
      <c r="CV304" s="17">
        <f t="shared" si="434"/>
        <v>62.71957541592663</v>
      </c>
      <c r="CW304" s="17">
        <f t="shared" si="434"/>
        <v>0</v>
      </c>
      <c r="CX304" s="17">
        <f t="shared" si="434"/>
        <v>71.2466964461872</v>
      </c>
      <c r="CY304" s="17">
        <f t="shared" si="434"/>
        <v>55.07626416228187</v>
      </c>
      <c r="CZ304" s="17">
        <f t="shared" si="434"/>
        <v>3.411602691632953</v>
      </c>
      <c r="DA304" s="17">
        <f t="shared" si="434"/>
        <v>38.82562997336283</v>
      </c>
      <c r="DB304" s="17">
        <f t="shared" si="434"/>
        <v>48.694578188757866</v>
      </c>
      <c r="DC304" s="17">
        <f t="shared" si="434"/>
        <v>18.64841773042153</v>
      </c>
      <c r="DD304" s="17">
        <f t="shared" si="434"/>
        <v>422.2087284346692</v>
      </c>
      <c r="DE304" s="17">
        <f t="shared" si="434"/>
        <v>10.501304669038065</v>
      </c>
      <c r="DF304" s="17">
        <f t="shared" si="434"/>
        <v>0</v>
      </c>
      <c r="DG304" s="17">
        <f t="shared" si="434"/>
        <v>0</v>
      </c>
      <c r="DH304" s="17">
        <f t="shared" si="434"/>
        <v>0</v>
      </c>
      <c r="DI304" s="17">
        <f t="shared" si="434"/>
        <v>0</v>
      </c>
      <c r="DJ304" s="17">
        <f t="shared" si="434"/>
        <v>0</v>
      </c>
      <c r="DK304" s="17">
        <f t="shared" si="434"/>
        <v>0</v>
      </c>
      <c r="DL304" s="17">
        <f t="shared" si="434"/>
        <v>0</v>
      </c>
      <c r="DM304" s="17">
        <f t="shared" si="434"/>
        <v>0</v>
      </c>
      <c r="DN304" s="17">
        <f t="shared" si="434"/>
        <v>0</v>
      </c>
      <c r="DO304" s="17">
        <f t="shared" si="434"/>
        <v>20.029709402997877</v>
      </c>
      <c r="DP304" s="17">
        <f t="shared" si="434"/>
        <v>0</v>
      </c>
      <c r="DQ304" s="17">
        <f t="shared" si="434"/>
        <v>9.937507655691046</v>
      </c>
      <c r="DR304" s="17">
        <f t="shared" si="434"/>
        <v>0</v>
      </c>
      <c r="DS304" s="17">
        <f t="shared" si="434"/>
        <v>556.5892130240323</v>
      </c>
      <c r="DT304" s="18"/>
      <c r="DU304" s="18">
        <f t="shared" si="391"/>
        <v>1922.703917170803</v>
      </c>
      <c r="DV304" s="3"/>
      <c r="DW304" s="3"/>
    </row>
    <row r="305" spans="44:127" ht="11.25">
      <c r="AR305" s="1" t="s">
        <v>48</v>
      </c>
      <c r="AS305" s="1" t="s">
        <v>258</v>
      </c>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06">
        <f aca="true" t="shared" si="435" ref="BT305:DS305">BT$7*BT56</f>
        <v>2997.3563253446723</v>
      </c>
      <c r="BU305" s="17">
        <f t="shared" si="435"/>
        <v>1303.624762058482</v>
      </c>
      <c r="BV305" s="17">
        <f t="shared" si="435"/>
        <v>15934.640004125036</v>
      </c>
      <c r="BW305" s="17">
        <f t="shared" si="435"/>
        <v>2783.9932987906136</v>
      </c>
      <c r="BX305" s="17">
        <f t="shared" si="435"/>
        <v>1524.3399337423064</v>
      </c>
      <c r="BY305" s="17">
        <f t="shared" si="435"/>
        <v>4187.729096259671</v>
      </c>
      <c r="BZ305" s="17">
        <f t="shared" si="435"/>
        <v>0</v>
      </c>
      <c r="CA305" s="17">
        <f t="shared" si="435"/>
        <v>0</v>
      </c>
      <c r="CB305" s="17">
        <f t="shared" si="435"/>
        <v>0</v>
      </c>
      <c r="CC305" s="17">
        <f t="shared" si="435"/>
        <v>677.2574264867627</v>
      </c>
      <c r="CD305" s="17">
        <f t="shared" si="435"/>
        <v>0</v>
      </c>
      <c r="CE305" s="17">
        <f t="shared" si="435"/>
        <v>0</v>
      </c>
      <c r="CF305" s="17">
        <f t="shared" si="435"/>
        <v>0</v>
      </c>
      <c r="CG305" s="17">
        <f t="shared" si="435"/>
        <v>0</v>
      </c>
      <c r="CH305" s="17">
        <f t="shared" si="435"/>
        <v>0</v>
      </c>
      <c r="CI305" s="17">
        <f t="shared" si="435"/>
        <v>687.1161256892818</v>
      </c>
      <c r="CJ305" s="17">
        <f t="shared" si="435"/>
        <v>2354.0077485924976</v>
      </c>
      <c r="CK305" s="17">
        <f t="shared" si="435"/>
        <v>12510.503078003334</v>
      </c>
      <c r="CL305" s="17">
        <f t="shared" si="435"/>
        <v>0</v>
      </c>
      <c r="CM305" s="17">
        <f t="shared" si="435"/>
        <v>0</v>
      </c>
      <c r="CN305" s="17">
        <f t="shared" si="435"/>
        <v>0</v>
      </c>
      <c r="CO305" s="17">
        <f t="shared" si="435"/>
        <v>5329.524490641236</v>
      </c>
      <c r="CP305" s="17">
        <f t="shared" si="435"/>
        <v>0</v>
      </c>
      <c r="CQ305" s="17">
        <f t="shared" si="435"/>
        <v>0</v>
      </c>
      <c r="CR305" s="17">
        <f t="shared" si="435"/>
        <v>0</v>
      </c>
      <c r="CS305" s="17">
        <f t="shared" si="435"/>
        <v>52.03056095259357</v>
      </c>
      <c r="CT305" s="17">
        <f t="shared" si="435"/>
        <v>0</v>
      </c>
      <c r="CU305" s="17">
        <f t="shared" si="435"/>
        <v>0</v>
      </c>
      <c r="CV305" s="17">
        <f t="shared" si="435"/>
        <v>1497.952526183714</v>
      </c>
      <c r="CW305" s="17">
        <f t="shared" si="435"/>
        <v>2945.01409038309</v>
      </c>
      <c r="CX305" s="17">
        <f t="shared" si="435"/>
        <v>1701.608600123104</v>
      </c>
      <c r="CY305" s="17">
        <f t="shared" si="435"/>
        <v>1315.4047757424987</v>
      </c>
      <c r="CZ305" s="17">
        <f t="shared" si="435"/>
        <v>81.48044428516701</v>
      </c>
      <c r="DA305" s="17">
        <f t="shared" si="435"/>
        <v>927.2854625304822</v>
      </c>
      <c r="DB305" s="17">
        <f t="shared" si="435"/>
        <v>1162.9888424081669</v>
      </c>
      <c r="DC305" s="17">
        <f t="shared" si="435"/>
        <v>445.38637679490085</v>
      </c>
      <c r="DD305" s="17">
        <f t="shared" si="435"/>
        <v>10083.751797448014</v>
      </c>
      <c r="DE305" s="17">
        <f t="shared" si="435"/>
        <v>227.87831131812598</v>
      </c>
      <c r="DF305" s="17">
        <f t="shared" si="435"/>
        <v>110245.58279775268</v>
      </c>
      <c r="DG305" s="17">
        <f t="shared" si="435"/>
        <v>0</v>
      </c>
      <c r="DH305" s="17">
        <f t="shared" si="435"/>
        <v>0</v>
      </c>
      <c r="DI305" s="17">
        <f t="shared" si="435"/>
        <v>0</v>
      </c>
      <c r="DJ305" s="17">
        <f t="shared" si="435"/>
        <v>0</v>
      </c>
      <c r="DK305" s="17">
        <f t="shared" si="435"/>
        <v>0</v>
      </c>
      <c r="DL305" s="17">
        <f t="shared" si="435"/>
        <v>0</v>
      </c>
      <c r="DM305" s="17">
        <f t="shared" si="435"/>
        <v>0</v>
      </c>
      <c r="DN305" s="17">
        <f t="shared" si="435"/>
        <v>0</v>
      </c>
      <c r="DO305" s="17">
        <f t="shared" si="435"/>
        <v>434.6446940450539</v>
      </c>
      <c r="DP305" s="17">
        <f t="shared" si="435"/>
        <v>0</v>
      </c>
      <c r="DQ305" s="17">
        <f t="shared" si="435"/>
        <v>237.34080784342112</v>
      </c>
      <c r="DR305" s="17">
        <f t="shared" si="435"/>
        <v>8489.915641754118</v>
      </c>
      <c r="DS305" s="17">
        <f t="shared" si="435"/>
        <v>6813.784945456477</v>
      </c>
      <c r="DT305" s="18"/>
      <c r="DU305" s="18">
        <f t="shared" si="391"/>
        <v>196952.1429647555</v>
      </c>
      <c r="DV305" s="3"/>
      <c r="DW305" s="3"/>
    </row>
    <row r="306" spans="44:127" ht="11.25">
      <c r="AR306" s="1" t="s">
        <v>49</v>
      </c>
      <c r="AS306" s="1" t="s">
        <v>260</v>
      </c>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06">
        <f aca="true" t="shared" si="436" ref="BT306:DS306">BT$7*BT57</f>
        <v>3698.064189259861</v>
      </c>
      <c r="BU306" s="17">
        <f t="shared" si="436"/>
        <v>1531.9092826032852</v>
      </c>
      <c r="BV306" s="17">
        <f t="shared" si="436"/>
        <v>1388.2451518745297</v>
      </c>
      <c r="BW306" s="17">
        <f t="shared" si="436"/>
        <v>3434.822157893793</v>
      </c>
      <c r="BX306" s="17">
        <f t="shared" si="436"/>
        <v>1275.136919927938</v>
      </c>
      <c r="BY306" s="17">
        <f t="shared" si="436"/>
        <v>5166.716707736984</v>
      </c>
      <c r="BZ306" s="17">
        <f t="shared" si="436"/>
        <v>0</v>
      </c>
      <c r="CA306" s="17">
        <f t="shared" si="436"/>
        <v>0</v>
      </c>
      <c r="CB306" s="17">
        <f t="shared" si="436"/>
        <v>0</v>
      </c>
      <c r="CC306" s="17">
        <f t="shared" si="436"/>
        <v>334.90751859235525</v>
      </c>
      <c r="CD306" s="17">
        <f t="shared" si="436"/>
        <v>0</v>
      </c>
      <c r="CE306" s="17">
        <f t="shared" si="436"/>
        <v>0</v>
      </c>
      <c r="CF306" s="17">
        <f t="shared" si="436"/>
        <v>0</v>
      </c>
      <c r="CG306" s="17">
        <f t="shared" si="436"/>
        <v>0</v>
      </c>
      <c r="CH306" s="17">
        <f t="shared" si="436"/>
        <v>0</v>
      </c>
      <c r="CI306" s="17">
        <f t="shared" si="436"/>
        <v>847.7469017576067</v>
      </c>
      <c r="CJ306" s="17">
        <f t="shared" si="436"/>
        <v>2904.3166081727395</v>
      </c>
      <c r="CK306" s="17">
        <f t="shared" si="436"/>
        <v>6186.51251110055</v>
      </c>
      <c r="CL306" s="17">
        <f t="shared" si="436"/>
        <v>0</v>
      </c>
      <c r="CM306" s="17">
        <f t="shared" si="436"/>
        <v>0</v>
      </c>
      <c r="CN306" s="17">
        <f t="shared" si="436"/>
        <v>0</v>
      </c>
      <c r="CO306" s="17">
        <f t="shared" si="436"/>
        <v>2635.479143723688</v>
      </c>
      <c r="CP306" s="17">
        <f t="shared" si="436"/>
        <v>0</v>
      </c>
      <c r="CQ306" s="17">
        <f t="shared" si="436"/>
        <v>0</v>
      </c>
      <c r="CR306" s="17">
        <f t="shared" si="436"/>
        <v>0</v>
      </c>
      <c r="CS306" s="17">
        <f t="shared" si="436"/>
        <v>25.729398273260557</v>
      </c>
      <c r="CT306" s="17">
        <f t="shared" si="436"/>
        <v>0</v>
      </c>
      <c r="CU306" s="17">
        <f t="shared" si="436"/>
        <v>0</v>
      </c>
      <c r="CV306" s="17">
        <f t="shared" si="436"/>
        <v>1848.136822255971</v>
      </c>
      <c r="CW306" s="17">
        <f t="shared" si="436"/>
        <v>2463.5556106806775</v>
      </c>
      <c r="CX306" s="17">
        <f t="shared" si="436"/>
        <v>2099.402655280983</v>
      </c>
      <c r="CY306" s="17">
        <f t="shared" si="436"/>
        <v>1622.9139173152391</v>
      </c>
      <c r="CZ306" s="17">
        <f t="shared" si="436"/>
        <v>100.528559313451</v>
      </c>
      <c r="DA306" s="17">
        <f t="shared" si="436"/>
        <v>1144.0618965484246</v>
      </c>
      <c r="DB306" s="17">
        <f t="shared" si="436"/>
        <v>1434.866903962065</v>
      </c>
      <c r="DC306" s="17">
        <f t="shared" si="436"/>
        <v>549.5067091230878</v>
      </c>
      <c r="DD306" s="17">
        <f t="shared" si="436"/>
        <v>12441.083864541584</v>
      </c>
      <c r="DE306" s="17">
        <f t="shared" si="436"/>
        <v>267.7832690604706</v>
      </c>
      <c r="DF306" s="17">
        <f t="shared" si="436"/>
        <v>92222.35130930574</v>
      </c>
      <c r="DG306" s="17">
        <f t="shared" si="436"/>
        <v>0</v>
      </c>
      <c r="DH306" s="17">
        <f t="shared" si="436"/>
        <v>0</v>
      </c>
      <c r="DI306" s="17">
        <f t="shared" si="436"/>
        <v>0</v>
      </c>
      <c r="DJ306" s="17">
        <f t="shared" si="436"/>
        <v>0</v>
      </c>
      <c r="DK306" s="17">
        <f t="shared" si="436"/>
        <v>0</v>
      </c>
      <c r="DL306" s="17">
        <f t="shared" si="436"/>
        <v>0</v>
      </c>
      <c r="DM306" s="17">
        <f t="shared" si="436"/>
        <v>0</v>
      </c>
      <c r="DN306" s="17">
        <f t="shared" si="436"/>
        <v>0</v>
      </c>
      <c r="DO306" s="17">
        <f t="shared" si="436"/>
        <v>510.7575897764458</v>
      </c>
      <c r="DP306" s="17">
        <f t="shared" si="436"/>
        <v>0</v>
      </c>
      <c r="DQ306" s="17">
        <f t="shared" si="436"/>
        <v>292.82522558769614</v>
      </c>
      <c r="DR306" s="17">
        <f t="shared" si="436"/>
        <v>739.6517415164573</v>
      </c>
      <c r="DS306" s="17">
        <f t="shared" si="436"/>
        <v>19067.305466130103</v>
      </c>
      <c r="DT306" s="18"/>
      <c r="DU306" s="18">
        <f t="shared" si="391"/>
        <v>166234.31803131502</v>
      </c>
      <c r="DV306" s="3"/>
      <c r="DW306" s="3"/>
    </row>
    <row r="307" spans="44:127" ht="11.25">
      <c r="AR307" s="93" t="s">
        <v>262</v>
      </c>
      <c r="AS307" s="93" t="s">
        <v>357</v>
      </c>
      <c r="AT307" s="94"/>
      <c r="AU307" s="17"/>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107">
        <f aca="true" t="shared" si="437" ref="BT307:DS307">BT$7*BT58</f>
        <v>0</v>
      </c>
      <c r="BU307" s="94">
        <f t="shared" si="437"/>
        <v>0</v>
      </c>
      <c r="BV307" s="94">
        <f t="shared" si="437"/>
        <v>0</v>
      </c>
      <c r="BW307" s="94">
        <f t="shared" si="437"/>
        <v>0</v>
      </c>
      <c r="BX307" s="94">
        <f t="shared" si="437"/>
        <v>0</v>
      </c>
      <c r="BY307" s="94">
        <f t="shared" si="437"/>
        <v>0</v>
      </c>
      <c r="BZ307" s="94">
        <f t="shared" si="437"/>
        <v>0</v>
      </c>
      <c r="CA307" s="94">
        <f t="shared" si="437"/>
        <v>0</v>
      </c>
      <c r="CB307" s="94">
        <f t="shared" si="437"/>
        <v>0</v>
      </c>
      <c r="CC307" s="94">
        <f t="shared" si="437"/>
        <v>0</v>
      </c>
      <c r="CD307" s="94">
        <f t="shared" si="437"/>
        <v>0</v>
      </c>
      <c r="CE307" s="94">
        <f t="shared" si="437"/>
        <v>0</v>
      </c>
      <c r="CF307" s="94">
        <f t="shared" si="437"/>
        <v>0</v>
      </c>
      <c r="CG307" s="94">
        <f t="shared" si="437"/>
        <v>0</v>
      </c>
      <c r="CH307" s="94">
        <f t="shared" si="437"/>
        <v>0</v>
      </c>
      <c r="CI307" s="94">
        <f t="shared" si="437"/>
        <v>0</v>
      </c>
      <c r="CJ307" s="94">
        <f t="shared" si="437"/>
        <v>0</v>
      </c>
      <c r="CK307" s="94">
        <f t="shared" si="437"/>
        <v>0</v>
      </c>
      <c r="CL307" s="94">
        <f t="shared" si="437"/>
        <v>0</v>
      </c>
      <c r="CM307" s="94">
        <f t="shared" si="437"/>
        <v>0</v>
      </c>
      <c r="CN307" s="94">
        <f t="shared" si="437"/>
        <v>0</v>
      </c>
      <c r="CO307" s="94">
        <f t="shared" si="437"/>
        <v>0</v>
      </c>
      <c r="CP307" s="94">
        <f t="shared" si="437"/>
        <v>0</v>
      </c>
      <c r="CQ307" s="94">
        <f t="shared" si="437"/>
        <v>0</v>
      </c>
      <c r="CR307" s="94">
        <f t="shared" si="437"/>
        <v>0</v>
      </c>
      <c r="CS307" s="94">
        <f t="shared" si="437"/>
        <v>0</v>
      </c>
      <c r="CT307" s="94">
        <f t="shared" si="437"/>
        <v>0</v>
      </c>
      <c r="CU307" s="94">
        <f t="shared" si="437"/>
        <v>0</v>
      </c>
      <c r="CV307" s="94">
        <f t="shared" si="437"/>
        <v>0</v>
      </c>
      <c r="CW307" s="94">
        <f t="shared" si="437"/>
        <v>0</v>
      </c>
      <c r="CX307" s="94">
        <f t="shared" si="437"/>
        <v>0</v>
      </c>
      <c r="CY307" s="94">
        <f t="shared" si="437"/>
        <v>0</v>
      </c>
      <c r="CZ307" s="94">
        <f t="shared" si="437"/>
        <v>0</v>
      </c>
      <c r="DA307" s="94">
        <f t="shared" si="437"/>
        <v>0</v>
      </c>
      <c r="DB307" s="94">
        <f t="shared" si="437"/>
        <v>0</v>
      </c>
      <c r="DC307" s="94">
        <f t="shared" si="437"/>
        <v>0</v>
      </c>
      <c r="DD307" s="94">
        <f t="shared" si="437"/>
        <v>0</v>
      </c>
      <c r="DE307" s="94">
        <f t="shared" si="437"/>
        <v>0</v>
      </c>
      <c r="DF307" s="94">
        <f t="shared" si="437"/>
        <v>0</v>
      </c>
      <c r="DG307" s="94">
        <f t="shared" si="437"/>
        <v>0</v>
      </c>
      <c r="DH307" s="94">
        <f t="shared" si="437"/>
        <v>0</v>
      </c>
      <c r="DI307" s="94">
        <f t="shared" si="437"/>
        <v>0</v>
      </c>
      <c r="DJ307" s="94">
        <f t="shared" si="437"/>
        <v>0</v>
      </c>
      <c r="DK307" s="94">
        <f t="shared" si="437"/>
        <v>0</v>
      </c>
      <c r="DL307" s="94">
        <f t="shared" si="437"/>
        <v>0</v>
      </c>
      <c r="DM307" s="94">
        <f t="shared" si="437"/>
        <v>0</v>
      </c>
      <c r="DN307" s="94">
        <f t="shared" si="437"/>
        <v>0</v>
      </c>
      <c r="DO307" s="94">
        <f t="shared" si="437"/>
        <v>0</v>
      </c>
      <c r="DP307" s="94">
        <f t="shared" si="437"/>
        <v>0</v>
      </c>
      <c r="DQ307" s="94">
        <f t="shared" si="437"/>
        <v>0</v>
      </c>
      <c r="DR307" s="94">
        <f t="shared" si="437"/>
        <v>0</v>
      </c>
      <c r="DS307" s="94">
        <f t="shared" si="437"/>
        <v>0</v>
      </c>
      <c r="DT307" s="95"/>
      <c r="DU307" s="95">
        <f t="shared" si="391"/>
        <v>0</v>
      </c>
      <c r="DV307" s="3"/>
      <c r="DW307" s="3"/>
    </row>
    <row r="308" spans="44:127" ht="11.25">
      <c r="AR308" s="1" t="s">
        <v>50</v>
      </c>
      <c r="AS308" s="1" t="s">
        <v>265</v>
      </c>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06">
        <f aca="true" t="shared" si="438" ref="BT308:DS308">BT$7*BT59</f>
        <v>527.0996468854553</v>
      </c>
      <c r="BU308" s="17">
        <f t="shared" si="438"/>
        <v>0</v>
      </c>
      <c r="BV308" s="17">
        <f t="shared" si="438"/>
        <v>0</v>
      </c>
      <c r="BW308" s="17">
        <f t="shared" si="438"/>
        <v>489.5787238626899</v>
      </c>
      <c r="BX308" s="17">
        <f t="shared" si="438"/>
        <v>0</v>
      </c>
      <c r="BY308" s="17">
        <f t="shared" si="438"/>
        <v>736.4324719172623</v>
      </c>
      <c r="BZ308" s="17">
        <f t="shared" si="438"/>
        <v>0</v>
      </c>
      <c r="CA308" s="17">
        <f t="shared" si="438"/>
        <v>0</v>
      </c>
      <c r="CB308" s="17">
        <f t="shared" si="438"/>
        <v>0</v>
      </c>
      <c r="CC308" s="17">
        <f t="shared" si="438"/>
        <v>0</v>
      </c>
      <c r="CD308" s="17">
        <f t="shared" si="438"/>
        <v>0</v>
      </c>
      <c r="CE308" s="17">
        <f t="shared" si="438"/>
        <v>0</v>
      </c>
      <c r="CF308" s="17">
        <f t="shared" si="438"/>
        <v>0</v>
      </c>
      <c r="CG308" s="17">
        <f t="shared" si="438"/>
        <v>0</v>
      </c>
      <c r="CH308" s="17">
        <f t="shared" si="438"/>
        <v>0</v>
      </c>
      <c r="CI308" s="17">
        <f t="shared" si="438"/>
        <v>120.83270319169506</v>
      </c>
      <c r="CJ308" s="17">
        <f t="shared" si="438"/>
        <v>413.96367944543573</v>
      </c>
      <c r="CK308" s="17">
        <f t="shared" si="438"/>
        <v>0</v>
      </c>
      <c r="CL308" s="17">
        <f t="shared" si="438"/>
        <v>0</v>
      </c>
      <c r="CM308" s="17">
        <f t="shared" si="438"/>
        <v>0</v>
      </c>
      <c r="CN308" s="17">
        <f t="shared" si="438"/>
        <v>0</v>
      </c>
      <c r="CO308" s="17">
        <f t="shared" si="438"/>
        <v>0</v>
      </c>
      <c r="CP308" s="17">
        <f t="shared" si="438"/>
        <v>0</v>
      </c>
      <c r="CQ308" s="17">
        <f t="shared" si="438"/>
        <v>0</v>
      </c>
      <c r="CR308" s="17">
        <f t="shared" si="438"/>
        <v>0</v>
      </c>
      <c r="CS308" s="17">
        <f t="shared" si="438"/>
        <v>0</v>
      </c>
      <c r="CT308" s="17">
        <f t="shared" si="438"/>
        <v>0</v>
      </c>
      <c r="CU308" s="17">
        <f t="shared" si="438"/>
        <v>0</v>
      </c>
      <c r="CV308" s="17">
        <f t="shared" si="438"/>
        <v>263.4222167468918</v>
      </c>
      <c r="CW308" s="17">
        <f t="shared" si="438"/>
        <v>0</v>
      </c>
      <c r="CX308" s="17">
        <f t="shared" si="438"/>
        <v>299.2361250739862</v>
      </c>
      <c r="CY308" s="17">
        <f t="shared" si="438"/>
        <v>231.32030948158385</v>
      </c>
      <c r="CZ308" s="17">
        <f t="shared" si="438"/>
        <v>14.3287313048584</v>
      </c>
      <c r="DA308" s="17">
        <f t="shared" si="438"/>
        <v>163.06764588812385</v>
      </c>
      <c r="DB308" s="17">
        <f t="shared" si="438"/>
        <v>204.517228392783</v>
      </c>
      <c r="DC308" s="17">
        <f t="shared" si="438"/>
        <v>78.32335446777043</v>
      </c>
      <c r="DD308" s="17">
        <f t="shared" si="438"/>
        <v>1773.2766594256104</v>
      </c>
      <c r="DE308" s="17">
        <f t="shared" si="438"/>
        <v>0</v>
      </c>
      <c r="DF308" s="17">
        <f t="shared" si="438"/>
        <v>0</v>
      </c>
      <c r="DG308" s="17">
        <f t="shared" si="438"/>
        <v>0</v>
      </c>
      <c r="DH308" s="17">
        <f t="shared" si="438"/>
        <v>0</v>
      </c>
      <c r="DI308" s="17">
        <f t="shared" si="438"/>
        <v>0</v>
      </c>
      <c r="DJ308" s="17">
        <f t="shared" si="438"/>
        <v>0</v>
      </c>
      <c r="DK308" s="17">
        <f t="shared" si="438"/>
        <v>0</v>
      </c>
      <c r="DL308" s="17">
        <f t="shared" si="438"/>
        <v>0</v>
      </c>
      <c r="DM308" s="17">
        <f t="shared" si="438"/>
        <v>0</v>
      </c>
      <c r="DN308" s="17">
        <f t="shared" si="438"/>
        <v>0</v>
      </c>
      <c r="DO308" s="17">
        <f t="shared" si="438"/>
        <v>0</v>
      </c>
      <c r="DP308" s="17">
        <f t="shared" si="438"/>
        <v>0</v>
      </c>
      <c r="DQ308" s="17">
        <f t="shared" si="438"/>
        <v>41.737532153902386</v>
      </c>
      <c r="DR308" s="17">
        <f t="shared" si="438"/>
        <v>0</v>
      </c>
      <c r="DS308" s="17">
        <f t="shared" si="438"/>
        <v>0</v>
      </c>
      <c r="DT308" s="18"/>
      <c r="DU308" s="18">
        <f t="shared" si="391"/>
        <v>5357.137028238049</v>
      </c>
      <c r="DV308" s="3"/>
      <c r="DW308" s="3"/>
    </row>
    <row r="309" spans="44:127" ht="11.25">
      <c r="AR309" s="1" t="s">
        <v>51</v>
      </c>
      <c r="AS309" s="1" t="s">
        <v>267</v>
      </c>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06">
        <f aca="true" t="shared" si="439" ref="BT309:DS309">BT$7*BT60</f>
        <v>1351.2157614603339</v>
      </c>
      <c r="BU309" s="17">
        <f t="shared" si="439"/>
        <v>422.32636300788613</v>
      </c>
      <c r="BV309" s="17">
        <f t="shared" si="439"/>
        <v>1406.3526973337628</v>
      </c>
      <c r="BW309" s="17">
        <f t="shared" si="439"/>
        <v>1255.0311730765782</v>
      </c>
      <c r="BX309" s="17">
        <f t="shared" si="439"/>
        <v>793.1073020681496</v>
      </c>
      <c r="BY309" s="17">
        <f t="shared" si="439"/>
        <v>1887.8387970577442</v>
      </c>
      <c r="BZ309" s="17">
        <f t="shared" si="439"/>
        <v>0</v>
      </c>
      <c r="CA309" s="17">
        <f t="shared" si="439"/>
        <v>0</v>
      </c>
      <c r="CB309" s="17">
        <f t="shared" si="439"/>
        <v>0</v>
      </c>
      <c r="CC309" s="17">
        <f t="shared" si="439"/>
        <v>139.17267994837874</v>
      </c>
      <c r="CD309" s="17">
        <f t="shared" si="439"/>
        <v>0</v>
      </c>
      <c r="CE309" s="17">
        <f t="shared" si="439"/>
        <v>0</v>
      </c>
      <c r="CF309" s="17">
        <f t="shared" si="439"/>
        <v>0</v>
      </c>
      <c r="CG309" s="17">
        <f t="shared" si="439"/>
        <v>0</v>
      </c>
      <c r="CH309" s="17">
        <f t="shared" si="439"/>
        <v>0</v>
      </c>
      <c r="CI309" s="17">
        <f t="shared" si="439"/>
        <v>309.75367564220244</v>
      </c>
      <c r="CJ309" s="17">
        <f t="shared" si="439"/>
        <v>1061.192606832347</v>
      </c>
      <c r="CK309" s="17">
        <f t="shared" si="439"/>
        <v>2570.8396435017844</v>
      </c>
      <c r="CL309" s="17">
        <f t="shared" si="439"/>
        <v>0</v>
      </c>
      <c r="CM309" s="17">
        <f t="shared" si="439"/>
        <v>0</v>
      </c>
      <c r="CN309" s="17">
        <f t="shared" si="439"/>
        <v>0</v>
      </c>
      <c r="CO309" s="17">
        <f t="shared" si="439"/>
        <v>1095.1879997251772</v>
      </c>
      <c r="CP309" s="17">
        <f t="shared" si="439"/>
        <v>0</v>
      </c>
      <c r="CQ309" s="17">
        <f t="shared" si="439"/>
        <v>2019.8745134827886</v>
      </c>
      <c r="CR309" s="17">
        <f t="shared" si="439"/>
        <v>431.0309408847821</v>
      </c>
      <c r="CS309" s="17">
        <f t="shared" si="439"/>
        <v>10.691994393554943</v>
      </c>
      <c r="CT309" s="17">
        <f t="shared" si="439"/>
        <v>0</v>
      </c>
      <c r="CU309" s="17">
        <f t="shared" si="439"/>
        <v>0</v>
      </c>
      <c r="CV309" s="17">
        <f t="shared" si="439"/>
        <v>675.2807619781433</v>
      </c>
      <c r="CW309" s="17">
        <f t="shared" si="439"/>
        <v>1532.2777604088385</v>
      </c>
      <c r="CX309" s="17">
        <f t="shared" si="439"/>
        <v>767.0894317372821</v>
      </c>
      <c r="CY309" s="17">
        <f t="shared" si="439"/>
        <v>592.9877774805682</v>
      </c>
      <c r="CZ309" s="17">
        <f t="shared" si="439"/>
        <v>36.73158897991479</v>
      </c>
      <c r="DA309" s="17">
        <f t="shared" si="439"/>
        <v>418.0226160465398</v>
      </c>
      <c r="DB309" s="17">
        <f t="shared" si="439"/>
        <v>524.278291832293</v>
      </c>
      <c r="DC309" s="17">
        <f t="shared" si="439"/>
        <v>200.78129756420515</v>
      </c>
      <c r="DD309" s="17">
        <f t="shared" si="439"/>
        <v>4545.780642813272</v>
      </c>
      <c r="DE309" s="17">
        <f t="shared" si="439"/>
        <v>73.8241718233376</v>
      </c>
      <c r="DF309" s="17">
        <f t="shared" si="439"/>
        <v>57360.28742814384</v>
      </c>
      <c r="DG309" s="17">
        <f t="shared" si="439"/>
        <v>0</v>
      </c>
      <c r="DH309" s="17">
        <f t="shared" si="439"/>
        <v>0</v>
      </c>
      <c r="DI309" s="17">
        <f t="shared" si="439"/>
        <v>0</v>
      </c>
      <c r="DJ309" s="17">
        <f t="shared" si="439"/>
        <v>0</v>
      </c>
      <c r="DK309" s="17">
        <f t="shared" si="439"/>
        <v>0</v>
      </c>
      <c r="DL309" s="17">
        <f t="shared" si="439"/>
        <v>0</v>
      </c>
      <c r="DM309" s="17">
        <f t="shared" si="439"/>
        <v>0</v>
      </c>
      <c r="DN309" s="17">
        <f t="shared" si="439"/>
        <v>0</v>
      </c>
      <c r="DO309" s="17">
        <f t="shared" si="439"/>
        <v>140.80885710307507</v>
      </c>
      <c r="DP309" s="17">
        <f t="shared" si="439"/>
        <v>0</v>
      </c>
      <c r="DQ309" s="17">
        <f t="shared" si="439"/>
        <v>106.99383242627358</v>
      </c>
      <c r="DR309" s="17">
        <f t="shared" si="439"/>
        <v>749.2993729275415</v>
      </c>
      <c r="DS309" s="17">
        <f t="shared" si="439"/>
        <v>6318.112551834166</v>
      </c>
      <c r="DT309" s="18"/>
      <c r="DU309" s="18">
        <f t="shared" si="391"/>
        <v>88796.17253151478</v>
      </c>
      <c r="DV309" s="3"/>
      <c r="DW309" s="3"/>
    </row>
    <row r="310" spans="44:127" ht="11.25">
      <c r="AR310" s="1" t="s">
        <v>52</v>
      </c>
      <c r="AS310" s="1" t="s">
        <v>268</v>
      </c>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06">
        <f aca="true" t="shared" si="440" ref="BT310:DS310">BT$7*BT61</f>
        <v>179.88321282598872</v>
      </c>
      <c r="BU310" s="17">
        <f t="shared" si="440"/>
        <v>0</v>
      </c>
      <c r="BV310" s="17">
        <f t="shared" si="440"/>
        <v>2064.2601823525615</v>
      </c>
      <c r="BW310" s="17">
        <f t="shared" si="440"/>
        <v>167.07845338171165</v>
      </c>
      <c r="BX310" s="17">
        <f t="shared" si="440"/>
        <v>0</v>
      </c>
      <c r="BY310" s="17">
        <f t="shared" si="440"/>
        <v>251.322192797161</v>
      </c>
      <c r="BZ310" s="17">
        <f t="shared" si="440"/>
        <v>0</v>
      </c>
      <c r="CA310" s="17">
        <f t="shared" si="440"/>
        <v>0</v>
      </c>
      <c r="CB310" s="17">
        <f t="shared" si="440"/>
        <v>0</v>
      </c>
      <c r="CC310" s="17">
        <f t="shared" si="440"/>
        <v>0</v>
      </c>
      <c r="CD310" s="17">
        <f t="shared" si="440"/>
        <v>0</v>
      </c>
      <c r="CE310" s="17">
        <f t="shared" si="440"/>
        <v>0</v>
      </c>
      <c r="CF310" s="17">
        <f t="shared" si="440"/>
        <v>0</v>
      </c>
      <c r="CG310" s="17">
        <f t="shared" si="440"/>
        <v>0</v>
      </c>
      <c r="CH310" s="17">
        <f t="shared" si="440"/>
        <v>0</v>
      </c>
      <c r="CI310" s="17">
        <f t="shared" si="440"/>
        <v>41.236557438435625</v>
      </c>
      <c r="CJ310" s="17">
        <f t="shared" si="440"/>
        <v>141.27331917582333</v>
      </c>
      <c r="CK310" s="17">
        <f t="shared" si="440"/>
        <v>0</v>
      </c>
      <c r="CL310" s="17">
        <f t="shared" si="440"/>
        <v>0</v>
      </c>
      <c r="CM310" s="17">
        <f t="shared" si="440"/>
        <v>0</v>
      </c>
      <c r="CN310" s="17">
        <f t="shared" si="440"/>
        <v>0</v>
      </c>
      <c r="CO310" s="17">
        <f t="shared" si="440"/>
        <v>0</v>
      </c>
      <c r="CP310" s="17">
        <f t="shared" si="440"/>
        <v>0</v>
      </c>
      <c r="CQ310" s="17">
        <f t="shared" si="440"/>
        <v>0</v>
      </c>
      <c r="CR310" s="17">
        <f t="shared" si="440"/>
        <v>0</v>
      </c>
      <c r="CS310" s="17">
        <f t="shared" si="440"/>
        <v>0</v>
      </c>
      <c r="CT310" s="17">
        <f t="shared" si="440"/>
        <v>0</v>
      </c>
      <c r="CU310" s="17">
        <f t="shared" si="440"/>
        <v>0</v>
      </c>
      <c r="CV310" s="17">
        <f t="shared" si="440"/>
        <v>89.8980580961615</v>
      </c>
      <c r="CW310" s="17">
        <f t="shared" si="440"/>
        <v>0</v>
      </c>
      <c r="CX310" s="17">
        <f t="shared" si="440"/>
        <v>102.12026490620165</v>
      </c>
      <c r="CY310" s="17">
        <f t="shared" si="440"/>
        <v>78.9426452992707</v>
      </c>
      <c r="CZ310" s="17">
        <f t="shared" si="440"/>
        <v>4.889963858007232</v>
      </c>
      <c r="DA310" s="17">
        <f t="shared" si="440"/>
        <v>55.650069628486726</v>
      </c>
      <c r="DB310" s="17">
        <f t="shared" si="440"/>
        <v>69.79556207055295</v>
      </c>
      <c r="DC310" s="17">
        <f t="shared" si="440"/>
        <v>26.72939874693753</v>
      </c>
      <c r="DD310" s="17">
        <f t="shared" si="440"/>
        <v>605.1658440896925</v>
      </c>
      <c r="DE310" s="17">
        <f t="shared" si="440"/>
        <v>0</v>
      </c>
      <c r="DF310" s="17">
        <f t="shared" si="440"/>
        <v>0</v>
      </c>
      <c r="DG310" s="17">
        <f t="shared" si="440"/>
        <v>0</v>
      </c>
      <c r="DH310" s="17">
        <f t="shared" si="440"/>
        <v>0</v>
      </c>
      <c r="DI310" s="17">
        <f t="shared" si="440"/>
        <v>0</v>
      </c>
      <c r="DJ310" s="17">
        <f t="shared" si="440"/>
        <v>0</v>
      </c>
      <c r="DK310" s="17">
        <f t="shared" si="440"/>
        <v>0</v>
      </c>
      <c r="DL310" s="17">
        <f t="shared" si="440"/>
        <v>0</v>
      </c>
      <c r="DM310" s="17">
        <f t="shared" si="440"/>
        <v>0</v>
      </c>
      <c r="DN310" s="17">
        <f t="shared" si="440"/>
        <v>0</v>
      </c>
      <c r="DO310" s="17">
        <f t="shared" si="440"/>
        <v>0</v>
      </c>
      <c r="DP310" s="17">
        <f t="shared" si="440"/>
        <v>0</v>
      </c>
      <c r="DQ310" s="17">
        <f t="shared" si="440"/>
        <v>14.243760973157165</v>
      </c>
      <c r="DR310" s="17">
        <f t="shared" si="440"/>
        <v>1099.8299808636016</v>
      </c>
      <c r="DS310" s="17">
        <f t="shared" si="440"/>
        <v>0</v>
      </c>
      <c r="DT310" s="18"/>
      <c r="DU310" s="18">
        <f t="shared" si="391"/>
        <v>4992.319466503752</v>
      </c>
      <c r="DV310" s="3"/>
      <c r="DW310" s="3"/>
    </row>
    <row r="311" spans="44:127" ht="11.25">
      <c r="AR311" s="1" t="s">
        <v>53</v>
      </c>
      <c r="AS311" s="1" t="s">
        <v>269</v>
      </c>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06">
        <f aca="true" t="shared" si="441" ref="BT311:DS311">BT$7*BT62</f>
        <v>77.39161482048351</v>
      </c>
      <c r="BU311" s="17">
        <f t="shared" si="441"/>
        <v>36.04492429654789</v>
      </c>
      <c r="BV311" s="17">
        <f t="shared" si="441"/>
        <v>30.17924243205499</v>
      </c>
      <c r="BW311" s="17">
        <f t="shared" si="441"/>
        <v>71.88259040841082</v>
      </c>
      <c r="BX311" s="17">
        <f t="shared" si="441"/>
        <v>0</v>
      </c>
      <c r="BY311" s="17">
        <f t="shared" si="441"/>
        <v>108.12698992435996</v>
      </c>
      <c r="BZ311" s="17">
        <f t="shared" si="441"/>
        <v>0</v>
      </c>
      <c r="CA311" s="17">
        <f t="shared" si="441"/>
        <v>0</v>
      </c>
      <c r="CB311" s="17">
        <f t="shared" si="441"/>
        <v>0</v>
      </c>
      <c r="CC311" s="17">
        <f t="shared" si="441"/>
        <v>22.327167906157015</v>
      </c>
      <c r="CD311" s="17">
        <f t="shared" si="441"/>
        <v>0</v>
      </c>
      <c r="CE311" s="17">
        <f t="shared" si="441"/>
        <v>0</v>
      </c>
      <c r="CF311" s="17">
        <f t="shared" si="441"/>
        <v>0</v>
      </c>
      <c r="CG311" s="17">
        <f t="shared" si="441"/>
        <v>0</v>
      </c>
      <c r="CH311" s="17">
        <f t="shared" si="441"/>
        <v>0</v>
      </c>
      <c r="CI311" s="17">
        <f t="shared" si="441"/>
        <v>17.741309595606022</v>
      </c>
      <c r="CJ311" s="17">
        <f t="shared" si="441"/>
        <v>60.78038150587747</v>
      </c>
      <c r="CK311" s="17">
        <f t="shared" si="441"/>
        <v>412.4341674067034</v>
      </c>
      <c r="CL311" s="17">
        <f t="shared" si="441"/>
        <v>0</v>
      </c>
      <c r="CM311" s="17">
        <f t="shared" si="441"/>
        <v>0</v>
      </c>
      <c r="CN311" s="17">
        <f t="shared" si="441"/>
        <v>0</v>
      </c>
      <c r="CO311" s="17">
        <f t="shared" si="441"/>
        <v>175.69860958157923</v>
      </c>
      <c r="CP311" s="17">
        <f t="shared" si="441"/>
        <v>0</v>
      </c>
      <c r="CQ311" s="17">
        <f t="shared" si="441"/>
        <v>0</v>
      </c>
      <c r="CR311" s="17">
        <f t="shared" si="441"/>
        <v>0</v>
      </c>
      <c r="CS311" s="17">
        <f t="shared" si="441"/>
        <v>1.7152932182173706</v>
      </c>
      <c r="CT311" s="17">
        <f t="shared" si="441"/>
        <v>0</v>
      </c>
      <c r="CU311" s="17">
        <f t="shared" si="441"/>
        <v>0</v>
      </c>
      <c r="CV311" s="17">
        <f t="shared" si="441"/>
        <v>38.67707150648808</v>
      </c>
      <c r="CW311" s="17">
        <f t="shared" si="441"/>
        <v>0</v>
      </c>
      <c r="CX311" s="17">
        <f t="shared" si="441"/>
        <v>43.9354628084821</v>
      </c>
      <c r="CY311" s="17">
        <f t="shared" si="441"/>
        <v>33.963696233407155</v>
      </c>
      <c r="CZ311" s="17">
        <f t="shared" si="441"/>
        <v>2.103821659840321</v>
      </c>
      <c r="DA311" s="17">
        <f t="shared" si="441"/>
        <v>23.942471816907076</v>
      </c>
      <c r="DB311" s="17">
        <f t="shared" si="441"/>
        <v>30.028323216400683</v>
      </c>
      <c r="DC311" s="17">
        <f t="shared" si="441"/>
        <v>11.49985760042661</v>
      </c>
      <c r="DD311" s="17">
        <f t="shared" si="441"/>
        <v>260.3620492013793</v>
      </c>
      <c r="DE311" s="17">
        <f t="shared" si="441"/>
        <v>6.300782801422838</v>
      </c>
      <c r="DF311" s="17">
        <f t="shared" si="441"/>
        <v>0</v>
      </c>
      <c r="DG311" s="17">
        <f t="shared" si="441"/>
        <v>0</v>
      </c>
      <c r="DH311" s="17">
        <f t="shared" si="441"/>
        <v>0</v>
      </c>
      <c r="DI311" s="17">
        <f t="shared" si="441"/>
        <v>0</v>
      </c>
      <c r="DJ311" s="17">
        <f t="shared" si="441"/>
        <v>0</v>
      </c>
      <c r="DK311" s="17">
        <f t="shared" si="441"/>
        <v>0</v>
      </c>
      <c r="DL311" s="17">
        <f t="shared" si="441"/>
        <v>0</v>
      </c>
      <c r="DM311" s="17">
        <f t="shared" si="441"/>
        <v>0</v>
      </c>
      <c r="DN311" s="17">
        <f t="shared" si="441"/>
        <v>0</v>
      </c>
      <c r="DO311" s="17">
        <f t="shared" si="441"/>
        <v>12.017825641798725</v>
      </c>
      <c r="DP311" s="17">
        <f t="shared" si="441"/>
        <v>0</v>
      </c>
      <c r="DQ311" s="17">
        <f t="shared" si="441"/>
        <v>6.128129721009478</v>
      </c>
      <c r="DR311" s="17">
        <f t="shared" si="441"/>
        <v>16.079385685140373</v>
      </c>
      <c r="DS311" s="17">
        <f t="shared" si="441"/>
        <v>287.2814323428587</v>
      </c>
      <c r="DT311" s="18"/>
      <c r="DU311" s="18">
        <f t="shared" si="391"/>
        <v>1786.642601331559</v>
      </c>
      <c r="DV311" s="3"/>
      <c r="DW311" s="3"/>
    </row>
    <row r="312" spans="44:127" ht="11.25">
      <c r="AR312" s="1" t="s">
        <v>54</v>
      </c>
      <c r="AS312" s="1" t="s">
        <v>210</v>
      </c>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06">
        <f aca="true" t="shared" si="442" ref="BT312:DS312">BT$7*BT63</f>
        <v>127.59158119052687</v>
      </c>
      <c r="BU312" s="17">
        <f t="shared" si="442"/>
        <v>0</v>
      </c>
      <c r="BV312" s="17">
        <f t="shared" si="442"/>
        <v>-12.886536518488112</v>
      </c>
      <c r="BW312" s="17">
        <f t="shared" si="442"/>
        <v>118.5091355381908</v>
      </c>
      <c r="BX312" s="17">
        <f t="shared" si="442"/>
        <v>0</v>
      </c>
      <c r="BY312" s="17">
        <f t="shared" si="442"/>
        <v>178.2634158212421</v>
      </c>
      <c r="BZ312" s="17">
        <f t="shared" si="442"/>
        <v>0</v>
      </c>
      <c r="CA312" s="17">
        <f t="shared" si="442"/>
        <v>0</v>
      </c>
      <c r="CB312" s="17">
        <f t="shared" si="442"/>
        <v>0</v>
      </c>
      <c r="CC312" s="17">
        <f t="shared" si="442"/>
        <v>0</v>
      </c>
      <c r="CD312" s="17">
        <f t="shared" si="442"/>
        <v>0</v>
      </c>
      <c r="CE312" s="17">
        <f t="shared" si="442"/>
        <v>0</v>
      </c>
      <c r="CF312" s="17">
        <f t="shared" si="442"/>
        <v>0</v>
      </c>
      <c r="CG312" s="17">
        <f t="shared" si="442"/>
        <v>0</v>
      </c>
      <c r="CH312" s="17">
        <f t="shared" si="442"/>
        <v>0</v>
      </c>
      <c r="CI312" s="17">
        <f t="shared" si="442"/>
        <v>29.24918609005317</v>
      </c>
      <c r="CJ312" s="17">
        <f t="shared" si="442"/>
        <v>100.2054938340142</v>
      </c>
      <c r="CK312" s="17">
        <f t="shared" si="442"/>
        <v>0</v>
      </c>
      <c r="CL312" s="17">
        <f t="shared" si="442"/>
        <v>0</v>
      </c>
      <c r="CM312" s="17">
        <f t="shared" si="442"/>
        <v>0</v>
      </c>
      <c r="CN312" s="17">
        <f t="shared" si="442"/>
        <v>0</v>
      </c>
      <c r="CO312" s="17">
        <f t="shared" si="442"/>
        <v>0</v>
      </c>
      <c r="CP312" s="17">
        <f t="shared" si="442"/>
        <v>53.34025671340967</v>
      </c>
      <c r="CQ312" s="17">
        <f t="shared" si="442"/>
        <v>0</v>
      </c>
      <c r="CR312" s="17">
        <f t="shared" si="442"/>
        <v>0</v>
      </c>
      <c r="CS312" s="17">
        <f t="shared" si="442"/>
        <v>0</v>
      </c>
      <c r="CT312" s="17">
        <f t="shared" si="442"/>
        <v>0</v>
      </c>
      <c r="CU312" s="17">
        <f t="shared" si="442"/>
        <v>0</v>
      </c>
      <c r="CV312" s="17">
        <f t="shared" si="442"/>
        <v>63.764901672858734</v>
      </c>
      <c r="CW312" s="17">
        <f t="shared" si="442"/>
        <v>0</v>
      </c>
      <c r="CX312" s="17">
        <f t="shared" si="442"/>
        <v>116.71852456575833</v>
      </c>
      <c r="CY312" s="17">
        <f t="shared" si="442"/>
        <v>55.9942018983199</v>
      </c>
      <c r="CZ312" s="17">
        <f t="shared" si="442"/>
        <v>3.468462736493502</v>
      </c>
      <c r="DA312" s="17">
        <f t="shared" si="442"/>
        <v>39.472723806252205</v>
      </c>
      <c r="DB312" s="17">
        <f t="shared" si="442"/>
        <v>49.50615449190383</v>
      </c>
      <c r="DC312" s="17">
        <f t="shared" si="442"/>
        <v>18.95922469259522</v>
      </c>
      <c r="DD312" s="17">
        <f t="shared" si="442"/>
        <v>429.24554057524693</v>
      </c>
      <c r="DE312" s="17">
        <f t="shared" si="442"/>
        <v>0</v>
      </c>
      <c r="DF312" s="17">
        <f t="shared" si="442"/>
        <v>0</v>
      </c>
      <c r="DG312" s="17">
        <f t="shared" si="442"/>
        <v>0</v>
      </c>
      <c r="DH312" s="17">
        <f t="shared" si="442"/>
        <v>0</v>
      </c>
      <c r="DI312" s="17">
        <f t="shared" si="442"/>
        <v>0</v>
      </c>
      <c r="DJ312" s="17">
        <f t="shared" si="442"/>
        <v>0</v>
      </c>
      <c r="DK312" s="17">
        <f t="shared" si="442"/>
        <v>0</v>
      </c>
      <c r="DL312" s="17">
        <f t="shared" si="442"/>
        <v>0</v>
      </c>
      <c r="DM312" s="17">
        <f t="shared" si="442"/>
        <v>0</v>
      </c>
      <c r="DN312" s="17">
        <f t="shared" si="442"/>
        <v>0</v>
      </c>
      <c r="DO312" s="17">
        <f t="shared" si="442"/>
        <v>0</v>
      </c>
      <c r="DP312" s="17">
        <f t="shared" si="442"/>
        <v>0</v>
      </c>
      <c r="DQ312" s="17">
        <f t="shared" si="442"/>
        <v>10.103132783285895</v>
      </c>
      <c r="DR312" s="17">
        <f t="shared" si="442"/>
        <v>-6.865897687555276</v>
      </c>
      <c r="DS312" s="17">
        <f t="shared" si="442"/>
        <v>0</v>
      </c>
      <c r="DT312" s="18"/>
      <c r="DU312" s="18">
        <f t="shared" si="391"/>
        <v>1374.6395022041079</v>
      </c>
      <c r="DV312" s="3"/>
      <c r="DW312" s="3"/>
    </row>
    <row r="313" spans="2:127" ht="11.2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1" t="s">
        <v>55</v>
      </c>
      <c r="AS313" s="1" t="s">
        <v>271</v>
      </c>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06">
        <f aca="true" t="shared" si="443" ref="BT313:DS313">BT$7*BT64</f>
        <v>2430.515038416266</v>
      </c>
      <c r="BU313" s="17">
        <f t="shared" si="443"/>
        <v>480.5989906206386</v>
      </c>
      <c r="BV313" s="17">
        <f t="shared" si="443"/>
        <v>0</v>
      </c>
      <c r="BW313" s="17">
        <f t="shared" si="443"/>
        <v>2257.501893366848</v>
      </c>
      <c r="BX313" s="17">
        <f t="shared" si="443"/>
        <v>407.5577091819885</v>
      </c>
      <c r="BY313" s="17">
        <f t="shared" si="443"/>
        <v>3395.7719538407096</v>
      </c>
      <c r="BZ313" s="17">
        <f t="shared" si="443"/>
        <v>0</v>
      </c>
      <c r="CA313" s="17">
        <f t="shared" si="443"/>
        <v>0</v>
      </c>
      <c r="CB313" s="17">
        <f t="shared" si="443"/>
        <v>0</v>
      </c>
      <c r="CC313" s="17">
        <f t="shared" si="443"/>
        <v>148.84778604104676</v>
      </c>
      <c r="CD313" s="17">
        <f t="shared" si="443"/>
        <v>0</v>
      </c>
      <c r="CE313" s="17">
        <f t="shared" si="443"/>
        <v>0</v>
      </c>
      <c r="CF313" s="17">
        <f t="shared" si="443"/>
        <v>0</v>
      </c>
      <c r="CG313" s="17">
        <f t="shared" si="443"/>
        <v>0</v>
      </c>
      <c r="CH313" s="17">
        <f t="shared" si="443"/>
        <v>0</v>
      </c>
      <c r="CI313" s="17">
        <f t="shared" si="443"/>
        <v>557.1730202728161</v>
      </c>
      <c r="CJ313" s="17">
        <f t="shared" si="443"/>
        <v>1908.832521887287</v>
      </c>
      <c r="CK313" s="17">
        <f t="shared" si="443"/>
        <v>2749.5611160446892</v>
      </c>
      <c r="CL313" s="17">
        <f t="shared" si="443"/>
        <v>0</v>
      </c>
      <c r="CM313" s="17">
        <f t="shared" si="443"/>
        <v>0</v>
      </c>
      <c r="CN313" s="17">
        <f t="shared" si="443"/>
        <v>0</v>
      </c>
      <c r="CO313" s="17">
        <f t="shared" si="443"/>
        <v>1171.3240638771947</v>
      </c>
      <c r="CP313" s="17">
        <f t="shared" si="443"/>
        <v>0</v>
      </c>
      <c r="CQ313" s="17">
        <f t="shared" si="443"/>
        <v>0</v>
      </c>
      <c r="CR313" s="17">
        <f t="shared" si="443"/>
        <v>0</v>
      </c>
      <c r="CS313" s="17">
        <f t="shared" si="443"/>
        <v>11.435288121449135</v>
      </c>
      <c r="CT313" s="17">
        <f t="shared" si="443"/>
        <v>0</v>
      </c>
      <c r="CU313" s="17">
        <f t="shared" si="443"/>
        <v>0</v>
      </c>
      <c r="CV313" s="17">
        <f t="shared" si="443"/>
        <v>1214.6691105551122</v>
      </c>
      <c r="CW313" s="17">
        <f t="shared" si="443"/>
        <v>787.3986435811092</v>
      </c>
      <c r="CX313" s="17">
        <f t="shared" si="443"/>
        <v>1379.811021174492</v>
      </c>
      <c r="CY313" s="17">
        <f t="shared" si="443"/>
        <v>1066.6436492761923</v>
      </c>
      <c r="CZ313" s="17">
        <f t="shared" si="443"/>
        <v>66.07137212795818</v>
      </c>
      <c r="DA313" s="17">
        <f t="shared" si="443"/>
        <v>751.92303381746</v>
      </c>
      <c r="DB313" s="17">
        <f t="shared" si="443"/>
        <v>943.0516642556106</v>
      </c>
      <c r="DC313" s="17">
        <f t="shared" si="443"/>
        <v>361.1576900458303</v>
      </c>
      <c r="DD313" s="17">
        <f t="shared" si="443"/>
        <v>8176.775707351426</v>
      </c>
      <c r="DE313" s="17">
        <f t="shared" si="443"/>
        <v>84.01043735230452</v>
      </c>
      <c r="DF313" s="17">
        <f t="shared" si="443"/>
        <v>29475.995595140725</v>
      </c>
      <c r="DG313" s="17">
        <f t="shared" si="443"/>
        <v>0</v>
      </c>
      <c r="DH313" s="17">
        <f t="shared" si="443"/>
        <v>0</v>
      </c>
      <c r="DI313" s="17">
        <f t="shared" si="443"/>
        <v>0</v>
      </c>
      <c r="DJ313" s="17">
        <f t="shared" si="443"/>
        <v>0</v>
      </c>
      <c r="DK313" s="17">
        <f t="shared" si="443"/>
        <v>0</v>
      </c>
      <c r="DL313" s="17">
        <f t="shared" si="443"/>
        <v>0</v>
      </c>
      <c r="DM313" s="17">
        <f t="shared" si="443"/>
        <v>0</v>
      </c>
      <c r="DN313" s="17">
        <f t="shared" si="443"/>
        <v>0</v>
      </c>
      <c r="DO313" s="17">
        <f t="shared" si="443"/>
        <v>160.23767522398302</v>
      </c>
      <c r="DP313" s="17">
        <f t="shared" si="443"/>
        <v>0</v>
      </c>
      <c r="DQ313" s="17">
        <f t="shared" si="443"/>
        <v>192.45639826521656</v>
      </c>
      <c r="DR313" s="17">
        <f t="shared" si="443"/>
        <v>0</v>
      </c>
      <c r="DS313" s="17">
        <f t="shared" si="443"/>
        <v>10030.144610805351</v>
      </c>
      <c r="DT313" s="18"/>
      <c r="DU313" s="18">
        <f t="shared" si="391"/>
        <v>70209.4659906437</v>
      </c>
      <c r="DV313" s="3"/>
      <c r="DW313" s="3"/>
    </row>
    <row r="314" spans="44:127" ht="11.25">
      <c r="AR314" s="1" t="s">
        <v>56</v>
      </c>
      <c r="AS314" s="1" t="s">
        <v>272</v>
      </c>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06">
        <f aca="true" t="shared" si="444" ref="BT314:DS314">BT$7*BT65</f>
        <v>2702.4315229206677</v>
      </c>
      <c r="BU314" s="17">
        <f t="shared" si="444"/>
        <v>1802.2462148273944</v>
      </c>
      <c r="BV314" s="17">
        <f t="shared" si="444"/>
        <v>30.17924243205499</v>
      </c>
      <c r="BW314" s="17">
        <f t="shared" si="444"/>
        <v>2510.0623461531563</v>
      </c>
      <c r="BX314" s="17">
        <f t="shared" si="444"/>
        <v>600.2213535225649</v>
      </c>
      <c r="BY314" s="17">
        <f t="shared" si="444"/>
        <v>3775.6775941154883</v>
      </c>
      <c r="BZ314" s="17">
        <f t="shared" si="444"/>
        <v>0</v>
      </c>
      <c r="CA314" s="17">
        <f t="shared" si="444"/>
        <v>0</v>
      </c>
      <c r="CB314" s="17">
        <f t="shared" si="444"/>
        <v>0</v>
      </c>
      <c r="CC314" s="17">
        <f t="shared" si="444"/>
        <v>520.9672511436637</v>
      </c>
      <c r="CD314" s="17">
        <f t="shared" si="444"/>
        <v>0</v>
      </c>
      <c r="CE314" s="17">
        <f t="shared" si="444"/>
        <v>0</v>
      </c>
      <c r="CF314" s="17">
        <f t="shared" si="444"/>
        <v>0</v>
      </c>
      <c r="CG314" s="17">
        <f t="shared" si="444"/>
        <v>0</v>
      </c>
      <c r="CH314" s="17">
        <f t="shared" si="444"/>
        <v>0</v>
      </c>
      <c r="CI314" s="17">
        <f t="shared" si="444"/>
        <v>619.5073512844049</v>
      </c>
      <c r="CJ314" s="17">
        <f t="shared" si="444"/>
        <v>2122.385213664694</v>
      </c>
      <c r="CK314" s="17">
        <f t="shared" si="444"/>
        <v>9623.463906156412</v>
      </c>
      <c r="CL314" s="17">
        <f t="shared" si="444"/>
        <v>0</v>
      </c>
      <c r="CM314" s="17">
        <f t="shared" si="444"/>
        <v>0</v>
      </c>
      <c r="CN314" s="17">
        <f t="shared" si="444"/>
        <v>0</v>
      </c>
      <c r="CO314" s="17">
        <f t="shared" si="444"/>
        <v>4099.634223570181</v>
      </c>
      <c r="CP314" s="17">
        <f t="shared" si="444"/>
        <v>0</v>
      </c>
      <c r="CQ314" s="17">
        <f t="shared" si="444"/>
        <v>0</v>
      </c>
      <c r="CR314" s="17">
        <f t="shared" si="444"/>
        <v>0</v>
      </c>
      <c r="CS314" s="17">
        <f t="shared" si="444"/>
        <v>40.023508425071974</v>
      </c>
      <c r="CT314" s="17">
        <f t="shared" si="444"/>
        <v>0</v>
      </c>
      <c r="CU314" s="17">
        <f t="shared" si="444"/>
        <v>0</v>
      </c>
      <c r="CV314" s="17">
        <f t="shared" si="444"/>
        <v>1350.5615239562867</v>
      </c>
      <c r="CW314" s="17">
        <f t="shared" si="444"/>
        <v>1159.6234569103608</v>
      </c>
      <c r="CX314" s="17">
        <f t="shared" si="444"/>
        <v>1534.1788634745642</v>
      </c>
      <c r="CY314" s="17">
        <f t="shared" si="444"/>
        <v>1185.9755549611364</v>
      </c>
      <c r="CZ314" s="17">
        <f t="shared" si="444"/>
        <v>73.46317795982958</v>
      </c>
      <c r="DA314" s="17">
        <f t="shared" si="444"/>
        <v>836.0452320930796</v>
      </c>
      <c r="DB314" s="17">
        <f t="shared" si="444"/>
        <v>1048.556583664586</v>
      </c>
      <c r="DC314" s="17">
        <f t="shared" si="444"/>
        <v>401.5625951284103</v>
      </c>
      <c r="DD314" s="17">
        <f t="shared" si="444"/>
        <v>9091.561285626543</v>
      </c>
      <c r="DE314" s="17">
        <f t="shared" si="444"/>
        <v>315.0391400711419</v>
      </c>
      <c r="DF314" s="17">
        <f t="shared" si="444"/>
        <v>43410.1026037527</v>
      </c>
      <c r="DG314" s="17">
        <f t="shared" si="444"/>
        <v>0</v>
      </c>
      <c r="DH314" s="17">
        <f t="shared" si="444"/>
        <v>0</v>
      </c>
      <c r="DI314" s="17">
        <f t="shared" si="444"/>
        <v>0</v>
      </c>
      <c r="DJ314" s="17">
        <f t="shared" si="444"/>
        <v>0</v>
      </c>
      <c r="DK314" s="17">
        <f t="shared" si="444"/>
        <v>0</v>
      </c>
      <c r="DL314" s="17">
        <f t="shared" si="444"/>
        <v>0</v>
      </c>
      <c r="DM314" s="17">
        <f t="shared" si="444"/>
        <v>0</v>
      </c>
      <c r="DN314" s="17">
        <f t="shared" si="444"/>
        <v>0</v>
      </c>
      <c r="DO314" s="17">
        <f t="shared" si="444"/>
        <v>600.8912820899362</v>
      </c>
      <c r="DP314" s="17">
        <f t="shared" si="444"/>
        <v>0</v>
      </c>
      <c r="DQ314" s="17">
        <f t="shared" si="444"/>
        <v>213.98766485254717</v>
      </c>
      <c r="DR314" s="17">
        <f t="shared" si="444"/>
        <v>16.079385685140373</v>
      </c>
      <c r="DS314" s="17">
        <f t="shared" si="444"/>
        <v>16009.474728411707</v>
      </c>
      <c r="DT314" s="18"/>
      <c r="DU314" s="18">
        <f t="shared" si="391"/>
        <v>105693.90280685373</v>
      </c>
      <c r="DV314" s="3"/>
      <c r="DW314" s="3"/>
    </row>
    <row r="315" spans="44:127" ht="11.25">
      <c r="AR315" s="1" t="s">
        <v>57</v>
      </c>
      <c r="AS315" s="1" t="s">
        <v>273</v>
      </c>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06">
        <f aca="true" t="shared" si="445" ref="BT315:DS315">BT$7*BT66</f>
        <v>3610.214248112285</v>
      </c>
      <c r="BU315" s="17">
        <f t="shared" si="445"/>
        <v>1546.9280010601801</v>
      </c>
      <c r="BV315" s="17">
        <f t="shared" si="445"/>
        <v>30.17924243205499</v>
      </c>
      <c r="BW315" s="17">
        <f t="shared" si="445"/>
        <v>3353.2257039166775</v>
      </c>
      <c r="BX315" s="17">
        <f t="shared" si="445"/>
        <v>1635.4179348448156</v>
      </c>
      <c r="BY315" s="17">
        <f t="shared" si="445"/>
        <v>5043.97796241744</v>
      </c>
      <c r="BZ315" s="17">
        <f t="shared" si="445"/>
        <v>0</v>
      </c>
      <c r="CA315" s="17">
        <f t="shared" si="445"/>
        <v>0</v>
      </c>
      <c r="CB315" s="17">
        <f t="shared" si="445"/>
        <v>0</v>
      </c>
      <c r="CC315" s="17">
        <f t="shared" si="445"/>
        <v>483.75530463340203</v>
      </c>
      <c r="CD315" s="17">
        <f t="shared" si="445"/>
        <v>0</v>
      </c>
      <c r="CE315" s="17">
        <f t="shared" si="445"/>
        <v>0</v>
      </c>
      <c r="CF315" s="17">
        <f t="shared" si="445"/>
        <v>0</v>
      </c>
      <c r="CG315" s="17">
        <f t="shared" si="445"/>
        <v>0</v>
      </c>
      <c r="CH315" s="17">
        <f t="shared" si="445"/>
        <v>0</v>
      </c>
      <c r="CI315" s="17">
        <f t="shared" si="445"/>
        <v>827.6081178923241</v>
      </c>
      <c r="CJ315" s="17">
        <f t="shared" si="445"/>
        <v>2835.3226615985004</v>
      </c>
      <c r="CK315" s="17">
        <f t="shared" si="445"/>
        <v>8936.07362714524</v>
      </c>
      <c r="CL315" s="17">
        <f t="shared" si="445"/>
        <v>0</v>
      </c>
      <c r="CM315" s="17">
        <f t="shared" si="445"/>
        <v>0</v>
      </c>
      <c r="CN315" s="17">
        <f t="shared" si="445"/>
        <v>0</v>
      </c>
      <c r="CO315" s="17">
        <f t="shared" si="445"/>
        <v>3806.8032076008835</v>
      </c>
      <c r="CP315" s="17">
        <f t="shared" si="445"/>
        <v>0</v>
      </c>
      <c r="CQ315" s="17">
        <f t="shared" si="445"/>
        <v>0</v>
      </c>
      <c r="CR315" s="17">
        <f t="shared" si="445"/>
        <v>0</v>
      </c>
      <c r="CS315" s="17">
        <f t="shared" si="445"/>
        <v>37.1646863947097</v>
      </c>
      <c r="CT315" s="17">
        <f t="shared" si="445"/>
        <v>0</v>
      </c>
      <c r="CU315" s="17">
        <f t="shared" si="445"/>
        <v>0</v>
      </c>
      <c r="CV315" s="17">
        <f t="shared" si="445"/>
        <v>1804.2331194648225</v>
      </c>
      <c r="CW315" s="17">
        <f t="shared" si="445"/>
        <v>3159.6160116063784</v>
      </c>
      <c r="CX315" s="17">
        <f t="shared" si="445"/>
        <v>2049.5299677686517</v>
      </c>
      <c r="CY315" s="17">
        <f t="shared" si="445"/>
        <v>1584.3605324016419</v>
      </c>
      <c r="CZ315" s="17">
        <f t="shared" si="445"/>
        <v>98.14043742930794</v>
      </c>
      <c r="DA315" s="17">
        <f t="shared" si="445"/>
        <v>1116.8839555670706</v>
      </c>
      <c r="DB315" s="17">
        <f t="shared" si="445"/>
        <v>1400.7806992299345</v>
      </c>
      <c r="DC315" s="17">
        <f t="shared" si="445"/>
        <v>536.4528167117927</v>
      </c>
      <c r="DD315" s="17">
        <f t="shared" si="445"/>
        <v>12145.537754637315</v>
      </c>
      <c r="DE315" s="17">
        <f t="shared" si="445"/>
        <v>270.40859522773013</v>
      </c>
      <c r="DF315" s="17">
        <f t="shared" si="445"/>
        <v>118279.13141541013</v>
      </c>
      <c r="DG315" s="17">
        <f t="shared" si="445"/>
        <v>0</v>
      </c>
      <c r="DH315" s="17">
        <f t="shared" si="445"/>
        <v>0</v>
      </c>
      <c r="DI315" s="17">
        <f t="shared" si="445"/>
        <v>0</v>
      </c>
      <c r="DJ315" s="17">
        <f t="shared" si="445"/>
        <v>0</v>
      </c>
      <c r="DK315" s="17">
        <f t="shared" si="445"/>
        <v>0</v>
      </c>
      <c r="DL315" s="17">
        <f t="shared" si="445"/>
        <v>0</v>
      </c>
      <c r="DM315" s="17">
        <f t="shared" si="445"/>
        <v>0</v>
      </c>
      <c r="DN315" s="17">
        <f t="shared" si="445"/>
        <v>0</v>
      </c>
      <c r="DO315" s="17">
        <f t="shared" si="445"/>
        <v>515.7650171271953</v>
      </c>
      <c r="DP315" s="17">
        <f t="shared" si="445"/>
        <v>0</v>
      </c>
      <c r="DQ315" s="17">
        <f t="shared" si="445"/>
        <v>285.8689702287124</v>
      </c>
      <c r="DR315" s="17">
        <f t="shared" si="445"/>
        <v>16.079385685140373</v>
      </c>
      <c r="DS315" s="17">
        <f t="shared" si="445"/>
        <v>18608.361360695286</v>
      </c>
      <c r="DT315" s="18"/>
      <c r="DU315" s="18">
        <f t="shared" si="391"/>
        <v>194017.8207372396</v>
      </c>
      <c r="DV315" s="3"/>
      <c r="DW315" s="3"/>
    </row>
    <row r="316" spans="44:127" ht="11.25">
      <c r="AR316" s="1" t="s">
        <v>58</v>
      </c>
      <c r="AS316" s="1" t="s">
        <v>275</v>
      </c>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06">
        <f aca="true" t="shared" si="446" ref="BT316:DS316">BT$7*BT67</f>
        <v>976.807678950427</v>
      </c>
      <c r="BU316" s="17">
        <f t="shared" si="446"/>
        <v>2811.504095130735</v>
      </c>
      <c r="BV316" s="17">
        <f t="shared" si="446"/>
        <v>0</v>
      </c>
      <c r="BW316" s="17">
        <f t="shared" si="446"/>
        <v>907.2748573169689</v>
      </c>
      <c r="BX316" s="17">
        <f t="shared" si="446"/>
        <v>1655.5735160989068</v>
      </c>
      <c r="BY316" s="17">
        <f t="shared" si="446"/>
        <v>1364.7379539101646</v>
      </c>
      <c r="BZ316" s="17">
        <f t="shared" si="446"/>
        <v>0</v>
      </c>
      <c r="CA316" s="17">
        <f t="shared" si="446"/>
        <v>0</v>
      </c>
      <c r="CB316" s="17">
        <f t="shared" si="446"/>
        <v>0</v>
      </c>
      <c r="CC316" s="17">
        <f t="shared" si="446"/>
        <v>0</v>
      </c>
      <c r="CD316" s="17">
        <f t="shared" si="446"/>
        <v>0</v>
      </c>
      <c r="CE316" s="17">
        <f t="shared" si="446"/>
        <v>0</v>
      </c>
      <c r="CF316" s="17">
        <f t="shared" si="446"/>
        <v>0</v>
      </c>
      <c r="CG316" s="17">
        <f t="shared" si="446"/>
        <v>0</v>
      </c>
      <c r="CH316" s="17">
        <f t="shared" si="446"/>
        <v>0</v>
      </c>
      <c r="CI316" s="17">
        <f t="shared" si="446"/>
        <v>223.9240967877841</v>
      </c>
      <c r="CJ316" s="17">
        <f t="shared" si="446"/>
        <v>767.146977384994</v>
      </c>
      <c r="CK316" s="17">
        <f t="shared" si="446"/>
        <v>0</v>
      </c>
      <c r="CL316" s="17">
        <f t="shared" si="446"/>
        <v>0</v>
      </c>
      <c r="CM316" s="17">
        <f t="shared" si="446"/>
        <v>0</v>
      </c>
      <c r="CN316" s="17">
        <f t="shared" si="446"/>
        <v>0</v>
      </c>
      <c r="CO316" s="17">
        <f t="shared" si="446"/>
        <v>0</v>
      </c>
      <c r="CP316" s="17">
        <f t="shared" si="446"/>
        <v>0</v>
      </c>
      <c r="CQ316" s="17">
        <f t="shared" si="446"/>
        <v>0</v>
      </c>
      <c r="CR316" s="17">
        <f t="shared" si="446"/>
        <v>0</v>
      </c>
      <c r="CS316" s="17">
        <f t="shared" si="446"/>
        <v>0</v>
      </c>
      <c r="CT316" s="17">
        <f t="shared" si="446"/>
        <v>0</v>
      </c>
      <c r="CU316" s="17">
        <f t="shared" si="446"/>
        <v>0</v>
      </c>
      <c r="CV316" s="17">
        <f t="shared" si="446"/>
        <v>488.1673619872955</v>
      </c>
      <c r="CW316" s="17">
        <f t="shared" si="446"/>
        <v>3198.556453616208</v>
      </c>
      <c r="CX316" s="17">
        <f t="shared" si="446"/>
        <v>554.5367873394903</v>
      </c>
      <c r="CY316" s="17">
        <f t="shared" si="446"/>
        <v>428.6769227297605</v>
      </c>
      <c r="CZ316" s="17">
        <f t="shared" si="446"/>
        <v>26.553640949876478</v>
      </c>
      <c r="DA316" s="17">
        <f t="shared" si="446"/>
        <v>302.1928199593406</v>
      </c>
      <c r="DB316" s="17">
        <f t="shared" si="446"/>
        <v>379.00613356916534</v>
      </c>
      <c r="DC316" s="17">
        <f t="shared" si="446"/>
        <v>145.14685133511423</v>
      </c>
      <c r="DD316" s="17">
        <f t="shared" si="446"/>
        <v>3286.191269649841</v>
      </c>
      <c r="DE316" s="17">
        <f t="shared" si="446"/>
        <v>491.46105851098133</v>
      </c>
      <c r="DF316" s="17">
        <f t="shared" si="446"/>
        <v>119736.853379388</v>
      </c>
      <c r="DG316" s="17">
        <f t="shared" si="446"/>
        <v>0</v>
      </c>
      <c r="DH316" s="17">
        <f t="shared" si="446"/>
        <v>0</v>
      </c>
      <c r="DI316" s="17">
        <f t="shared" si="446"/>
        <v>0</v>
      </c>
      <c r="DJ316" s="17">
        <f t="shared" si="446"/>
        <v>0</v>
      </c>
      <c r="DK316" s="17">
        <f t="shared" si="446"/>
        <v>0</v>
      </c>
      <c r="DL316" s="17">
        <f t="shared" si="446"/>
        <v>0</v>
      </c>
      <c r="DM316" s="17">
        <f t="shared" si="446"/>
        <v>0</v>
      </c>
      <c r="DN316" s="17">
        <f t="shared" si="446"/>
        <v>0</v>
      </c>
      <c r="DO316" s="17">
        <f t="shared" si="446"/>
        <v>937.3904000603004</v>
      </c>
      <c r="DP316" s="17">
        <f t="shared" si="446"/>
        <v>0</v>
      </c>
      <c r="DQ316" s="17">
        <f t="shared" si="446"/>
        <v>77.3469345867953</v>
      </c>
      <c r="DR316" s="17">
        <f t="shared" si="446"/>
        <v>0</v>
      </c>
      <c r="DS316" s="17">
        <f t="shared" si="446"/>
        <v>3574.3422274686504</v>
      </c>
      <c r="DT316" s="18"/>
      <c r="DU316" s="18">
        <f t="shared" si="391"/>
        <v>142333.3914167308</v>
      </c>
      <c r="DV316" s="3"/>
      <c r="DW316" s="3"/>
    </row>
    <row r="317" spans="44:127" ht="11.25">
      <c r="AR317" s="1" t="s">
        <v>59</v>
      </c>
      <c r="AS317" s="1" t="s">
        <v>276</v>
      </c>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06">
        <f aca="true" t="shared" si="447" ref="BT317:DS317">BT$7*BT68</f>
        <v>52.29163163546184</v>
      </c>
      <c r="BU317" s="17">
        <f t="shared" si="447"/>
        <v>0</v>
      </c>
      <c r="BV317" s="17">
        <f t="shared" si="447"/>
        <v>0</v>
      </c>
      <c r="BW317" s="17">
        <f t="shared" si="447"/>
        <v>48.56931784352083</v>
      </c>
      <c r="BX317" s="17">
        <f t="shared" si="447"/>
        <v>0</v>
      </c>
      <c r="BY317" s="17">
        <f t="shared" si="447"/>
        <v>73.05877697591889</v>
      </c>
      <c r="BZ317" s="17">
        <f t="shared" si="447"/>
        <v>0</v>
      </c>
      <c r="CA317" s="17">
        <f t="shared" si="447"/>
        <v>0</v>
      </c>
      <c r="CB317" s="17">
        <f t="shared" si="447"/>
        <v>0</v>
      </c>
      <c r="CC317" s="17">
        <f t="shared" si="447"/>
        <v>0</v>
      </c>
      <c r="CD317" s="17">
        <f t="shared" si="447"/>
        <v>0</v>
      </c>
      <c r="CE317" s="17">
        <f t="shared" si="447"/>
        <v>0</v>
      </c>
      <c r="CF317" s="17">
        <f t="shared" si="447"/>
        <v>0</v>
      </c>
      <c r="CG317" s="17">
        <f t="shared" si="447"/>
        <v>0</v>
      </c>
      <c r="CH317" s="17">
        <f t="shared" si="447"/>
        <v>0</v>
      </c>
      <c r="CI317" s="17">
        <f t="shared" si="447"/>
        <v>11.987371348382448</v>
      </c>
      <c r="CJ317" s="17">
        <f t="shared" si="447"/>
        <v>41.067825341809105</v>
      </c>
      <c r="CK317" s="17">
        <f t="shared" si="447"/>
        <v>0</v>
      </c>
      <c r="CL317" s="17">
        <f t="shared" si="447"/>
        <v>0</v>
      </c>
      <c r="CM317" s="17">
        <f t="shared" si="447"/>
        <v>0</v>
      </c>
      <c r="CN317" s="17">
        <f t="shared" si="447"/>
        <v>0</v>
      </c>
      <c r="CO317" s="17">
        <f t="shared" si="447"/>
        <v>0</v>
      </c>
      <c r="CP317" s="17">
        <f t="shared" si="447"/>
        <v>0</v>
      </c>
      <c r="CQ317" s="17">
        <f t="shared" si="447"/>
        <v>0</v>
      </c>
      <c r="CR317" s="17">
        <f t="shared" si="447"/>
        <v>0</v>
      </c>
      <c r="CS317" s="17">
        <f t="shared" si="447"/>
        <v>0</v>
      </c>
      <c r="CT317" s="17">
        <f t="shared" si="447"/>
        <v>0</v>
      </c>
      <c r="CU317" s="17">
        <f t="shared" si="447"/>
        <v>0</v>
      </c>
      <c r="CV317" s="17">
        <f t="shared" si="447"/>
        <v>26.13315642330276</v>
      </c>
      <c r="CW317" s="17">
        <f t="shared" si="447"/>
        <v>0</v>
      </c>
      <c r="CX317" s="17">
        <f t="shared" si="447"/>
        <v>29.686123519244667</v>
      </c>
      <c r="CY317" s="17">
        <f t="shared" si="447"/>
        <v>22.94844340095078</v>
      </c>
      <c r="CZ317" s="17">
        <f t="shared" si="447"/>
        <v>1.4215011215137303</v>
      </c>
      <c r="DA317" s="17">
        <f t="shared" si="447"/>
        <v>16.17734582223451</v>
      </c>
      <c r="DB317" s="17">
        <f t="shared" si="447"/>
        <v>20.28940757864911</v>
      </c>
      <c r="DC317" s="17">
        <f t="shared" si="447"/>
        <v>7.770174054342305</v>
      </c>
      <c r="DD317" s="17">
        <f t="shared" si="447"/>
        <v>175.9203035144455</v>
      </c>
      <c r="DE317" s="17">
        <f t="shared" si="447"/>
        <v>0</v>
      </c>
      <c r="DF317" s="17">
        <f t="shared" si="447"/>
        <v>0</v>
      </c>
      <c r="DG317" s="17">
        <f t="shared" si="447"/>
        <v>0</v>
      </c>
      <c r="DH317" s="17">
        <f t="shared" si="447"/>
        <v>0</v>
      </c>
      <c r="DI317" s="17">
        <f t="shared" si="447"/>
        <v>0</v>
      </c>
      <c r="DJ317" s="17">
        <f t="shared" si="447"/>
        <v>0</v>
      </c>
      <c r="DK317" s="17">
        <f t="shared" si="447"/>
        <v>0</v>
      </c>
      <c r="DL317" s="17">
        <f t="shared" si="447"/>
        <v>0</v>
      </c>
      <c r="DM317" s="17">
        <f t="shared" si="447"/>
        <v>0</v>
      </c>
      <c r="DN317" s="17">
        <f t="shared" si="447"/>
        <v>0</v>
      </c>
      <c r="DO317" s="17">
        <f t="shared" si="447"/>
        <v>0</v>
      </c>
      <c r="DP317" s="17">
        <f t="shared" si="447"/>
        <v>0</v>
      </c>
      <c r="DQ317" s="17">
        <f t="shared" si="447"/>
        <v>4.140628189871269</v>
      </c>
      <c r="DR317" s="17">
        <f t="shared" si="447"/>
        <v>0</v>
      </c>
      <c r="DS317" s="17">
        <f t="shared" si="447"/>
        <v>401.30522250505476</v>
      </c>
      <c r="DT317" s="18"/>
      <c r="DU317" s="18">
        <f t="shared" si="391"/>
        <v>932.7672292747025</v>
      </c>
      <c r="DV317" s="3"/>
      <c r="DW317" s="3"/>
    </row>
    <row r="318" spans="44:127" ht="11.25">
      <c r="AR318" s="1" t="s">
        <v>60</v>
      </c>
      <c r="AS318" s="1" t="s">
        <v>277</v>
      </c>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06">
        <f aca="true" t="shared" si="448" ref="BT318:DS318">BT$7*BT69</f>
        <v>119.22492012885299</v>
      </c>
      <c r="BU318" s="17">
        <f t="shared" si="448"/>
        <v>4849.844564100519</v>
      </c>
      <c r="BV318" s="17">
        <f t="shared" si="448"/>
        <v>0</v>
      </c>
      <c r="BW318" s="17">
        <f t="shared" si="448"/>
        <v>110.73804468322749</v>
      </c>
      <c r="BX318" s="17">
        <f t="shared" si="448"/>
        <v>5148.787692198565</v>
      </c>
      <c r="BY318" s="17">
        <f t="shared" si="448"/>
        <v>166.57401150509506</v>
      </c>
      <c r="BZ318" s="17">
        <f t="shared" si="448"/>
        <v>0</v>
      </c>
      <c r="CA318" s="17">
        <f t="shared" si="448"/>
        <v>0</v>
      </c>
      <c r="CB318" s="17">
        <f t="shared" si="448"/>
        <v>0</v>
      </c>
      <c r="CC318" s="17">
        <f t="shared" si="448"/>
        <v>0</v>
      </c>
      <c r="CD318" s="17">
        <f t="shared" si="448"/>
        <v>0</v>
      </c>
      <c r="CE318" s="17">
        <f t="shared" si="448"/>
        <v>0</v>
      </c>
      <c r="CF318" s="17">
        <f t="shared" si="448"/>
        <v>0</v>
      </c>
      <c r="CG318" s="17">
        <f t="shared" si="448"/>
        <v>0</v>
      </c>
      <c r="CH318" s="17">
        <f t="shared" si="448"/>
        <v>0</v>
      </c>
      <c r="CI318" s="17">
        <f t="shared" si="448"/>
        <v>27.33120667431198</v>
      </c>
      <c r="CJ318" s="17">
        <f t="shared" si="448"/>
        <v>93.63464177932475</v>
      </c>
      <c r="CK318" s="17">
        <f t="shared" si="448"/>
        <v>0</v>
      </c>
      <c r="CL318" s="17">
        <f t="shared" si="448"/>
        <v>0</v>
      </c>
      <c r="CM318" s="17">
        <f t="shared" si="448"/>
        <v>0</v>
      </c>
      <c r="CN318" s="17">
        <f t="shared" si="448"/>
        <v>0</v>
      </c>
      <c r="CO318" s="17">
        <f t="shared" si="448"/>
        <v>0</v>
      </c>
      <c r="CP318" s="17">
        <f t="shared" si="448"/>
        <v>0</v>
      </c>
      <c r="CQ318" s="17">
        <f t="shared" si="448"/>
        <v>0</v>
      </c>
      <c r="CR318" s="17">
        <f t="shared" si="448"/>
        <v>0</v>
      </c>
      <c r="CS318" s="17">
        <f t="shared" si="448"/>
        <v>0</v>
      </c>
      <c r="CT318" s="17">
        <f t="shared" si="448"/>
        <v>0</v>
      </c>
      <c r="CU318" s="17">
        <f t="shared" si="448"/>
        <v>0</v>
      </c>
      <c r="CV318" s="17">
        <f t="shared" si="448"/>
        <v>59.58359664513029</v>
      </c>
      <c r="CW318" s="17">
        <f t="shared" si="448"/>
        <v>9947.421809444766</v>
      </c>
      <c r="CX318" s="17">
        <f t="shared" si="448"/>
        <v>67.68436162387783</v>
      </c>
      <c r="CY318" s="17">
        <f t="shared" si="448"/>
        <v>52.32245095416778</v>
      </c>
      <c r="CZ318" s="17">
        <f t="shared" si="448"/>
        <v>3.241022557051305</v>
      </c>
      <c r="DA318" s="17">
        <f t="shared" si="448"/>
        <v>36.88434847469468</v>
      </c>
      <c r="DB318" s="17">
        <f t="shared" si="448"/>
        <v>46.25984927931997</v>
      </c>
      <c r="DC318" s="17">
        <f t="shared" si="448"/>
        <v>17.715996843900456</v>
      </c>
      <c r="DD318" s="17">
        <f t="shared" si="448"/>
        <v>401.0982920129357</v>
      </c>
      <c r="DE318" s="17">
        <f t="shared" si="448"/>
        <v>847.7703259314429</v>
      </c>
      <c r="DF318" s="17">
        <f t="shared" si="448"/>
        <v>372378.2912613023</v>
      </c>
      <c r="DG318" s="17">
        <f t="shared" si="448"/>
        <v>0</v>
      </c>
      <c r="DH318" s="17">
        <f t="shared" si="448"/>
        <v>0</v>
      </c>
      <c r="DI318" s="17">
        <f t="shared" si="448"/>
        <v>0</v>
      </c>
      <c r="DJ318" s="17">
        <f t="shared" si="448"/>
        <v>0</v>
      </c>
      <c r="DK318" s="17">
        <f t="shared" si="448"/>
        <v>0</v>
      </c>
      <c r="DL318" s="17">
        <f t="shared" si="448"/>
        <v>0</v>
      </c>
      <c r="DM318" s="17">
        <f t="shared" si="448"/>
        <v>0</v>
      </c>
      <c r="DN318" s="17">
        <f t="shared" si="448"/>
        <v>0</v>
      </c>
      <c r="DO318" s="17">
        <f t="shared" si="448"/>
        <v>1616.9984401040185</v>
      </c>
      <c r="DP318" s="17">
        <f t="shared" si="448"/>
        <v>0</v>
      </c>
      <c r="DQ318" s="17">
        <f t="shared" si="448"/>
        <v>9.440632272906493</v>
      </c>
      <c r="DR318" s="17">
        <f t="shared" si="448"/>
        <v>0</v>
      </c>
      <c r="DS318" s="17">
        <f t="shared" si="448"/>
        <v>607.9472176803408</v>
      </c>
      <c r="DT318" s="18"/>
      <c r="DU318" s="18">
        <f t="shared" si="391"/>
        <v>396608.7946861968</v>
      </c>
      <c r="DV318" s="3"/>
      <c r="DW318" s="3"/>
    </row>
    <row r="319" spans="44:127" ht="11.25">
      <c r="AR319" s="1" t="s">
        <v>61</v>
      </c>
      <c r="AS319" s="1" t="s">
        <v>278</v>
      </c>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06">
        <f aca="true" t="shared" si="449" ref="BT319:DS319">BT$7*BT70</f>
        <v>416.24138781827617</v>
      </c>
      <c r="BU319" s="17">
        <f t="shared" si="449"/>
        <v>3916.8817735582043</v>
      </c>
      <c r="BV319" s="17">
        <f t="shared" si="449"/>
        <v>0</v>
      </c>
      <c r="BW319" s="17">
        <f t="shared" si="449"/>
        <v>386.6117700344258</v>
      </c>
      <c r="BX319" s="17">
        <f t="shared" si="449"/>
        <v>5368.4983481484915</v>
      </c>
      <c r="BY319" s="17">
        <f t="shared" si="449"/>
        <v>581.5478647283143</v>
      </c>
      <c r="BZ319" s="17">
        <f t="shared" si="449"/>
        <v>0</v>
      </c>
      <c r="CA319" s="17">
        <f t="shared" si="449"/>
        <v>0</v>
      </c>
      <c r="CB319" s="17">
        <f t="shared" si="449"/>
        <v>0</v>
      </c>
      <c r="CC319" s="17">
        <f t="shared" si="449"/>
        <v>74.42389302052338</v>
      </c>
      <c r="CD319" s="17">
        <f t="shared" si="449"/>
        <v>0</v>
      </c>
      <c r="CE319" s="17">
        <f t="shared" si="449"/>
        <v>0</v>
      </c>
      <c r="CF319" s="17">
        <f t="shared" si="449"/>
        <v>0</v>
      </c>
      <c r="CG319" s="17">
        <f t="shared" si="449"/>
        <v>0</v>
      </c>
      <c r="CH319" s="17">
        <f t="shared" si="449"/>
        <v>0</v>
      </c>
      <c r="CI319" s="17">
        <f t="shared" si="449"/>
        <v>95.41947593312428</v>
      </c>
      <c r="CJ319" s="17">
        <f t="shared" si="449"/>
        <v>326.89988972080045</v>
      </c>
      <c r="CK319" s="17">
        <f t="shared" si="449"/>
        <v>1374.7805580223446</v>
      </c>
      <c r="CL319" s="17">
        <f t="shared" si="449"/>
        <v>0</v>
      </c>
      <c r="CM319" s="17">
        <f t="shared" si="449"/>
        <v>0</v>
      </c>
      <c r="CN319" s="17">
        <f t="shared" si="449"/>
        <v>0</v>
      </c>
      <c r="CO319" s="17">
        <f t="shared" si="449"/>
        <v>585.6620319385974</v>
      </c>
      <c r="CP319" s="17">
        <f t="shared" si="449"/>
        <v>0</v>
      </c>
      <c r="CQ319" s="17">
        <f t="shared" si="449"/>
        <v>0</v>
      </c>
      <c r="CR319" s="17">
        <f t="shared" si="449"/>
        <v>0</v>
      </c>
      <c r="CS319" s="17">
        <f t="shared" si="449"/>
        <v>5.7176440607245675</v>
      </c>
      <c r="CT319" s="17">
        <f t="shared" si="449"/>
        <v>0</v>
      </c>
      <c r="CU319" s="17">
        <f t="shared" si="449"/>
        <v>0</v>
      </c>
      <c r="CV319" s="17">
        <f t="shared" si="449"/>
        <v>208.01992512948996</v>
      </c>
      <c r="CW319" s="17">
        <f t="shared" si="449"/>
        <v>10371.901260029854</v>
      </c>
      <c r="CX319" s="17">
        <f t="shared" si="449"/>
        <v>236.3015432131875</v>
      </c>
      <c r="CY319" s="17">
        <f t="shared" si="449"/>
        <v>182.6696094715682</v>
      </c>
      <c r="CZ319" s="17">
        <f t="shared" si="449"/>
        <v>11.315148927249291</v>
      </c>
      <c r="DA319" s="17">
        <f t="shared" si="449"/>
        <v>128.7716727449867</v>
      </c>
      <c r="DB319" s="17">
        <f t="shared" si="449"/>
        <v>161.5036843260469</v>
      </c>
      <c r="DC319" s="17">
        <f t="shared" si="449"/>
        <v>61.85058547256474</v>
      </c>
      <c r="DD319" s="17">
        <f t="shared" si="449"/>
        <v>1400.325615974986</v>
      </c>
      <c r="DE319" s="17">
        <f t="shared" si="449"/>
        <v>684.6850644212818</v>
      </c>
      <c r="DF319" s="17">
        <f t="shared" si="449"/>
        <v>388268.53252304636</v>
      </c>
      <c r="DG319" s="17">
        <f t="shared" si="449"/>
        <v>0</v>
      </c>
      <c r="DH319" s="17">
        <f t="shared" si="449"/>
        <v>0</v>
      </c>
      <c r="DI319" s="17">
        <f t="shared" si="449"/>
        <v>0</v>
      </c>
      <c r="DJ319" s="17">
        <f t="shared" si="449"/>
        <v>0</v>
      </c>
      <c r="DK319" s="17">
        <f t="shared" si="449"/>
        <v>0</v>
      </c>
      <c r="DL319" s="17">
        <f t="shared" si="449"/>
        <v>0</v>
      </c>
      <c r="DM319" s="17">
        <f t="shared" si="449"/>
        <v>0</v>
      </c>
      <c r="DN319" s="17">
        <f t="shared" si="449"/>
        <v>0</v>
      </c>
      <c r="DO319" s="17">
        <f t="shared" si="449"/>
        <v>1305.9370530754616</v>
      </c>
      <c r="DP319" s="17">
        <f t="shared" si="449"/>
        <v>0</v>
      </c>
      <c r="DQ319" s="17">
        <f t="shared" si="449"/>
        <v>32.9594003913753</v>
      </c>
      <c r="DR319" s="17">
        <f t="shared" si="449"/>
        <v>0</v>
      </c>
      <c r="DS319" s="17">
        <f t="shared" si="449"/>
        <v>3574.3422274686504</v>
      </c>
      <c r="DT319" s="18"/>
      <c r="DU319" s="18">
        <f t="shared" si="391"/>
        <v>419761.7999506769</v>
      </c>
      <c r="DV319" s="3"/>
      <c r="DW319" s="3"/>
    </row>
    <row r="320" spans="44:127" ht="11.25">
      <c r="AR320" s="1" t="s">
        <v>62</v>
      </c>
      <c r="AS320" s="1" t="s">
        <v>279</v>
      </c>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06">
        <f aca="true" t="shared" si="450" ref="BT320:DS320">BT$7*BT71</f>
        <v>102.4915980055052</v>
      </c>
      <c r="BU320" s="17">
        <f t="shared" si="450"/>
        <v>60.07487382757982</v>
      </c>
      <c r="BV320" s="17">
        <f t="shared" si="450"/>
        <v>0</v>
      </c>
      <c r="BW320" s="17">
        <f t="shared" si="450"/>
        <v>95.19586297330082</v>
      </c>
      <c r="BX320" s="17">
        <f t="shared" si="450"/>
        <v>2329.08115587256</v>
      </c>
      <c r="BY320" s="17">
        <f t="shared" si="450"/>
        <v>143.19520287280102</v>
      </c>
      <c r="BZ320" s="17">
        <f t="shared" si="450"/>
        <v>0</v>
      </c>
      <c r="CA320" s="17">
        <f t="shared" si="450"/>
        <v>0</v>
      </c>
      <c r="CB320" s="17">
        <f t="shared" si="450"/>
        <v>0</v>
      </c>
      <c r="CC320" s="17">
        <f t="shared" si="450"/>
        <v>0</v>
      </c>
      <c r="CD320" s="17">
        <f t="shared" si="450"/>
        <v>0</v>
      </c>
      <c r="CE320" s="17">
        <f t="shared" si="450"/>
        <v>0</v>
      </c>
      <c r="CF320" s="17">
        <f t="shared" si="450"/>
        <v>0</v>
      </c>
      <c r="CG320" s="17">
        <f t="shared" si="450"/>
        <v>0</v>
      </c>
      <c r="CH320" s="17">
        <f t="shared" si="450"/>
        <v>0</v>
      </c>
      <c r="CI320" s="17">
        <f t="shared" si="450"/>
        <v>23.495247842829595</v>
      </c>
      <c r="CJ320" s="17">
        <f t="shared" si="450"/>
        <v>80.49293766994583</v>
      </c>
      <c r="CK320" s="17">
        <f t="shared" si="450"/>
        <v>0</v>
      </c>
      <c r="CL320" s="17">
        <f t="shared" si="450"/>
        <v>0</v>
      </c>
      <c r="CM320" s="17">
        <f t="shared" si="450"/>
        <v>0</v>
      </c>
      <c r="CN320" s="17">
        <f t="shared" si="450"/>
        <v>0</v>
      </c>
      <c r="CO320" s="17">
        <f t="shared" si="450"/>
        <v>0</v>
      </c>
      <c r="CP320" s="17">
        <f t="shared" si="450"/>
        <v>0</v>
      </c>
      <c r="CQ320" s="17">
        <f t="shared" si="450"/>
        <v>0</v>
      </c>
      <c r="CR320" s="17">
        <f t="shared" si="450"/>
        <v>0</v>
      </c>
      <c r="CS320" s="17">
        <f t="shared" si="450"/>
        <v>0</v>
      </c>
      <c r="CT320" s="17">
        <f t="shared" si="450"/>
        <v>0</v>
      </c>
      <c r="CU320" s="17">
        <f t="shared" si="450"/>
        <v>0</v>
      </c>
      <c r="CV320" s="17">
        <f t="shared" si="450"/>
        <v>51.22098658967341</v>
      </c>
      <c r="CW320" s="17">
        <f t="shared" si="450"/>
        <v>4499.768502981426</v>
      </c>
      <c r="CX320" s="17">
        <f t="shared" si="450"/>
        <v>58.18480209771954</v>
      </c>
      <c r="CY320" s="17">
        <f t="shared" si="450"/>
        <v>44.978949065863524</v>
      </c>
      <c r="CZ320" s="17">
        <f t="shared" si="450"/>
        <v>2.786142198166911</v>
      </c>
      <c r="DA320" s="17">
        <f t="shared" si="450"/>
        <v>31.707597811579642</v>
      </c>
      <c r="DB320" s="17">
        <f t="shared" si="450"/>
        <v>39.767238854152254</v>
      </c>
      <c r="DC320" s="17">
        <f t="shared" si="450"/>
        <v>15.229541146510917</v>
      </c>
      <c r="DD320" s="17">
        <f t="shared" si="450"/>
        <v>344.8037948883131</v>
      </c>
      <c r="DE320" s="17">
        <f t="shared" si="450"/>
        <v>10.501304669038065</v>
      </c>
      <c r="DF320" s="17">
        <f t="shared" si="450"/>
        <v>168447.27591833964</v>
      </c>
      <c r="DG320" s="17">
        <f t="shared" si="450"/>
        <v>0</v>
      </c>
      <c r="DH320" s="17">
        <f t="shared" si="450"/>
        <v>0</v>
      </c>
      <c r="DI320" s="17">
        <f t="shared" si="450"/>
        <v>0</v>
      </c>
      <c r="DJ320" s="17">
        <f t="shared" si="450"/>
        <v>0</v>
      </c>
      <c r="DK320" s="17">
        <f t="shared" si="450"/>
        <v>0</v>
      </c>
      <c r="DL320" s="17">
        <f t="shared" si="450"/>
        <v>0</v>
      </c>
      <c r="DM320" s="17">
        <f t="shared" si="450"/>
        <v>0</v>
      </c>
      <c r="DN320" s="17">
        <f t="shared" si="450"/>
        <v>0</v>
      </c>
      <c r="DO320" s="17">
        <f t="shared" si="450"/>
        <v>20.029709402997877</v>
      </c>
      <c r="DP320" s="17">
        <f t="shared" si="450"/>
        <v>0</v>
      </c>
      <c r="DQ320" s="17">
        <f t="shared" si="450"/>
        <v>8.115631252147686</v>
      </c>
      <c r="DR320" s="17">
        <f t="shared" si="450"/>
        <v>0</v>
      </c>
      <c r="DS320" s="17">
        <f t="shared" si="450"/>
        <v>450.12227640625343</v>
      </c>
      <c r="DT320" s="18"/>
      <c r="DU320" s="18">
        <f t="shared" si="391"/>
        <v>176858.51927476798</v>
      </c>
      <c r="DV320" s="3"/>
      <c r="DW320" s="3"/>
    </row>
    <row r="321" spans="44:127" ht="11.25">
      <c r="AR321" s="1" t="s">
        <v>63</v>
      </c>
      <c r="AS321" s="1" t="s">
        <v>280</v>
      </c>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06">
        <f aca="true" t="shared" si="451" ref="BT321:DS321">BT$7*BT72</f>
        <v>11677.767176831336</v>
      </c>
      <c r="BU321" s="17">
        <f t="shared" si="451"/>
        <v>300.37436913789907</v>
      </c>
      <c r="BV321" s="17">
        <f t="shared" si="451"/>
        <v>0</v>
      </c>
      <c r="BW321" s="17">
        <f t="shared" si="451"/>
        <v>10846.50006081507</v>
      </c>
      <c r="BX321" s="17">
        <f t="shared" si="451"/>
        <v>1867.2812206685321</v>
      </c>
      <c r="BY321" s="17">
        <f t="shared" si="451"/>
        <v>16315.486074262204</v>
      </c>
      <c r="BZ321" s="17">
        <f t="shared" si="451"/>
        <v>0</v>
      </c>
      <c r="CA321" s="17">
        <f t="shared" si="451"/>
        <v>0</v>
      </c>
      <c r="CB321" s="17">
        <f t="shared" si="451"/>
        <v>0</v>
      </c>
      <c r="CC321" s="17">
        <f t="shared" si="451"/>
        <v>74.42389302052338</v>
      </c>
      <c r="CD321" s="17">
        <f t="shared" si="451"/>
        <v>0</v>
      </c>
      <c r="CE321" s="17">
        <f t="shared" si="451"/>
        <v>0</v>
      </c>
      <c r="CF321" s="17">
        <f t="shared" si="451"/>
        <v>0</v>
      </c>
      <c r="CG321" s="17">
        <f t="shared" si="451"/>
        <v>0</v>
      </c>
      <c r="CH321" s="17">
        <f t="shared" si="451"/>
        <v>0</v>
      </c>
      <c r="CI321" s="17">
        <f t="shared" si="451"/>
        <v>2677.019769520768</v>
      </c>
      <c r="CJ321" s="17">
        <f t="shared" si="451"/>
        <v>9171.266755332808</v>
      </c>
      <c r="CK321" s="17">
        <f t="shared" si="451"/>
        <v>1374.7805580223446</v>
      </c>
      <c r="CL321" s="17">
        <f t="shared" si="451"/>
        <v>0</v>
      </c>
      <c r="CM321" s="17">
        <f t="shared" si="451"/>
        <v>0</v>
      </c>
      <c r="CN321" s="17">
        <f t="shared" si="451"/>
        <v>0</v>
      </c>
      <c r="CO321" s="17">
        <f t="shared" si="451"/>
        <v>585.6620319385974</v>
      </c>
      <c r="CP321" s="17">
        <f t="shared" si="451"/>
        <v>1079.6472542396825</v>
      </c>
      <c r="CQ321" s="17">
        <f t="shared" si="451"/>
        <v>0</v>
      </c>
      <c r="CR321" s="17">
        <f t="shared" si="451"/>
        <v>0</v>
      </c>
      <c r="CS321" s="17">
        <f t="shared" si="451"/>
        <v>5.7176440607245675</v>
      </c>
      <c r="CT321" s="17">
        <f t="shared" si="451"/>
        <v>0</v>
      </c>
      <c r="CU321" s="17">
        <f t="shared" si="451"/>
        <v>0</v>
      </c>
      <c r="CV321" s="17">
        <f t="shared" si="451"/>
        <v>5836.056492451972</v>
      </c>
      <c r="CW321" s="17">
        <f t="shared" si="451"/>
        <v>3607.574258109158</v>
      </c>
      <c r="CX321" s="17">
        <f t="shared" si="451"/>
        <v>7525.854609374958</v>
      </c>
      <c r="CY321" s="17">
        <f t="shared" si="451"/>
        <v>5124.846380300328</v>
      </c>
      <c r="CZ321" s="17">
        <f t="shared" si="451"/>
        <v>317.44963045644624</v>
      </c>
      <c r="DA321" s="17">
        <f t="shared" si="451"/>
        <v>3612.7248690214105</v>
      </c>
      <c r="DB321" s="17">
        <f t="shared" si="451"/>
        <v>4531.0305004639185</v>
      </c>
      <c r="DC321" s="17">
        <f t="shared" si="451"/>
        <v>1735.2352698157233</v>
      </c>
      <c r="DD321" s="17">
        <f t="shared" si="451"/>
        <v>39286.52218084596</v>
      </c>
      <c r="DE321" s="17">
        <f t="shared" si="451"/>
        <v>52.50652334519032</v>
      </c>
      <c r="DF321" s="17">
        <f t="shared" si="451"/>
        <v>135048.293273082</v>
      </c>
      <c r="DG321" s="17">
        <f t="shared" si="451"/>
        <v>0</v>
      </c>
      <c r="DH321" s="17">
        <f t="shared" si="451"/>
        <v>0</v>
      </c>
      <c r="DI321" s="17">
        <f t="shared" si="451"/>
        <v>0</v>
      </c>
      <c r="DJ321" s="17">
        <f t="shared" si="451"/>
        <v>0</v>
      </c>
      <c r="DK321" s="17">
        <f t="shared" si="451"/>
        <v>0</v>
      </c>
      <c r="DL321" s="17">
        <f t="shared" si="451"/>
        <v>0</v>
      </c>
      <c r="DM321" s="17">
        <f t="shared" si="451"/>
        <v>0</v>
      </c>
      <c r="DN321" s="17">
        <f t="shared" si="451"/>
        <v>0</v>
      </c>
      <c r="DO321" s="17">
        <f t="shared" si="451"/>
        <v>100.14854701498938</v>
      </c>
      <c r="DP321" s="17">
        <f t="shared" si="451"/>
        <v>0</v>
      </c>
      <c r="DQ321" s="17">
        <f t="shared" si="451"/>
        <v>924.6850873620517</v>
      </c>
      <c r="DR321" s="17">
        <f t="shared" si="451"/>
        <v>0</v>
      </c>
      <c r="DS321" s="17">
        <f t="shared" si="451"/>
        <v>22323.385361681147</v>
      </c>
      <c r="DT321" s="18"/>
      <c r="DU321" s="18">
        <f t="shared" si="391"/>
        <v>286002.23979117576</v>
      </c>
      <c r="DV321" s="3"/>
      <c r="DW321" s="3"/>
    </row>
    <row r="322" spans="44:127" ht="11.25">
      <c r="AR322" s="1" t="s">
        <v>64</v>
      </c>
      <c r="AS322" s="1" t="s">
        <v>281</v>
      </c>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06">
        <f aca="true" t="shared" si="452" ref="BT322:DS322">BT$7*BT73</f>
        <v>217.53318760352124</v>
      </c>
      <c r="BU322" s="17">
        <f t="shared" si="452"/>
        <v>120.14974765515964</v>
      </c>
      <c r="BV322" s="17">
        <f t="shared" si="452"/>
        <v>0</v>
      </c>
      <c r="BW322" s="17">
        <f t="shared" si="452"/>
        <v>202.04836222904663</v>
      </c>
      <c r="BX322" s="17">
        <f t="shared" si="452"/>
        <v>0</v>
      </c>
      <c r="BY322" s="17">
        <f t="shared" si="452"/>
        <v>303.9245122198226</v>
      </c>
      <c r="BZ322" s="17">
        <f t="shared" si="452"/>
        <v>0</v>
      </c>
      <c r="CA322" s="17">
        <f t="shared" si="452"/>
        <v>0</v>
      </c>
      <c r="CB322" s="17">
        <f t="shared" si="452"/>
        <v>0</v>
      </c>
      <c r="CC322" s="17">
        <f t="shared" si="452"/>
        <v>37.21194651026169</v>
      </c>
      <c r="CD322" s="17">
        <f t="shared" si="452"/>
        <v>0</v>
      </c>
      <c r="CE322" s="17">
        <f t="shared" si="452"/>
        <v>0</v>
      </c>
      <c r="CF322" s="17">
        <f t="shared" si="452"/>
        <v>0</v>
      </c>
      <c r="CG322" s="17">
        <f t="shared" si="452"/>
        <v>0</v>
      </c>
      <c r="CH322" s="17">
        <f t="shared" si="452"/>
        <v>0</v>
      </c>
      <c r="CI322" s="17">
        <f t="shared" si="452"/>
        <v>49.867464809270984</v>
      </c>
      <c r="CJ322" s="17">
        <f t="shared" si="452"/>
        <v>170.84215342192587</v>
      </c>
      <c r="CK322" s="17">
        <f t="shared" si="452"/>
        <v>687.3902790111723</v>
      </c>
      <c r="CL322" s="17">
        <f t="shared" si="452"/>
        <v>0</v>
      </c>
      <c r="CM322" s="17">
        <f t="shared" si="452"/>
        <v>0</v>
      </c>
      <c r="CN322" s="17">
        <f t="shared" si="452"/>
        <v>0</v>
      </c>
      <c r="CO322" s="17">
        <f t="shared" si="452"/>
        <v>292.8310159692987</v>
      </c>
      <c r="CP322" s="17">
        <f t="shared" si="452"/>
        <v>0</v>
      </c>
      <c r="CQ322" s="17">
        <f t="shared" si="452"/>
        <v>0</v>
      </c>
      <c r="CR322" s="17">
        <f t="shared" si="452"/>
        <v>0</v>
      </c>
      <c r="CS322" s="17">
        <f t="shared" si="452"/>
        <v>2.8588220303622838</v>
      </c>
      <c r="CT322" s="17">
        <f t="shared" si="452"/>
        <v>0</v>
      </c>
      <c r="CU322" s="17">
        <f t="shared" si="452"/>
        <v>0</v>
      </c>
      <c r="CV322" s="17">
        <f t="shared" si="452"/>
        <v>108.71393072093949</v>
      </c>
      <c r="CW322" s="17">
        <f t="shared" si="452"/>
        <v>0</v>
      </c>
      <c r="CX322" s="17">
        <f t="shared" si="452"/>
        <v>123.4942738400578</v>
      </c>
      <c r="CY322" s="17">
        <f t="shared" si="452"/>
        <v>95.46552454795524</v>
      </c>
      <c r="CZ322" s="17">
        <f t="shared" si="452"/>
        <v>5.913444665497118</v>
      </c>
      <c r="DA322" s="17">
        <f t="shared" si="452"/>
        <v>67.29775862049557</v>
      </c>
      <c r="DB322" s="17">
        <f t="shared" si="452"/>
        <v>84.4039355271803</v>
      </c>
      <c r="DC322" s="17">
        <f t="shared" si="452"/>
        <v>32.32392406606399</v>
      </c>
      <c r="DD322" s="17">
        <f t="shared" si="452"/>
        <v>731.8284626200932</v>
      </c>
      <c r="DE322" s="17">
        <f t="shared" si="452"/>
        <v>21.00260933807613</v>
      </c>
      <c r="DF322" s="17">
        <f t="shared" si="452"/>
        <v>0</v>
      </c>
      <c r="DG322" s="17">
        <f t="shared" si="452"/>
        <v>0</v>
      </c>
      <c r="DH322" s="17">
        <f t="shared" si="452"/>
        <v>0</v>
      </c>
      <c r="DI322" s="17">
        <f t="shared" si="452"/>
        <v>0</v>
      </c>
      <c r="DJ322" s="17">
        <f t="shared" si="452"/>
        <v>0</v>
      </c>
      <c r="DK322" s="17">
        <f t="shared" si="452"/>
        <v>0</v>
      </c>
      <c r="DL322" s="17">
        <f t="shared" si="452"/>
        <v>0</v>
      </c>
      <c r="DM322" s="17">
        <f t="shared" si="452"/>
        <v>0</v>
      </c>
      <c r="DN322" s="17">
        <f t="shared" si="452"/>
        <v>0</v>
      </c>
      <c r="DO322" s="17">
        <f t="shared" si="452"/>
        <v>40.059418805995755</v>
      </c>
      <c r="DP322" s="17">
        <f t="shared" si="452"/>
        <v>0</v>
      </c>
      <c r="DQ322" s="17">
        <f t="shared" si="452"/>
        <v>17.22501326986448</v>
      </c>
      <c r="DR322" s="17">
        <f t="shared" si="452"/>
        <v>0</v>
      </c>
      <c r="DS322" s="17">
        <f t="shared" si="452"/>
        <v>938.2928154182407</v>
      </c>
      <c r="DT322" s="18"/>
      <c r="DU322" s="18">
        <f t="shared" si="391"/>
        <v>4350.6786029003015</v>
      </c>
      <c r="DV322" s="3"/>
      <c r="DW322" s="3"/>
    </row>
    <row r="323" spans="44:127" ht="11.25">
      <c r="AR323" s="1" t="s">
        <v>65</v>
      </c>
      <c r="AS323" s="1" t="s">
        <v>443</v>
      </c>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06">
        <f aca="true" t="shared" si="453" ref="BT323:DS323">BT$7*BT74</f>
        <v>57762.605945347255</v>
      </c>
      <c r="BU323" s="17">
        <f t="shared" si="453"/>
        <v>67142.08198465631</v>
      </c>
      <c r="BV323" s="17">
        <f t="shared" si="453"/>
        <v>0</v>
      </c>
      <c r="BW323" s="17">
        <f t="shared" si="453"/>
        <v>53650.84775299035</v>
      </c>
      <c r="BX323" s="17">
        <f t="shared" si="453"/>
        <v>25705.257529321367</v>
      </c>
      <c r="BY323" s="17">
        <f t="shared" si="453"/>
        <v>80702.49891470498</v>
      </c>
      <c r="BZ323" s="17">
        <f t="shared" si="453"/>
        <v>0</v>
      </c>
      <c r="CA323" s="17">
        <f t="shared" si="453"/>
        <v>0</v>
      </c>
      <c r="CB323" s="17">
        <f t="shared" si="453"/>
        <v>0</v>
      </c>
      <c r="CC323" s="17">
        <f t="shared" si="453"/>
        <v>409.33141161287864</v>
      </c>
      <c r="CD323" s="17">
        <f t="shared" si="453"/>
        <v>0</v>
      </c>
      <c r="CE323" s="17">
        <f t="shared" si="453"/>
        <v>0</v>
      </c>
      <c r="CF323" s="17">
        <f t="shared" si="453"/>
        <v>0</v>
      </c>
      <c r="CG323" s="17">
        <f t="shared" si="453"/>
        <v>0</v>
      </c>
      <c r="CH323" s="17">
        <f t="shared" si="453"/>
        <v>0</v>
      </c>
      <c r="CI323" s="17">
        <f t="shared" si="453"/>
        <v>13241.54144479959</v>
      </c>
      <c r="CJ323" s="17">
        <f t="shared" si="453"/>
        <v>45364.51699936164</v>
      </c>
      <c r="CK323" s="17">
        <f t="shared" si="453"/>
        <v>7561.293069122896</v>
      </c>
      <c r="CL323" s="17">
        <f t="shared" si="453"/>
        <v>0</v>
      </c>
      <c r="CM323" s="17">
        <f t="shared" si="453"/>
        <v>0</v>
      </c>
      <c r="CN323" s="17">
        <f t="shared" si="453"/>
        <v>0</v>
      </c>
      <c r="CO323" s="17">
        <f t="shared" si="453"/>
        <v>3221.141175662286</v>
      </c>
      <c r="CP323" s="17">
        <f t="shared" si="453"/>
        <v>1352.4002447844443</v>
      </c>
      <c r="CQ323" s="17">
        <f t="shared" si="453"/>
        <v>0</v>
      </c>
      <c r="CR323" s="17">
        <f t="shared" si="453"/>
        <v>0</v>
      </c>
      <c r="CS323" s="17">
        <f t="shared" si="453"/>
        <v>31.447042333985127</v>
      </c>
      <c r="CT323" s="17">
        <f t="shared" si="453"/>
        <v>0</v>
      </c>
      <c r="CU323" s="17">
        <f t="shared" si="453"/>
        <v>0</v>
      </c>
      <c r="CV323" s="17">
        <f t="shared" si="453"/>
        <v>28867.319098218188</v>
      </c>
      <c r="CW323" s="17">
        <f t="shared" si="453"/>
        <v>49662.377757778486</v>
      </c>
      <c r="CX323" s="17">
        <f t="shared" si="453"/>
        <v>33914.80851424525</v>
      </c>
      <c r="CY323" s="17">
        <f t="shared" si="453"/>
        <v>25349.407768896006</v>
      </c>
      <c r="CZ323" s="17">
        <f t="shared" si="453"/>
        <v>1570.224652871297</v>
      </c>
      <c r="DA323" s="17">
        <f t="shared" si="453"/>
        <v>17869.888981196804</v>
      </c>
      <c r="DB323" s="17">
        <f t="shared" si="453"/>
        <v>22412.17223819182</v>
      </c>
      <c r="DC323" s="17">
        <f t="shared" si="453"/>
        <v>8583.12292025255</v>
      </c>
      <c r="DD323" s="17">
        <f t="shared" si="453"/>
        <v>194325.83860702583</v>
      </c>
      <c r="DE323" s="17">
        <f t="shared" si="453"/>
        <v>11736.678150303704</v>
      </c>
      <c r="DF323" s="17">
        <f t="shared" si="453"/>
        <v>1859093.9163609364</v>
      </c>
      <c r="DG323" s="17">
        <f t="shared" si="453"/>
        <v>0</v>
      </c>
      <c r="DH323" s="17">
        <f t="shared" si="453"/>
        <v>0</v>
      </c>
      <c r="DI323" s="17">
        <f t="shared" si="453"/>
        <v>0</v>
      </c>
      <c r="DJ323" s="17">
        <f t="shared" si="453"/>
        <v>0</v>
      </c>
      <c r="DK323" s="17">
        <f t="shared" si="453"/>
        <v>0</v>
      </c>
      <c r="DL323" s="17">
        <f t="shared" si="453"/>
        <v>0</v>
      </c>
      <c r="DM323" s="17">
        <f t="shared" si="453"/>
        <v>0</v>
      </c>
      <c r="DN323" s="17">
        <f t="shared" si="453"/>
        <v>0</v>
      </c>
      <c r="DO323" s="17">
        <f t="shared" si="453"/>
        <v>22386.004417166547</v>
      </c>
      <c r="DP323" s="17">
        <f t="shared" si="453"/>
        <v>0</v>
      </c>
      <c r="DQ323" s="17">
        <f t="shared" si="453"/>
        <v>4573.838432984254</v>
      </c>
      <c r="DR323" s="17">
        <f t="shared" si="453"/>
        <v>0</v>
      </c>
      <c r="DS323" s="17">
        <f t="shared" si="453"/>
        <v>355032.0893014068</v>
      </c>
      <c r="DT323" s="18"/>
      <c r="DU323" s="18">
        <f t="shared" si="391"/>
        <v>2991522.650716172</v>
      </c>
      <c r="DV323" s="3"/>
      <c r="DW323" s="3"/>
    </row>
    <row r="324" spans="44:128" ht="11.25">
      <c r="AR324" s="1" t="s">
        <v>440</v>
      </c>
      <c r="AS324" s="1" t="s">
        <v>217</v>
      </c>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06">
        <f aca="true" t="shared" si="454" ref="BT324:DS324">BT$7*BT75</f>
        <v>481.0830110462489</v>
      </c>
      <c r="BU324" s="17">
        <f t="shared" si="454"/>
        <v>0</v>
      </c>
      <c r="BV324" s="17">
        <f t="shared" si="454"/>
        <v>0</v>
      </c>
      <c r="BW324" s="17">
        <f t="shared" si="454"/>
        <v>446.83772416039164</v>
      </c>
      <c r="BX324" s="17">
        <f t="shared" si="454"/>
        <v>0</v>
      </c>
      <c r="BY324" s="17">
        <f t="shared" si="454"/>
        <v>672.1407481784538</v>
      </c>
      <c r="BZ324" s="17">
        <f t="shared" si="454"/>
        <v>0</v>
      </c>
      <c r="CA324" s="17">
        <f t="shared" si="454"/>
        <v>0</v>
      </c>
      <c r="CB324" s="17">
        <f t="shared" si="454"/>
        <v>0</v>
      </c>
      <c r="CC324" s="17">
        <f t="shared" si="454"/>
        <v>0</v>
      </c>
      <c r="CD324" s="17">
        <f t="shared" si="454"/>
        <v>0</v>
      </c>
      <c r="CE324" s="17">
        <f t="shared" si="454"/>
        <v>0</v>
      </c>
      <c r="CF324" s="17">
        <f t="shared" si="454"/>
        <v>0</v>
      </c>
      <c r="CG324" s="17">
        <f t="shared" si="454"/>
        <v>0</v>
      </c>
      <c r="CH324" s="17">
        <f t="shared" si="454"/>
        <v>0</v>
      </c>
      <c r="CI324" s="17">
        <f t="shared" si="454"/>
        <v>110.28381640511851</v>
      </c>
      <c r="CJ324" s="17">
        <f t="shared" si="454"/>
        <v>377.82399314464374</v>
      </c>
      <c r="CK324" s="17">
        <f t="shared" si="454"/>
        <v>0</v>
      </c>
      <c r="CL324" s="17">
        <f t="shared" si="454"/>
        <v>0</v>
      </c>
      <c r="CM324" s="17">
        <f t="shared" si="454"/>
        <v>0</v>
      </c>
      <c r="CN324" s="17">
        <f t="shared" si="454"/>
        <v>0</v>
      </c>
      <c r="CO324" s="17">
        <f t="shared" si="454"/>
        <v>0</v>
      </c>
      <c r="CP324" s="17">
        <f t="shared" si="454"/>
        <v>0</v>
      </c>
      <c r="CQ324" s="17">
        <f t="shared" si="454"/>
        <v>0</v>
      </c>
      <c r="CR324" s="17">
        <f t="shared" si="454"/>
        <v>0</v>
      </c>
      <c r="CS324" s="17">
        <f t="shared" si="454"/>
        <v>0</v>
      </c>
      <c r="CT324" s="17">
        <f t="shared" si="454"/>
        <v>0</v>
      </c>
      <c r="CU324" s="17">
        <f t="shared" si="454"/>
        <v>0</v>
      </c>
      <c r="CV324" s="17">
        <f t="shared" si="454"/>
        <v>240.4250390943854</v>
      </c>
      <c r="CW324" s="17">
        <f t="shared" si="454"/>
        <v>0</v>
      </c>
      <c r="CX324" s="17">
        <f t="shared" si="454"/>
        <v>273.11233637705095</v>
      </c>
      <c r="CY324" s="17">
        <f t="shared" si="454"/>
        <v>211.1256792887472</v>
      </c>
      <c r="CZ324" s="17">
        <f t="shared" si="454"/>
        <v>13.07781031792632</v>
      </c>
      <c r="DA324" s="17">
        <f t="shared" si="454"/>
        <v>148.8315815645575</v>
      </c>
      <c r="DB324" s="17">
        <f t="shared" si="454"/>
        <v>186.66254972357183</v>
      </c>
      <c r="DC324" s="17">
        <f t="shared" si="454"/>
        <v>71.48560129994921</v>
      </c>
      <c r="DD324" s="17">
        <f t="shared" si="454"/>
        <v>1618.4667923328984</v>
      </c>
      <c r="DE324" s="17">
        <f t="shared" si="454"/>
        <v>0</v>
      </c>
      <c r="DF324" s="17">
        <f t="shared" si="454"/>
        <v>0</v>
      </c>
      <c r="DG324" s="17">
        <f t="shared" si="454"/>
        <v>0</v>
      </c>
      <c r="DH324" s="17">
        <f t="shared" si="454"/>
        <v>0</v>
      </c>
      <c r="DI324" s="17">
        <f t="shared" si="454"/>
        <v>0</v>
      </c>
      <c r="DJ324" s="17">
        <f t="shared" si="454"/>
        <v>0</v>
      </c>
      <c r="DK324" s="17">
        <f t="shared" si="454"/>
        <v>0</v>
      </c>
      <c r="DL324" s="17">
        <f t="shared" si="454"/>
        <v>0</v>
      </c>
      <c r="DM324" s="17">
        <f t="shared" si="454"/>
        <v>0</v>
      </c>
      <c r="DN324" s="17">
        <f t="shared" si="454"/>
        <v>0</v>
      </c>
      <c r="DO324" s="17">
        <f t="shared" si="454"/>
        <v>0</v>
      </c>
      <c r="DP324" s="17">
        <f t="shared" si="454"/>
        <v>0</v>
      </c>
      <c r="DQ324" s="17">
        <f t="shared" si="454"/>
        <v>38.09377934681567</v>
      </c>
      <c r="DR324" s="17">
        <f t="shared" si="454"/>
        <v>0</v>
      </c>
      <c r="DS324" s="17">
        <f t="shared" si="454"/>
        <v>2527.058024357749</v>
      </c>
      <c r="DT324" s="95"/>
      <c r="DU324" s="95">
        <f t="shared" si="391"/>
        <v>7416.508486638508</v>
      </c>
      <c r="DV324" s="96"/>
      <c r="DW324" s="96"/>
      <c r="DX324" s="97"/>
    </row>
    <row r="325" spans="44:127" ht="11.25">
      <c r="AR325" s="1" t="s">
        <v>66</v>
      </c>
      <c r="AS325" s="1" t="s">
        <v>285</v>
      </c>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06">
        <f aca="true" t="shared" si="455" ref="BT325:DS325">BT$7*BT76</f>
        <v>4530.546964896414</v>
      </c>
      <c r="BU325" s="17">
        <f t="shared" si="455"/>
        <v>1142.624100200568</v>
      </c>
      <c r="BV325" s="17">
        <f t="shared" si="455"/>
        <v>47743.561527510996</v>
      </c>
      <c r="BW325" s="17">
        <f t="shared" si="455"/>
        <v>4208.045697962644</v>
      </c>
      <c r="BX325" s="17">
        <f t="shared" si="455"/>
        <v>2043.4943538384903</v>
      </c>
      <c r="BY325" s="17">
        <f t="shared" si="455"/>
        <v>6329.812437193612</v>
      </c>
      <c r="BZ325" s="17">
        <f t="shared" si="455"/>
        <v>0</v>
      </c>
      <c r="CA325" s="17">
        <f t="shared" si="455"/>
        <v>0</v>
      </c>
      <c r="CB325" s="17">
        <f t="shared" si="455"/>
        <v>0</v>
      </c>
      <c r="CC325" s="17">
        <f t="shared" si="455"/>
        <v>194.24636078356602</v>
      </c>
      <c r="CD325" s="17">
        <f t="shared" si="455"/>
        <v>0</v>
      </c>
      <c r="CE325" s="17">
        <f t="shared" si="455"/>
        <v>0</v>
      </c>
      <c r="CF325" s="17">
        <f t="shared" si="455"/>
        <v>0</v>
      </c>
      <c r="CG325" s="17">
        <f t="shared" si="455"/>
        <v>0</v>
      </c>
      <c r="CH325" s="17">
        <f t="shared" si="455"/>
        <v>0</v>
      </c>
      <c r="CI325" s="17">
        <f t="shared" si="455"/>
        <v>1038.5858536238552</v>
      </c>
      <c r="CJ325" s="17">
        <f t="shared" si="455"/>
        <v>3558.1163876143405</v>
      </c>
      <c r="CK325" s="17">
        <f t="shared" si="455"/>
        <v>3588.177256438319</v>
      </c>
      <c r="CL325" s="17">
        <f t="shared" si="455"/>
        <v>0</v>
      </c>
      <c r="CM325" s="17">
        <f t="shared" si="455"/>
        <v>0</v>
      </c>
      <c r="CN325" s="17">
        <f t="shared" si="455"/>
        <v>0</v>
      </c>
      <c r="CO325" s="17">
        <f t="shared" si="455"/>
        <v>1528.5779033597391</v>
      </c>
      <c r="CP325" s="17">
        <f t="shared" si="455"/>
        <v>0</v>
      </c>
      <c r="CQ325" s="17">
        <f t="shared" si="455"/>
        <v>0</v>
      </c>
      <c r="CR325" s="17">
        <f t="shared" si="455"/>
        <v>0</v>
      </c>
      <c r="CS325" s="17">
        <f t="shared" si="455"/>
        <v>14.923050998491123</v>
      </c>
      <c r="CT325" s="17">
        <f t="shared" si="455"/>
        <v>0</v>
      </c>
      <c r="CU325" s="17">
        <f t="shared" si="455"/>
        <v>0</v>
      </c>
      <c r="CV325" s="17">
        <f t="shared" si="455"/>
        <v>2264.176672514951</v>
      </c>
      <c r="CW325" s="17">
        <f t="shared" si="455"/>
        <v>3948.016798915681</v>
      </c>
      <c r="CX325" s="17">
        <f t="shared" si="455"/>
        <v>2572.0057417073576</v>
      </c>
      <c r="CY325" s="17">
        <f t="shared" si="455"/>
        <v>1988.2531362583754</v>
      </c>
      <c r="CZ325" s="17">
        <f t="shared" si="455"/>
        <v>123.15885716794959</v>
      </c>
      <c r="DA325" s="17">
        <f t="shared" si="455"/>
        <v>1401.605242038398</v>
      </c>
      <c r="DB325" s="17">
        <f t="shared" si="455"/>
        <v>1757.8742726141588</v>
      </c>
      <c r="DC325" s="17">
        <f t="shared" si="455"/>
        <v>673.2078800682173</v>
      </c>
      <c r="DD325" s="17">
        <f t="shared" si="455"/>
        <v>15241.735096491557</v>
      </c>
      <c r="DE325" s="17">
        <f t="shared" si="455"/>
        <v>199.73481480510395</v>
      </c>
      <c r="DF325" s="17">
        <f t="shared" si="455"/>
        <v>147792.64191403557</v>
      </c>
      <c r="DG325" s="17">
        <f t="shared" si="455"/>
        <v>0</v>
      </c>
      <c r="DH325" s="17">
        <f t="shared" si="455"/>
        <v>0</v>
      </c>
      <c r="DI325" s="17">
        <f t="shared" si="455"/>
        <v>0</v>
      </c>
      <c r="DJ325" s="17">
        <f t="shared" si="455"/>
        <v>0</v>
      </c>
      <c r="DK325" s="17">
        <f t="shared" si="455"/>
        <v>0</v>
      </c>
      <c r="DL325" s="17">
        <f t="shared" si="455"/>
        <v>0</v>
      </c>
      <c r="DM325" s="17">
        <f t="shared" si="455"/>
        <v>0</v>
      </c>
      <c r="DN325" s="17">
        <f t="shared" si="455"/>
        <v>0</v>
      </c>
      <c r="DO325" s="17">
        <f t="shared" si="455"/>
        <v>380.96507284501956</v>
      </c>
      <c r="DP325" s="17">
        <f t="shared" si="455"/>
        <v>0</v>
      </c>
      <c r="DQ325" s="17">
        <f t="shared" si="455"/>
        <v>358.7440263704467</v>
      </c>
      <c r="DR325" s="17">
        <f t="shared" si="455"/>
        <v>25437.58815389207</v>
      </c>
      <c r="DS325" s="17">
        <f t="shared" si="455"/>
        <v>6340.310121634216</v>
      </c>
      <c r="DT325" s="18"/>
      <c r="DU325" s="18">
        <f aca="true" t="shared" si="456" ref="DU325:DU336">SUM(BT325:DS325)</f>
        <v>286400.7296957801</v>
      </c>
      <c r="DV325" s="3"/>
      <c r="DW325" s="3"/>
    </row>
    <row r="326" spans="44:127" ht="11.25">
      <c r="AR326" s="1" t="s">
        <v>67</v>
      </c>
      <c r="AS326" s="1" t="s">
        <v>286</v>
      </c>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06">
        <f aca="true" t="shared" si="457" ref="BT326:DS326">BT$7*BT77</f>
        <v>2183.6985370968864</v>
      </c>
      <c r="BU326" s="17">
        <f t="shared" si="457"/>
        <v>1423.7745097136417</v>
      </c>
      <c r="BV326" s="17">
        <f t="shared" si="457"/>
        <v>754.4810608013748</v>
      </c>
      <c r="BW326" s="17">
        <f t="shared" si="457"/>
        <v>2028.2547131454296</v>
      </c>
      <c r="BX326" s="17">
        <f t="shared" si="457"/>
        <v>1323.8215408247681</v>
      </c>
      <c r="BY326" s="17">
        <f t="shared" si="457"/>
        <v>3050.934526514373</v>
      </c>
      <c r="BZ326" s="17">
        <f t="shared" si="457"/>
        <v>0</v>
      </c>
      <c r="CA326" s="17">
        <f t="shared" si="457"/>
        <v>0</v>
      </c>
      <c r="CB326" s="17">
        <f t="shared" si="457"/>
        <v>0</v>
      </c>
      <c r="CC326" s="17">
        <f t="shared" si="457"/>
        <v>472.5917206803235</v>
      </c>
      <c r="CD326" s="17">
        <f t="shared" si="457"/>
        <v>0</v>
      </c>
      <c r="CE326" s="17">
        <f t="shared" si="457"/>
        <v>0</v>
      </c>
      <c r="CF326" s="17">
        <f t="shared" si="457"/>
        <v>0</v>
      </c>
      <c r="CG326" s="17">
        <f t="shared" si="457"/>
        <v>0</v>
      </c>
      <c r="CH326" s="17">
        <f t="shared" si="457"/>
        <v>0</v>
      </c>
      <c r="CI326" s="17">
        <f t="shared" si="457"/>
        <v>500.592627508451</v>
      </c>
      <c r="CJ326" s="17">
        <f t="shared" si="457"/>
        <v>1714.9923862739481</v>
      </c>
      <c r="CK326" s="17">
        <f t="shared" si="457"/>
        <v>8729.856543441887</v>
      </c>
      <c r="CL326" s="17">
        <f t="shared" si="457"/>
        <v>0</v>
      </c>
      <c r="CM326" s="17">
        <f t="shared" si="457"/>
        <v>0</v>
      </c>
      <c r="CN326" s="17">
        <f t="shared" si="457"/>
        <v>0</v>
      </c>
      <c r="CO326" s="17">
        <f t="shared" si="457"/>
        <v>3718.9539028100935</v>
      </c>
      <c r="CP326" s="17">
        <f t="shared" si="457"/>
        <v>0</v>
      </c>
      <c r="CQ326" s="17">
        <f t="shared" si="457"/>
        <v>0</v>
      </c>
      <c r="CR326" s="17">
        <f t="shared" si="457"/>
        <v>0</v>
      </c>
      <c r="CS326" s="17">
        <f t="shared" si="457"/>
        <v>36.307039785601006</v>
      </c>
      <c r="CT326" s="17">
        <f t="shared" si="457"/>
        <v>0</v>
      </c>
      <c r="CU326" s="17">
        <f t="shared" si="457"/>
        <v>0</v>
      </c>
      <c r="CV326" s="17">
        <f t="shared" si="457"/>
        <v>1091.3206122371232</v>
      </c>
      <c r="CW326" s="17">
        <f t="shared" si="457"/>
        <v>2557.6139577411845</v>
      </c>
      <c r="CX326" s="17">
        <f t="shared" si="457"/>
        <v>1239.6925181636573</v>
      </c>
      <c r="CY326" s="17">
        <f t="shared" si="457"/>
        <v>958.3269964237046</v>
      </c>
      <c r="CZ326" s="17">
        <f t="shared" si="457"/>
        <v>59.361886834413376</v>
      </c>
      <c r="DA326" s="17">
        <f t="shared" si="457"/>
        <v>675.5659615365132</v>
      </c>
      <c r="DB326" s="17">
        <f t="shared" si="457"/>
        <v>847.2856604843868</v>
      </c>
      <c r="DC326" s="17">
        <f t="shared" si="457"/>
        <v>324.48246850933464</v>
      </c>
      <c r="DD326" s="17">
        <f t="shared" si="457"/>
        <v>7346.431874763243</v>
      </c>
      <c r="DE326" s="17">
        <f t="shared" si="457"/>
        <v>248.88092065620214</v>
      </c>
      <c r="DF326" s="17">
        <f t="shared" si="457"/>
        <v>95743.39296494346</v>
      </c>
      <c r="DG326" s="17">
        <f t="shared" si="457"/>
        <v>0</v>
      </c>
      <c r="DH326" s="17">
        <f t="shared" si="457"/>
        <v>0</v>
      </c>
      <c r="DI326" s="17">
        <f t="shared" si="457"/>
        <v>0</v>
      </c>
      <c r="DJ326" s="17">
        <f t="shared" si="457"/>
        <v>0</v>
      </c>
      <c r="DK326" s="17">
        <f t="shared" si="457"/>
        <v>0</v>
      </c>
      <c r="DL326" s="17">
        <f t="shared" si="457"/>
        <v>0</v>
      </c>
      <c r="DM326" s="17">
        <f t="shared" si="457"/>
        <v>0</v>
      </c>
      <c r="DN326" s="17">
        <f t="shared" si="457"/>
        <v>0</v>
      </c>
      <c r="DO326" s="17">
        <f t="shared" si="457"/>
        <v>474.7041128510497</v>
      </c>
      <c r="DP326" s="17">
        <f t="shared" si="457"/>
        <v>0</v>
      </c>
      <c r="DQ326" s="17">
        <f t="shared" si="457"/>
        <v>172.9126332090242</v>
      </c>
      <c r="DR326" s="17">
        <f t="shared" si="457"/>
        <v>401.98464212850934</v>
      </c>
      <c r="DS326" s="17">
        <f t="shared" si="457"/>
        <v>11310.816790741103</v>
      </c>
      <c r="DT326" s="18"/>
      <c r="DU326" s="18">
        <f t="shared" si="456"/>
        <v>149391.03310981972</v>
      </c>
      <c r="DV326" s="3"/>
      <c r="DW326" s="3"/>
    </row>
    <row r="327" spans="44:127" ht="11.25">
      <c r="AR327" s="1" t="s">
        <v>68</v>
      </c>
      <c r="AS327" s="1" t="s">
        <v>287</v>
      </c>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06">
        <f aca="true" t="shared" si="458" ref="BT327:DS327">BT$7*BT78</f>
        <v>3047.5562917147154</v>
      </c>
      <c r="BU327" s="17">
        <f t="shared" si="458"/>
        <v>1021.2728550688568</v>
      </c>
      <c r="BV327" s="17">
        <f t="shared" si="458"/>
        <v>30.17924243205499</v>
      </c>
      <c r="BW327" s="17">
        <f t="shared" si="458"/>
        <v>2830.6198439203936</v>
      </c>
      <c r="BX327" s="17">
        <f t="shared" si="458"/>
        <v>1508.92684219506</v>
      </c>
      <c r="BY327" s="17">
        <f t="shared" si="458"/>
        <v>4257.865522156552</v>
      </c>
      <c r="BZ327" s="17">
        <f t="shared" si="458"/>
        <v>0</v>
      </c>
      <c r="CA327" s="17">
        <f t="shared" si="458"/>
        <v>0</v>
      </c>
      <c r="CB327" s="17">
        <f t="shared" si="458"/>
        <v>0</v>
      </c>
      <c r="CC327" s="17">
        <f t="shared" si="458"/>
        <v>372.11946510261697</v>
      </c>
      <c r="CD327" s="17">
        <f t="shared" si="458"/>
        <v>0</v>
      </c>
      <c r="CE327" s="17">
        <f t="shared" si="458"/>
        <v>0</v>
      </c>
      <c r="CF327" s="17">
        <f t="shared" si="458"/>
        <v>0</v>
      </c>
      <c r="CG327" s="17">
        <f t="shared" si="458"/>
        <v>0</v>
      </c>
      <c r="CH327" s="17">
        <f t="shared" si="458"/>
        <v>0</v>
      </c>
      <c r="CI327" s="17">
        <f t="shared" si="458"/>
        <v>698.624002183729</v>
      </c>
      <c r="CJ327" s="17">
        <f t="shared" si="458"/>
        <v>2393.432860920634</v>
      </c>
      <c r="CK327" s="17">
        <f t="shared" si="458"/>
        <v>6873.902790111723</v>
      </c>
      <c r="CL327" s="17">
        <f t="shared" si="458"/>
        <v>0</v>
      </c>
      <c r="CM327" s="17">
        <f t="shared" si="458"/>
        <v>0</v>
      </c>
      <c r="CN327" s="17">
        <f t="shared" si="458"/>
        <v>0</v>
      </c>
      <c r="CO327" s="17">
        <f t="shared" si="458"/>
        <v>2928.3101596929873</v>
      </c>
      <c r="CP327" s="17">
        <f t="shared" si="458"/>
        <v>3915.1418851112694</v>
      </c>
      <c r="CQ327" s="17">
        <f t="shared" si="458"/>
        <v>0</v>
      </c>
      <c r="CR327" s="17">
        <f t="shared" si="458"/>
        <v>0</v>
      </c>
      <c r="CS327" s="17">
        <f t="shared" si="458"/>
        <v>28.588220303622844</v>
      </c>
      <c r="CT327" s="17">
        <f t="shared" si="458"/>
        <v>0</v>
      </c>
      <c r="CU327" s="17">
        <f t="shared" si="458"/>
        <v>0</v>
      </c>
      <c r="CV327" s="17">
        <f t="shared" si="458"/>
        <v>1523.0403563500847</v>
      </c>
      <c r="CW327" s="17">
        <f t="shared" si="458"/>
        <v>2915.23610531675</v>
      </c>
      <c r="CX327" s="17">
        <f t="shared" si="458"/>
        <v>4980.553641777569</v>
      </c>
      <c r="CY327" s="17">
        <f t="shared" si="458"/>
        <v>1337.4352814074114</v>
      </c>
      <c r="CZ327" s="17">
        <f t="shared" si="458"/>
        <v>82.8450853618202</v>
      </c>
      <c r="DA327" s="17">
        <f t="shared" si="458"/>
        <v>942.8157145198272</v>
      </c>
      <c r="DB327" s="17">
        <f t="shared" si="458"/>
        <v>1182.46667368367</v>
      </c>
      <c r="DC327" s="17">
        <f t="shared" si="458"/>
        <v>452.8457438870695</v>
      </c>
      <c r="DD327" s="17">
        <f t="shared" si="458"/>
        <v>10252.63528882188</v>
      </c>
      <c r="DE327" s="17">
        <f t="shared" si="458"/>
        <v>178.52217937364708</v>
      </c>
      <c r="DF327" s="17">
        <f t="shared" si="458"/>
        <v>109130.85423706372</v>
      </c>
      <c r="DG327" s="17">
        <f t="shared" si="458"/>
        <v>0</v>
      </c>
      <c r="DH327" s="17">
        <f t="shared" si="458"/>
        <v>0</v>
      </c>
      <c r="DI327" s="17">
        <f t="shared" si="458"/>
        <v>0</v>
      </c>
      <c r="DJ327" s="17">
        <f t="shared" si="458"/>
        <v>0</v>
      </c>
      <c r="DK327" s="17">
        <f t="shared" si="458"/>
        <v>0</v>
      </c>
      <c r="DL327" s="17">
        <f t="shared" si="458"/>
        <v>0</v>
      </c>
      <c r="DM327" s="17">
        <f t="shared" si="458"/>
        <v>0</v>
      </c>
      <c r="DN327" s="17">
        <f t="shared" si="458"/>
        <v>0</v>
      </c>
      <c r="DO327" s="17">
        <f t="shared" si="458"/>
        <v>340.50505985096385</v>
      </c>
      <c r="DP327" s="17">
        <f t="shared" si="458"/>
        <v>0</v>
      </c>
      <c r="DQ327" s="17">
        <f t="shared" si="458"/>
        <v>241.31581090569753</v>
      </c>
      <c r="DR327" s="17">
        <f t="shared" si="458"/>
        <v>16.079385685140373</v>
      </c>
      <c r="DS327" s="17">
        <f t="shared" si="458"/>
        <v>7599.455718765855</v>
      </c>
      <c r="DT327" s="18"/>
      <c r="DU327" s="18">
        <f t="shared" si="456"/>
        <v>171083.14626368534</v>
      </c>
      <c r="DV327" s="3"/>
      <c r="DW327" s="3"/>
    </row>
    <row r="328" spans="44:127" ht="11.25">
      <c r="AR328" s="1" t="s">
        <v>69</v>
      </c>
      <c r="AS328" s="1" t="s">
        <v>359</v>
      </c>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06">
        <f aca="true" t="shared" si="459" ref="BT328:DS328">BT$7*BT79</f>
        <v>0</v>
      </c>
      <c r="BU328" s="17">
        <f t="shared" si="459"/>
        <v>0</v>
      </c>
      <c r="BV328" s="17">
        <f t="shared" si="459"/>
        <v>0</v>
      </c>
      <c r="BW328" s="17">
        <f t="shared" si="459"/>
        <v>0</v>
      </c>
      <c r="BX328" s="17">
        <f t="shared" si="459"/>
        <v>0</v>
      </c>
      <c r="BY328" s="17">
        <f t="shared" si="459"/>
        <v>0</v>
      </c>
      <c r="BZ328" s="17">
        <f t="shared" si="459"/>
        <v>0</v>
      </c>
      <c r="CA328" s="17">
        <f t="shared" si="459"/>
        <v>0</v>
      </c>
      <c r="CB328" s="17">
        <f t="shared" si="459"/>
        <v>0</v>
      </c>
      <c r="CC328" s="17">
        <f t="shared" si="459"/>
        <v>0</v>
      </c>
      <c r="CD328" s="17">
        <f t="shared" si="459"/>
        <v>0</v>
      </c>
      <c r="CE328" s="17">
        <f t="shared" si="459"/>
        <v>0</v>
      </c>
      <c r="CF328" s="17">
        <f t="shared" si="459"/>
        <v>0</v>
      </c>
      <c r="CG328" s="17">
        <f t="shared" si="459"/>
        <v>0</v>
      </c>
      <c r="CH328" s="17">
        <f t="shared" si="459"/>
        <v>0</v>
      </c>
      <c r="CI328" s="17">
        <f t="shared" si="459"/>
        <v>0</v>
      </c>
      <c r="CJ328" s="17">
        <f t="shared" si="459"/>
        <v>0</v>
      </c>
      <c r="CK328" s="17">
        <f t="shared" si="459"/>
        <v>0</v>
      </c>
      <c r="CL328" s="17">
        <f t="shared" si="459"/>
        <v>0</v>
      </c>
      <c r="CM328" s="17">
        <f t="shared" si="459"/>
        <v>0</v>
      </c>
      <c r="CN328" s="17">
        <f t="shared" si="459"/>
        <v>0</v>
      </c>
      <c r="CO328" s="17">
        <f t="shared" si="459"/>
        <v>0</v>
      </c>
      <c r="CP328" s="17">
        <f t="shared" si="459"/>
        <v>0</v>
      </c>
      <c r="CQ328" s="17">
        <f t="shared" si="459"/>
        <v>0</v>
      </c>
      <c r="CR328" s="17">
        <f t="shared" si="459"/>
        <v>0</v>
      </c>
      <c r="CS328" s="17">
        <f t="shared" si="459"/>
        <v>0</v>
      </c>
      <c r="CT328" s="17">
        <f t="shared" si="459"/>
        <v>0</v>
      </c>
      <c r="CU328" s="17">
        <f t="shared" si="459"/>
        <v>0</v>
      </c>
      <c r="CV328" s="17">
        <f t="shared" si="459"/>
        <v>0</v>
      </c>
      <c r="CW328" s="17">
        <f t="shared" si="459"/>
        <v>0</v>
      </c>
      <c r="CX328" s="17">
        <f t="shared" si="459"/>
        <v>0</v>
      </c>
      <c r="CY328" s="17">
        <f t="shared" si="459"/>
        <v>0</v>
      </c>
      <c r="CZ328" s="17">
        <f t="shared" si="459"/>
        <v>0</v>
      </c>
      <c r="DA328" s="17">
        <f t="shared" si="459"/>
        <v>0</v>
      </c>
      <c r="DB328" s="17">
        <f t="shared" si="459"/>
        <v>0</v>
      </c>
      <c r="DC328" s="17">
        <f t="shared" si="459"/>
        <v>0</v>
      </c>
      <c r="DD328" s="17">
        <f t="shared" si="459"/>
        <v>0</v>
      </c>
      <c r="DE328" s="17">
        <f t="shared" si="459"/>
        <v>0</v>
      </c>
      <c r="DF328" s="17">
        <f t="shared" si="459"/>
        <v>0</v>
      </c>
      <c r="DG328" s="17">
        <f t="shared" si="459"/>
        <v>0</v>
      </c>
      <c r="DH328" s="17">
        <f t="shared" si="459"/>
        <v>0</v>
      </c>
      <c r="DI328" s="17">
        <f t="shared" si="459"/>
        <v>0</v>
      </c>
      <c r="DJ328" s="17">
        <f t="shared" si="459"/>
        <v>0</v>
      </c>
      <c r="DK328" s="17">
        <f t="shared" si="459"/>
        <v>0</v>
      </c>
      <c r="DL328" s="17">
        <f t="shared" si="459"/>
        <v>0</v>
      </c>
      <c r="DM328" s="17">
        <f t="shared" si="459"/>
        <v>0</v>
      </c>
      <c r="DN328" s="17">
        <f t="shared" si="459"/>
        <v>0</v>
      </c>
      <c r="DO328" s="17">
        <f t="shared" si="459"/>
        <v>0</v>
      </c>
      <c r="DP328" s="17">
        <f t="shared" si="459"/>
        <v>0</v>
      </c>
      <c r="DQ328" s="17">
        <f t="shared" si="459"/>
        <v>0</v>
      </c>
      <c r="DR328" s="17">
        <f t="shared" si="459"/>
        <v>0</v>
      </c>
      <c r="DS328" s="17">
        <f t="shared" si="459"/>
        <v>0.8029844377619438</v>
      </c>
      <c r="DT328" s="18"/>
      <c r="DU328" s="18">
        <f t="shared" si="456"/>
        <v>0.8029844377619438</v>
      </c>
      <c r="DV328" s="3"/>
      <c r="DW328" s="3"/>
    </row>
    <row r="329" spans="44:127" ht="11.25">
      <c r="AR329" s="1" t="s">
        <v>70</v>
      </c>
      <c r="AS329" s="1" t="s">
        <v>360</v>
      </c>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06">
        <f aca="true" t="shared" si="460" ref="BT329:DS329">BT$7*BT80</f>
        <v>223.80818339977665</v>
      </c>
      <c r="BU329" s="17">
        <f t="shared" si="460"/>
        <v>185.03061138894583</v>
      </c>
      <c r="BV329" s="17">
        <f t="shared" si="460"/>
        <v>0</v>
      </c>
      <c r="BW329" s="17">
        <f t="shared" si="460"/>
        <v>207.87668037026913</v>
      </c>
      <c r="BX329" s="17">
        <f t="shared" si="460"/>
        <v>0</v>
      </c>
      <c r="BY329" s="17">
        <f t="shared" si="460"/>
        <v>312.69156545693284</v>
      </c>
      <c r="BZ329" s="17">
        <f t="shared" si="460"/>
        <v>0</v>
      </c>
      <c r="CA329" s="17">
        <f t="shared" si="460"/>
        <v>0</v>
      </c>
      <c r="CB329" s="17">
        <f t="shared" si="460"/>
        <v>0</v>
      </c>
      <c r="CC329" s="17">
        <f t="shared" si="460"/>
        <v>77.40084874134433</v>
      </c>
      <c r="CD329" s="17">
        <f t="shared" si="460"/>
        <v>0</v>
      </c>
      <c r="CE329" s="17">
        <f t="shared" si="460"/>
        <v>0</v>
      </c>
      <c r="CF329" s="17">
        <f t="shared" si="460"/>
        <v>0</v>
      </c>
      <c r="CG329" s="17">
        <f t="shared" si="460"/>
        <v>0</v>
      </c>
      <c r="CH329" s="17">
        <f t="shared" si="460"/>
        <v>0</v>
      </c>
      <c r="CI329" s="17">
        <f t="shared" si="460"/>
        <v>51.30594937107687</v>
      </c>
      <c r="CJ329" s="17">
        <f t="shared" si="460"/>
        <v>175.77029246294293</v>
      </c>
      <c r="CK329" s="17">
        <f t="shared" si="460"/>
        <v>1429.7717803432386</v>
      </c>
      <c r="CL329" s="17">
        <f t="shared" si="460"/>
        <v>0</v>
      </c>
      <c r="CM329" s="17">
        <f t="shared" si="460"/>
        <v>0</v>
      </c>
      <c r="CN329" s="17">
        <f t="shared" si="460"/>
        <v>0</v>
      </c>
      <c r="CO329" s="17">
        <f t="shared" si="460"/>
        <v>609.0885132161413</v>
      </c>
      <c r="CP329" s="17">
        <f t="shared" si="460"/>
        <v>0</v>
      </c>
      <c r="CQ329" s="17">
        <f t="shared" si="460"/>
        <v>0</v>
      </c>
      <c r="CR329" s="17">
        <f t="shared" si="460"/>
        <v>0</v>
      </c>
      <c r="CS329" s="17">
        <f t="shared" si="460"/>
        <v>5.946349823153551</v>
      </c>
      <c r="CT329" s="17">
        <f t="shared" si="460"/>
        <v>0</v>
      </c>
      <c r="CU329" s="17">
        <f t="shared" si="460"/>
        <v>0</v>
      </c>
      <c r="CV329" s="17">
        <f t="shared" si="460"/>
        <v>111.8499094917358</v>
      </c>
      <c r="CW329" s="17">
        <f t="shared" si="460"/>
        <v>0</v>
      </c>
      <c r="CX329" s="17">
        <f t="shared" si="460"/>
        <v>127.05660866236715</v>
      </c>
      <c r="CY329" s="17">
        <f t="shared" si="460"/>
        <v>98.21933775606934</v>
      </c>
      <c r="CZ329" s="17">
        <f t="shared" si="460"/>
        <v>6.084024800078765</v>
      </c>
      <c r="DA329" s="17">
        <f t="shared" si="460"/>
        <v>69.2390401191637</v>
      </c>
      <c r="DB329" s="17">
        <f t="shared" si="460"/>
        <v>86.83866443661819</v>
      </c>
      <c r="DC329" s="17">
        <f t="shared" si="460"/>
        <v>33.25634495258506</v>
      </c>
      <c r="DD329" s="17">
        <f t="shared" si="460"/>
        <v>752.9388990418266</v>
      </c>
      <c r="DE329" s="17">
        <f t="shared" si="460"/>
        <v>32.34401838063724</v>
      </c>
      <c r="DF329" s="17">
        <f t="shared" si="460"/>
        <v>0</v>
      </c>
      <c r="DG329" s="17">
        <f t="shared" si="460"/>
        <v>0</v>
      </c>
      <c r="DH329" s="17">
        <f t="shared" si="460"/>
        <v>0</v>
      </c>
      <c r="DI329" s="17">
        <f t="shared" si="460"/>
        <v>0</v>
      </c>
      <c r="DJ329" s="17">
        <f t="shared" si="460"/>
        <v>0</v>
      </c>
      <c r="DK329" s="17">
        <f t="shared" si="460"/>
        <v>0</v>
      </c>
      <c r="DL329" s="17">
        <f t="shared" si="460"/>
        <v>0</v>
      </c>
      <c r="DM329" s="17">
        <f t="shared" si="460"/>
        <v>0</v>
      </c>
      <c r="DN329" s="17">
        <f t="shared" si="460"/>
        <v>0</v>
      </c>
      <c r="DO329" s="17">
        <f t="shared" si="460"/>
        <v>61.691504961233456</v>
      </c>
      <c r="DP329" s="17">
        <f t="shared" si="460"/>
        <v>0</v>
      </c>
      <c r="DQ329" s="17">
        <f t="shared" si="460"/>
        <v>17.72188865264903</v>
      </c>
      <c r="DR329" s="17">
        <f t="shared" si="460"/>
        <v>0</v>
      </c>
      <c r="DS329" s="17">
        <f t="shared" si="460"/>
        <v>739.746663341486</v>
      </c>
      <c r="DT329" s="18"/>
      <c r="DU329" s="18">
        <f t="shared" si="456"/>
        <v>5415.677679170271</v>
      </c>
      <c r="DV329" s="3"/>
      <c r="DW329" s="3"/>
    </row>
    <row r="330" spans="44:127" ht="11.25">
      <c r="AR330" s="1" t="s">
        <v>71</v>
      </c>
      <c r="AS330" s="1" t="s">
        <v>290</v>
      </c>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06">
        <f aca="true" t="shared" si="461" ref="BT330:DS330">BT$7*BT81</f>
        <v>3941.0236598298106</v>
      </c>
      <c r="BU330" s="17">
        <f t="shared" si="461"/>
        <v>2042.5457101377135</v>
      </c>
      <c r="BV330" s="17">
        <f t="shared" si="461"/>
        <v>0</v>
      </c>
      <c r="BW330" s="17">
        <f t="shared" si="461"/>
        <v>3660.4868652310747</v>
      </c>
      <c r="BX330" s="17">
        <f t="shared" si="461"/>
        <v>830.9731183212398</v>
      </c>
      <c r="BY330" s="17">
        <f t="shared" si="461"/>
        <v>5506.16531967358</v>
      </c>
      <c r="BZ330" s="17">
        <f t="shared" si="461"/>
        <v>0</v>
      </c>
      <c r="CA330" s="17">
        <f t="shared" si="461"/>
        <v>0</v>
      </c>
      <c r="CB330" s="17">
        <f t="shared" si="461"/>
        <v>0</v>
      </c>
      <c r="CC330" s="17">
        <f t="shared" si="461"/>
        <v>558.1791976539254</v>
      </c>
      <c r="CD330" s="17">
        <f t="shared" si="461"/>
        <v>0</v>
      </c>
      <c r="CE330" s="17">
        <f t="shared" si="461"/>
        <v>0</v>
      </c>
      <c r="CF330" s="17">
        <f t="shared" si="461"/>
        <v>0</v>
      </c>
      <c r="CG330" s="17">
        <f t="shared" si="461"/>
        <v>0</v>
      </c>
      <c r="CH330" s="17">
        <f t="shared" si="461"/>
        <v>0</v>
      </c>
      <c r="CI330" s="17">
        <f t="shared" si="461"/>
        <v>903.4431060113155</v>
      </c>
      <c r="CJ330" s="17">
        <f t="shared" si="461"/>
        <v>3095.127580988868</v>
      </c>
      <c r="CK330" s="17">
        <f t="shared" si="461"/>
        <v>10310.854185167584</v>
      </c>
      <c r="CL330" s="17">
        <f t="shared" si="461"/>
        <v>0</v>
      </c>
      <c r="CM330" s="17">
        <f t="shared" si="461"/>
        <v>0</v>
      </c>
      <c r="CN330" s="17">
        <f t="shared" si="461"/>
        <v>0</v>
      </c>
      <c r="CO330" s="17">
        <f t="shared" si="461"/>
        <v>4392.4652395394805</v>
      </c>
      <c r="CP330" s="17">
        <f t="shared" si="461"/>
        <v>45.56111412891477</v>
      </c>
      <c r="CQ330" s="17">
        <f t="shared" si="461"/>
        <v>0</v>
      </c>
      <c r="CR330" s="17">
        <f t="shared" si="461"/>
        <v>0</v>
      </c>
      <c r="CS330" s="17">
        <f t="shared" si="461"/>
        <v>42.88233045543426</v>
      </c>
      <c r="CT330" s="17">
        <f t="shared" si="461"/>
        <v>0</v>
      </c>
      <c r="CU330" s="17">
        <f t="shared" si="461"/>
        <v>0</v>
      </c>
      <c r="CV330" s="17">
        <f t="shared" si="461"/>
        <v>1969.5577389561781</v>
      </c>
      <c r="CW330" s="17">
        <f t="shared" si="461"/>
        <v>1605.4342525670104</v>
      </c>
      <c r="CX330" s="17">
        <f t="shared" si="461"/>
        <v>2275.1574589344546</v>
      </c>
      <c r="CY330" s="17">
        <f t="shared" si="461"/>
        <v>1729.5378929824735</v>
      </c>
      <c r="CZ330" s="17">
        <f t="shared" si="461"/>
        <v>107.13319468427301</v>
      </c>
      <c r="DA330" s="17">
        <f t="shared" si="461"/>
        <v>1219.225727801524</v>
      </c>
      <c r="DB330" s="17">
        <f t="shared" si="461"/>
        <v>1529.1363610302883</v>
      </c>
      <c r="DC330" s="17">
        <f t="shared" si="461"/>
        <v>585.6088026213354</v>
      </c>
      <c r="DD330" s="17">
        <f t="shared" si="461"/>
        <v>13258.451815542547</v>
      </c>
      <c r="DE330" s="17">
        <f t="shared" si="461"/>
        <v>357.04435874729415</v>
      </c>
      <c r="DF330" s="17">
        <f t="shared" si="461"/>
        <v>60098.87538252873</v>
      </c>
      <c r="DG330" s="17">
        <f t="shared" si="461"/>
        <v>0</v>
      </c>
      <c r="DH330" s="17">
        <f t="shared" si="461"/>
        <v>0</v>
      </c>
      <c r="DI330" s="17">
        <f t="shared" si="461"/>
        <v>0</v>
      </c>
      <c r="DJ330" s="17">
        <f t="shared" si="461"/>
        <v>0</v>
      </c>
      <c r="DK330" s="17">
        <f t="shared" si="461"/>
        <v>0</v>
      </c>
      <c r="DL330" s="17">
        <f t="shared" si="461"/>
        <v>0</v>
      </c>
      <c r="DM330" s="17">
        <f t="shared" si="461"/>
        <v>0</v>
      </c>
      <c r="DN330" s="17">
        <f t="shared" si="461"/>
        <v>0</v>
      </c>
      <c r="DO330" s="17">
        <f t="shared" si="461"/>
        <v>681.0101197019277</v>
      </c>
      <c r="DP330" s="17">
        <f t="shared" si="461"/>
        <v>0</v>
      </c>
      <c r="DQ330" s="17">
        <f t="shared" si="461"/>
        <v>312.06357790860375</v>
      </c>
      <c r="DR330" s="17">
        <f t="shared" si="461"/>
        <v>0</v>
      </c>
      <c r="DS330" s="17">
        <f t="shared" si="461"/>
        <v>15124.62987714532</v>
      </c>
      <c r="DT330" s="18"/>
      <c r="DU330" s="18">
        <f t="shared" si="456"/>
        <v>136182.57398829088</v>
      </c>
      <c r="DV330" s="3"/>
      <c r="DW330" s="3"/>
    </row>
    <row r="331" spans="44:127" ht="11.25">
      <c r="AR331" s="1" t="s">
        <v>72</v>
      </c>
      <c r="AS331" s="1" t="s">
        <v>361</v>
      </c>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06">
        <f aca="true" t="shared" si="462" ref="BT331:DS331">BT$7*BT82</f>
        <v>746.7244997543951</v>
      </c>
      <c r="BU331" s="17">
        <f t="shared" si="462"/>
        <v>540.6738644482184</v>
      </c>
      <c r="BV331" s="17">
        <f t="shared" si="462"/>
        <v>211.25469702438497</v>
      </c>
      <c r="BW331" s="17">
        <f t="shared" si="462"/>
        <v>693.5698588054775</v>
      </c>
      <c r="BX331" s="17">
        <f t="shared" si="462"/>
        <v>145.3869500754657</v>
      </c>
      <c r="BY331" s="17">
        <f t="shared" si="462"/>
        <v>1043.2793352161218</v>
      </c>
      <c r="BZ331" s="17">
        <f t="shared" si="462"/>
        <v>0</v>
      </c>
      <c r="CA331" s="17">
        <f t="shared" si="462"/>
        <v>0</v>
      </c>
      <c r="CB331" s="17">
        <f t="shared" si="462"/>
        <v>0</v>
      </c>
      <c r="CC331" s="17">
        <f t="shared" si="462"/>
        <v>186.05973255130849</v>
      </c>
      <c r="CD331" s="17">
        <f t="shared" si="462"/>
        <v>0</v>
      </c>
      <c r="CE331" s="17">
        <f t="shared" si="462"/>
        <v>0</v>
      </c>
      <c r="CF331" s="17">
        <f t="shared" si="462"/>
        <v>0</v>
      </c>
      <c r="CG331" s="17">
        <f t="shared" si="462"/>
        <v>0</v>
      </c>
      <c r="CH331" s="17">
        <f t="shared" si="462"/>
        <v>0</v>
      </c>
      <c r="CI331" s="17">
        <f t="shared" si="462"/>
        <v>171.17966285490135</v>
      </c>
      <c r="CJ331" s="17">
        <f t="shared" si="462"/>
        <v>586.448545881034</v>
      </c>
      <c r="CK331" s="17">
        <f t="shared" si="462"/>
        <v>3436.9513950558617</v>
      </c>
      <c r="CL331" s="17">
        <f t="shared" si="462"/>
        <v>0</v>
      </c>
      <c r="CM331" s="17">
        <f t="shared" si="462"/>
        <v>0</v>
      </c>
      <c r="CN331" s="17">
        <f t="shared" si="462"/>
        <v>0</v>
      </c>
      <c r="CO331" s="17">
        <f t="shared" si="462"/>
        <v>1464.1550798464937</v>
      </c>
      <c r="CP331" s="17">
        <f t="shared" si="462"/>
        <v>0</v>
      </c>
      <c r="CQ331" s="17">
        <f t="shared" si="462"/>
        <v>0</v>
      </c>
      <c r="CR331" s="17">
        <f t="shared" si="462"/>
        <v>0</v>
      </c>
      <c r="CS331" s="17">
        <f t="shared" si="462"/>
        <v>14.294110151811422</v>
      </c>
      <c r="CT331" s="17">
        <f t="shared" si="462"/>
        <v>0</v>
      </c>
      <c r="CU331" s="17">
        <f t="shared" si="462"/>
        <v>0</v>
      </c>
      <c r="CV331" s="17">
        <f t="shared" si="462"/>
        <v>373.18147372476346</v>
      </c>
      <c r="CW331" s="17">
        <f t="shared" si="462"/>
        <v>280.8865706738429</v>
      </c>
      <c r="CX331" s="17">
        <f t="shared" si="462"/>
        <v>423.91784385481384</v>
      </c>
      <c r="CY331" s="17">
        <f t="shared" si="462"/>
        <v>327.7037717655772</v>
      </c>
      <c r="CZ331" s="17">
        <f t="shared" si="462"/>
        <v>20.29903601521607</v>
      </c>
      <c r="DA331" s="17">
        <f t="shared" si="462"/>
        <v>231.01249834150883</v>
      </c>
      <c r="DB331" s="17">
        <f t="shared" si="462"/>
        <v>289.7327402231093</v>
      </c>
      <c r="DC331" s="17">
        <f t="shared" si="462"/>
        <v>110.95808549600812</v>
      </c>
      <c r="DD331" s="17">
        <f t="shared" si="462"/>
        <v>2512.1419341862816</v>
      </c>
      <c r="DE331" s="17">
        <f t="shared" si="462"/>
        <v>94.51174202134258</v>
      </c>
      <c r="DF331" s="17">
        <f t="shared" si="462"/>
        <v>10514.891519575654</v>
      </c>
      <c r="DG331" s="17">
        <f t="shared" si="462"/>
        <v>0</v>
      </c>
      <c r="DH331" s="17">
        <f t="shared" si="462"/>
        <v>0</v>
      </c>
      <c r="DI331" s="17">
        <f t="shared" si="462"/>
        <v>0</v>
      </c>
      <c r="DJ331" s="17">
        <f t="shared" si="462"/>
        <v>0</v>
      </c>
      <c r="DK331" s="17">
        <f t="shared" si="462"/>
        <v>0</v>
      </c>
      <c r="DL331" s="17">
        <f t="shared" si="462"/>
        <v>0</v>
      </c>
      <c r="DM331" s="17">
        <f t="shared" si="462"/>
        <v>0</v>
      </c>
      <c r="DN331" s="17">
        <f t="shared" si="462"/>
        <v>0</v>
      </c>
      <c r="DO331" s="17">
        <f t="shared" si="462"/>
        <v>180.26738462698088</v>
      </c>
      <c r="DP331" s="17">
        <f t="shared" si="462"/>
        <v>0</v>
      </c>
      <c r="DQ331" s="17">
        <f t="shared" si="462"/>
        <v>59.12817055136173</v>
      </c>
      <c r="DR331" s="17">
        <f t="shared" si="462"/>
        <v>112.55569979598262</v>
      </c>
      <c r="DS331" s="17">
        <f t="shared" si="462"/>
        <v>3238.205241970728</v>
      </c>
      <c r="DT331" s="18"/>
      <c r="DU331" s="18">
        <f t="shared" si="456"/>
        <v>28009.37144448865</v>
      </c>
      <c r="DV331" s="3"/>
      <c r="DW331" s="3"/>
    </row>
    <row r="332" spans="44:127" ht="11.25">
      <c r="AR332" s="1" t="s">
        <v>292</v>
      </c>
      <c r="AS332" s="1" t="s">
        <v>293</v>
      </c>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06">
        <f aca="true" t="shared" si="463" ref="BT332:DS332">BT$7*BT83</f>
        <v>0</v>
      </c>
      <c r="BU332" s="17">
        <f t="shared" si="463"/>
        <v>0</v>
      </c>
      <c r="BV332" s="17">
        <f t="shared" si="463"/>
        <v>0</v>
      </c>
      <c r="BW332" s="17">
        <f t="shared" si="463"/>
        <v>0</v>
      </c>
      <c r="BX332" s="17">
        <f t="shared" si="463"/>
        <v>0</v>
      </c>
      <c r="BY332" s="17">
        <f t="shared" si="463"/>
        <v>0</v>
      </c>
      <c r="BZ332" s="17">
        <f t="shared" si="463"/>
        <v>0</v>
      </c>
      <c r="CA332" s="17">
        <f t="shared" si="463"/>
        <v>0</v>
      </c>
      <c r="CB332" s="17">
        <f t="shared" si="463"/>
        <v>0</v>
      </c>
      <c r="CC332" s="17">
        <f t="shared" si="463"/>
        <v>0</v>
      </c>
      <c r="CD332" s="17">
        <f t="shared" si="463"/>
        <v>0</v>
      </c>
      <c r="CE332" s="17">
        <f t="shared" si="463"/>
        <v>0</v>
      </c>
      <c r="CF332" s="17">
        <f t="shared" si="463"/>
        <v>0</v>
      </c>
      <c r="CG332" s="17">
        <f t="shared" si="463"/>
        <v>0</v>
      </c>
      <c r="CH332" s="17">
        <f t="shared" si="463"/>
        <v>0</v>
      </c>
      <c r="CI332" s="17">
        <f t="shared" si="463"/>
        <v>0</v>
      </c>
      <c r="CJ332" s="17">
        <f t="shared" si="463"/>
        <v>0</v>
      </c>
      <c r="CK332" s="17">
        <f t="shared" si="463"/>
        <v>0</v>
      </c>
      <c r="CL332" s="17">
        <f t="shared" si="463"/>
        <v>0</v>
      </c>
      <c r="CM332" s="17">
        <f t="shared" si="463"/>
        <v>0</v>
      </c>
      <c r="CN332" s="17">
        <f t="shared" si="463"/>
        <v>0</v>
      </c>
      <c r="CO332" s="17">
        <f t="shared" si="463"/>
        <v>0</v>
      </c>
      <c r="CP332" s="17">
        <f t="shared" si="463"/>
        <v>0</v>
      </c>
      <c r="CQ332" s="17">
        <f t="shared" si="463"/>
        <v>0</v>
      </c>
      <c r="CR332" s="17">
        <f t="shared" si="463"/>
        <v>0</v>
      </c>
      <c r="CS332" s="17">
        <f t="shared" si="463"/>
        <v>0</v>
      </c>
      <c r="CT332" s="17">
        <f t="shared" si="463"/>
        <v>0</v>
      </c>
      <c r="CU332" s="17">
        <f t="shared" si="463"/>
        <v>0</v>
      </c>
      <c r="CV332" s="17">
        <f t="shared" si="463"/>
        <v>0</v>
      </c>
      <c r="CW332" s="17">
        <f t="shared" si="463"/>
        <v>0</v>
      </c>
      <c r="CX332" s="17">
        <f t="shared" si="463"/>
        <v>0</v>
      </c>
      <c r="CY332" s="17">
        <f t="shared" si="463"/>
        <v>0</v>
      </c>
      <c r="CZ332" s="17">
        <f t="shared" si="463"/>
        <v>0</v>
      </c>
      <c r="DA332" s="17">
        <f t="shared" si="463"/>
        <v>0</v>
      </c>
      <c r="DB332" s="17">
        <f t="shared" si="463"/>
        <v>0</v>
      </c>
      <c r="DC332" s="17">
        <f t="shared" si="463"/>
        <v>0</v>
      </c>
      <c r="DD332" s="17">
        <f t="shared" si="463"/>
        <v>0</v>
      </c>
      <c r="DE332" s="17">
        <f t="shared" si="463"/>
        <v>0</v>
      </c>
      <c r="DF332" s="17">
        <f t="shared" si="463"/>
        <v>0</v>
      </c>
      <c r="DG332" s="17">
        <f t="shared" si="463"/>
        <v>0</v>
      </c>
      <c r="DH332" s="17">
        <f t="shared" si="463"/>
        <v>0</v>
      </c>
      <c r="DI332" s="17">
        <f t="shared" si="463"/>
        <v>0</v>
      </c>
      <c r="DJ332" s="17">
        <f t="shared" si="463"/>
        <v>0</v>
      </c>
      <c r="DK332" s="17">
        <f t="shared" si="463"/>
        <v>0</v>
      </c>
      <c r="DL332" s="17">
        <f t="shared" si="463"/>
        <v>0</v>
      </c>
      <c r="DM332" s="17">
        <f t="shared" si="463"/>
        <v>0</v>
      </c>
      <c r="DN332" s="17">
        <f t="shared" si="463"/>
        <v>0</v>
      </c>
      <c r="DO332" s="17">
        <f t="shared" si="463"/>
        <v>0</v>
      </c>
      <c r="DP332" s="17">
        <f t="shared" si="463"/>
        <v>0</v>
      </c>
      <c r="DQ332" s="17">
        <f t="shared" si="463"/>
        <v>0</v>
      </c>
      <c r="DR332" s="17">
        <f t="shared" si="463"/>
        <v>0</v>
      </c>
      <c r="DS332" s="17">
        <f t="shared" si="463"/>
        <v>1813.8318470360446</v>
      </c>
      <c r="DT332" s="95"/>
      <c r="DU332" s="95">
        <f t="shared" si="456"/>
        <v>1813.8318470360446</v>
      </c>
      <c r="DV332" s="3"/>
      <c r="DW332" s="3"/>
    </row>
    <row r="333" spans="44:127" ht="11.25">
      <c r="AR333" s="1" t="s">
        <v>74</v>
      </c>
      <c r="AS333" s="1" t="s">
        <v>294</v>
      </c>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06">
        <f aca="true" t="shared" si="464" ref="BT333:DS333">BT$7*BT84</f>
        <v>0</v>
      </c>
      <c r="BU333" s="17">
        <f t="shared" si="464"/>
        <v>0</v>
      </c>
      <c r="BV333" s="17">
        <f t="shared" si="464"/>
        <v>0</v>
      </c>
      <c r="BW333" s="17">
        <f t="shared" si="464"/>
        <v>0</v>
      </c>
      <c r="BX333" s="17">
        <f t="shared" si="464"/>
        <v>0</v>
      </c>
      <c r="BY333" s="17">
        <f t="shared" si="464"/>
        <v>0</v>
      </c>
      <c r="BZ333" s="17">
        <f t="shared" si="464"/>
        <v>0</v>
      </c>
      <c r="CA333" s="17">
        <f t="shared" si="464"/>
        <v>0</v>
      </c>
      <c r="CB333" s="17">
        <f t="shared" si="464"/>
        <v>0</v>
      </c>
      <c r="CC333" s="17">
        <f t="shared" si="464"/>
        <v>0</v>
      </c>
      <c r="CD333" s="17">
        <f t="shared" si="464"/>
        <v>0</v>
      </c>
      <c r="CE333" s="17">
        <f t="shared" si="464"/>
        <v>0</v>
      </c>
      <c r="CF333" s="17">
        <f t="shared" si="464"/>
        <v>0</v>
      </c>
      <c r="CG333" s="17">
        <f t="shared" si="464"/>
        <v>0</v>
      </c>
      <c r="CH333" s="17">
        <f t="shared" si="464"/>
        <v>0</v>
      </c>
      <c r="CI333" s="17">
        <f t="shared" si="464"/>
        <v>0</v>
      </c>
      <c r="CJ333" s="17">
        <f t="shared" si="464"/>
        <v>0</v>
      </c>
      <c r="CK333" s="17">
        <f t="shared" si="464"/>
        <v>0</v>
      </c>
      <c r="CL333" s="17">
        <f t="shared" si="464"/>
        <v>0</v>
      </c>
      <c r="CM333" s="17">
        <f t="shared" si="464"/>
        <v>0</v>
      </c>
      <c r="CN333" s="17">
        <f t="shared" si="464"/>
        <v>0</v>
      </c>
      <c r="CO333" s="17">
        <f t="shared" si="464"/>
        <v>0</v>
      </c>
      <c r="CP333" s="17">
        <f t="shared" si="464"/>
        <v>0</v>
      </c>
      <c r="CQ333" s="17">
        <f t="shared" si="464"/>
        <v>0</v>
      </c>
      <c r="CR333" s="17">
        <f t="shared" si="464"/>
        <v>0</v>
      </c>
      <c r="CS333" s="17">
        <f t="shared" si="464"/>
        <v>0</v>
      </c>
      <c r="CT333" s="17">
        <f t="shared" si="464"/>
        <v>0</v>
      </c>
      <c r="CU333" s="17">
        <f t="shared" si="464"/>
        <v>0</v>
      </c>
      <c r="CV333" s="17">
        <f t="shared" si="464"/>
        <v>0</v>
      </c>
      <c r="CW333" s="17">
        <f t="shared" si="464"/>
        <v>0</v>
      </c>
      <c r="CX333" s="17">
        <f t="shared" si="464"/>
        <v>0</v>
      </c>
      <c r="CY333" s="17">
        <f t="shared" si="464"/>
        <v>0</v>
      </c>
      <c r="CZ333" s="17">
        <f t="shared" si="464"/>
        <v>0</v>
      </c>
      <c r="DA333" s="17">
        <f t="shared" si="464"/>
        <v>0</v>
      </c>
      <c r="DB333" s="17">
        <f t="shared" si="464"/>
        <v>0</v>
      </c>
      <c r="DC333" s="17">
        <f t="shared" si="464"/>
        <v>0</v>
      </c>
      <c r="DD333" s="17">
        <f t="shared" si="464"/>
        <v>0</v>
      </c>
      <c r="DE333" s="17">
        <f t="shared" si="464"/>
        <v>0</v>
      </c>
      <c r="DF333" s="17">
        <f t="shared" si="464"/>
        <v>0</v>
      </c>
      <c r="DG333" s="17">
        <f t="shared" si="464"/>
        <v>242153.50848663854</v>
      </c>
      <c r="DH333" s="17">
        <f t="shared" si="464"/>
        <v>0</v>
      </c>
      <c r="DI333" s="17">
        <f t="shared" si="464"/>
        <v>0</v>
      </c>
      <c r="DJ333" s="17">
        <f t="shared" si="464"/>
        <v>0</v>
      </c>
      <c r="DK333" s="17">
        <f t="shared" si="464"/>
        <v>0</v>
      </c>
      <c r="DL333" s="17">
        <f t="shared" si="464"/>
        <v>0</v>
      </c>
      <c r="DM333" s="17">
        <f t="shared" si="464"/>
        <v>0</v>
      </c>
      <c r="DN333" s="17">
        <f t="shared" si="464"/>
        <v>0</v>
      </c>
      <c r="DO333" s="17">
        <f t="shared" si="464"/>
        <v>0</v>
      </c>
      <c r="DP333" s="17">
        <f t="shared" si="464"/>
        <v>0</v>
      </c>
      <c r="DQ333" s="17">
        <f t="shared" si="464"/>
        <v>0</v>
      </c>
      <c r="DR333" s="17">
        <f t="shared" si="464"/>
        <v>0</v>
      </c>
      <c r="DS333" s="17">
        <f t="shared" si="464"/>
        <v>2629.33404219762</v>
      </c>
      <c r="DT333" s="18"/>
      <c r="DU333" s="18">
        <f t="shared" si="456"/>
        <v>244782.84252883616</v>
      </c>
      <c r="DV333" s="3"/>
      <c r="DW333" s="3"/>
    </row>
    <row r="334" spans="44:127" ht="11.25">
      <c r="AR334" s="1" t="s">
        <v>75</v>
      </c>
      <c r="AS334" s="1" t="s">
        <v>362</v>
      </c>
      <c r="BT334" s="106">
        <f aca="true" t="shared" si="465" ref="BT334:DS334">BT$7*BT85</f>
        <v>0</v>
      </c>
      <c r="BU334" s="17">
        <f t="shared" si="465"/>
        <v>0</v>
      </c>
      <c r="BV334" s="17">
        <f t="shared" si="465"/>
        <v>0</v>
      </c>
      <c r="BW334" s="17">
        <f t="shared" si="465"/>
        <v>0</v>
      </c>
      <c r="BX334" s="17">
        <f t="shared" si="465"/>
        <v>0</v>
      </c>
      <c r="BY334" s="17">
        <f t="shared" si="465"/>
        <v>0</v>
      </c>
      <c r="BZ334" s="17">
        <f t="shared" si="465"/>
        <v>0</v>
      </c>
      <c r="CA334" s="17">
        <f t="shared" si="465"/>
        <v>0</v>
      </c>
      <c r="CB334" s="17">
        <f t="shared" si="465"/>
        <v>0</v>
      </c>
      <c r="CC334" s="17">
        <f t="shared" si="465"/>
        <v>0</v>
      </c>
      <c r="CD334" s="17">
        <f t="shared" si="465"/>
        <v>0</v>
      </c>
      <c r="CE334" s="17">
        <f t="shared" si="465"/>
        <v>0</v>
      </c>
      <c r="CF334" s="17">
        <f t="shared" si="465"/>
        <v>0</v>
      </c>
      <c r="CG334" s="17">
        <f t="shared" si="465"/>
        <v>0</v>
      </c>
      <c r="CH334" s="17">
        <f t="shared" si="465"/>
        <v>0</v>
      </c>
      <c r="CI334" s="17">
        <f t="shared" si="465"/>
        <v>0</v>
      </c>
      <c r="CJ334" s="17">
        <f t="shared" si="465"/>
        <v>0</v>
      </c>
      <c r="CK334" s="17">
        <f t="shared" si="465"/>
        <v>0</v>
      </c>
      <c r="CL334" s="17">
        <f t="shared" si="465"/>
        <v>0</v>
      </c>
      <c r="CM334" s="17">
        <f t="shared" si="465"/>
        <v>0</v>
      </c>
      <c r="CN334" s="17">
        <f t="shared" si="465"/>
        <v>0</v>
      </c>
      <c r="CO334" s="17">
        <f t="shared" si="465"/>
        <v>0</v>
      </c>
      <c r="CP334" s="17">
        <f t="shared" si="465"/>
        <v>0</v>
      </c>
      <c r="CQ334" s="17">
        <f t="shared" si="465"/>
        <v>0</v>
      </c>
      <c r="CR334" s="17">
        <f t="shared" si="465"/>
        <v>0</v>
      </c>
      <c r="CS334" s="17">
        <f t="shared" si="465"/>
        <v>0</v>
      </c>
      <c r="CT334" s="17">
        <f t="shared" si="465"/>
        <v>0</v>
      </c>
      <c r="CU334" s="17">
        <f t="shared" si="465"/>
        <v>0</v>
      </c>
      <c r="CV334" s="17">
        <f t="shared" si="465"/>
        <v>0</v>
      </c>
      <c r="CW334" s="17">
        <f t="shared" si="465"/>
        <v>0</v>
      </c>
      <c r="CX334" s="17">
        <f t="shared" si="465"/>
        <v>0</v>
      </c>
      <c r="CY334" s="17">
        <f t="shared" si="465"/>
        <v>0</v>
      </c>
      <c r="CZ334" s="17">
        <f t="shared" si="465"/>
        <v>0</v>
      </c>
      <c r="DA334" s="17">
        <f t="shared" si="465"/>
        <v>0</v>
      </c>
      <c r="DB334" s="17">
        <f t="shared" si="465"/>
        <v>0</v>
      </c>
      <c r="DC334" s="17">
        <f t="shared" si="465"/>
        <v>0</v>
      </c>
      <c r="DD334" s="17">
        <f t="shared" si="465"/>
        <v>0</v>
      </c>
      <c r="DE334" s="17">
        <f t="shared" si="465"/>
        <v>0</v>
      </c>
      <c r="DF334" s="17">
        <f t="shared" si="465"/>
        <v>0</v>
      </c>
      <c r="DG334" s="17">
        <f t="shared" si="465"/>
        <v>0</v>
      </c>
      <c r="DH334" s="17">
        <f t="shared" si="465"/>
        <v>0</v>
      </c>
      <c r="DI334" s="17">
        <f t="shared" si="465"/>
        <v>0</v>
      </c>
      <c r="DJ334" s="17">
        <f t="shared" si="465"/>
        <v>0</v>
      </c>
      <c r="DK334" s="17">
        <f t="shared" si="465"/>
        <v>0</v>
      </c>
      <c r="DL334" s="17">
        <f t="shared" si="465"/>
        <v>0</v>
      </c>
      <c r="DM334" s="17">
        <f t="shared" si="465"/>
        <v>0</v>
      </c>
      <c r="DN334" s="17">
        <f t="shared" si="465"/>
        <v>0</v>
      </c>
      <c r="DO334" s="17">
        <f t="shared" si="465"/>
        <v>0</v>
      </c>
      <c r="DP334" s="17">
        <f t="shared" si="465"/>
        <v>0</v>
      </c>
      <c r="DQ334" s="17">
        <f t="shared" si="465"/>
        <v>0</v>
      </c>
      <c r="DR334" s="17">
        <f t="shared" si="465"/>
        <v>0</v>
      </c>
      <c r="DS334" s="17">
        <f t="shared" si="465"/>
        <v>1259.915582208946</v>
      </c>
      <c r="DT334" s="96"/>
      <c r="DU334" s="95">
        <f t="shared" si="456"/>
        <v>1259.915582208946</v>
      </c>
      <c r="DV334" s="96"/>
      <c r="DW334" s="96"/>
    </row>
    <row r="335" spans="44:127" ht="11.25">
      <c r="AR335" s="1" t="s">
        <v>76</v>
      </c>
      <c r="AS335" s="1" t="s">
        <v>363</v>
      </c>
      <c r="BT335" s="106">
        <f aca="true" t="shared" si="466" ref="BT335:DS335">BT$7*BT86</f>
        <v>0</v>
      </c>
      <c r="BU335" s="17">
        <f t="shared" si="466"/>
        <v>0</v>
      </c>
      <c r="BV335" s="17">
        <f t="shared" si="466"/>
        <v>0</v>
      </c>
      <c r="BW335" s="17">
        <f t="shared" si="466"/>
        <v>0</v>
      </c>
      <c r="BX335" s="17">
        <f t="shared" si="466"/>
        <v>0</v>
      </c>
      <c r="BY335" s="17">
        <f t="shared" si="466"/>
        <v>0</v>
      </c>
      <c r="BZ335" s="17">
        <f t="shared" si="466"/>
        <v>0</v>
      </c>
      <c r="CA335" s="17">
        <f t="shared" si="466"/>
        <v>0</v>
      </c>
      <c r="CB335" s="17">
        <f t="shared" si="466"/>
        <v>0</v>
      </c>
      <c r="CC335" s="17">
        <f t="shared" si="466"/>
        <v>0</v>
      </c>
      <c r="CD335" s="17">
        <f t="shared" si="466"/>
        <v>0</v>
      </c>
      <c r="CE335" s="17">
        <f t="shared" si="466"/>
        <v>0</v>
      </c>
      <c r="CF335" s="17">
        <f t="shared" si="466"/>
        <v>0</v>
      </c>
      <c r="CG335" s="17">
        <f t="shared" si="466"/>
        <v>0</v>
      </c>
      <c r="CH335" s="17">
        <f t="shared" si="466"/>
        <v>0</v>
      </c>
      <c r="CI335" s="17">
        <f t="shared" si="466"/>
        <v>0</v>
      </c>
      <c r="CJ335" s="17">
        <f t="shared" si="466"/>
        <v>0</v>
      </c>
      <c r="CK335" s="17">
        <f t="shared" si="466"/>
        <v>0</v>
      </c>
      <c r="CL335" s="17">
        <f t="shared" si="466"/>
        <v>0</v>
      </c>
      <c r="CM335" s="17">
        <f t="shared" si="466"/>
        <v>0</v>
      </c>
      <c r="CN335" s="17">
        <f t="shared" si="466"/>
        <v>0</v>
      </c>
      <c r="CO335" s="17">
        <f t="shared" si="466"/>
        <v>0</v>
      </c>
      <c r="CP335" s="17">
        <f t="shared" si="466"/>
        <v>0</v>
      </c>
      <c r="CQ335" s="17">
        <f t="shared" si="466"/>
        <v>0</v>
      </c>
      <c r="CR335" s="17">
        <f t="shared" si="466"/>
        <v>0</v>
      </c>
      <c r="CS335" s="17">
        <f t="shared" si="466"/>
        <v>0</v>
      </c>
      <c r="CT335" s="17">
        <f t="shared" si="466"/>
        <v>0</v>
      </c>
      <c r="CU335" s="17">
        <f t="shared" si="466"/>
        <v>0</v>
      </c>
      <c r="CV335" s="17">
        <f t="shared" si="466"/>
        <v>0</v>
      </c>
      <c r="CW335" s="17">
        <f t="shared" si="466"/>
        <v>0</v>
      </c>
      <c r="CX335" s="17">
        <f t="shared" si="466"/>
        <v>0</v>
      </c>
      <c r="CY335" s="17">
        <f t="shared" si="466"/>
        <v>0</v>
      </c>
      <c r="CZ335" s="17">
        <f t="shared" si="466"/>
        <v>0</v>
      </c>
      <c r="DA335" s="17">
        <f t="shared" si="466"/>
        <v>0</v>
      </c>
      <c r="DB335" s="17">
        <f t="shared" si="466"/>
        <v>0</v>
      </c>
      <c r="DC335" s="17">
        <f t="shared" si="466"/>
        <v>0</v>
      </c>
      <c r="DD335" s="17">
        <f t="shared" si="466"/>
        <v>0</v>
      </c>
      <c r="DE335" s="17">
        <f t="shared" si="466"/>
        <v>0</v>
      </c>
      <c r="DF335" s="17">
        <f t="shared" si="466"/>
        <v>0</v>
      </c>
      <c r="DG335" s="17">
        <f t="shared" si="466"/>
        <v>0</v>
      </c>
      <c r="DH335" s="17">
        <f t="shared" si="466"/>
        <v>0</v>
      </c>
      <c r="DI335" s="17">
        <f t="shared" si="466"/>
        <v>0</v>
      </c>
      <c r="DJ335" s="17">
        <f t="shared" si="466"/>
        <v>0</v>
      </c>
      <c r="DK335" s="17">
        <f t="shared" si="466"/>
        <v>0</v>
      </c>
      <c r="DL335" s="17">
        <f t="shared" si="466"/>
        <v>0</v>
      </c>
      <c r="DM335" s="17">
        <f t="shared" si="466"/>
        <v>0</v>
      </c>
      <c r="DN335" s="17">
        <f t="shared" si="466"/>
        <v>0</v>
      </c>
      <c r="DO335" s="17">
        <f t="shared" si="466"/>
        <v>0</v>
      </c>
      <c r="DP335" s="17">
        <f t="shared" si="466"/>
        <v>0</v>
      </c>
      <c r="DQ335" s="17">
        <f t="shared" si="466"/>
        <v>0</v>
      </c>
      <c r="DR335" s="17">
        <f t="shared" si="466"/>
        <v>0</v>
      </c>
      <c r="DS335" s="17">
        <f t="shared" si="466"/>
        <v>0</v>
      </c>
      <c r="DT335" s="94"/>
      <c r="DU335" s="95">
        <f t="shared" si="456"/>
        <v>0</v>
      </c>
      <c r="DV335" s="96"/>
      <c r="DW335" s="96"/>
    </row>
    <row r="336" spans="44:127" ht="11.25">
      <c r="AR336" s="1" t="s">
        <v>77</v>
      </c>
      <c r="AS336" s="1" t="s">
        <v>441</v>
      </c>
      <c r="BT336" s="106">
        <f aca="true" t="shared" si="467" ref="BT336:DS336">BT$7*BT87</f>
        <v>0</v>
      </c>
      <c r="BU336" s="17">
        <f t="shared" si="467"/>
        <v>0</v>
      </c>
      <c r="BV336" s="17">
        <f t="shared" si="467"/>
        <v>0</v>
      </c>
      <c r="BW336" s="17">
        <f t="shared" si="467"/>
        <v>0</v>
      </c>
      <c r="BX336" s="17">
        <f t="shared" si="467"/>
        <v>0</v>
      </c>
      <c r="BY336" s="17">
        <f t="shared" si="467"/>
        <v>0</v>
      </c>
      <c r="BZ336" s="17">
        <f t="shared" si="467"/>
        <v>0</v>
      </c>
      <c r="CA336" s="17">
        <f t="shared" si="467"/>
        <v>0</v>
      </c>
      <c r="CB336" s="17">
        <f t="shared" si="467"/>
        <v>0</v>
      </c>
      <c r="CC336" s="17">
        <f t="shared" si="467"/>
        <v>0</v>
      </c>
      <c r="CD336" s="17">
        <f t="shared" si="467"/>
        <v>0</v>
      </c>
      <c r="CE336" s="17">
        <f t="shared" si="467"/>
        <v>0</v>
      </c>
      <c r="CF336" s="17">
        <f t="shared" si="467"/>
        <v>0</v>
      </c>
      <c r="CG336" s="17">
        <f t="shared" si="467"/>
        <v>0</v>
      </c>
      <c r="CH336" s="17">
        <f t="shared" si="467"/>
        <v>0</v>
      </c>
      <c r="CI336" s="17">
        <f t="shared" si="467"/>
        <v>0</v>
      </c>
      <c r="CJ336" s="17">
        <f t="shared" si="467"/>
        <v>0</v>
      </c>
      <c r="CK336" s="17">
        <f t="shared" si="467"/>
        <v>0</v>
      </c>
      <c r="CL336" s="17">
        <f t="shared" si="467"/>
        <v>0</v>
      </c>
      <c r="CM336" s="17">
        <f t="shared" si="467"/>
        <v>0</v>
      </c>
      <c r="CN336" s="17">
        <f t="shared" si="467"/>
        <v>0</v>
      </c>
      <c r="CO336" s="17">
        <f t="shared" si="467"/>
        <v>0</v>
      </c>
      <c r="CP336" s="17">
        <f t="shared" si="467"/>
        <v>0</v>
      </c>
      <c r="CQ336" s="17">
        <f t="shared" si="467"/>
        <v>0</v>
      </c>
      <c r="CR336" s="17">
        <f t="shared" si="467"/>
        <v>0</v>
      </c>
      <c r="CS336" s="17">
        <f t="shared" si="467"/>
        <v>0</v>
      </c>
      <c r="CT336" s="17">
        <f t="shared" si="467"/>
        <v>0</v>
      </c>
      <c r="CU336" s="17">
        <f t="shared" si="467"/>
        <v>0</v>
      </c>
      <c r="CV336" s="17">
        <f t="shared" si="467"/>
        <v>0</v>
      </c>
      <c r="CW336" s="17">
        <f t="shared" si="467"/>
        <v>0</v>
      </c>
      <c r="CX336" s="17">
        <f t="shared" si="467"/>
        <v>0</v>
      </c>
      <c r="CY336" s="17">
        <f t="shared" si="467"/>
        <v>0</v>
      </c>
      <c r="CZ336" s="17">
        <f t="shared" si="467"/>
        <v>0</v>
      </c>
      <c r="DA336" s="17">
        <f t="shared" si="467"/>
        <v>0</v>
      </c>
      <c r="DB336" s="17">
        <f t="shared" si="467"/>
        <v>0</v>
      </c>
      <c r="DC336" s="17">
        <f t="shared" si="467"/>
        <v>0</v>
      </c>
      <c r="DD336" s="17">
        <f t="shared" si="467"/>
        <v>0</v>
      </c>
      <c r="DE336" s="17">
        <f t="shared" si="467"/>
        <v>0</v>
      </c>
      <c r="DF336" s="17">
        <f t="shared" si="467"/>
        <v>0</v>
      </c>
      <c r="DG336" s="17">
        <f t="shared" si="467"/>
        <v>0</v>
      </c>
      <c r="DH336" s="17">
        <f t="shared" si="467"/>
        <v>0</v>
      </c>
      <c r="DI336" s="17">
        <f t="shared" si="467"/>
        <v>0</v>
      </c>
      <c r="DJ336" s="17">
        <f t="shared" si="467"/>
        <v>0</v>
      </c>
      <c r="DK336" s="17">
        <f t="shared" si="467"/>
        <v>0</v>
      </c>
      <c r="DL336" s="17">
        <f t="shared" si="467"/>
        <v>0</v>
      </c>
      <c r="DM336" s="17">
        <f t="shared" si="467"/>
        <v>0</v>
      </c>
      <c r="DN336" s="17">
        <f t="shared" si="467"/>
        <v>0</v>
      </c>
      <c r="DO336" s="17">
        <f t="shared" si="467"/>
        <v>0</v>
      </c>
      <c r="DP336" s="17">
        <f t="shared" si="467"/>
        <v>0</v>
      </c>
      <c r="DQ336" s="17">
        <f t="shared" si="467"/>
        <v>0</v>
      </c>
      <c r="DR336" s="17">
        <f t="shared" si="467"/>
        <v>0</v>
      </c>
      <c r="DS336" s="17">
        <f t="shared" si="467"/>
        <v>33812.24470186903</v>
      </c>
      <c r="DT336" s="96"/>
      <c r="DU336" s="95">
        <f t="shared" si="456"/>
        <v>33812.24470186903</v>
      </c>
      <c r="DV336" s="96"/>
      <c r="DW336" s="96"/>
    </row>
    <row r="337" spans="72:127" ht="11.25">
      <c r="BT337" s="18"/>
      <c r="DT337" s="3"/>
      <c r="DU337" s="3"/>
      <c r="DV337" s="3"/>
      <c r="DW337" s="3"/>
    </row>
    <row r="338" spans="124:127" ht="11.25">
      <c r="DT338" s="3"/>
      <c r="DU338" s="3"/>
      <c r="DV338" s="3"/>
      <c r="DW338" s="3"/>
    </row>
    <row r="339" spans="46:127" ht="11.25">
      <c r="AT339" s="8"/>
      <c r="AU339" s="1" t="s">
        <v>457</v>
      </c>
      <c r="BJ339" s="17"/>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3"/>
      <c r="DU339" s="3"/>
      <c r="DV339" s="3"/>
      <c r="DW339" s="3"/>
    </row>
    <row r="340" spans="46:127" ht="11.25">
      <c r="AT340" s="9">
        <v>1</v>
      </c>
      <c r="AU340" s="9">
        <v>0</v>
      </c>
      <c r="AV340" s="9">
        <v>0</v>
      </c>
      <c r="AW340" s="9">
        <v>0</v>
      </c>
      <c r="AX340" s="9">
        <v>0</v>
      </c>
      <c r="AY340" s="9">
        <v>0</v>
      </c>
      <c r="AZ340" s="9">
        <v>0</v>
      </c>
      <c r="BA340" s="9">
        <v>0</v>
      </c>
      <c r="BB340" s="9">
        <v>0</v>
      </c>
      <c r="BC340" s="9">
        <v>0</v>
      </c>
      <c r="BD340" s="9">
        <v>0</v>
      </c>
      <c r="BE340" s="9">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9">
        <v>0</v>
      </c>
      <c r="BW340" s="9">
        <v>0</v>
      </c>
      <c r="BX340" s="9">
        <v>0</v>
      </c>
      <c r="BY340" s="9">
        <v>0</v>
      </c>
      <c r="BZ340" s="9">
        <v>0</v>
      </c>
      <c r="CA340" s="3">
        <v>0</v>
      </c>
      <c r="CB340" s="3">
        <v>0</v>
      </c>
      <c r="CC340" s="3">
        <v>0</v>
      </c>
      <c r="CD340" s="3">
        <v>0</v>
      </c>
      <c r="CE340" s="3">
        <v>0</v>
      </c>
      <c r="CF340" s="3">
        <v>0</v>
      </c>
      <c r="CG340" s="3">
        <v>0</v>
      </c>
      <c r="CH340" s="3">
        <v>0</v>
      </c>
      <c r="CI340" s="3">
        <v>0</v>
      </c>
      <c r="CJ340" s="3">
        <v>0</v>
      </c>
      <c r="CK340" s="3">
        <v>0</v>
      </c>
      <c r="CL340" s="3">
        <v>0</v>
      </c>
      <c r="CM340" s="3">
        <v>0</v>
      </c>
      <c r="CN340" s="3">
        <v>0</v>
      </c>
      <c r="CO340" s="3">
        <v>0</v>
      </c>
      <c r="CP340" s="3">
        <v>0</v>
      </c>
      <c r="CQ340" s="3">
        <v>0</v>
      </c>
      <c r="CR340" s="3">
        <v>0</v>
      </c>
      <c r="CS340" s="3">
        <v>0</v>
      </c>
      <c r="CT340" s="3">
        <v>0</v>
      </c>
      <c r="CU340" s="3">
        <v>0</v>
      </c>
      <c r="CV340" s="3">
        <v>0</v>
      </c>
      <c r="CW340" s="3">
        <v>0</v>
      </c>
      <c r="CX340" s="3">
        <v>0</v>
      </c>
      <c r="CY340" s="3">
        <v>0</v>
      </c>
      <c r="CZ340" s="3">
        <v>0</v>
      </c>
      <c r="DA340" s="3">
        <v>0</v>
      </c>
      <c r="DB340" s="3">
        <v>0</v>
      </c>
      <c r="DC340" s="3">
        <v>0</v>
      </c>
      <c r="DD340" s="3">
        <v>0</v>
      </c>
      <c r="DE340" s="3">
        <v>0</v>
      </c>
      <c r="DF340" s="3">
        <v>0</v>
      </c>
      <c r="DG340" s="3">
        <v>0</v>
      </c>
      <c r="DH340" s="3">
        <v>0</v>
      </c>
      <c r="DI340" s="3">
        <v>0</v>
      </c>
      <c r="DJ340" s="3">
        <v>0</v>
      </c>
      <c r="DK340" s="3">
        <v>0</v>
      </c>
      <c r="DL340" s="3">
        <v>0</v>
      </c>
      <c r="DM340" s="3">
        <v>0</v>
      </c>
      <c r="DN340" s="3">
        <v>0</v>
      </c>
      <c r="DO340" s="3">
        <v>0</v>
      </c>
      <c r="DP340" s="3">
        <v>0</v>
      </c>
      <c r="DQ340" s="3">
        <v>0</v>
      </c>
      <c r="DR340" s="3">
        <v>0</v>
      </c>
      <c r="DS340" s="3">
        <v>0</v>
      </c>
      <c r="DT340" s="3"/>
      <c r="DU340" s="3"/>
      <c r="DV340" s="3"/>
      <c r="DW340" s="3"/>
    </row>
    <row r="341" spans="46:127" ht="11.25">
      <c r="AT341" s="9">
        <v>0</v>
      </c>
      <c r="AU341" s="9">
        <v>1</v>
      </c>
      <c r="AV341" s="9">
        <v>0</v>
      </c>
      <c r="AW341" s="9">
        <v>0</v>
      </c>
      <c r="AX341" s="9">
        <v>0</v>
      </c>
      <c r="AY341" s="9">
        <v>0</v>
      </c>
      <c r="AZ341" s="9">
        <v>0</v>
      </c>
      <c r="BA341" s="9">
        <v>0</v>
      </c>
      <c r="BB341" s="9">
        <v>0</v>
      </c>
      <c r="BC341" s="9">
        <v>0</v>
      </c>
      <c r="BD341" s="9">
        <v>0</v>
      </c>
      <c r="BE341" s="9">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9">
        <v>0</v>
      </c>
      <c r="BW341" s="9">
        <v>0</v>
      </c>
      <c r="BX341" s="9">
        <v>0</v>
      </c>
      <c r="BY341" s="9">
        <v>0</v>
      </c>
      <c r="BZ341" s="9">
        <v>0</v>
      </c>
      <c r="CA341" s="3">
        <v>0</v>
      </c>
      <c r="CB341" s="3">
        <v>0</v>
      </c>
      <c r="CC341" s="3">
        <v>0</v>
      </c>
      <c r="CD341" s="3">
        <v>0</v>
      </c>
      <c r="CE341" s="3">
        <v>0</v>
      </c>
      <c r="CF341" s="3">
        <v>0</v>
      </c>
      <c r="CG341" s="3">
        <v>0</v>
      </c>
      <c r="CH341" s="3">
        <v>0</v>
      </c>
      <c r="CI341" s="3">
        <v>0</v>
      </c>
      <c r="CJ341" s="3">
        <v>0</v>
      </c>
      <c r="CK341" s="3">
        <v>0</v>
      </c>
      <c r="CL341" s="3">
        <v>0</v>
      </c>
      <c r="CM341" s="3">
        <v>0</v>
      </c>
      <c r="CN341" s="3">
        <v>0</v>
      </c>
      <c r="CO341" s="3">
        <v>0</v>
      </c>
      <c r="CP341" s="3">
        <v>0</v>
      </c>
      <c r="CQ341" s="3">
        <v>0</v>
      </c>
      <c r="CR341" s="3">
        <v>0</v>
      </c>
      <c r="CS341" s="3">
        <v>0</v>
      </c>
      <c r="CT341" s="3">
        <v>0</v>
      </c>
      <c r="CU341" s="3">
        <v>0</v>
      </c>
      <c r="CV341" s="3">
        <v>0</v>
      </c>
      <c r="CW341" s="3">
        <v>0</v>
      </c>
      <c r="CX341" s="3">
        <v>0</v>
      </c>
      <c r="CY341" s="3">
        <v>0</v>
      </c>
      <c r="CZ341" s="3">
        <v>0</v>
      </c>
      <c r="DA341" s="3">
        <v>0</v>
      </c>
      <c r="DB341" s="3">
        <v>0</v>
      </c>
      <c r="DC341" s="3">
        <v>0</v>
      </c>
      <c r="DD341" s="3">
        <v>0</v>
      </c>
      <c r="DE341" s="3">
        <v>0</v>
      </c>
      <c r="DF341" s="3">
        <v>0</v>
      </c>
      <c r="DG341" s="3">
        <v>0</v>
      </c>
      <c r="DH341" s="3">
        <v>0</v>
      </c>
      <c r="DI341" s="3">
        <v>0</v>
      </c>
      <c r="DJ341" s="3">
        <v>0</v>
      </c>
      <c r="DK341" s="3">
        <v>0</v>
      </c>
      <c r="DL341" s="3">
        <v>0</v>
      </c>
      <c r="DM341" s="3">
        <v>0</v>
      </c>
      <c r="DN341" s="3">
        <v>0</v>
      </c>
      <c r="DO341" s="3">
        <v>0</v>
      </c>
      <c r="DP341" s="3">
        <v>0</v>
      </c>
      <c r="DQ341" s="3">
        <v>0</v>
      </c>
      <c r="DR341" s="3">
        <v>0</v>
      </c>
      <c r="DS341" s="3">
        <v>0</v>
      </c>
      <c r="DT341" s="3"/>
      <c r="DU341" s="3"/>
      <c r="DV341" s="3"/>
      <c r="DW341" s="3"/>
    </row>
    <row r="342" spans="46:127" ht="11.25">
      <c r="AT342" s="9">
        <v>0</v>
      </c>
      <c r="AU342" s="9">
        <v>0</v>
      </c>
      <c r="AV342" s="9">
        <v>1</v>
      </c>
      <c r="AW342" s="9">
        <v>0</v>
      </c>
      <c r="AX342" s="9">
        <v>0</v>
      </c>
      <c r="AY342" s="9">
        <v>0</v>
      </c>
      <c r="AZ342" s="9">
        <v>0</v>
      </c>
      <c r="BA342" s="9">
        <v>0</v>
      </c>
      <c r="BB342" s="9">
        <v>0</v>
      </c>
      <c r="BC342" s="9">
        <v>0</v>
      </c>
      <c r="BD342" s="9">
        <v>0</v>
      </c>
      <c r="BE342" s="9">
        <v>0</v>
      </c>
      <c r="BF342" s="9">
        <v>0</v>
      </c>
      <c r="BG342" s="9">
        <v>0</v>
      </c>
      <c r="BH342" s="9">
        <v>0</v>
      </c>
      <c r="BI342" s="9">
        <v>0</v>
      </c>
      <c r="BJ342" s="9">
        <v>0</v>
      </c>
      <c r="BK342" s="9">
        <v>0</v>
      </c>
      <c r="BL342" s="9">
        <v>0</v>
      </c>
      <c r="BM342" s="9">
        <v>0</v>
      </c>
      <c r="BN342" s="9">
        <v>0</v>
      </c>
      <c r="BO342" s="9">
        <v>0</v>
      </c>
      <c r="BP342" s="9">
        <v>0</v>
      </c>
      <c r="BQ342" s="9">
        <v>0</v>
      </c>
      <c r="BR342" s="9">
        <v>0</v>
      </c>
      <c r="BS342" s="9">
        <v>0</v>
      </c>
      <c r="BT342" s="9">
        <v>0</v>
      </c>
      <c r="BU342" s="9">
        <v>0</v>
      </c>
      <c r="BV342" s="9">
        <v>0</v>
      </c>
      <c r="BW342" s="9">
        <v>0</v>
      </c>
      <c r="BX342" s="9">
        <v>0</v>
      </c>
      <c r="BY342" s="9">
        <v>0</v>
      </c>
      <c r="BZ342" s="9">
        <v>0</v>
      </c>
      <c r="CA342" s="3">
        <v>0</v>
      </c>
      <c r="CB342" s="3">
        <v>0</v>
      </c>
      <c r="CC342" s="3">
        <v>0</v>
      </c>
      <c r="CD342" s="3">
        <v>0</v>
      </c>
      <c r="CE342" s="3">
        <v>0</v>
      </c>
      <c r="CF342" s="3">
        <v>0</v>
      </c>
      <c r="CG342" s="3">
        <v>0</v>
      </c>
      <c r="CH342" s="3">
        <v>0</v>
      </c>
      <c r="CI342" s="3">
        <v>0</v>
      </c>
      <c r="CJ342" s="3">
        <v>0</v>
      </c>
      <c r="CK342" s="3">
        <v>0</v>
      </c>
      <c r="CL342" s="3">
        <v>0</v>
      </c>
      <c r="CM342" s="3">
        <v>0</v>
      </c>
      <c r="CN342" s="3">
        <v>0</v>
      </c>
      <c r="CO342" s="3">
        <v>0</v>
      </c>
      <c r="CP342" s="3">
        <v>0</v>
      </c>
      <c r="CQ342" s="3">
        <v>0</v>
      </c>
      <c r="CR342" s="3">
        <v>0</v>
      </c>
      <c r="CS342" s="3">
        <v>0</v>
      </c>
      <c r="CT342" s="3">
        <v>0</v>
      </c>
      <c r="CU342" s="3">
        <v>0</v>
      </c>
      <c r="CV342" s="3">
        <v>0</v>
      </c>
      <c r="CW342" s="3">
        <v>0</v>
      </c>
      <c r="CX342" s="3">
        <v>0</v>
      </c>
      <c r="CY342" s="3">
        <v>0</v>
      </c>
      <c r="CZ342" s="3">
        <v>0</v>
      </c>
      <c r="DA342" s="3">
        <v>0</v>
      </c>
      <c r="DB342" s="3">
        <v>0</v>
      </c>
      <c r="DC342" s="3">
        <v>0</v>
      </c>
      <c r="DD342" s="3">
        <v>0</v>
      </c>
      <c r="DE342" s="3">
        <v>0</v>
      </c>
      <c r="DF342" s="3">
        <v>0</v>
      </c>
      <c r="DG342" s="3">
        <v>0</v>
      </c>
      <c r="DH342" s="3">
        <v>0</v>
      </c>
      <c r="DI342" s="3">
        <v>0</v>
      </c>
      <c r="DJ342" s="3">
        <v>0</v>
      </c>
      <c r="DK342" s="3">
        <v>0</v>
      </c>
      <c r="DL342" s="3">
        <v>0</v>
      </c>
      <c r="DM342" s="3">
        <v>0</v>
      </c>
      <c r="DN342" s="3">
        <v>0</v>
      </c>
      <c r="DO342" s="3">
        <v>0</v>
      </c>
      <c r="DP342" s="3">
        <v>0</v>
      </c>
      <c r="DQ342" s="3">
        <v>0</v>
      </c>
      <c r="DR342" s="3">
        <v>0</v>
      </c>
      <c r="DS342" s="3">
        <v>0</v>
      </c>
      <c r="DT342" s="3"/>
      <c r="DU342" s="3"/>
      <c r="DV342" s="3"/>
      <c r="DW342" s="3"/>
    </row>
    <row r="343" spans="46:127" ht="11.25">
      <c r="AT343" s="9">
        <v>0</v>
      </c>
      <c r="AU343" s="9">
        <v>0</v>
      </c>
      <c r="AV343" s="9">
        <v>0</v>
      </c>
      <c r="AW343" s="9">
        <v>1</v>
      </c>
      <c r="AX343" s="9">
        <v>0</v>
      </c>
      <c r="AY343" s="9">
        <v>0</v>
      </c>
      <c r="AZ343" s="9">
        <v>0</v>
      </c>
      <c r="BA343" s="9">
        <v>0</v>
      </c>
      <c r="BB343" s="9">
        <v>0</v>
      </c>
      <c r="BC343" s="9">
        <v>0</v>
      </c>
      <c r="BD343" s="9">
        <v>0</v>
      </c>
      <c r="BE343" s="9">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9">
        <v>0</v>
      </c>
      <c r="BW343" s="9">
        <v>0</v>
      </c>
      <c r="BX343" s="9">
        <v>0</v>
      </c>
      <c r="BY343" s="9">
        <v>0</v>
      </c>
      <c r="BZ343" s="9">
        <v>0</v>
      </c>
      <c r="CA343" s="3">
        <v>0</v>
      </c>
      <c r="CB343" s="3">
        <v>0</v>
      </c>
      <c r="CC343" s="3">
        <v>0</v>
      </c>
      <c r="CD343" s="3">
        <v>0</v>
      </c>
      <c r="CE343" s="3">
        <v>0</v>
      </c>
      <c r="CF343" s="3">
        <v>0</v>
      </c>
      <c r="CG343" s="3">
        <v>0</v>
      </c>
      <c r="CH343" s="3">
        <v>0</v>
      </c>
      <c r="CI343" s="3">
        <v>0</v>
      </c>
      <c r="CJ343" s="3">
        <v>0</v>
      </c>
      <c r="CK343" s="3">
        <v>0</v>
      </c>
      <c r="CL343" s="3">
        <v>0</v>
      </c>
      <c r="CM343" s="3">
        <v>0</v>
      </c>
      <c r="CN343" s="3">
        <v>0</v>
      </c>
      <c r="CO343" s="3">
        <v>0</v>
      </c>
      <c r="CP343" s="3">
        <v>0</v>
      </c>
      <c r="CQ343" s="3">
        <v>0</v>
      </c>
      <c r="CR343" s="3">
        <v>0</v>
      </c>
      <c r="CS343" s="3">
        <v>0</v>
      </c>
      <c r="CT343" s="3">
        <v>0</v>
      </c>
      <c r="CU343" s="3">
        <v>0</v>
      </c>
      <c r="CV343" s="3">
        <v>0</v>
      </c>
      <c r="CW343" s="3">
        <v>0</v>
      </c>
      <c r="CX343" s="3">
        <v>0</v>
      </c>
      <c r="CY343" s="3">
        <v>0</v>
      </c>
      <c r="CZ343" s="3">
        <v>0</v>
      </c>
      <c r="DA343" s="3">
        <v>0</v>
      </c>
      <c r="DB343" s="3">
        <v>0</v>
      </c>
      <c r="DC343" s="3">
        <v>0</v>
      </c>
      <c r="DD343" s="3">
        <v>0</v>
      </c>
      <c r="DE343" s="3">
        <v>0</v>
      </c>
      <c r="DF343" s="3">
        <v>0</v>
      </c>
      <c r="DG343" s="3">
        <v>0</v>
      </c>
      <c r="DH343" s="3">
        <v>0</v>
      </c>
      <c r="DI343" s="3">
        <v>0</v>
      </c>
      <c r="DJ343" s="3">
        <v>0</v>
      </c>
      <c r="DK343" s="3">
        <v>0</v>
      </c>
      <c r="DL343" s="3">
        <v>0</v>
      </c>
      <c r="DM343" s="3">
        <v>0</v>
      </c>
      <c r="DN343" s="3">
        <v>0</v>
      </c>
      <c r="DO343" s="3">
        <v>0</v>
      </c>
      <c r="DP343" s="3">
        <v>0</v>
      </c>
      <c r="DQ343" s="3">
        <v>0</v>
      </c>
      <c r="DR343" s="3">
        <v>0</v>
      </c>
      <c r="DS343" s="3">
        <v>0</v>
      </c>
      <c r="DT343" s="3"/>
      <c r="DU343" s="3"/>
      <c r="DV343" s="3"/>
      <c r="DW343" s="3"/>
    </row>
    <row r="344" spans="46:127" ht="11.25">
      <c r="AT344" s="9">
        <v>0</v>
      </c>
      <c r="AU344" s="9">
        <v>0</v>
      </c>
      <c r="AV344" s="9">
        <v>0</v>
      </c>
      <c r="AW344" s="9">
        <v>0</v>
      </c>
      <c r="AX344" s="9">
        <v>1</v>
      </c>
      <c r="AY344" s="9">
        <v>0</v>
      </c>
      <c r="AZ344" s="9">
        <v>0</v>
      </c>
      <c r="BA344" s="9">
        <v>0</v>
      </c>
      <c r="BB344" s="9">
        <v>0</v>
      </c>
      <c r="BC344" s="9">
        <v>0</v>
      </c>
      <c r="BD344" s="9">
        <v>0</v>
      </c>
      <c r="BE344" s="9">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9">
        <v>0</v>
      </c>
      <c r="BW344" s="9">
        <v>0</v>
      </c>
      <c r="BX344" s="9">
        <v>0</v>
      </c>
      <c r="BY344" s="9">
        <v>0</v>
      </c>
      <c r="BZ344" s="9">
        <v>0</v>
      </c>
      <c r="CA344" s="3">
        <v>0</v>
      </c>
      <c r="CB344" s="3">
        <v>0</v>
      </c>
      <c r="CC344" s="3">
        <v>0</v>
      </c>
      <c r="CD344" s="3">
        <v>0</v>
      </c>
      <c r="CE344" s="3">
        <v>0</v>
      </c>
      <c r="CF344" s="3">
        <v>0</v>
      </c>
      <c r="CG344" s="3">
        <v>0</v>
      </c>
      <c r="CH344" s="3">
        <v>0</v>
      </c>
      <c r="CI344" s="3">
        <v>0</v>
      </c>
      <c r="CJ344" s="3">
        <v>0</v>
      </c>
      <c r="CK344" s="3">
        <v>0</v>
      </c>
      <c r="CL344" s="3">
        <v>0</v>
      </c>
      <c r="CM344" s="3">
        <v>0</v>
      </c>
      <c r="CN344" s="3">
        <v>0</v>
      </c>
      <c r="CO344" s="3">
        <v>0</v>
      </c>
      <c r="CP344" s="3">
        <v>0</v>
      </c>
      <c r="CQ344" s="3">
        <v>0</v>
      </c>
      <c r="CR344" s="3">
        <v>0</v>
      </c>
      <c r="CS344" s="3">
        <v>0</v>
      </c>
      <c r="CT344" s="3">
        <v>0</v>
      </c>
      <c r="CU344" s="3">
        <v>0</v>
      </c>
      <c r="CV344" s="3">
        <v>0</v>
      </c>
      <c r="CW344" s="3">
        <v>0</v>
      </c>
      <c r="CX344" s="3">
        <v>0</v>
      </c>
      <c r="CY344" s="3">
        <v>0</v>
      </c>
      <c r="CZ344" s="3">
        <v>0</v>
      </c>
      <c r="DA344" s="3">
        <v>0</v>
      </c>
      <c r="DB344" s="3">
        <v>0</v>
      </c>
      <c r="DC344" s="3">
        <v>0</v>
      </c>
      <c r="DD344" s="3">
        <v>0</v>
      </c>
      <c r="DE344" s="3">
        <v>0</v>
      </c>
      <c r="DF344" s="3">
        <v>0</v>
      </c>
      <c r="DG344" s="3">
        <v>0</v>
      </c>
      <c r="DH344" s="3">
        <v>0</v>
      </c>
      <c r="DI344" s="3">
        <v>0</v>
      </c>
      <c r="DJ344" s="3">
        <v>0</v>
      </c>
      <c r="DK344" s="3">
        <v>0</v>
      </c>
      <c r="DL344" s="3">
        <v>0</v>
      </c>
      <c r="DM344" s="3">
        <v>0</v>
      </c>
      <c r="DN344" s="3">
        <v>0</v>
      </c>
      <c r="DO344" s="3">
        <v>0</v>
      </c>
      <c r="DP344" s="3">
        <v>0</v>
      </c>
      <c r="DQ344" s="3">
        <v>0</v>
      </c>
      <c r="DR344" s="3">
        <v>0</v>
      </c>
      <c r="DS344" s="3">
        <v>0</v>
      </c>
      <c r="DT344" s="3"/>
      <c r="DU344" s="3"/>
      <c r="DV344" s="3"/>
      <c r="DW344" s="3"/>
    </row>
    <row r="345" spans="46:127" ht="11.25">
      <c r="AT345" s="9">
        <v>0</v>
      </c>
      <c r="AU345" s="9">
        <v>0</v>
      </c>
      <c r="AV345" s="9">
        <v>0</v>
      </c>
      <c r="AW345" s="9">
        <v>0</v>
      </c>
      <c r="AX345" s="9">
        <v>0</v>
      </c>
      <c r="AY345" s="9">
        <v>1</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9">
        <v>0</v>
      </c>
      <c r="BZ345" s="9">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3">
        <v>0</v>
      </c>
      <c r="DR345" s="3">
        <v>0</v>
      </c>
      <c r="DS345" s="3">
        <v>0</v>
      </c>
      <c r="DT345" s="3"/>
      <c r="DU345" s="3"/>
      <c r="DV345" s="3"/>
      <c r="DW345" s="3"/>
    </row>
    <row r="346" spans="46:127" ht="11.25">
      <c r="AT346" s="9">
        <v>0</v>
      </c>
      <c r="AU346" s="9">
        <v>0</v>
      </c>
      <c r="AV346" s="9">
        <v>0</v>
      </c>
      <c r="AW346" s="9">
        <v>0</v>
      </c>
      <c r="AX346" s="9">
        <v>0</v>
      </c>
      <c r="AY346" s="9">
        <v>0</v>
      </c>
      <c r="AZ346" s="9">
        <v>1</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9">
        <v>0</v>
      </c>
      <c r="BZ346" s="9">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c r="DU346" s="3"/>
      <c r="DV346" s="3"/>
      <c r="DW346" s="3"/>
    </row>
    <row r="347" spans="46:127" ht="11.25">
      <c r="AT347" s="9">
        <v>0</v>
      </c>
      <c r="AU347" s="9">
        <v>0</v>
      </c>
      <c r="AV347" s="9">
        <v>0</v>
      </c>
      <c r="AW347" s="9">
        <v>0</v>
      </c>
      <c r="AX347" s="9">
        <v>0</v>
      </c>
      <c r="AY347" s="9">
        <v>0</v>
      </c>
      <c r="AZ347" s="9">
        <v>0</v>
      </c>
      <c r="BA347" s="9">
        <v>1</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9">
        <v>0</v>
      </c>
      <c r="BZ347" s="9">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c r="DU347" s="3"/>
      <c r="DV347" s="3"/>
      <c r="DW347" s="3"/>
    </row>
    <row r="348" spans="46:127" ht="11.25">
      <c r="AT348" s="9">
        <v>0</v>
      </c>
      <c r="AU348" s="9">
        <v>0</v>
      </c>
      <c r="AV348" s="9">
        <v>0</v>
      </c>
      <c r="AW348" s="9">
        <v>0</v>
      </c>
      <c r="AX348" s="9">
        <v>0</v>
      </c>
      <c r="AY348" s="9">
        <v>0</v>
      </c>
      <c r="AZ348" s="9">
        <v>0</v>
      </c>
      <c r="BA348" s="9">
        <v>0</v>
      </c>
      <c r="BB348" s="9">
        <v>1</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9">
        <v>0</v>
      </c>
      <c r="BZ348" s="9">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c r="DU348" s="3"/>
      <c r="DV348" s="3"/>
      <c r="DW348" s="3"/>
    </row>
    <row r="349" spans="46:123" ht="11.25">
      <c r="AT349" s="9">
        <v>0</v>
      </c>
      <c r="AU349" s="9">
        <v>0</v>
      </c>
      <c r="AV349" s="9">
        <v>0</v>
      </c>
      <c r="AW349" s="9">
        <v>0</v>
      </c>
      <c r="AX349" s="9">
        <v>0</v>
      </c>
      <c r="AY349" s="9">
        <v>0</v>
      </c>
      <c r="AZ349" s="9">
        <v>0</v>
      </c>
      <c r="BA349" s="9">
        <v>0</v>
      </c>
      <c r="BB349" s="9">
        <v>0</v>
      </c>
      <c r="BC349" s="9">
        <v>1</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9">
        <v>0</v>
      </c>
      <c r="BZ349" s="9">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row>
    <row r="350" spans="46:123" ht="11.25">
      <c r="AT350" s="9">
        <v>0</v>
      </c>
      <c r="AU350" s="9">
        <v>0</v>
      </c>
      <c r="AV350" s="9">
        <v>0</v>
      </c>
      <c r="AW350" s="9">
        <v>0</v>
      </c>
      <c r="AX350" s="9">
        <v>0</v>
      </c>
      <c r="AY350" s="9">
        <v>0</v>
      </c>
      <c r="AZ350" s="9">
        <v>0</v>
      </c>
      <c r="BA350" s="9">
        <v>0</v>
      </c>
      <c r="BB350" s="9">
        <v>0</v>
      </c>
      <c r="BC350" s="9">
        <v>0</v>
      </c>
      <c r="BD350" s="9">
        <v>1</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9">
        <v>0</v>
      </c>
      <c r="BZ350" s="9">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row>
    <row r="351" spans="46:123" ht="11.25">
      <c r="AT351" s="9">
        <v>0</v>
      </c>
      <c r="AU351" s="9">
        <v>0</v>
      </c>
      <c r="AV351" s="9">
        <v>0</v>
      </c>
      <c r="AW351" s="9">
        <v>0</v>
      </c>
      <c r="AX351" s="9">
        <v>0</v>
      </c>
      <c r="AY351" s="9">
        <v>0</v>
      </c>
      <c r="AZ351" s="9">
        <v>0</v>
      </c>
      <c r="BA351" s="9">
        <v>0</v>
      </c>
      <c r="BB351" s="9">
        <v>0</v>
      </c>
      <c r="BC351" s="9">
        <v>0</v>
      </c>
      <c r="BD351" s="9">
        <v>0</v>
      </c>
      <c r="BE351" s="9">
        <v>1</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9">
        <v>0</v>
      </c>
      <c r="BZ351" s="9">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row>
    <row r="352" spans="46:123" ht="11.25">
      <c r="AT352" s="9">
        <v>0</v>
      </c>
      <c r="AU352" s="9">
        <v>0</v>
      </c>
      <c r="AV352" s="9">
        <v>0</v>
      </c>
      <c r="AW352" s="9">
        <v>0</v>
      </c>
      <c r="AX352" s="9">
        <v>0</v>
      </c>
      <c r="AY352" s="9">
        <v>0</v>
      </c>
      <c r="AZ352" s="9">
        <v>0</v>
      </c>
      <c r="BA352" s="9">
        <v>0</v>
      </c>
      <c r="BB352" s="9">
        <v>0</v>
      </c>
      <c r="BC352" s="9">
        <v>0</v>
      </c>
      <c r="BD352" s="9">
        <v>0</v>
      </c>
      <c r="BE352" s="9">
        <v>0</v>
      </c>
      <c r="BF352" s="9">
        <v>1</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9">
        <v>0</v>
      </c>
      <c r="BZ352" s="9">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row>
    <row r="353" spans="46:123" ht="11.25">
      <c r="AT353" s="9">
        <v>0</v>
      </c>
      <c r="AU353" s="9">
        <v>0</v>
      </c>
      <c r="AV353" s="9">
        <v>0</v>
      </c>
      <c r="AW353" s="9">
        <v>0</v>
      </c>
      <c r="AX353" s="9">
        <v>0</v>
      </c>
      <c r="AY353" s="9">
        <v>0</v>
      </c>
      <c r="AZ353" s="9">
        <v>0</v>
      </c>
      <c r="BA353" s="9">
        <v>0</v>
      </c>
      <c r="BB353" s="9">
        <v>0</v>
      </c>
      <c r="BC353" s="9">
        <v>0</v>
      </c>
      <c r="BD353" s="9">
        <v>0</v>
      </c>
      <c r="BE353" s="9">
        <v>0</v>
      </c>
      <c r="BF353" s="9">
        <v>0</v>
      </c>
      <c r="BG353" s="9">
        <v>1</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9">
        <v>0</v>
      </c>
      <c r="BZ353" s="9">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row>
    <row r="354" spans="46:123" ht="11.25">
      <c r="AT354" s="9">
        <v>0</v>
      </c>
      <c r="AU354" s="9">
        <v>0</v>
      </c>
      <c r="AV354" s="9">
        <v>0</v>
      </c>
      <c r="AW354" s="9">
        <v>0</v>
      </c>
      <c r="AX354" s="9">
        <v>0</v>
      </c>
      <c r="AY354" s="9">
        <v>0</v>
      </c>
      <c r="AZ354" s="9">
        <v>0</v>
      </c>
      <c r="BA354" s="9">
        <v>0</v>
      </c>
      <c r="BB354" s="9">
        <v>0</v>
      </c>
      <c r="BC354" s="9">
        <v>0</v>
      </c>
      <c r="BD354" s="9">
        <v>0</v>
      </c>
      <c r="BE354" s="9">
        <v>0</v>
      </c>
      <c r="BF354" s="9">
        <v>0</v>
      </c>
      <c r="BG354" s="9">
        <v>0</v>
      </c>
      <c r="BH354" s="9">
        <v>1</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9">
        <v>0</v>
      </c>
      <c r="BZ354" s="9">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row>
    <row r="355" spans="46:123" ht="11.25">
      <c r="AT355" s="9">
        <v>0</v>
      </c>
      <c r="AU355" s="9">
        <v>0</v>
      </c>
      <c r="AV355" s="9">
        <v>0</v>
      </c>
      <c r="AW355" s="9">
        <v>0</v>
      </c>
      <c r="AX355" s="9">
        <v>0</v>
      </c>
      <c r="AY355" s="9">
        <v>0</v>
      </c>
      <c r="AZ355" s="9">
        <v>0</v>
      </c>
      <c r="BA355" s="9">
        <v>0</v>
      </c>
      <c r="BB355" s="9">
        <v>0</v>
      </c>
      <c r="BC355" s="9">
        <v>0</v>
      </c>
      <c r="BD355" s="9">
        <v>0</v>
      </c>
      <c r="BE355" s="9">
        <v>0</v>
      </c>
      <c r="BF355" s="9">
        <v>0</v>
      </c>
      <c r="BG355" s="9">
        <v>0</v>
      </c>
      <c r="BH355" s="9">
        <v>0</v>
      </c>
      <c r="BI355" s="9">
        <v>1</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9">
        <v>0</v>
      </c>
      <c r="BZ355" s="9">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row>
    <row r="356" spans="46:123" ht="11.25">
      <c r="AT356" s="9">
        <v>0</v>
      </c>
      <c r="AU356" s="9">
        <v>0</v>
      </c>
      <c r="AV356" s="9">
        <v>0</v>
      </c>
      <c r="AW356" s="9">
        <v>0</v>
      </c>
      <c r="AX356" s="9">
        <v>0</v>
      </c>
      <c r="AY356" s="9">
        <v>0</v>
      </c>
      <c r="AZ356" s="9">
        <v>0</v>
      </c>
      <c r="BA356" s="9">
        <v>0</v>
      </c>
      <c r="BB356" s="9">
        <v>0</v>
      </c>
      <c r="BC356" s="9">
        <v>0</v>
      </c>
      <c r="BD356" s="9">
        <v>0</v>
      </c>
      <c r="BE356" s="9">
        <v>0</v>
      </c>
      <c r="BF356" s="9">
        <v>0</v>
      </c>
      <c r="BG356" s="9">
        <v>0</v>
      </c>
      <c r="BH356" s="9">
        <v>0</v>
      </c>
      <c r="BI356" s="9">
        <v>0</v>
      </c>
      <c r="BJ356" s="9">
        <v>1</v>
      </c>
      <c r="BK356" s="9">
        <v>0</v>
      </c>
      <c r="BL356" s="9">
        <v>0</v>
      </c>
      <c r="BM356" s="9">
        <v>0</v>
      </c>
      <c r="BN356" s="9">
        <v>0</v>
      </c>
      <c r="BO356" s="9">
        <v>0</v>
      </c>
      <c r="BP356" s="9">
        <v>0</v>
      </c>
      <c r="BQ356" s="9">
        <v>0</v>
      </c>
      <c r="BR356" s="9">
        <v>0</v>
      </c>
      <c r="BS356" s="9">
        <v>0</v>
      </c>
      <c r="BT356" s="9">
        <v>0</v>
      </c>
      <c r="BU356" s="9">
        <v>0</v>
      </c>
      <c r="BV356" s="9">
        <v>0</v>
      </c>
      <c r="BW356" s="9">
        <v>0</v>
      </c>
      <c r="BX356" s="9">
        <v>0</v>
      </c>
      <c r="BY356" s="9">
        <v>0</v>
      </c>
      <c r="BZ356" s="9">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row>
    <row r="357" spans="46:123" ht="11.25">
      <c r="AT357" s="9">
        <v>0</v>
      </c>
      <c r="AU357" s="9">
        <v>0</v>
      </c>
      <c r="AV357" s="9">
        <v>0</v>
      </c>
      <c r="AW357" s="9">
        <v>0</v>
      </c>
      <c r="AX357" s="9">
        <v>0</v>
      </c>
      <c r="AY357" s="9">
        <v>0</v>
      </c>
      <c r="AZ357" s="9">
        <v>0</v>
      </c>
      <c r="BA357" s="9">
        <v>0</v>
      </c>
      <c r="BB357" s="9">
        <v>0</v>
      </c>
      <c r="BC357" s="9">
        <v>0</v>
      </c>
      <c r="BD357" s="9">
        <v>0</v>
      </c>
      <c r="BE357" s="9">
        <v>0</v>
      </c>
      <c r="BF357" s="9">
        <v>0</v>
      </c>
      <c r="BG357" s="9">
        <v>0</v>
      </c>
      <c r="BH357" s="9">
        <v>0</v>
      </c>
      <c r="BI357" s="9">
        <v>0</v>
      </c>
      <c r="BJ357" s="9">
        <v>0</v>
      </c>
      <c r="BK357" s="9">
        <v>1</v>
      </c>
      <c r="BL357" s="9">
        <v>0</v>
      </c>
      <c r="BM357" s="9">
        <v>0</v>
      </c>
      <c r="BN357" s="9">
        <v>0</v>
      </c>
      <c r="BO357" s="9">
        <v>0</v>
      </c>
      <c r="BP357" s="9">
        <v>0</v>
      </c>
      <c r="BQ357" s="9">
        <v>0</v>
      </c>
      <c r="BR357" s="9">
        <v>0</v>
      </c>
      <c r="BS357" s="9">
        <v>0</v>
      </c>
      <c r="BT357" s="9">
        <v>0</v>
      </c>
      <c r="BU357" s="9">
        <v>0</v>
      </c>
      <c r="BV357" s="9">
        <v>0</v>
      </c>
      <c r="BW357" s="9">
        <v>0</v>
      </c>
      <c r="BX357" s="9">
        <v>0</v>
      </c>
      <c r="BY357" s="9">
        <v>0</v>
      </c>
      <c r="BZ357" s="9">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row>
    <row r="358" spans="46:123" ht="11.25">
      <c r="AT358" s="9">
        <v>0</v>
      </c>
      <c r="AU358" s="9">
        <v>0</v>
      </c>
      <c r="AV358" s="9">
        <v>0</v>
      </c>
      <c r="AW358" s="9">
        <v>0</v>
      </c>
      <c r="AX358" s="9">
        <v>0</v>
      </c>
      <c r="AY358" s="9">
        <v>0</v>
      </c>
      <c r="AZ358" s="9">
        <v>0</v>
      </c>
      <c r="BA358" s="9">
        <v>0</v>
      </c>
      <c r="BB358" s="9">
        <v>0</v>
      </c>
      <c r="BC358" s="9">
        <v>0</v>
      </c>
      <c r="BD358" s="9">
        <v>0</v>
      </c>
      <c r="BE358" s="9">
        <v>0</v>
      </c>
      <c r="BF358" s="9">
        <v>0</v>
      </c>
      <c r="BG358" s="9">
        <v>0</v>
      </c>
      <c r="BH358" s="9">
        <v>0</v>
      </c>
      <c r="BI358" s="9">
        <v>0</v>
      </c>
      <c r="BJ358" s="9">
        <v>0</v>
      </c>
      <c r="BK358" s="9">
        <v>0</v>
      </c>
      <c r="BL358" s="9">
        <v>1</v>
      </c>
      <c r="BM358" s="9">
        <v>0</v>
      </c>
      <c r="BN358" s="9">
        <v>0</v>
      </c>
      <c r="BO358" s="9">
        <v>0</v>
      </c>
      <c r="BP358" s="9">
        <v>0</v>
      </c>
      <c r="BQ358" s="9">
        <v>0</v>
      </c>
      <c r="BR358" s="9">
        <v>0</v>
      </c>
      <c r="BS358" s="9">
        <v>0</v>
      </c>
      <c r="BT358" s="9">
        <v>0</v>
      </c>
      <c r="BU358" s="9">
        <v>0</v>
      </c>
      <c r="BV358" s="9">
        <v>0</v>
      </c>
      <c r="BW358" s="9">
        <v>0</v>
      </c>
      <c r="BX358" s="9">
        <v>0</v>
      </c>
      <c r="BY358" s="9">
        <v>0</v>
      </c>
      <c r="BZ358" s="9">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row>
    <row r="359" spans="46:123" ht="11.25">
      <c r="AT359" s="9">
        <v>0</v>
      </c>
      <c r="AU359" s="9">
        <v>0</v>
      </c>
      <c r="AV359" s="9">
        <v>0</v>
      </c>
      <c r="AW359" s="9">
        <v>0</v>
      </c>
      <c r="AX359" s="9">
        <v>0</v>
      </c>
      <c r="AY359" s="9">
        <v>0</v>
      </c>
      <c r="AZ359" s="9">
        <v>0</v>
      </c>
      <c r="BA359" s="9">
        <v>0</v>
      </c>
      <c r="BB359" s="9">
        <v>0</v>
      </c>
      <c r="BC359" s="9">
        <v>0</v>
      </c>
      <c r="BD359" s="9">
        <v>0</v>
      </c>
      <c r="BE359" s="9">
        <v>0</v>
      </c>
      <c r="BF359" s="9">
        <v>0</v>
      </c>
      <c r="BG359" s="9">
        <v>0</v>
      </c>
      <c r="BH359" s="9">
        <v>0</v>
      </c>
      <c r="BI359" s="9">
        <v>0</v>
      </c>
      <c r="BJ359" s="9">
        <v>0</v>
      </c>
      <c r="BK359" s="9">
        <v>0</v>
      </c>
      <c r="BL359" s="9">
        <v>0</v>
      </c>
      <c r="BM359" s="9">
        <v>1</v>
      </c>
      <c r="BN359" s="9">
        <v>0</v>
      </c>
      <c r="BO359" s="9">
        <v>0</v>
      </c>
      <c r="BP359" s="9">
        <v>0</v>
      </c>
      <c r="BQ359" s="9">
        <v>0</v>
      </c>
      <c r="BR359" s="9">
        <v>0</v>
      </c>
      <c r="BS359" s="9">
        <v>0</v>
      </c>
      <c r="BT359" s="9">
        <v>0</v>
      </c>
      <c r="BU359" s="9">
        <v>0</v>
      </c>
      <c r="BV359" s="9">
        <v>0</v>
      </c>
      <c r="BW359" s="9">
        <v>0</v>
      </c>
      <c r="BX359" s="9">
        <v>0</v>
      </c>
      <c r="BY359" s="9">
        <v>0</v>
      </c>
      <c r="BZ359" s="9">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row>
    <row r="360" spans="46:123" ht="11.25">
      <c r="AT360" s="9">
        <v>0</v>
      </c>
      <c r="AU360" s="9">
        <v>0</v>
      </c>
      <c r="AV360" s="9">
        <v>0</v>
      </c>
      <c r="AW360" s="9">
        <v>0</v>
      </c>
      <c r="AX360" s="9">
        <v>0</v>
      </c>
      <c r="AY360" s="9">
        <v>0</v>
      </c>
      <c r="AZ360" s="9">
        <v>0</v>
      </c>
      <c r="BA360" s="9">
        <v>0</v>
      </c>
      <c r="BB360" s="9">
        <v>0</v>
      </c>
      <c r="BC360" s="9">
        <v>0</v>
      </c>
      <c r="BD360" s="9">
        <v>0</v>
      </c>
      <c r="BE360" s="9">
        <v>0</v>
      </c>
      <c r="BF360" s="9">
        <v>0</v>
      </c>
      <c r="BG360" s="9">
        <v>0</v>
      </c>
      <c r="BH360" s="9">
        <v>0</v>
      </c>
      <c r="BI360" s="9">
        <v>0</v>
      </c>
      <c r="BJ360" s="9">
        <v>0</v>
      </c>
      <c r="BK360" s="9">
        <v>0</v>
      </c>
      <c r="BL360" s="9">
        <v>0</v>
      </c>
      <c r="BM360" s="9">
        <v>0</v>
      </c>
      <c r="BN360" s="9">
        <v>1</v>
      </c>
      <c r="BO360" s="9">
        <v>0</v>
      </c>
      <c r="BP360" s="9">
        <v>0</v>
      </c>
      <c r="BQ360" s="9">
        <v>0</v>
      </c>
      <c r="BR360" s="9">
        <v>0</v>
      </c>
      <c r="BS360" s="9">
        <v>0</v>
      </c>
      <c r="BT360" s="9">
        <v>0</v>
      </c>
      <c r="BU360" s="9">
        <v>0</v>
      </c>
      <c r="BV360" s="9">
        <v>0</v>
      </c>
      <c r="BW360" s="9">
        <v>0</v>
      </c>
      <c r="BX360" s="9">
        <v>0</v>
      </c>
      <c r="BY360" s="9">
        <v>0</v>
      </c>
      <c r="BZ360" s="9">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row>
    <row r="361" spans="46:123" ht="11.25">
      <c r="AT361" s="9">
        <v>0</v>
      </c>
      <c r="AU361" s="9">
        <v>0</v>
      </c>
      <c r="AV361" s="9">
        <v>0</v>
      </c>
      <c r="AW361" s="9">
        <v>0</v>
      </c>
      <c r="AX361" s="9">
        <v>0</v>
      </c>
      <c r="AY361" s="9">
        <v>0</v>
      </c>
      <c r="AZ361" s="9">
        <v>0</v>
      </c>
      <c r="BA361" s="9">
        <v>0</v>
      </c>
      <c r="BB361" s="9">
        <v>0</v>
      </c>
      <c r="BC361" s="9">
        <v>0</v>
      </c>
      <c r="BD361" s="9">
        <v>0</v>
      </c>
      <c r="BE361" s="9">
        <v>0</v>
      </c>
      <c r="BF361" s="9">
        <v>0</v>
      </c>
      <c r="BG361" s="9">
        <v>0</v>
      </c>
      <c r="BH361" s="9">
        <v>0</v>
      </c>
      <c r="BI361" s="9">
        <v>0</v>
      </c>
      <c r="BJ361" s="9">
        <v>0</v>
      </c>
      <c r="BK361" s="9">
        <v>0</v>
      </c>
      <c r="BL361" s="9">
        <v>0</v>
      </c>
      <c r="BM361" s="9">
        <v>0</v>
      </c>
      <c r="BN361" s="9">
        <v>0</v>
      </c>
      <c r="BO361" s="9">
        <v>1</v>
      </c>
      <c r="BP361" s="9">
        <v>0</v>
      </c>
      <c r="BQ361" s="9">
        <v>0</v>
      </c>
      <c r="BR361" s="9">
        <v>0</v>
      </c>
      <c r="BS361" s="9">
        <v>0</v>
      </c>
      <c r="BT361" s="9">
        <v>0</v>
      </c>
      <c r="BU361" s="9">
        <v>0</v>
      </c>
      <c r="BV361" s="9">
        <v>0</v>
      </c>
      <c r="BW361" s="9">
        <v>0</v>
      </c>
      <c r="BX361" s="9">
        <v>0</v>
      </c>
      <c r="BY361" s="9">
        <v>0</v>
      </c>
      <c r="BZ361" s="9">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row>
    <row r="362" spans="46:123" ht="11.25">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0</v>
      </c>
      <c r="BJ362" s="9">
        <v>0</v>
      </c>
      <c r="BK362" s="9">
        <v>0</v>
      </c>
      <c r="BL362" s="9">
        <v>0</v>
      </c>
      <c r="BM362" s="9">
        <v>0</v>
      </c>
      <c r="BN362" s="9">
        <v>0</v>
      </c>
      <c r="BO362" s="9">
        <v>0</v>
      </c>
      <c r="BP362" s="9">
        <v>1</v>
      </c>
      <c r="BQ362" s="9">
        <v>0</v>
      </c>
      <c r="BR362" s="9">
        <v>0</v>
      </c>
      <c r="BS362" s="9">
        <v>0</v>
      </c>
      <c r="BT362" s="9">
        <v>0</v>
      </c>
      <c r="BU362" s="9">
        <v>0</v>
      </c>
      <c r="BV362" s="9">
        <v>0</v>
      </c>
      <c r="BW362" s="9">
        <v>0</v>
      </c>
      <c r="BX362" s="9">
        <v>0</v>
      </c>
      <c r="BY362" s="9">
        <v>0</v>
      </c>
      <c r="BZ362" s="9">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row>
    <row r="363" spans="46:123" ht="11.25">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0</v>
      </c>
      <c r="BK363" s="9">
        <v>0</v>
      </c>
      <c r="BL363" s="9">
        <v>0</v>
      </c>
      <c r="BM363" s="9">
        <v>0</v>
      </c>
      <c r="BN363" s="9">
        <v>0</v>
      </c>
      <c r="BO363" s="9">
        <v>0</v>
      </c>
      <c r="BP363" s="9">
        <v>0</v>
      </c>
      <c r="BQ363" s="9">
        <v>1</v>
      </c>
      <c r="BR363" s="9">
        <v>0</v>
      </c>
      <c r="BS363" s="9">
        <v>0</v>
      </c>
      <c r="BT363" s="9">
        <v>0</v>
      </c>
      <c r="BU363" s="9">
        <v>0</v>
      </c>
      <c r="BV363" s="9">
        <v>0</v>
      </c>
      <c r="BW363" s="9">
        <v>0</v>
      </c>
      <c r="BX363" s="9">
        <v>0</v>
      </c>
      <c r="BY363" s="9">
        <v>0</v>
      </c>
      <c r="BZ363" s="9">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row>
    <row r="364" spans="46:123" ht="11.25">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0</v>
      </c>
      <c r="BL364" s="9">
        <v>0</v>
      </c>
      <c r="BM364" s="9">
        <v>0</v>
      </c>
      <c r="BN364" s="9">
        <v>0</v>
      </c>
      <c r="BO364" s="9">
        <v>0</v>
      </c>
      <c r="BP364" s="9">
        <v>0</v>
      </c>
      <c r="BQ364" s="9">
        <v>0</v>
      </c>
      <c r="BR364" s="9">
        <v>1</v>
      </c>
      <c r="BS364" s="9">
        <v>0</v>
      </c>
      <c r="BT364" s="9">
        <v>0</v>
      </c>
      <c r="BU364" s="9">
        <v>0</v>
      </c>
      <c r="BV364" s="9">
        <v>0</v>
      </c>
      <c r="BW364" s="9">
        <v>0</v>
      </c>
      <c r="BX364" s="9">
        <v>0</v>
      </c>
      <c r="BY364" s="9">
        <v>0</v>
      </c>
      <c r="BZ364" s="9">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row>
    <row r="365" spans="46:123" ht="11.25">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0</v>
      </c>
      <c r="BM365" s="9">
        <v>0</v>
      </c>
      <c r="BN365" s="9">
        <v>0</v>
      </c>
      <c r="BO365" s="9">
        <v>0</v>
      </c>
      <c r="BP365" s="9">
        <v>0</v>
      </c>
      <c r="BQ365" s="9">
        <v>0</v>
      </c>
      <c r="BR365" s="9">
        <v>0</v>
      </c>
      <c r="BS365" s="9">
        <v>1</v>
      </c>
      <c r="BT365" s="9">
        <v>0</v>
      </c>
      <c r="BU365" s="9">
        <v>0</v>
      </c>
      <c r="BV365" s="9">
        <v>0</v>
      </c>
      <c r="BW365" s="9">
        <v>0</v>
      </c>
      <c r="BX365" s="9">
        <v>0</v>
      </c>
      <c r="BY365" s="9">
        <v>0</v>
      </c>
      <c r="BZ365" s="9">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row>
    <row r="366" spans="46:123" ht="11.25">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0</v>
      </c>
      <c r="BN366" s="9">
        <v>0</v>
      </c>
      <c r="BO366" s="9">
        <v>0</v>
      </c>
      <c r="BP366" s="9">
        <v>0</v>
      </c>
      <c r="BQ366" s="9">
        <v>0</v>
      </c>
      <c r="BR366" s="9">
        <v>0</v>
      </c>
      <c r="BS366" s="9">
        <v>0</v>
      </c>
      <c r="BT366" s="9">
        <v>1</v>
      </c>
      <c r="BU366" s="9">
        <v>0</v>
      </c>
      <c r="BV366" s="9">
        <v>0</v>
      </c>
      <c r="BW366" s="9">
        <v>0</v>
      </c>
      <c r="BX366" s="9">
        <v>0</v>
      </c>
      <c r="BY366" s="9">
        <v>0</v>
      </c>
      <c r="BZ366" s="9">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row>
    <row r="367" spans="46:123" ht="11.25">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1</v>
      </c>
      <c r="BV367" s="9">
        <v>0</v>
      </c>
      <c r="BW367" s="9">
        <v>0</v>
      </c>
      <c r="BX367" s="9">
        <v>0</v>
      </c>
      <c r="BY367" s="9">
        <v>0</v>
      </c>
      <c r="BZ367" s="9">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row>
    <row r="368" spans="46:123" ht="11.25">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9">
        <v>1</v>
      </c>
      <c r="BW368" s="9">
        <v>0</v>
      </c>
      <c r="BX368" s="9">
        <v>0</v>
      </c>
      <c r="BY368" s="9">
        <v>0</v>
      </c>
      <c r="BZ368" s="9">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row>
    <row r="369" spans="46:123" ht="11.25">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9">
        <v>0</v>
      </c>
      <c r="BW369" s="9">
        <v>1</v>
      </c>
      <c r="BX369" s="9">
        <v>0</v>
      </c>
      <c r="BY369" s="9">
        <v>0</v>
      </c>
      <c r="BZ369" s="9">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row>
    <row r="370" spans="46:123" ht="11.25">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0</v>
      </c>
      <c r="BV370" s="9">
        <v>0</v>
      </c>
      <c r="BW370" s="9">
        <v>0</v>
      </c>
      <c r="BX370" s="9">
        <v>1</v>
      </c>
      <c r="BY370" s="9">
        <v>0</v>
      </c>
      <c r="BZ370" s="9">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row>
    <row r="371" spans="46:123" ht="11.25">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9">
        <v>0</v>
      </c>
      <c r="BW371" s="9">
        <v>0</v>
      </c>
      <c r="BX371" s="9">
        <v>0</v>
      </c>
      <c r="BY371" s="9">
        <v>1</v>
      </c>
      <c r="BZ371" s="9">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row>
    <row r="372" spans="46:123" ht="11.25">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9">
        <v>0</v>
      </c>
      <c r="BW372" s="9">
        <v>0</v>
      </c>
      <c r="BX372" s="9">
        <v>0</v>
      </c>
      <c r="BY372" s="9">
        <v>0</v>
      </c>
      <c r="BZ372" s="9">
        <v>1</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row>
    <row r="373" spans="46:123" ht="11.25">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9">
        <v>0</v>
      </c>
      <c r="BW373" s="9">
        <v>0</v>
      </c>
      <c r="BX373" s="9">
        <v>0</v>
      </c>
      <c r="BY373" s="9">
        <v>0</v>
      </c>
      <c r="BZ373" s="9">
        <v>0</v>
      </c>
      <c r="CA373" s="3">
        <v>1</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row>
    <row r="374" spans="46:123" ht="11.25">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9">
        <v>0</v>
      </c>
      <c r="BW374" s="9">
        <v>0</v>
      </c>
      <c r="BX374" s="9">
        <v>0</v>
      </c>
      <c r="BY374" s="9">
        <v>0</v>
      </c>
      <c r="BZ374" s="9">
        <v>0</v>
      </c>
      <c r="CA374" s="3">
        <v>0</v>
      </c>
      <c r="CB374" s="3">
        <v>1</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row>
    <row r="375" spans="46:123" ht="11.25">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0</v>
      </c>
      <c r="BW375" s="9">
        <v>0</v>
      </c>
      <c r="BX375" s="9">
        <v>0</v>
      </c>
      <c r="BY375" s="9">
        <v>0</v>
      </c>
      <c r="BZ375" s="9">
        <v>0</v>
      </c>
      <c r="CA375" s="3">
        <v>0</v>
      </c>
      <c r="CB375" s="3">
        <v>0</v>
      </c>
      <c r="CC375" s="3">
        <v>1</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row>
    <row r="376" spans="46:123" ht="11.25">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0</v>
      </c>
      <c r="BX376" s="9">
        <v>0</v>
      </c>
      <c r="BY376" s="9">
        <v>0</v>
      </c>
      <c r="BZ376" s="9">
        <v>0</v>
      </c>
      <c r="CA376" s="3">
        <v>0</v>
      </c>
      <c r="CB376" s="3">
        <v>0</v>
      </c>
      <c r="CC376" s="3">
        <v>0</v>
      </c>
      <c r="CD376" s="3">
        <v>1</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row>
    <row r="377" spans="46:123" ht="11.25">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0</v>
      </c>
      <c r="BY377" s="9">
        <v>0</v>
      </c>
      <c r="BZ377" s="9">
        <v>0</v>
      </c>
      <c r="CA377" s="3">
        <v>0</v>
      </c>
      <c r="CB377" s="3">
        <v>0</v>
      </c>
      <c r="CC377" s="3">
        <v>0</v>
      </c>
      <c r="CD377" s="3">
        <v>0</v>
      </c>
      <c r="CE377" s="3">
        <v>1</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row>
    <row r="378" spans="46:123" ht="11.25">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9">
        <v>0</v>
      </c>
      <c r="BZ378" s="9">
        <v>0</v>
      </c>
      <c r="CA378" s="3">
        <v>0</v>
      </c>
      <c r="CB378" s="3">
        <v>0</v>
      </c>
      <c r="CC378" s="3">
        <v>0</v>
      </c>
      <c r="CD378" s="3">
        <v>0</v>
      </c>
      <c r="CE378" s="3">
        <v>0</v>
      </c>
      <c r="CF378" s="3">
        <v>1</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row>
    <row r="379" spans="46:123" ht="11.25">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9">
        <v>0</v>
      </c>
      <c r="BZ379" s="9">
        <v>0</v>
      </c>
      <c r="CA379" s="3">
        <v>0</v>
      </c>
      <c r="CB379" s="3">
        <v>0</v>
      </c>
      <c r="CC379" s="3">
        <v>0</v>
      </c>
      <c r="CD379" s="3">
        <v>0</v>
      </c>
      <c r="CE379" s="3">
        <v>0</v>
      </c>
      <c r="CF379" s="3">
        <v>0</v>
      </c>
      <c r="CG379" s="3">
        <v>1</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row>
    <row r="380" spans="46:123" ht="11.25">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9">
        <v>0</v>
      </c>
      <c r="BZ380" s="9">
        <v>0</v>
      </c>
      <c r="CA380" s="3">
        <v>0</v>
      </c>
      <c r="CB380" s="3">
        <v>0</v>
      </c>
      <c r="CC380" s="3">
        <v>0</v>
      </c>
      <c r="CD380" s="3">
        <v>0</v>
      </c>
      <c r="CE380" s="3">
        <v>0</v>
      </c>
      <c r="CF380" s="3">
        <v>0</v>
      </c>
      <c r="CG380" s="3">
        <v>0</v>
      </c>
      <c r="CH380" s="3">
        <v>1</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row>
    <row r="381" spans="46:123" ht="11.25">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9">
        <v>0</v>
      </c>
      <c r="BZ381" s="9">
        <v>0</v>
      </c>
      <c r="CA381" s="3">
        <v>0</v>
      </c>
      <c r="CB381" s="3">
        <v>0</v>
      </c>
      <c r="CC381" s="3">
        <v>0</v>
      </c>
      <c r="CD381" s="3">
        <v>0</v>
      </c>
      <c r="CE381" s="3">
        <v>0</v>
      </c>
      <c r="CF381" s="3">
        <v>0</v>
      </c>
      <c r="CG381" s="3">
        <v>0</v>
      </c>
      <c r="CH381" s="3">
        <v>0</v>
      </c>
      <c r="CI381" s="3">
        <v>1</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row>
    <row r="382" spans="46:123" ht="11.25">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9">
        <v>0</v>
      </c>
      <c r="BZ382" s="9">
        <v>0</v>
      </c>
      <c r="CA382" s="3">
        <v>0</v>
      </c>
      <c r="CB382" s="3">
        <v>0</v>
      </c>
      <c r="CC382" s="3">
        <v>0</v>
      </c>
      <c r="CD382" s="3">
        <v>0</v>
      </c>
      <c r="CE382" s="3">
        <v>0</v>
      </c>
      <c r="CF382" s="3">
        <v>0</v>
      </c>
      <c r="CG382" s="3">
        <v>0</v>
      </c>
      <c r="CH382" s="3">
        <v>0</v>
      </c>
      <c r="CI382" s="3">
        <v>0</v>
      </c>
      <c r="CJ382" s="3">
        <v>1</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row>
    <row r="383" spans="46:123" ht="11.25">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9">
        <v>0</v>
      </c>
      <c r="BZ383" s="9">
        <v>0</v>
      </c>
      <c r="CA383" s="3">
        <v>0</v>
      </c>
      <c r="CB383" s="3">
        <v>0</v>
      </c>
      <c r="CC383" s="3">
        <v>0</v>
      </c>
      <c r="CD383" s="3">
        <v>0</v>
      </c>
      <c r="CE383" s="3">
        <v>0</v>
      </c>
      <c r="CF383" s="3">
        <v>0</v>
      </c>
      <c r="CG383" s="3">
        <v>0</v>
      </c>
      <c r="CH383" s="3">
        <v>0</v>
      </c>
      <c r="CI383" s="3">
        <v>0</v>
      </c>
      <c r="CJ383" s="3">
        <v>0</v>
      </c>
      <c r="CK383" s="3">
        <v>1</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row>
    <row r="384" spans="46:123" ht="11.25">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9">
        <v>0</v>
      </c>
      <c r="BZ384" s="9">
        <v>0</v>
      </c>
      <c r="CA384" s="3">
        <v>0</v>
      </c>
      <c r="CB384" s="3">
        <v>0</v>
      </c>
      <c r="CC384" s="3">
        <v>0</v>
      </c>
      <c r="CD384" s="3">
        <v>0</v>
      </c>
      <c r="CE384" s="3">
        <v>0</v>
      </c>
      <c r="CF384" s="3">
        <v>0</v>
      </c>
      <c r="CG384" s="3">
        <v>0</v>
      </c>
      <c r="CH384" s="3">
        <v>0</v>
      </c>
      <c r="CI384" s="3">
        <v>0</v>
      </c>
      <c r="CJ384" s="3">
        <v>0</v>
      </c>
      <c r="CK384" s="3">
        <v>0</v>
      </c>
      <c r="CL384" s="3">
        <v>1</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row>
    <row r="385" spans="46:123" ht="11.25">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9">
        <v>0</v>
      </c>
      <c r="BZ385" s="9">
        <v>0</v>
      </c>
      <c r="CA385" s="3">
        <v>0</v>
      </c>
      <c r="CB385" s="3">
        <v>0</v>
      </c>
      <c r="CC385" s="3">
        <v>0</v>
      </c>
      <c r="CD385" s="3">
        <v>0</v>
      </c>
      <c r="CE385" s="3">
        <v>0</v>
      </c>
      <c r="CF385" s="3">
        <v>0</v>
      </c>
      <c r="CG385" s="3">
        <v>0</v>
      </c>
      <c r="CH385" s="3">
        <v>0</v>
      </c>
      <c r="CI385" s="3">
        <v>0</v>
      </c>
      <c r="CJ385" s="3">
        <v>0</v>
      </c>
      <c r="CK385" s="3">
        <v>0</v>
      </c>
      <c r="CL385" s="3">
        <v>0</v>
      </c>
      <c r="CM385" s="3">
        <v>1</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row>
    <row r="386" spans="46:123" ht="11.25">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9">
        <v>0</v>
      </c>
      <c r="BZ386" s="9">
        <v>0</v>
      </c>
      <c r="CA386" s="3">
        <v>0</v>
      </c>
      <c r="CB386" s="3">
        <v>0</v>
      </c>
      <c r="CC386" s="3">
        <v>0</v>
      </c>
      <c r="CD386" s="3">
        <v>0</v>
      </c>
      <c r="CE386" s="3">
        <v>0</v>
      </c>
      <c r="CF386" s="3">
        <v>0</v>
      </c>
      <c r="CG386" s="3">
        <v>0</v>
      </c>
      <c r="CH386" s="3">
        <v>0</v>
      </c>
      <c r="CI386" s="3">
        <v>0</v>
      </c>
      <c r="CJ386" s="3">
        <v>0</v>
      </c>
      <c r="CK386" s="3">
        <v>0</v>
      </c>
      <c r="CL386" s="3">
        <v>0</v>
      </c>
      <c r="CM386" s="3">
        <v>0</v>
      </c>
      <c r="CN386" s="3">
        <v>1</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row>
    <row r="387" spans="46:123" ht="11.25">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9">
        <v>0</v>
      </c>
      <c r="BZ387" s="9">
        <v>0</v>
      </c>
      <c r="CA387" s="3">
        <v>0</v>
      </c>
      <c r="CB387" s="3">
        <v>0</v>
      </c>
      <c r="CC387" s="3">
        <v>0</v>
      </c>
      <c r="CD387" s="3">
        <v>0</v>
      </c>
      <c r="CE387" s="3">
        <v>0</v>
      </c>
      <c r="CF387" s="3">
        <v>0</v>
      </c>
      <c r="CG387" s="3">
        <v>0</v>
      </c>
      <c r="CH387" s="3">
        <v>0</v>
      </c>
      <c r="CI387" s="3">
        <v>0</v>
      </c>
      <c r="CJ387" s="3">
        <v>0</v>
      </c>
      <c r="CK387" s="3">
        <v>0</v>
      </c>
      <c r="CL387" s="3">
        <v>0</v>
      </c>
      <c r="CM387" s="3">
        <v>0</v>
      </c>
      <c r="CN387" s="3">
        <v>0</v>
      </c>
      <c r="CO387" s="3">
        <v>1</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row>
    <row r="388" spans="46:123" ht="11.25">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9">
        <v>0</v>
      </c>
      <c r="BZ388" s="9">
        <v>0</v>
      </c>
      <c r="CA388" s="3">
        <v>0</v>
      </c>
      <c r="CB388" s="3">
        <v>0</v>
      </c>
      <c r="CC388" s="3">
        <v>0</v>
      </c>
      <c r="CD388" s="3">
        <v>0</v>
      </c>
      <c r="CE388" s="3">
        <v>0</v>
      </c>
      <c r="CF388" s="3">
        <v>0</v>
      </c>
      <c r="CG388" s="3">
        <v>0</v>
      </c>
      <c r="CH388" s="3">
        <v>0</v>
      </c>
      <c r="CI388" s="3">
        <v>0</v>
      </c>
      <c r="CJ388" s="3">
        <v>0</v>
      </c>
      <c r="CK388" s="3">
        <v>0</v>
      </c>
      <c r="CL388" s="3">
        <v>0</v>
      </c>
      <c r="CM388" s="3">
        <v>0</v>
      </c>
      <c r="CN388" s="3">
        <v>0</v>
      </c>
      <c r="CO388" s="3">
        <v>0</v>
      </c>
      <c r="CP388" s="3">
        <v>1</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row>
    <row r="389" spans="46:123" ht="11.25">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9">
        <v>0</v>
      </c>
      <c r="BZ389" s="9">
        <v>0</v>
      </c>
      <c r="CA389" s="3">
        <v>0</v>
      </c>
      <c r="CB389" s="3">
        <v>0</v>
      </c>
      <c r="CC389" s="3">
        <v>0</v>
      </c>
      <c r="CD389" s="3">
        <v>0</v>
      </c>
      <c r="CE389" s="3">
        <v>0</v>
      </c>
      <c r="CF389" s="3">
        <v>0</v>
      </c>
      <c r="CG389" s="3">
        <v>0</v>
      </c>
      <c r="CH389" s="3">
        <v>0</v>
      </c>
      <c r="CI389" s="3">
        <v>0</v>
      </c>
      <c r="CJ389" s="3">
        <v>0</v>
      </c>
      <c r="CK389" s="3">
        <v>0</v>
      </c>
      <c r="CL389" s="3">
        <v>0</v>
      </c>
      <c r="CM389" s="3">
        <v>0</v>
      </c>
      <c r="CN389" s="3">
        <v>0</v>
      </c>
      <c r="CO389" s="3">
        <v>0</v>
      </c>
      <c r="CP389" s="3">
        <v>0</v>
      </c>
      <c r="CQ389" s="3">
        <v>1</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row>
    <row r="390" spans="46:123" ht="11.25">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9">
        <v>0</v>
      </c>
      <c r="BZ390" s="9">
        <v>0</v>
      </c>
      <c r="CA390" s="3">
        <v>0</v>
      </c>
      <c r="CB390" s="3">
        <v>0</v>
      </c>
      <c r="CC390" s="3">
        <v>0</v>
      </c>
      <c r="CD390" s="3">
        <v>0</v>
      </c>
      <c r="CE390" s="3">
        <v>0</v>
      </c>
      <c r="CF390" s="3">
        <v>0</v>
      </c>
      <c r="CG390" s="3">
        <v>0</v>
      </c>
      <c r="CH390" s="3">
        <v>0</v>
      </c>
      <c r="CI390" s="3">
        <v>0</v>
      </c>
      <c r="CJ390" s="3">
        <v>0</v>
      </c>
      <c r="CK390" s="3">
        <v>0</v>
      </c>
      <c r="CL390" s="3">
        <v>0</v>
      </c>
      <c r="CM390" s="3">
        <v>0</v>
      </c>
      <c r="CN390" s="3">
        <v>0</v>
      </c>
      <c r="CO390" s="3">
        <v>0</v>
      </c>
      <c r="CP390" s="3">
        <v>0</v>
      </c>
      <c r="CQ390" s="3">
        <v>0</v>
      </c>
      <c r="CR390" s="3">
        <v>1</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row>
    <row r="391" spans="46:123" ht="11.25">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9">
        <v>0</v>
      </c>
      <c r="BZ391" s="9">
        <v>0</v>
      </c>
      <c r="CA391" s="3">
        <v>0</v>
      </c>
      <c r="CB391" s="3">
        <v>0</v>
      </c>
      <c r="CC391" s="3">
        <v>0</v>
      </c>
      <c r="CD391" s="3">
        <v>0</v>
      </c>
      <c r="CE391" s="3">
        <v>0</v>
      </c>
      <c r="CF391" s="3">
        <v>0</v>
      </c>
      <c r="CG391" s="3">
        <v>0</v>
      </c>
      <c r="CH391" s="3">
        <v>0</v>
      </c>
      <c r="CI391" s="3">
        <v>0</v>
      </c>
      <c r="CJ391" s="3">
        <v>0</v>
      </c>
      <c r="CK391" s="3">
        <v>0</v>
      </c>
      <c r="CL391" s="3">
        <v>0</v>
      </c>
      <c r="CM391" s="3">
        <v>0</v>
      </c>
      <c r="CN391" s="3">
        <v>0</v>
      </c>
      <c r="CO391" s="3">
        <v>0</v>
      </c>
      <c r="CP391" s="3">
        <v>0</v>
      </c>
      <c r="CQ391" s="3">
        <v>0</v>
      </c>
      <c r="CR391" s="3">
        <v>0</v>
      </c>
      <c r="CS391" s="3">
        <v>1</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row>
    <row r="392" spans="46:123" ht="11.25">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9">
        <v>0</v>
      </c>
      <c r="BZ392" s="9">
        <v>0</v>
      </c>
      <c r="CA392" s="3">
        <v>0</v>
      </c>
      <c r="CB392" s="3">
        <v>0</v>
      </c>
      <c r="CC392" s="3">
        <v>0</v>
      </c>
      <c r="CD392" s="3">
        <v>0</v>
      </c>
      <c r="CE392" s="3">
        <v>0</v>
      </c>
      <c r="CF392" s="3">
        <v>0</v>
      </c>
      <c r="CG392" s="3">
        <v>0</v>
      </c>
      <c r="CH392" s="3">
        <v>0</v>
      </c>
      <c r="CI392" s="3">
        <v>0</v>
      </c>
      <c r="CJ392" s="3">
        <v>0</v>
      </c>
      <c r="CK392" s="3">
        <v>0</v>
      </c>
      <c r="CL392" s="3">
        <v>0</v>
      </c>
      <c r="CM392" s="3">
        <v>0</v>
      </c>
      <c r="CN392" s="3">
        <v>0</v>
      </c>
      <c r="CO392" s="3">
        <v>0</v>
      </c>
      <c r="CP392" s="3">
        <v>0</v>
      </c>
      <c r="CQ392" s="3">
        <v>0</v>
      </c>
      <c r="CR392" s="3">
        <v>0</v>
      </c>
      <c r="CS392" s="3">
        <v>0</v>
      </c>
      <c r="CT392" s="3">
        <v>1</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row>
    <row r="393" spans="46:123" ht="11.25">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9">
        <v>0</v>
      </c>
      <c r="BZ393" s="9">
        <v>0</v>
      </c>
      <c r="CA393" s="3">
        <v>0</v>
      </c>
      <c r="CB393" s="3">
        <v>0</v>
      </c>
      <c r="CC393" s="3">
        <v>0</v>
      </c>
      <c r="CD393" s="3">
        <v>0</v>
      </c>
      <c r="CE393" s="3">
        <v>0</v>
      </c>
      <c r="CF393" s="3">
        <v>0</v>
      </c>
      <c r="CG393" s="3">
        <v>0</v>
      </c>
      <c r="CH393" s="3">
        <v>0</v>
      </c>
      <c r="CI393" s="3">
        <v>0</v>
      </c>
      <c r="CJ393" s="3">
        <v>0</v>
      </c>
      <c r="CK393" s="3">
        <v>0</v>
      </c>
      <c r="CL393" s="3">
        <v>0</v>
      </c>
      <c r="CM393" s="3">
        <v>0</v>
      </c>
      <c r="CN393" s="3">
        <v>0</v>
      </c>
      <c r="CO393" s="3">
        <v>0</v>
      </c>
      <c r="CP393" s="3">
        <v>0</v>
      </c>
      <c r="CQ393" s="3">
        <v>0</v>
      </c>
      <c r="CR393" s="3">
        <v>0</v>
      </c>
      <c r="CS393" s="3">
        <v>0</v>
      </c>
      <c r="CT393" s="3">
        <v>0</v>
      </c>
      <c r="CU393" s="3">
        <v>1</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row>
    <row r="394" spans="46:123" ht="11.25">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9">
        <v>0</v>
      </c>
      <c r="BZ394" s="9">
        <v>0</v>
      </c>
      <c r="CA394" s="3">
        <v>0</v>
      </c>
      <c r="CB394" s="3">
        <v>0</v>
      </c>
      <c r="CC394" s="3">
        <v>0</v>
      </c>
      <c r="CD394" s="3">
        <v>0</v>
      </c>
      <c r="CE394" s="3">
        <v>0</v>
      </c>
      <c r="CF394" s="3">
        <v>0</v>
      </c>
      <c r="CG394" s="3">
        <v>0</v>
      </c>
      <c r="CH394" s="3">
        <v>0</v>
      </c>
      <c r="CI394" s="3">
        <v>0</v>
      </c>
      <c r="CJ394" s="3">
        <v>0</v>
      </c>
      <c r="CK394" s="3">
        <v>0</v>
      </c>
      <c r="CL394" s="3">
        <v>0</v>
      </c>
      <c r="CM394" s="3">
        <v>0</v>
      </c>
      <c r="CN394" s="3">
        <v>0</v>
      </c>
      <c r="CO394" s="3">
        <v>0</v>
      </c>
      <c r="CP394" s="3">
        <v>0</v>
      </c>
      <c r="CQ394" s="3">
        <v>0</v>
      </c>
      <c r="CR394" s="3">
        <v>0</v>
      </c>
      <c r="CS394" s="3">
        <v>0</v>
      </c>
      <c r="CT394" s="3">
        <v>0</v>
      </c>
      <c r="CU394" s="3">
        <v>0</v>
      </c>
      <c r="CV394" s="3">
        <v>1</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row>
    <row r="395" spans="46:123" ht="11.25">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9">
        <v>0</v>
      </c>
      <c r="BZ395" s="9">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0</v>
      </c>
      <c r="CQ395" s="3">
        <v>0</v>
      </c>
      <c r="CR395" s="3">
        <v>0</v>
      </c>
      <c r="CS395" s="3">
        <v>0</v>
      </c>
      <c r="CT395" s="3">
        <v>0</v>
      </c>
      <c r="CU395" s="3">
        <v>0</v>
      </c>
      <c r="CV395" s="3">
        <v>0</v>
      </c>
      <c r="CW395" s="3">
        <v>1</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row>
    <row r="396" spans="46:123" ht="11.25">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9">
        <v>0</v>
      </c>
      <c r="BZ396" s="9">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0</v>
      </c>
      <c r="CR396" s="3">
        <v>0</v>
      </c>
      <c r="CS396" s="3">
        <v>0</v>
      </c>
      <c r="CT396" s="3">
        <v>0</v>
      </c>
      <c r="CU396" s="3">
        <v>0</v>
      </c>
      <c r="CV396" s="3">
        <v>0</v>
      </c>
      <c r="CW396" s="3">
        <v>0</v>
      </c>
      <c r="CX396" s="3">
        <v>1</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row>
    <row r="397" spans="46:123" ht="11.25">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9">
        <v>0</v>
      </c>
      <c r="BZ397" s="9">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0</v>
      </c>
      <c r="CS397" s="3">
        <v>0</v>
      </c>
      <c r="CT397" s="3">
        <v>0</v>
      </c>
      <c r="CU397" s="3">
        <v>0</v>
      </c>
      <c r="CV397" s="3">
        <v>0</v>
      </c>
      <c r="CW397" s="3">
        <v>0</v>
      </c>
      <c r="CX397" s="3">
        <v>0</v>
      </c>
      <c r="CY397" s="3">
        <v>1</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row>
    <row r="398" spans="46:123" ht="11.25">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9">
        <v>0</v>
      </c>
      <c r="BZ398" s="9">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0</v>
      </c>
      <c r="CT398" s="3">
        <v>0</v>
      </c>
      <c r="CU398" s="3">
        <v>0</v>
      </c>
      <c r="CV398" s="3">
        <v>0</v>
      </c>
      <c r="CW398" s="3">
        <v>0</v>
      </c>
      <c r="CX398" s="3">
        <v>0</v>
      </c>
      <c r="CY398" s="3">
        <v>0</v>
      </c>
      <c r="CZ398" s="3">
        <v>1</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row>
    <row r="399" spans="46:123" ht="11.25">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9">
        <v>0</v>
      </c>
      <c r="BZ399" s="9">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0</v>
      </c>
      <c r="CU399" s="3">
        <v>0</v>
      </c>
      <c r="CV399" s="3">
        <v>0</v>
      </c>
      <c r="CW399" s="3">
        <v>0</v>
      </c>
      <c r="CX399" s="3">
        <v>0</v>
      </c>
      <c r="CY399" s="3">
        <v>0</v>
      </c>
      <c r="CZ399" s="3">
        <v>0</v>
      </c>
      <c r="DA399" s="3">
        <v>1</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row>
    <row r="400" spans="46:123" ht="11.25">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9">
        <v>0</v>
      </c>
      <c r="BZ400" s="9">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0</v>
      </c>
      <c r="CV400" s="3">
        <v>0</v>
      </c>
      <c r="CW400" s="3">
        <v>0</v>
      </c>
      <c r="CX400" s="3">
        <v>0</v>
      </c>
      <c r="CY400" s="3">
        <v>0</v>
      </c>
      <c r="CZ400" s="3">
        <v>0</v>
      </c>
      <c r="DA400" s="3">
        <v>0</v>
      </c>
      <c r="DB400" s="3">
        <v>1</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row>
    <row r="401" spans="46:123" ht="11.25">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9">
        <v>0</v>
      </c>
      <c r="BZ401" s="9">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0</v>
      </c>
      <c r="CW401" s="3">
        <v>0</v>
      </c>
      <c r="CX401" s="3">
        <v>0</v>
      </c>
      <c r="CY401" s="3">
        <v>0</v>
      </c>
      <c r="CZ401" s="3">
        <v>0</v>
      </c>
      <c r="DA401" s="3">
        <v>0</v>
      </c>
      <c r="DB401" s="3">
        <v>0</v>
      </c>
      <c r="DC401" s="3">
        <v>1</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row>
    <row r="402" spans="46:123" ht="11.25">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9">
        <v>0</v>
      </c>
      <c r="BZ402" s="9">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0</v>
      </c>
      <c r="CX402" s="3">
        <v>0</v>
      </c>
      <c r="CY402" s="3">
        <v>0</v>
      </c>
      <c r="CZ402" s="3">
        <v>0</v>
      </c>
      <c r="DA402" s="3">
        <v>0</v>
      </c>
      <c r="DB402" s="3">
        <v>0</v>
      </c>
      <c r="DC402" s="3">
        <v>0</v>
      </c>
      <c r="DD402" s="3">
        <v>1</v>
      </c>
      <c r="DE402" s="3">
        <v>0</v>
      </c>
      <c r="DF402" s="3">
        <v>0</v>
      </c>
      <c r="DG402" s="3">
        <v>0</v>
      </c>
      <c r="DH402" s="3">
        <v>0</v>
      </c>
      <c r="DI402" s="3">
        <v>0</v>
      </c>
      <c r="DJ402" s="3">
        <v>0</v>
      </c>
      <c r="DK402" s="3">
        <v>0</v>
      </c>
      <c r="DL402" s="3">
        <v>0</v>
      </c>
      <c r="DM402" s="3">
        <v>0</v>
      </c>
      <c r="DN402" s="3">
        <v>0</v>
      </c>
      <c r="DO402" s="3">
        <v>0</v>
      </c>
      <c r="DP402" s="3">
        <v>0</v>
      </c>
      <c r="DQ402" s="3">
        <v>0</v>
      </c>
      <c r="DR402" s="3">
        <v>0</v>
      </c>
      <c r="DS402" s="3">
        <v>0</v>
      </c>
    </row>
    <row r="403" spans="46:123" ht="11.25">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9">
        <v>0</v>
      </c>
      <c r="BZ403" s="9">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0</v>
      </c>
      <c r="CY403" s="3">
        <v>0</v>
      </c>
      <c r="CZ403" s="3">
        <v>0</v>
      </c>
      <c r="DA403" s="3">
        <v>0</v>
      </c>
      <c r="DB403" s="3">
        <v>0</v>
      </c>
      <c r="DC403" s="3">
        <v>0</v>
      </c>
      <c r="DD403" s="3">
        <v>0</v>
      </c>
      <c r="DE403" s="3">
        <v>1</v>
      </c>
      <c r="DF403" s="3">
        <v>0</v>
      </c>
      <c r="DG403" s="3">
        <v>0</v>
      </c>
      <c r="DH403" s="3">
        <v>0</v>
      </c>
      <c r="DI403" s="3">
        <v>0</v>
      </c>
      <c r="DJ403" s="3">
        <v>0</v>
      </c>
      <c r="DK403" s="3">
        <v>0</v>
      </c>
      <c r="DL403" s="3">
        <v>0</v>
      </c>
      <c r="DM403" s="3">
        <v>0</v>
      </c>
      <c r="DN403" s="3">
        <v>0</v>
      </c>
      <c r="DO403" s="3">
        <v>0</v>
      </c>
      <c r="DP403" s="3">
        <v>0</v>
      </c>
      <c r="DQ403" s="3">
        <v>0</v>
      </c>
      <c r="DR403" s="3">
        <v>0</v>
      </c>
      <c r="DS403" s="3">
        <v>0</v>
      </c>
    </row>
    <row r="404" spans="46:123" ht="11.25">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9">
        <v>0</v>
      </c>
      <c r="BZ404" s="9">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0</v>
      </c>
      <c r="CZ404" s="3">
        <v>0</v>
      </c>
      <c r="DA404" s="3">
        <v>0</v>
      </c>
      <c r="DB404" s="3">
        <v>0</v>
      </c>
      <c r="DC404" s="3">
        <v>0</v>
      </c>
      <c r="DD404" s="3">
        <v>0</v>
      </c>
      <c r="DE404" s="3">
        <v>0</v>
      </c>
      <c r="DF404" s="3">
        <v>1</v>
      </c>
      <c r="DG404" s="3">
        <v>0</v>
      </c>
      <c r="DH404" s="3">
        <v>0</v>
      </c>
      <c r="DI404" s="3">
        <v>0</v>
      </c>
      <c r="DJ404" s="3">
        <v>0</v>
      </c>
      <c r="DK404" s="3">
        <v>0</v>
      </c>
      <c r="DL404" s="3">
        <v>0</v>
      </c>
      <c r="DM404" s="3">
        <v>0</v>
      </c>
      <c r="DN404" s="3">
        <v>0</v>
      </c>
      <c r="DO404" s="3">
        <v>0</v>
      </c>
      <c r="DP404" s="3">
        <v>0</v>
      </c>
      <c r="DQ404" s="3">
        <v>0</v>
      </c>
      <c r="DR404" s="3">
        <v>0</v>
      </c>
      <c r="DS404" s="3">
        <v>0</v>
      </c>
    </row>
    <row r="405" spans="46:123" ht="11.25">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9">
        <v>0</v>
      </c>
      <c r="BZ405" s="9">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0</v>
      </c>
      <c r="DA405" s="3">
        <v>0</v>
      </c>
      <c r="DB405" s="3">
        <v>0</v>
      </c>
      <c r="DC405" s="3">
        <v>0</v>
      </c>
      <c r="DD405" s="3">
        <v>0</v>
      </c>
      <c r="DE405" s="3">
        <v>0</v>
      </c>
      <c r="DF405" s="3">
        <v>0</v>
      </c>
      <c r="DG405" s="3">
        <v>1</v>
      </c>
      <c r="DH405" s="3">
        <v>0</v>
      </c>
      <c r="DI405" s="3">
        <v>0</v>
      </c>
      <c r="DJ405" s="3">
        <v>0</v>
      </c>
      <c r="DK405" s="3">
        <v>0</v>
      </c>
      <c r="DL405" s="3">
        <v>0</v>
      </c>
      <c r="DM405" s="3">
        <v>0</v>
      </c>
      <c r="DN405" s="3">
        <v>0</v>
      </c>
      <c r="DO405" s="3">
        <v>0</v>
      </c>
      <c r="DP405" s="3">
        <v>0</v>
      </c>
      <c r="DQ405" s="3">
        <v>0</v>
      </c>
      <c r="DR405" s="3">
        <v>0</v>
      </c>
      <c r="DS405" s="3">
        <v>0</v>
      </c>
    </row>
    <row r="406" spans="46:123" ht="11.25">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9">
        <v>0</v>
      </c>
      <c r="BZ406" s="9">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0</v>
      </c>
      <c r="DB406" s="3">
        <v>0</v>
      </c>
      <c r="DC406" s="3">
        <v>0</v>
      </c>
      <c r="DD406" s="3">
        <v>0</v>
      </c>
      <c r="DE406" s="3">
        <v>0</v>
      </c>
      <c r="DF406" s="3">
        <v>0</v>
      </c>
      <c r="DG406" s="3">
        <v>0</v>
      </c>
      <c r="DH406" s="3">
        <v>1</v>
      </c>
      <c r="DI406" s="3">
        <v>0</v>
      </c>
      <c r="DJ406" s="3">
        <v>0</v>
      </c>
      <c r="DK406" s="3">
        <v>0</v>
      </c>
      <c r="DL406" s="3">
        <v>0</v>
      </c>
      <c r="DM406" s="3">
        <v>0</v>
      </c>
      <c r="DN406" s="3">
        <v>0</v>
      </c>
      <c r="DO406" s="3">
        <v>0</v>
      </c>
      <c r="DP406" s="3">
        <v>0</v>
      </c>
      <c r="DQ406" s="3">
        <v>0</v>
      </c>
      <c r="DR406" s="3">
        <v>0</v>
      </c>
      <c r="DS406" s="3">
        <v>0</v>
      </c>
    </row>
    <row r="407" spans="46:123" ht="11.25">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9">
        <v>0</v>
      </c>
      <c r="BZ407" s="9">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0</v>
      </c>
      <c r="DC407" s="3">
        <v>0</v>
      </c>
      <c r="DD407" s="3">
        <v>0</v>
      </c>
      <c r="DE407" s="3">
        <v>0</v>
      </c>
      <c r="DF407" s="3">
        <v>0</v>
      </c>
      <c r="DG407" s="3">
        <v>0</v>
      </c>
      <c r="DH407" s="3">
        <v>0</v>
      </c>
      <c r="DI407" s="3">
        <v>1</v>
      </c>
      <c r="DJ407" s="3">
        <v>0</v>
      </c>
      <c r="DK407" s="3">
        <v>0</v>
      </c>
      <c r="DL407" s="3">
        <v>0</v>
      </c>
      <c r="DM407" s="3">
        <v>0</v>
      </c>
      <c r="DN407" s="3">
        <v>0</v>
      </c>
      <c r="DO407" s="3">
        <v>0</v>
      </c>
      <c r="DP407" s="3">
        <v>0</v>
      </c>
      <c r="DQ407" s="3">
        <v>0</v>
      </c>
      <c r="DR407" s="3">
        <v>0</v>
      </c>
      <c r="DS407" s="3">
        <v>0</v>
      </c>
    </row>
    <row r="408" spans="46:123" ht="11.25">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9">
        <v>0</v>
      </c>
      <c r="BZ408" s="9">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0</v>
      </c>
      <c r="DD408" s="3">
        <v>0</v>
      </c>
      <c r="DE408" s="3">
        <v>0</v>
      </c>
      <c r="DF408" s="3">
        <v>0</v>
      </c>
      <c r="DG408" s="3">
        <v>0</v>
      </c>
      <c r="DH408" s="3">
        <v>0</v>
      </c>
      <c r="DI408" s="3">
        <v>0</v>
      </c>
      <c r="DJ408" s="3">
        <v>1</v>
      </c>
      <c r="DK408" s="3">
        <v>0</v>
      </c>
      <c r="DL408" s="3">
        <v>0</v>
      </c>
      <c r="DM408" s="3">
        <v>0</v>
      </c>
      <c r="DN408" s="3">
        <v>0</v>
      </c>
      <c r="DO408" s="3">
        <v>0</v>
      </c>
      <c r="DP408" s="3">
        <v>0</v>
      </c>
      <c r="DQ408" s="3">
        <v>0</v>
      </c>
      <c r="DR408" s="3">
        <v>0</v>
      </c>
      <c r="DS408" s="3">
        <v>0</v>
      </c>
    </row>
    <row r="409" spans="46:123" ht="11.25">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9">
        <v>0</v>
      </c>
      <c r="BZ409" s="9">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0</v>
      </c>
      <c r="DE409" s="3">
        <v>0</v>
      </c>
      <c r="DF409" s="3">
        <v>0</v>
      </c>
      <c r="DG409" s="3">
        <v>0</v>
      </c>
      <c r="DH409" s="3">
        <v>0</v>
      </c>
      <c r="DI409" s="3">
        <v>0</v>
      </c>
      <c r="DJ409" s="3">
        <v>0</v>
      </c>
      <c r="DK409" s="3">
        <v>1</v>
      </c>
      <c r="DL409" s="3">
        <v>0</v>
      </c>
      <c r="DM409" s="3">
        <v>0</v>
      </c>
      <c r="DN409" s="3">
        <v>0</v>
      </c>
      <c r="DO409" s="3">
        <v>0</v>
      </c>
      <c r="DP409" s="3">
        <v>0</v>
      </c>
      <c r="DQ409" s="3">
        <v>0</v>
      </c>
      <c r="DR409" s="3">
        <v>0</v>
      </c>
      <c r="DS409" s="3">
        <v>0</v>
      </c>
    </row>
    <row r="410" spans="46:123" ht="11.25">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9">
        <v>0</v>
      </c>
      <c r="BZ410" s="9">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0</v>
      </c>
      <c r="DF410" s="3">
        <v>0</v>
      </c>
      <c r="DG410" s="3">
        <v>0</v>
      </c>
      <c r="DH410" s="3">
        <v>0</v>
      </c>
      <c r="DI410" s="3">
        <v>0</v>
      </c>
      <c r="DJ410" s="3">
        <v>0</v>
      </c>
      <c r="DK410" s="3">
        <v>0</v>
      </c>
      <c r="DL410" s="3">
        <v>1</v>
      </c>
      <c r="DM410" s="3">
        <v>0</v>
      </c>
      <c r="DN410" s="3">
        <v>0</v>
      </c>
      <c r="DO410" s="3">
        <v>0</v>
      </c>
      <c r="DP410" s="3">
        <v>0</v>
      </c>
      <c r="DQ410" s="3">
        <v>0</v>
      </c>
      <c r="DR410" s="3">
        <v>0</v>
      </c>
      <c r="DS410" s="3">
        <v>0</v>
      </c>
    </row>
    <row r="411" spans="46:123" ht="11.25">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9">
        <v>0</v>
      </c>
      <c r="BZ411" s="9">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0</v>
      </c>
      <c r="DG411" s="3">
        <v>0</v>
      </c>
      <c r="DH411" s="3">
        <v>0</v>
      </c>
      <c r="DI411" s="3">
        <v>0</v>
      </c>
      <c r="DJ411" s="3">
        <v>0</v>
      </c>
      <c r="DK411" s="3">
        <v>0</v>
      </c>
      <c r="DL411" s="3">
        <v>0</v>
      </c>
      <c r="DM411" s="3">
        <v>1</v>
      </c>
      <c r="DN411" s="3">
        <v>0</v>
      </c>
      <c r="DO411" s="3">
        <v>0</v>
      </c>
      <c r="DP411" s="3">
        <v>0</v>
      </c>
      <c r="DQ411" s="3">
        <v>0</v>
      </c>
      <c r="DR411" s="3">
        <v>0</v>
      </c>
      <c r="DS411" s="3">
        <v>0</v>
      </c>
    </row>
    <row r="412" spans="46:123" ht="11.25">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9">
        <v>0</v>
      </c>
      <c r="BZ412" s="9">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0</v>
      </c>
      <c r="DH412" s="3">
        <v>0</v>
      </c>
      <c r="DI412" s="3">
        <v>0</v>
      </c>
      <c r="DJ412" s="3">
        <v>0</v>
      </c>
      <c r="DK412" s="3">
        <v>0</v>
      </c>
      <c r="DL412" s="3">
        <v>0</v>
      </c>
      <c r="DM412" s="3">
        <v>0</v>
      </c>
      <c r="DN412" s="3">
        <v>1</v>
      </c>
      <c r="DO412" s="3">
        <v>0</v>
      </c>
      <c r="DP412" s="3">
        <v>0</v>
      </c>
      <c r="DQ412" s="3">
        <v>0</v>
      </c>
      <c r="DR412" s="3">
        <v>0</v>
      </c>
      <c r="DS412" s="3">
        <v>0</v>
      </c>
    </row>
    <row r="413" spans="46:123" ht="11.25">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9">
        <v>0</v>
      </c>
      <c r="BZ413" s="9">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0</v>
      </c>
      <c r="DI413" s="3">
        <v>0</v>
      </c>
      <c r="DJ413" s="3">
        <v>0</v>
      </c>
      <c r="DK413" s="3">
        <v>0</v>
      </c>
      <c r="DL413" s="3">
        <v>0</v>
      </c>
      <c r="DM413" s="3">
        <v>0</v>
      </c>
      <c r="DN413" s="3">
        <v>0</v>
      </c>
      <c r="DO413" s="3">
        <v>1</v>
      </c>
      <c r="DP413" s="3">
        <v>0</v>
      </c>
      <c r="DQ413" s="3">
        <v>0</v>
      </c>
      <c r="DR413" s="3">
        <v>0</v>
      </c>
      <c r="DS413" s="3">
        <v>0</v>
      </c>
    </row>
    <row r="414" spans="46:123" ht="11.25">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9">
        <v>0</v>
      </c>
      <c r="BZ414" s="9">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0</v>
      </c>
      <c r="DJ414" s="3">
        <v>0</v>
      </c>
      <c r="DK414" s="3">
        <v>0</v>
      </c>
      <c r="DL414" s="3">
        <v>0</v>
      </c>
      <c r="DM414" s="3">
        <v>0</v>
      </c>
      <c r="DN414" s="3">
        <v>0</v>
      </c>
      <c r="DO414" s="3">
        <v>0</v>
      </c>
      <c r="DP414" s="3">
        <v>1</v>
      </c>
      <c r="DQ414" s="3">
        <v>0</v>
      </c>
      <c r="DR414" s="3">
        <v>0</v>
      </c>
      <c r="DS414" s="3">
        <v>0</v>
      </c>
    </row>
    <row r="415" spans="46:123" ht="11.25">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9">
        <v>0</v>
      </c>
      <c r="BZ415" s="9">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0</v>
      </c>
      <c r="DK415" s="3">
        <v>0</v>
      </c>
      <c r="DL415" s="3">
        <v>0</v>
      </c>
      <c r="DM415" s="3">
        <v>0</v>
      </c>
      <c r="DN415" s="3">
        <v>0</v>
      </c>
      <c r="DO415" s="3">
        <v>0</v>
      </c>
      <c r="DP415" s="3">
        <v>0</v>
      </c>
      <c r="DQ415" s="3">
        <v>1</v>
      </c>
      <c r="DR415" s="3">
        <v>0</v>
      </c>
      <c r="DS415" s="3">
        <v>0</v>
      </c>
    </row>
    <row r="416" spans="46:123" ht="11.25">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9">
        <v>0</v>
      </c>
      <c r="BZ416" s="9">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0</v>
      </c>
      <c r="DL416" s="3">
        <v>0</v>
      </c>
      <c r="DM416" s="3">
        <v>0</v>
      </c>
      <c r="DN416" s="3">
        <v>0</v>
      </c>
      <c r="DO416" s="3">
        <v>0</v>
      </c>
      <c r="DP416" s="3">
        <v>0</v>
      </c>
      <c r="DQ416" s="3">
        <v>0</v>
      </c>
      <c r="DR416" s="3">
        <v>1</v>
      </c>
      <c r="DS416" s="3">
        <v>0</v>
      </c>
    </row>
    <row r="417" spans="46:123" ht="11.25">
      <c r="AT417" s="2">
        <v>0</v>
      </c>
      <c r="AU417" s="2">
        <v>0</v>
      </c>
      <c r="AV417" s="2">
        <v>0</v>
      </c>
      <c r="AW417" s="2">
        <v>0</v>
      </c>
      <c r="AX417" s="2">
        <v>0</v>
      </c>
      <c r="AY417" s="2">
        <v>0</v>
      </c>
      <c r="AZ417" s="2">
        <v>0</v>
      </c>
      <c r="BA417" s="2">
        <v>0</v>
      </c>
      <c r="BB417" s="2">
        <v>0</v>
      </c>
      <c r="BC417" s="2">
        <v>0</v>
      </c>
      <c r="BD417" s="2">
        <v>0</v>
      </c>
      <c r="BE417" s="2">
        <v>0</v>
      </c>
      <c r="BF417" s="2">
        <v>0</v>
      </c>
      <c r="BG417" s="2">
        <v>0</v>
      </c>
      <c r="BH417" s="2">
        <v>0</v>
      </c>
      <c r="BI417" s="2">
        <v>0</v>
      </c>
      <c r="BJ417" s="2">
        <v>0</v>
      </c>
      <c r="BK417" s="2">
        <v>0</v>
      </c>
      <c r="BL417" s="2">
        <v>0</v>
      </c>
      <c r="BM417" s="2">
        <v>0</v>
      </c>
      <c r="BN417" s="2">
        <v>0</v>
      </c>
      <c r="BO417" s="2">
        <v>0</v>
      </c>
      <c r="BP417" s="2">
        <v>0</v>
      </c>
      <c r="BQ417" s="2">
        <v>0</v>
      </c>
      <c r="BR417" s="2">
        <v>0</v>
      </c>
      <c r="BS417" s="2">
        <v>0</v>
      </c>
      <c r="BT417" s="2">
        <v>0</v>
      </c>
      <c r="BU417" s="2">
        <v>0</v>
      </c>
      <c r="BV417" s="2">
        <v>0</v>
      </c>
      <c r="BW417" s="2">
        <v>0</v>
      </c>
      <c r="BX417" s="2">
        <v>0</v>
      </c>
      <c r="BY417" s="2">
        <v>0</v>
      </c>
      <c r="BZ417" s="2">
        <v>0</v>
      </c>
      <c r="CA417" s="2">
        <v>0</v>
      </c>
      <c r="CB417" s="2">
        <v>0</v>
      </c>
      <c r="CC417" s="2">
        <v>0</v>
      </c>
      <c r="CD417" s="2">
        <v>0</v>
      </c>
      <c r="CE417" s="2">
        <v>0</v>
      </c>
      <c r="CF417" s="2">
        <v>0</v>
      </c>
      <c r="CG417" s="2">
        <v>0</v>
      </c>
      <c r="CH417" s="2">
        <v>0</v>
      </c>
      <c r="CI417" s="2">
        <v>0</v>
      </c>
      <c r="CJ417" s="2">
        <v>0</v>
      </c>
      <c r="CK417" s="2">
        <v>0</v>
      </c>
      <c r="CL417" s="2">
        <v>0</v>
      </c>
      <c r="CM417" s="2">
        <v>0</v>
      </c>
      <c r="CN417" s="2">
        <v>0</v>
      </c>
      <c r="CO417" s="2">
        <v>0</v>
      </c>
      <c r="CP417" s="2">
        <v>0</v>
      </c>
      <c r="CQ417" s="2">
        <v>0</v>
      </c>
      <c r="CR417" s="2">
        <v>0</v>
      </c>
      <c r="CS417" s="2">
        <v>0</v>
      </c>
      <c r="CT417" s="2">
        <v>0</v>
      </c>
      <c r="CU417" s="2">
        <v>0</v>
      </c>
      <c r="CV417" s="2">
        <v>0</v>
      </c>
      <c r="CW417" s="2">
        <v>0</v>
      </c>
      <c r="CX417" s="2">
        <v>0</v>
      </c>
      <c r="CY417" s="2">
        <v>0</v>
      </c>
      <c r="CZ417" s="2">
        <v>0</v>
      </c>
      <c r="DA417" s="2">
        <v>0</v>
      </c>
      <c r="DB417" s="2">
        <v>0</v>
      </c>
      <c r="DC417" s="2">
        <v>0</v>
      </c>
      <c r="DD417" s="2">
        <v>0</v>
      </c>
      <c r="DE417" s="2">
        <v>0</v>
      </c>
      <c r="DF417" s="2">
        <v>0</v>
      </c>
      <c r="DG417" s="2">
        <v>0</v>
      </c>
      <c r="DH417" s="2">
        <v>0</v>
      </c>
      <c r="DI417" s="2">
        <v>0</v>
      </c>
      <c r="DJ417" s="2">
        <v>0</v>
      </c>
      <c r="DK417" s="2">
        <v>0</v>
      </c>
      <c r="DL417" s="2">
        <v>0</v>
      </c>
      <c r="DM417" s="2">
        <v>0</v>
      </c>
      <c r="DN417" s="2">
        <v>0</v>
      </c>
      <c r="DO417" s="2">
        <v>0</v>
      </c>
      <c r="DP417" s="2">
        <v>0</v>
      </c>
      <c r="DQ417" s="2">
        <v>0</v>
      </c>
      <c r="DR417" s="2">
        <v>0</v>
      </c>
      <c r="DS417" s="2">
        <v>1</v>
      </c>
    </row>
  </sheetData>
  <printOptions/>
  <pageMargins left="0.25" right="0.25" top="0.21" bottom="0.25" header="0.21" footer="0.25"/>
  <pageSetup fitToHeight="1" fitToWidth="1" horizontalDpi="300" verticalDpi="300" orientation="landscape" scale="76" r:id="rId3"/>
  <rowBreaks count="1" manualBreakCount="1">
    <brk id="45"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1999-06-24T18:24:02Z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